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48" activeTab="0"/>
  </bookViews>
  <sheets>
    <sheet name="Rekapitulace stavby" sheetId="1" r:id="rId1"/>
    <sheet name="stav - Předpokládaný soup..." sheetId="2" r:id="rId2"/>
    <sheet name="Pokyny pro vyplnění" sheetId="3" r:id="rId3"/>
  </sheets>
  <definedNames>
    <definedName name="_xlnm._FilterDatabase" localSheetId="1" hidden="1">'stav - Předpokládaný soup...'!$C$99:$K$99</definedName>
    <definedName name="_xlnm.Print_Titles" localSheetId="0">'Rekapitulace stavby'!$49:$49</definedName>
    <definedName name="_xlnm.Print_Titles" localSheetId="1">'stav - Předpokládaný soup...'!$99:$99</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 name="_xlnm.Print_Area" localSheetId="1">'stav - Předpokládaný soup...'!$C$4:$J$36,'stav - Předpokládaný soup...'!$C$42:$J$81,'stav - Předpokládaný soup...'!$C$87:$K$812</definedName>
  </definedNames>
  <calcPr fullCalcOnLoad="1"/>
</workbook>
</file>

<file path=xl/sharedStrings.xml><?xml version="1.0" encoding="utf-8"?>
<sst xmlns="http://schemas.openxmlformats.org/spreadsheetml/2006/main" count="7507" uniqueCount="1472">
  <si>
    <t>vlákno minerální a výrobky z něj (desky, skruže, pásy, rohože, vložkové pytle apod.) z minerální plsti - izolace jednoplášťových plochých střech atikový přechodný klín  pro zakončení ploch.střech u atik a při napojetí na konstrukce nad střechou při tepelné izol střech, délka 1000 mm rozměr  50 x 50 mm</t>
  </si>
  <si>
    <t>a22*1,02</t>
  </si>
  <si>
    <t>116</t>
  </si>
  <si>
    <t>71319011</t>
  </si>
  <si>
    <t>D+M nosníku EPS 100S vel. 100x350mm, lambda=0,035</t>
  </si>
  <si>
    <t>2121490997</t>
  </si>
  <si>
    <t>117</t>
  </si>
  <si>
    <t>713191133</t>
  </si>
  <si>
    <t>Montáž izolace tepelné podlah, stropů vrchem nebo střech překrytí fólií s přelepeným spojem</t>
  </si>
  <si>
    <t>687698520</t>
  </si>
  <si>
    <t>Montáž tepelné izolace stavebních konstrukcí - doplňky a konstrukční součásti podlah, stropů vrchem nebo střech překrytím fólií položenou volně s přelepením spojů</t>
  </si>
  <si>
    <t>118</t>
  </si>
  <si>
    <t>2832331</t>
  </si>
  <si>
    <t>fólie PE   tl. 0,2 mm, 2 x 50 m, 100 m2/role</t>
  </si>
  <si>
    <t>-2013888346</t>
  </si>
  <si>
    <t>fólie z polyetylénu a jednoduché výrobky z nich fólie PE kluzná O tl. 0,2 mm, 2 x 50 m, 100 m2/role</t>
  </si>
  <si>
    <t>59*1,15</t>
  </si>
  <si>
    <t>119</t>
  </si>
  <si>
    <t>998713102</t>
  </si>
  <si>
    <t>Přesun hmot tonážní pro izolace tepelné v objektech v do 12 m</t>
  </si>
  <si>
    <t>1953832075</t>
  </si>
  <si>
    <t>Přesun hmot pro izolace tepelné stanovený z hmotnosti přesunovaného materiálu vodorovná dopravní vzdálenost do 50 m v objektech výšky přes 6 m do 12 m</t>
  </si>
  <si>
    <t>762</t>
  </si>
  <si>
    <t>Konstrukce tesařské</t>
  </si>
  <si>
    <t>120</t>
  </si>
  <si>
    <t>762332131</t>
  </si>
  <si>
    <t>Montáž vázaných kcí krovů pravidelných z hraněného řeziva průřezové plochy do 120 cm2</t>
  </si>
  <si>
    <t>1308496309</t>
  </si>
  <si>
    <t>Montáž vázaných konstrukcí krovů střech pultových, sedlových, valbových, stanových čtvercového nebo obdélníkového půdorysu, z řeziva hraněného průřezové plochy do 120 cm2</t>
  </si>
  <si>
    <t>5,2*8</t>
  </si>
  <si>
    <t>121</t>
  </si>
  <si>
    <t>605121210</t>
  </si>
  <si>
    <t>řezivo jehličnaté hranol jakost I-II délka 4 - 5 m</t>
  </si>
  <si>
    <t>-1873684346</t>
  </si>
  <si>
    <t>řezivo jehličnaté hraněné, neopracované (hranolky, hranoly) řezivo jehličnaté - hranoly délka 4 - 5 m hranoly jakost I-II</t>
  </si>
  <si>
    <t>a15*0,1*0,12*1,1</t>
  </si>
  <si>
    <t>122</t>
  </si>
  <si>
    <t>762341013</t>
  </si>
  <si>
    <t>Bednění střech rovných z desek OSB tl 15 mm na sraz šroubovaných na krokve</t>
  </si>
  <si>
    <t>555972692</t>
  </si>
  <si>
    <t>Bednění a laťování bednění střech rovných sklonu do 60 st. s vyřezáním otvorů z dřevoštěpkových desek OSB šroubovaných na krokve na sraz, tloušťky desky 15 mm</t>
  </si>
  <si>
    <t>0,5*a17</t>
  </si>
  <si>
    <t>123</t>
  </si>
  <si>
    <t>762341017</t>
  </si>
  <si>
    <t>Bednění střech rovných z desek OSB tl 25 mm na sraz šroubovaných na krokve</t>
  </si>
  <si>
    <t>-2113111462</t>
  </si>
  <si>
    <t>Bednění a laťování bednění střech rovných sklonu do 60 st. s vyřezáním otvorů z dřevoštěpkových desek OSB šroubovaných na krokve na sraz, tloušťky desky 25 mm</t>
  </si>
  <si>
    <t>a6+(2+3,6)*0,5*2</t>
  </si>
  <si>
    <t>124</t>
  </si>
  <si>
    <t>762341811</t>
  </si>
  <si>
    <t>Demontáž bednění střech z prken</t>
  </si>
  <si>
    <t>-1708873510</t>
  </si>
  <si>
    <t>Demontáž bednění a laťování bednění střech rovných, obloukových, sklonu do 60 st. se všemi nadstřešními konstrukcemi z prken hrubých, hoblovaných tl. do 32 mm</t>
  </si>
  <si>
    <t>125</t>
  </si>
  <si>
    <t>762395000</t>
  </si>
  <si>
    <t>Spojovací prostředky pro montáž krovu, bednění, laťování, světlíky, klíny</t>
  </si>
  <si>
    <t>108562884</t>
  </si>
  <si>
    <t>Spojovací prostředky krovů, bednění a laťování, nadstřešních konstrukcí svory, prkna, hřebíky, pásová ocel, vruty</t>
  </si>
  <si>
    <t>a15*0,1*0,12+a6*0,025+(2+3,6)*0,5*2*0,025+a17*0,5*0,015</t>
  </si>
  <si>
    <t>126</t>
  </si>
  <si>
    <t>762511214</t>
  </si>
  <si>
    <t>Podlahové kce podkladové z desek OSB tl 18 mm na sraz lepených</t>
  </si>
  <si>
    <t>-211618610</t>
  </si>
  <si>
    <t>Podlahové konstrukce podkladové z dřevoštěpkových desek OSB jednovrstvých lepených na sraz, tloušťky desky 18 mm</t>
  </si>
  <si>
    <t>5,5*1,1+2*1,1+0,9*1,1+6,9*1,1</t>
  </si>
  <si>
    <t>127</t>
  </si>
  <si>
    <t>762526210</t>
  </si>
  <si>
    <t>Montáž podlahové lišty hrubé</t>
  </si>
  <si>
    <t>-855618491</t>
  </si>
  <si>
    <t>Položení podlah montáž podlahových lišt hrubých</t>
  </si>
  <si>
    <t>(5,5+8+2+0,9)*2+a4/0,6</t>
  </si>
  <si>
    <t>128</t>
  </si>
  <si>
    <t>605110710</t>
  </si>
  <si>
    <t>řezivo jehličnaté středové SM 2 - 3,5 m tl. 18-32 mm jakost II - pro kotvení lávky</t>
  </si>
  <si>
    <t>-2075163985</t>
  </si>
  <si>
    <t>řezivo jehličnaté deskové neopracované řezivo jehličnaté - středové řezivo  tl. 18-32 mm SM středové,  2 - 3,5 m tl. 18-32 mm jakost II</t>
  </si>
  <si>
    <t>a5*0,1*0,024*1,08</t>
  </si>
  <si>
    <t>129</t>
  </si>
  <si>
    <t>762595001</t>
  </si>
  <si>
    <t>Spojovací prostředky pro položení dřevěných podlah a zakrytí kanálů</t>
  </si>
  <si>
    <t>-1958411989</t>
  </si>
  <si>
    <t>Spojovací prostředky podlah, konstrukcí podkladových, zakrytí kanálů a výkopů hřebíky, vruty</t>
  </si>
  <si>
    <t>130</t>
  </si>
  <si>
    <t>762841310</t>
  </si>
  <si>
    <t>Montáž podbíjení stropů a střech vodorovných z palubek</t>
  </si>
  <si>
    <t>-1607832578</t>
  </si>
  <si>
    <t>Montáž podbíjení stropů a střech vodorovných z hoblovaných prken z palubek</t>
  </si>
  <si>
    <t>131</t>
  </si>
  <si>
    <t>611911550</t>
  </si>
  <si>
    <t>palubky obkladové SM profil klasický 19 x 116 mm A/B</t>
  </si>
  <si>
    <t>-288120164</t>
  </si>
  <si>
    <t>obložení dřevěné palubky obkladové - bez povrchové úpravy - provedení na pero a drážku - cena za m2 vč. pera - délka 2,4 - 5 m - balené ve fólii dřevina smrk profil klasický tl. x š (mm)      jakost 19 x 116               A/B</t>
  </si>
  <si>
    <t>a46*1,08</t>
  </si>
  <si>
    <t>132</t>
  </si>
  <si>
    <t>762841811</t>
  </si>
  <si>
    <t>Demontáž podbíjení obkladů stropů a střech sklonu do 60° z hrubých prken tl do 35 mm</t>
  </si>
  <si>
    <t>-497287257</t>
  </si>
  <si>
    <t>Demontáž podbíjení obkladů stropů a střech sklonu do 60 st. z hrubých prken tl. do 35 mm bez omítky</t>
  </si>
  <si>
    <t>(0,65+0,7+5,2)*2*0,3+0,6*0,6*2+(10+2,2*2+(7,4+4,4)*2)*0,7</t>
  </si>
  <si>
    <t>133</t>
  </si>
  <si>
    <t>762895000</t>
  </si>
  <si>
    <t>Spojovací prostředky pro montáž záklopu, stropnice a podbíjení</t>
  </si>
  <si>
    <t>622607681</t>
  </si>
  <si>
    <t>Spojovací prostředky záklopu stropů, stropnic, podbíjení hřebíky, svory</t>
  </si>
  <si>
    <t>a46*0,019</t>
  </si>
  <si>
    <t>134</t>
  </si>
  <si>
    <t>998762102</t>
  </si>
  <si>
    <t>Přesun hmot tonážní pro kce tesařské v objektech v do 12 m</t>
  </si>
  <si>
    <t>-1092711171</t>
  </si>
  <si>
    <t>Přesun hmot pro konstrukce tesařské stanovený z hmotnosti přesunovaného materiálu vodorovná dopravní vzdálenost do 50 m v objektech výšky přes 6 do 12 m</t>
  </si>
  <si>
    <t>764</t>
  </si>
  <si>
    <t>Konstrukce klempířské</t>
  </si>
  <si>
    <t>135</t>
  </si>
  <si>
    <t>764001821</t>
  </si>
  <si>
    <t>Demontáž krytiny ze svitků nebo tabulí do suti</t>
  </si>
  <si>
    <t>-361011096</t>
  </si>
  <si>
    <t>Demontáž klempířských konstrukcí krytiny ze svitků nebo tabulí do suti</t>
  </si>
  <si>
    <t>5,1*6,7</t>
  </si>
  <si>
    <t>136</t>
  </si>
  <si>
    <t>76400241</t>
  </si>
  <si>
    <t>Montáž strukturované oddělovací rohože</t>
  </si>
  <si>
    <t>-104376425</t>
  </si>
  <si>
    <t xml:space="preserve">Montáž strukturní oddělovací rohože  </t>
  </si>
  <si>
    <t>137</t>
  </si>
  <si>
    <t>283292230</t>
  </si>
  <si>
    <t>fólie strukturovaná podkladní 1,5 x 30 m</t>
  </si>
  <si>
    <t>-652234471</t>
  </si>
  <si>
    <t>fólie z plastů ostatních a speciálně upravené podstřešní a parotěsné folie fólie a rohože  fólie strukturovaná pod plechovou krytinu (1,5 x 30 m)</t>
  </si>
  <si>
    <t>Poznámka k položce:
8 mm vysoká strukturovaná rohož ve tvaru nopů zajišťuje permanentní omývání spodní strany plechových šárů vzduchem. Nopovaná struktura funguje jako drenážní vrstva a spolehlivě odvádí vlhkost. Díky symetrickému uspořádání nopů lze přířezy fólie  při řešení detailů použít bez ohledu na směr pokládky. Tenká vlákna rohože nezadržují vodu pod plechovou krytinou. Zvuk deště nebo padajících krup je tlumen až o 15 dB! Hodnota rd nosného pásu cca.0,02 m umožňuje prostup případné zbytkové vlhkosti z krokví a bednění mimo střechu.</t>
  </si>
  <si>
    <t>a6*1,15</t>
  </si>
  <si>
    <t>138</t>
  </si>
  <si>
    <t>764002801</t>
  </si>
  <si>
    <t>Demontáž závětrné lišty do suti</t>
  </si>
  <si>
    <t>1845233038</t>
  </si>
  <si>
    <t>Demontáž klempířských konstrukcí závětrné lišty do suti</t>
  </si>
  <si>
    <t>6*2+6,05+2,95+1,9</t>
  </si>
  <si>
    <t>139</t>
  </si>
  <si>
    <t>764002811</t>
  </si>
  <si>
    <t xml:space="preserve">Demontáž okapového plechu do suti v krytině  </t>
  </si>
  <si>
    <t>1774238948</t>
  </si>
  <si>
    <t xml:space="preserve">Demontáž klempířských konstrukcí okapového plechu do suti, v krytině </t>
  </si>
  <si>
    <t>6,7+2+3,65</t>
  </si>
  <si>
    <t>140</t>
  </si>
  <si>
    <t>764002841</t>
  </si>
  <si>
    <t>Demontáž oplechování horních ploch zdí a nadezdívek do suti</t>
  </si>
  <si>
    <t>976669313</t>
  </si>
  <si>
    <t>Demontáž klempířských konstrukcí oplechování horních ploch zdí a nadezdívek do suti</t>
  </si>
  <si>
    <t>5,5*2+2,4*3</t>
  </si>
  <si>
    <t>141</t>
  </si>
  <si>
    <t>764002851</t>
  </si>
  <si>
    <t>Demontáž oplechování parapetů do suti</t>
  </si>
  <si>
    <t>-21659357</t>
  </si>
  <si>
    <t>Demontáž klempířských konstrukcí oplechování parapetů do suti</t>
  </si>
  <si>
    <t>"1pp"  1,21+1,3</t>
  </si>
  <si>
    <t>"1np"  1,24*2+1,25*2+1,21*3+2,4+1,21*3+1,23*2</t>
  </si>
  <si>
    <t>"2np"  0,94*2+1,21+1,25+1,23*3+1,24*2+1,2+1,23*2+1</t>
  </si>
  <si>
    <t>142</t>
  </si>
  <si>
    <t>764002871</t>
  </si>
  <si>
    <t>Demontáž lemování zdí do suti</t>
  </si>
  <si>
    <t>-317580413</t>
  </si>
  <si>
    <t>Demontáž klempířských konstrukcí lemování zdí do suti</t>
  </si>
  <si>
    <t>2+3,6+5,8+1,1+2,4*4+0,7</t>
  </si>
  <si>
    <t>143</t>
  </si>
  <si>
    <t>764004801</t>
  </si>
  <si>
    <t>Demontáž podokapního žlabu do suti</t>
  </si>
  <si>
    <t>1696461900</t>
  </si>
  <si>
    <t>Demontáž klempířských konstrukcí žlabu podokapního do suti</t>
  </si>
  <si>
    <t>6,7+4,5*2+(2,4*2+7,7)*2</t>
  </si>
  <si>
    <t>6,05+2,95+1,9</t>
  </si>
  <si>
    <t>144</t>
  </si>
  <si>
    <t>764004861</t>
  </si>
  <si>
    <t>Demontáž svodu do suti</t>
  </si>
  <si>
    <t>-1329022432</t>
  </si>
  <si>
    <t>Demontáž klempířských konstrukcí svodu do suti</t>
  </si>
  <si>
    <t>7,2+(1,2+5,5)*2</t>
  </si>
  <si>
    <t>1,2+1+2,5</t>
  </si>
  <si>
    <t>145</t>
  </si>
  <si>
    <t>76402</t>
  </si>
  <si>
    <t>Typový úhelníkový ukončovací profil s odvodňovacími otvory a příchytkou pro okap, tl. 1mm, povrch úprava</t>
  </si>
  <si>
    <t>582598061</t>
  </si>
  <si>
    <t>146</t>
  </si>
  <si>
    <t>764111641</t>
  </si>
  <si>
    <t>Krytina střechy rovné drážkováním ze svitků z Pz plechu s povrchovou úpravou rš 670 mm sklonu do 30°</t>
  </si>
  <si>
    <t>-1879691511</t>
  </si>
  <si>
    <t>Krytina ze svitků nebo z taškových tabulí z pozinkovaného plechu s povrchovou úpravou s úpravou u okapů, prostupů a výčnělků střechy rovné drážkováním ze svitků rš 670 mm, sklon střechy do 30 st.</t>
  </si>
  <si>
    <t>147</t>
  </si>
  <si>
    <t>764212634</t>
  </si>
  <si>
    <t>Oplechování štítu závětrnou lištou z Pz s povrchovou úpravou rš 330 mm</t>
  </si>
  <si>
    <t>-1023355400</t>
  </si>
  <si>
    <t>Oplechování střešních prvků z pozinkovaného plechu s povrchovou úpravou štítu závětrnou lištou rš 330 mm</t>
  </si>
  <si>
    <t>148</t>
  </si>
  <si>
    <t>764212663</t>
  </si>
  <si>
    <t>Oplechování rovné okapové hrany z Pz s povrchovou úpravou rš 250 mm</t>
  </si>
  <si>
    <t>-660923585</t>
  </si>
  <si>
    <t>Oplechování střešních prvků z pozinkovaného plechu s povrchovou úpravou okapu okapovým plechem střechy rovné rš 250 mm</t>
  </si>
  <si>
    <t>149</t>
  </si>
  <si>
    <t>76421361</t>
  </si>
  <si>
    <t>Napojovací oplechování rš 180 mm</t>
  </si>
  <si>
    <t>1225707430</t>
  </si>
  <si>
    <t>150</t>
  </si>
  <si>
    <t>764215607</t>
  </si>
  <si>
    <t>Oplechování horních ploch a atik bez rohů z Pz plechu s povrch úpravou celoplošně lepené rš 670 mm</t>
  </si>
  <si>
    <t>-918108142</t>
  </si>
  <si>
    <t>Oplechování horních ploch zdí a nadezdívek (atik) z pozinkovaného plechu s povrchovou úpravou celoplošně lepené rš 670 mm</t>
  </si>
  <si>
    <t>151</t>
  </si>
  <si>
    <t>764216645</t>
  </si>
  <si>
    <t>Oplechování rovných parapetů celoplošně lepené z Pz s povrchovou úpravou rš 420 mm</t>
  </si>
  <si>
    <t>518898809</t>
  </si>
  <si>
    <t>Oplechování parapetů z pozinkovaného plechu s povrchovou úpravou rovných celoplošně lepené, bez rohů rš 420 mm</t>
  </si>
  <si>
    <t>152</t>
  </si>
  <si>
    <t>764311614</t>
  </si>
  <si>
    <t>Lemování rovných zdí střech s krytinou skládanou z Pz s povrchovou úpravou rš 330 mm</t>
  </si>
  <si>
    <t>360025510</t>
  </si>
  <si>
    <t>Lemování zdí z pozinkovaného plechu s povrchovou úpravou boční nebo horní rovné, střech s krytinou skládanou mimo prejzovou rš 330 mm</t>
  </si>
  <si>
    <t>153</t>
  </si>
  <si>
    <t>764511601</t>
  </si>
  <si>
    <t>Žlab podokapní půlkruhový z Pz s povrchovou úpravou rš 250 mm</t>
  </si>
  <si>
    <t>1141144435</t>
  </si>
  <si>
    <t>Žlab podokapní z pozinkovaného plechu s povrchovou úpravou včetně háků a čel půlkruhový rš 250 mm</t>
  </si>
  <si>
    <t>154</t>
  </si>
  <si>
    <t>764511602</t>
  </si>
  <si>
    <t>Žlab podokapní půlkruhový z Pz s povrchovou úpravou rš 330 mm</t>
  </si>
  <si>
    <t>-1787193934</t>
  </si>
  <si>
    <t>Žlab podokapní z pozinkovaného plechu s povrchovou úpravou včetně háků a čel půlkruhový rš 330 mm</t>
  </si>
  <si>
    <t>155</t>
  </si>
  <si>
    <t>764511641</t>
  </si>
  <si>
    <t>Kotlík oválný (trychtýřový) pro podokapní žlaby z Pz s povrchovou úpravou 250/87 mm</t>
  </si>
  <si>
    <t>-2075885947</t>
  </si>
  <si>
    <t>Žlab podokapní z pozinkovaného plechu s povrchovou úpravou včetně háků a čel kotlík oválný (trychtýřový), rš žlabu/průměr svodu 250/87 mm</t>
  </si>
  <si>
    <t>156</t>
  </si>
  <si>
    <t>764511642</t>
  </si>
  <si>
    <t>Kotlík oválný (trychtýřový) pro podokapní žlaby z Pz s povrchovou úpravou 330/120 mm</t>
  </si>
  <si>
    <t>-513117444</t>
  </si>
  <si>
    <t>Žlab podokapní z pozinkovaného plechu s povrchovou úpravou včetně háků a čel kotlík oválný (trychtýřový), rš žlabu/průměr svodu 330/120 mm</t>
  </si>
  <si>
    <t>157</t>
  </si>
  <si>
    <t>764518621</t>
  </si>
  <si>
    <t>Svody kruhové včetně objímek, kolen, odskoků z Pz s povrchovou úpravou průměru 87 mm</t>
  </si>
  <si>
    <t>-383296346</t>
  </si>
  <si>
    <t>Svod z pozinkovaného plechu s upraveným povrchem včetně objímek, kolen a odskoků kruhový, průměru 87 mm</t>
  </si>
  <si>
    <t>158</t>
  </si>
  <si>
    <t>764518623</t>
  </si>
  <si>
    <t>Svody kruhové včetně objímek, kolen, odskoků z Pz s povrchovou úpravou průměru 120 mm</t>
  </si>
  <si>
    <t>1547612908</t>
  </si>
  <si>
    <t>Svod z pozinkovaného plechu s upraveným povrchem včetně objímek, kolen a odskoků kruhový, průměru 120 mm</t>
  </si>
  <si>
    <t>159</t>
  </si>
  <si>
    <t>998764102</t>
  </si>
  <si>
    <t>Přesun hmot tonážní pro konstrukce klempířské v objektech v do 12 m</t>
  </si>
  <si>
    <t>-1190076232</t>
  </si>
  <si>
    <t>Přesun hmot pro konstrukce klempířské stanovený z hmotnosti přesunovaného materiálu vodorovná dopravní vzdálenost do 50 m v objektech výšky přes 6 do 12 m</t>
  </si>
  <si>
    <t>767</t>
  </si>
  <si>
    <t>Konstrukce zámečnické</t>
  </si>
  <si>
    <t>160</t>
  </si>
  <si>
    <t>7671228</t>
  </si>
  <si>
    <t>Demontáž mříží svařovaných</t>
  </si>
  <si>
    <t>2084605623</t>
  </si>
  <si>
    <t>"stáv mříže"  1,2*0,64+1,16*1,47*5+2,35*1,47</t>
  </si>
  <si>
    <t>161</t>
  </si>
  <si>
    <t>767161214</t>
  </si>
  <si>
    <t>Montáž zábradlí rovného z profilové oceli do zdi do hmotnosti 30 kg</t>
  </si>
  <si>
    <t>1230728507</t>
  </si>
  <si>
    <t>Montáž zábradlí rovného z profilové oceli do zdiva, hmotnosti 1 m zábradlí přes 20 do 30 kg</t>
  </si>
  <si>
    <t>162</t>
  </si>
  <si>
    <t>55399014</t>
  </si>
  <si>
    <t>Zábradlí terasy dle det (madlo 100x60x3, sloupek 35/35/3, výplň 20/20/2, nosník 50/50/3), kotvení, plast opěrky, povrch úprava</t>
  </si>
  <si>
    <t>kg</t>
  </si>
  <si>
    <t>1667525355</t>
  </si>
  <si>
    <t>163</t>
  </si>
  <si>
    <t>7678901</t>
  </si>
  <si>
    <t>Dmtž a zpětná mtž makrolon stříšky nad vstupem, prodl kotev ev nové kotvení</t>
  </si>
  <si>
    <t>-1740224814</t>
  </si>
  <si>
    <t>164</t>
  </si>
  <si>
    <t>7678902</t>
  </si>
  <si>
    <t>Dmtž  stříšky na terase stahovací - dle skut</t>
  </si>
  <si>
    <t>-145900713</t>
  </si>
  <si>
    <t>165</t>
  </si>
  <si>
    <t>998767102</t>
  </si>
  <si>
    <t>Přesun hmot tonážní pro zámečnické konstrukce v objektech v do 12 m</t>
  </si>
  <si>
    <t>-165118266</t>
  </si>
  <si>
    <t>Přesun hmot pro zámečnické konstrukce stanovený z hmotnosti přesunovaného materiálu vodorovná dopravní vzdálenost do 50 m v objektech výšky přes 6 do 12 m</t>
  </si>
  <si>
    <t>771</t>
  </si>
  <si>
    <t>Podlahy z dlaždic</t>
  </si>
  <si>
    <t>166</t>
  </si>
  <si>
    <t>771474116</t>
  </si>
  <si>
    <t>Montáž soklíků z dlaždic keramických rovných flexibilní lepidlo v do 250 mm</t>
  </si>
  <si>
    <t>723870604</t>
  </si>
  <si>
    <t>Montáž soklíků z dlaždic keramických lepených flexibilním lepidlem rovných výšky přes 200 do 250 mm</t>
  </si>
  <si>
    <t>"terasa"  6,05+1,05</t>
  </si>
  <si>
    <t>167</t>
  </si>
  <si>
    <t>5976113</t>
  </si>
  <si>
    <t>dlaždice keramické na soklík dle výběru</t>
  </si>
  <si>
    <t>-288868586</t>
  </si>
  <si>
    <t>obkládačky a dlaždice keramické   I.j.  (cen.skup. 72)</t>
  </si>
  <si>
    <t>a52*1,1*0,25</t>
  </si>
  <si>
    <t>168</t>
  </si>
  <si>
    <t>998771102</t>
  </si>
  <si>
    <t>Přesun hmot tonážní pro podlahy z dlaždic v objektech v do 12 m</t>
  </si>
  <si>
    <t>1319468143</t>
  </si>
  <si>
    <t>Přesun hmot pro podlahy z dlaždic stanovený z hmotnosti přesunovaného materiálu vodorovná dopravní vzdálenost do 50 m v objektech výšky přes 6 do 12 m</t>
  </si>
  <si>
    <t>772</t>
  </si>
  <si>
    <t>Podlahy z kamene</t>
  </si>
  <si>
    <t>169</t>
  </si>
  <si>
    <t>772231313</t>
  </si>
  <si>
    <t>Montáž obkladu stupňů deskami lepenými z kamene tvrdého tl 40 a 50 mm</t>
  </si>
  <si>
    <t>-1627950132</t>
  </si>
  <si>
    <t>Montáž obkladu schodišťových stupňů deskami z tvrdých kamenů kladených do lepidla s přímou nebo zakřivenou výstupní čárou deskami stupnicovými pravoúhlými nebo kosoúhlými, tl. 40 a 50 mm</t>
  </si>
  <si>
    <t>170</t>
  </si>
  <si>
    <t>583821700</t>
  </si>
  <si>
    <t>deska obkladová, žula tryskaná tl 4 cm do 0,24 m2</t>
  </si>
  <si>
    <t>-918485986</t>
  </si>
  <si>
    <t>prvky stavební z přírodního kamene malé (desky dlažební, obkladové, soklové a podobně) desky obkladové materiálová skupina I/2 - žula povrch tryskaný tl.  4 cm     do  0,24 m2</t>
  </si>
  <si>
    <t>0,9*0,3*1,04</t>
  </si>
  <si>
    <t>171</t>
  </si>
  <si>
    <t>998772102</t>
  </si>
  <si>
    <t>Přesun hmot tonážní pro podlahy z kamene v objektech v do 12 m</t>
  </si>
  <si>
    <t>-358324633</t>
  </si>
  <si>
    <t>Přesun hmot pro kamenné dlažby, obklady schodišťových stupňů a soklů stanovený z hmotnosti přesunovaného materiálu vodorovná dopravní vzdálenost do 50 m v objektech výšky přes 6 do 12 m</t>
  </si>
  <si>
    <t>783</t>
  </si>
  <si>
    <t>Dokončovací práce - nátěry</t>
  </si>
  <si>
    <t>172</t>
  </si>
  <si>
    <t>783225100</t>
  </si>
  <si>
    <t>Nátěry syntetické kovových doplňkových konstrukcí barva standardní dvojnásobné a 1x email</t>
  </si>
  <si>
    <t>-1118515142</t>
  </si>
  <si>
    <t>Nátěry kovových stavebních doplňkových konstrukcí syntetické na vzduchu schnoucí standardními barvami dvojnásobné a 1x email</t>
  </si>
  <si>
    <t>a19*2</t>
  </si>
  <si>
    <t>173</t>
  </si>
  <si>
    <t>783226100</t>
  </si>
  <si>
    <t>Nátěry syntetické kovových doplňkových konstrukcí barva standardní základní</t>
  </si>
  <si>
    <t>-615955802</t>
  </si>
  <si>
    <t>Nátěry kovových stavebních doplňkových konstrukcí syntetické na vzduchu schnoucí standardními barvami  základní</t>
  </si>
  <si>
    <t>174</t>
  </si>
  <si>
    <t>783626300</t>
  </si>
  <si>
    <t>Nátěry syntetické truhlářských konstrukcí barva standardní lazurovacím lakem 3x lakování</t>
  </si>
  <si>
    <t>166490963</t>
  </si>
  <si>
    <t>Nátěry truhlářských výrobků syntetické na vzduchu schnoucí standardními barvami lazurovacím lakem 3x lakování</t>
  </si>
  <si>
    <t>175</t>
  </si>
  <si>
    <t>783783311</t>
  </si>
  <si>
    <t>Nátěry tesařských kcí proti dřevokazným houbám, hmyzu a plísním preventivní dvojnásobné v interiéru</t>
  </si>
  <si>
    <t>1311844010</t>
  </si>
  <si>
    <t>Nátěry tesařských konstrukcí protihnilobné, protiplísňové a protipožární proti dřevokazným houbám, hmyzu a plísním preventivní dvojnásobné v interiéru</t>
  </si>
  <si>
    <t>(0,1+0,12)*2*a15</t>
  </si>
  <si>
    <t>784</t>
  </si>
  <si>
    <t>Dokončovací práce - malby a tapety</t>
  </si>
  <si>
    <t>176</t>
  </si>
  <si>
    <t>784121001</t>
  </si>
  <si>
    <t>Oškrabání malby v mísnostech výšky do 3,80 m</t>
  </si>
  <si>
    <t>456959201</t>
  </si>
  <si>
    <t>Oškrabání malby v místnostech výšky do 3,80 m</t>
  </si>
  <si>
    <t>"1pp"  (5,1+5,4)*2*2,25+(5,4+2,4)*2*2,25</t>
  </si>
  <si>
    <t>177</t>
  </si>
  <si>
    <t>784221101</t>
  </si>
  <si>
    <t>Dvojnásobné bílé malby  ze směsí za sucha dobře otěruvzdorných v místnostech do 3,80 m</t>
  </si>
  <si>
    <t>-830015799</t>
  </si>
  <si>
    <t>Malby z malířských směsí otěruvzdorných za sucha dvojnásobné, bílé za sucha otěruvzdorné dobře v místnostech výšky do 3,80 m</t>
  </si>
  <si>
    <t>a1+a2</t>
  </si>
  <si>
    <t>787</t>
  </si>
  <si>
    <t>Dokončovací práce - zasklívání</t>
  </si>
  <si>
    <t>178</t>
  </si>
  <si>
    <t>787911111</t>
  </si>
  <si>
    <t>Montáž bezpečnostní fólie na sklo</t>
  </si>
  <si>
    <t>66293570</t>
  </si>
  <si>
    <t>Zasklívání – ostatní práce montáž fólie na sklo bezpečnostní</t>
  </si>
  <si>
    <t>1,25*0,6+1,6*2,1+1,2*0,64+1,19*1,18*2+1,18*1,48*2+1,16*1,47*3+2,35*1,47+1,16*1,47+1,16*0,58*2</t>
  </si>
  <si>
    <t>179</t>
  </si>
  <si>
    <t>6347901</t>
  </si>
  <si>
    <t xml:space="preserve">fólie na sklo ochranné a bezpečnostní, </t>
  </si>
  <si>
    <t>861529074</t>
  </si>
  <si>
    <t>materiál doplňkový ke sklům fólie na sklo ochranné a bezpečnostní šířka role 1,524 m typ      zbarvení      prostup sluneční energie        čirá                  82%</t>
  </si>
  <si>
    <t>a49*1,03</t>
  </si>
  <si>
    <t>180</t>
  </si>
  <si>
    <t>998787102</t>
  </si>
  <si>
    <t>Přesun hmot tonážní pro zasklívání v objektech v do 12 m</t>
  </si>
  <si>
    <t>-1619752477</t>
  </si>
  <si>
    <t>Přesun hmot pro zasklívání stanovený z hmotnosti přesunovaného materiálu vodorovná dopravní vzdálenost do 50 m v objektech výšky přes 6 do 12 m</t>
  </si>
  <si>
    <t>789</t>
  </si>
  <si>
    <t>Povrchové úpravy ocelových konstrukcí a technologických zařízení</t>
  </si>
  <si>
    <t>181</t>
  </si>
  <si>
    <t>789421211</t>
  </si>
  <si>
    <t>Žárové stříkání ocelových konstrukcí třídy I Zn 40 um</t>
  </si>
  <si>
    <t>1892919577</t>
  </si>
  <si>
    <t>Žárové stříkání ocelových konstrukcí vyjma ocelových konstrukcí uzavřených nádob zinkem, tloušťky 40 μm, třídy I (0,740 kg Zn/m2)</t>
  </si>
  <si>
    <t>a17*1*2</t>
  </si>
  <si>
    <t>VRN</t>
  </si>
  <si>
    <t>Vedlejší rozpočtové náklady</t>
  </si>
  <si>
    <t>VRN1</t>
  </si>
  <si>
    <t>Průzkumné, geodetické a projektové práce</t>
  </si>
  <si>
    <t>182</t>
  </si>
  <si>
    <t>013254000</t>
  </si>
  <si>
    <t>Dokumentace skutečného provedení stavby</t>
  </si>
  <si>
    <t>Kč</t>
  </si>
  <si>
    <t>1024</t>
  </si>
  <si>
    <t>26050540</t>
  </si>
  <si>
    <t>Průzkumné, geodetické a projektové práce projektové práce dokumentace stavby (výkresová a textová) skutečného provedení stavby</t>
  </si>
  <si>
    <t>VRN3</t>
  </si>
  <si>
    <t>Zařízení staveniště</t>
  </si>
  <si>
    <t>183</t>
  </si>
  <si>
    <t>030001000</t>
  </si>
  <si>
    <t>-2136961771</t>
  </si>
  <si>
    <t>Základní rozdělení průvodních činností a nákladů zařízení staveniště</t>
  </si>
  <si>
    <t>VRN7</t>
  </si>
  <si>
    <t>Provozní vlivy</t>
  </si>
  <si>
    <t>184</t>
  </si>
  <si>
    <t>070001000</t>
  </si>
  <si>
    <t>-573546203</t>
  </si>
  <si>
    <t>Základní rozdělení průvodních činností a nákladů provozní vlivy</t>
  </si>
  <si>
    <t>VRN9</t>
  </si>
  <si>
    <t>Ostatní náklady</t>
  </si>
  <si>
    <t>185</t>
  </si>
  <si>
    <t>091003000</t>
  </si>
  <si>
    <t>Vyregulování otopné soustavy</t>
  </si>
  <si>
    <t>1338711135</t>
  </si>
  <si>
    <t>Ostatní náklady související s objektem bez rozlišení</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</si>
  <si>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</si>
  <si>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</si>
  <si>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</si>
  <si>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</si>
  <si>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</si>
  <si>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</si>
  <si>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</si>
  <si>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</si>
  <si>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</si>
  <si>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</si>
  <si>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</si>
  <si>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</si>
  <si>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</si>
  <si>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</si>
  <si>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</si>
  <si>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</si>
  <si>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</si>
  <si>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</si>
  <si>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</si>
  <si>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</si>
  <si>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</si>
  <si>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</si>
  <si>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</si>
  <si>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</si>
  <si>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</si>
  <si>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</si>
  <si>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</si>
  <si>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</si>
  <si>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</si>
  <si>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</si>
  <si>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</si>
  <si>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</si>
  <si>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</si>
  <si>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</si>
  <si>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</si>
  <si>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</si>
  <si>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</si>
  <si>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</si>
  <si>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</si>
  <si>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</si>
  <si>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</si>
  <si>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</si>
  <si>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</si>
  <si>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</si>
  <si>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</si>
  <si>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</si>
  <si>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</si>
  <si>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</si>
  <si>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</si>
  <si>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</si>
  <si>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</si>
  <si>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</si>
  <si>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</si>
  <si>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</si>
  <si>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</si>
  <si>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</si>
  <si>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</si>
  <si>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</si>
  <si>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</si>
  <si>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</si>
  <si>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</si>
  <si>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</si>
  <si>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</si>
  <si>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</si>
  <si>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</si>
  <si>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</si>
  <si>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</si>
  <si>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</si>
  <si>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</si>
  <si>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</si>
  <si>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</si>
  <si>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</si>
  <si>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</si>
  <si>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</si>
  <si>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</si>
  <si>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</si>
  <si>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</si>
  <si>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</si>
  <si>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</si>
  <si>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</si>
  <si>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</si>
  <si>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</si>
  <si>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</si>
  <si>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</si>
  <si>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</si>
  <si>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</si>
  <si>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</si>
  <si>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</si>
  <si>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</si>
  <si>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</si>
  <si>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</si>
  <si>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</si>
  <si>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</si>
  <si>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</si>
  <si>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</si>
  <si>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</si>
  <si>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</si>
  <si>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</si>
  <si>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</si>
  <si>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</si>
  <si>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</si>
  <si>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</si>
  <si>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</si>
  <si>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</si>
  <si>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</si>
  <si>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</si>
  <si>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</si>
  <si>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</si>
  <si>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</si>
  <si>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</si>
  <si>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</si>
  <si>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</si>
  <si>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</si>
  <si>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</si>
  <si>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</si>
  <si>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</si>
  <si>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</si>
  <si>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</si>
  <si>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</si>
  <si>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</si>
  <si>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</si>
  <si>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</si>
  <si>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</si>
  <si>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</si>
  <si>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</si>
  <si>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</si>
  <si>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</si>
  <si>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</si>
  <si>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</si>
  <si>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</si>
  <si>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</si>
  <si>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</si>
  <si>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</si>
  <si>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</si>
  <si>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</si>
  <si>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</si>
  <si>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</si>
  <si>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</si>
  <si>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</si>
  <si>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</si>
  <si>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</si>
  <si>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</si>
  <si>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</si>
  <si>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</si>
  <si>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</si>
  <si>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</si>
  <si>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</si>
  <si>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</si>
  <si>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</si>
  <si>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</si>
  <si>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</si>
  <si>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</si>
  <si>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</si>
  <si>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</si>
  <si>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</si>
  <si>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</si>
  <si>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</si>
  <si>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</si>
  <si>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</si>
  <si>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</si>
  <si>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</si>
  <si>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</si>
  <si>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</si>
  <si>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</si>
  <si>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</si>
  <si>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</si>
  <si>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</si>
  <si>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</si>
  <si>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</si>
  <si>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</si>
  <si>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</si>
  <si>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</si>
  <si>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</si>
  <si>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</si>
  <si>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</si>
  <si>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</si>
  <si>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</si>
  <si>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</si>
  <si>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</si>
  <si>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</si>
  <si>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</si>
  <si>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</si>
  <si>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</si>
  <si>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</si>
  <si>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3.0</t>
  </si>
  <si>
    <t>ZAMOK</t>
  </si>
  <si>
    <t>False</t>
  </si>
  <si>
    <t>{74fca402-1b66-469c-9192-92a363f60f0b}</t>
  </si>
  <si>
    <t>0,01</t>
  </si>
  <si>
    <t>21</t>
  </si>
  <si>
    <t>15</t>
  </si>
  <si>
    <t>REKAPITULACE STAVBY</t>
  </si>
  <si>
    <t>v ---  níže se nacházejí doplnkové a pomocné údaje k sestavám  --- v</t>
  </si>
  <si>
    <t>Návod na vyplnění</t>
  </si>
  <si>
    <t>0,001</t>
  </si>
  <si>
    <t>Kód:</t>
  </si>
  <si>
    <t>jar_ZZS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</si>
  <si>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</si>
  <si>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</si>
  <si>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Zateplení budovy výjezdového stanoviště Jaroměř</t>
  </si>
  <si>
    <t>0,1</t>
  </si>
  <si>
    <t>KSO:</t>
  </si>
  <si>
    <t/>
  </si>
  <si>
    <t>CC-CZ:</t>
  </si>
  <si>
    <t>1</t>
  </si>
  <si>
    <t>Místo:</t>
  </si>
  <si>
    <t>Jaroměř, Národní 416</t>
  </si>
  <si>
    <t>Datum:</t>
  </si>
  <si>
    <t>24.3.2016</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</si>
  <si>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</si>
  <si>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</si>
  <si>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</si>
  <si>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</si>
  <si>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</si>
  <si>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</si>
  <si>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</si>
  <si>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</si>
  <si>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</si>
  <si>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</si>
  <si>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</si>
  <si>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</si>
  <si>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</si>
  <si>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</si>
  <si>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</si>
  <si>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</si>
  <si>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</si>
  <si>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</si>
  <si>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</si>
  <si>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</si>
  <si>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</si>
  <si>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</si>
  <si>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</si>
  <si>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</si>
  <si>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</si>
  <si>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</si>
  <si>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</si>
  <si>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</si>
  <si>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</si>
  <si>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</si>
  <si>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</si>
  <si>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</si>
  <si>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</si>
  <si>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</si>
  <si>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</si>
  <si>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</si>
  <si>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</si>
  <si>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</si>
  <si>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</si>
  <si>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</si>
  <si>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</si>
  <si>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</si>
  <si>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</si>
  <si>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</si>
  <si>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</si>
  <si>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</si>
  <si>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</si>
  <si>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</si>
  <si>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</si>
  <si>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stav</t>
  </si>
  <si>
    <t>Předpokládaný soupis stavebních prací</t>
  </si>
  <si>
    <t>STA</t>
  </si>
  <si>
    <t>{7c6a815c-d207-4d50-a4a9-e6968585acad}</t>
  </si>
  <si>
    <t>2</t>
  </si>
  <si>
    <t>Zpět na list:</t>
  </si>
  <si>
    <t>a1</t>
  </si>
  <si>
    <t>46,338</t>
  </si>
  <si>
    <t>a10</t>
  </si>
  <si>
    <t>10,9</t>
  </si>
  <si>
    <t>KRYCÍ LIST SOUPISU</t>
  </si>
  <si>
    <t>a11</t>
  </si>
  <si>
    <t>22,8</t>
  </si>
  <si>
    <t>a12</t>
  </si>
  <si>
    <t>18,2</t>
  </si>
  <si>
    <t>a13</t>
  </si>
  <si>
    <t>20,6</t>
  </si>
  <si>
    <t>a14</t>
  </si>
  <si>
    <t>4,7</t>
  </si>
  <si>
    <t>Objekt:</t>
  </si>
  <si>
    <t>a15</t>
  </si>
  <si>
    <t>41,6</t>
  </si>
  <si>
    <t>stav - Předpokládaný soupis stavebních prací</t>
  </si>
  <si>
    <t>a16</t>
  </si>
  <si>
    <t>16,575</t>
  </si>
  <si>
    <t>a17</t>
  </si>
  <si>
    <t>10,97</t>
  </si>
  <si>
    <t>a18</t>
  </si>
  <si>
    <t>18,363</t>
  </si>
  <si>
    <t>a19</t>
  </si>
  <si>
    <t>12,749</t>
  </si>
  <si>
    <t>a2</t>
  </si>
  <si>
    <t>82,35</t>
  </si>
  <si>
    <t>a20</t>
  </si>
  <si>
    <t>17,24</t>
  </si>
  <si>
    <t>a21</t>
  </si>
  <si>
    <t>13,44</t>
  </si>
  <si>
    <t>a22</t>
  </si>
  <si>
    <t>15,2</t>
  </si>
  <si>
    <t>a25</t>
  </si>
  <si>
    <t>16,331</t>
  </si>
  <si>
    <t>a27</t>
  </si>
  <si>
    <t>4,365</t>
  </si>
  <si>
    <t>a28</t>
  </si>
  <si>
    <t>1,4</t>
  </si>
  <si>
    <t>a29</t>
  </si>
  <si>
    <t>a3</t>
  </si>
  <si>
    <t>59</t>
  </si>
  <si>
    <t>a30</t>
  </si>
  <si>
    <t>2,948</t>
  </si>
  <si>
    <t>a31</t>
  </si>
  <si>
    <t>16,494</t>
  </si>
  <si>
    <t>a32</t>
  </si>
  <si>
    <t>316,225</t>
  </si>
  <si>
    <t>a33</t>
  </si>
  <si>
    <t>0,492</t>
  </si>
  <si>
    <t>a34</t>
  </si>
  <si>
    <t>3,28</t>
  </si>
  <si>
    <t>a35</t>
  </si>
  <si>
    <t>6,37</t>
  </si>
  <si>
    <t>a36</t>
  </si>
  <si>
    <t>3,188</t>
  </si>
  <si>
    <t>a37</t>
  </si>
  <si>
    <t>16,073</t>
  </si>
  <si>
    <t>a39</t>
  </si>
  <si>
    <t>368,721</t>
  </si>
  <si>
    <t>a4</t>
  </si>
  <si>
    <t>16,83</t>
  </si>
  <si>
    <t>a40</t>
  </si>
  <si>
    <t>56,02</t>
  </si>
  <si>
    <t>a45</t>
  </si>
  <si>
    <t>394,18</t>
  </si>
  <si>
    <t>a46</t>
  </si>
  <si>
    <t>31,25</t>
  </si>
  <si>
    <t>a49</t>
  </si>
  <si>
    <t>a5</t>
  </si>
  <si>
    <t>60,85</t>
  </si>
  <si>
    <t>a50</t>
  </si>
  <si>
    <t>17,525</t>
  </si>
  <si>
    <t>a51</t>
  </si>
  <si>
    <t>0,198</t>
  </si>
  <si>
    <t>a52</t>
  </si>
  <si>
    <t>7,1</t>
  </si>
  <si>
    <t>a6</t>
  </si>
  <si>
    <t>34,17</t>
  </si>
  <si>
    <t>a7</t>
  </si>
  <si>
    <t>40,7</t>
  </si>
  <si>
    <t>REKAPITULACE ČLENĚNÍ SOUPISU PRACÍ</t>
  </si>
  <si>
    <t>a8</t>
  </si>
  <si>
    <t>34,78</t>
  </si>
  <si>
    <t>a9</t>
  </si>
  <si>
    <t>22,9</t>
  </si>
  <si>
    <t>Kód dílu - Popis</t>
  </si>
  <si>
    <t>Cena celkem [CZK]</t>
  </si>
  <si>
    <t>Náklady soupisu celkem</t>
  </si>
  <si>
    <t>-1</t>
  </si>
  <si>
    <t>HSV - Práce a dodávky HSV</t>
  </si>
  <si>
    <t xml:space="preserve">    1 - Zemní práce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</si>
  <si>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</si>
  <si>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</si>
  <si>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</si>
  <si>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</si>
  <si>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</si>
  <si>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</si>
  <si>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</si>
  <si>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</si>
  <si>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</si>
  <si>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</si>
  <si>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767 - Konstrukce zámečnické</t>
  </si>
  <si>
    <t xml:space="preserve">    771 - Podlahy z dlaždic</t>
  </si>
  <si>
    <t xml:space="preserve">    772 - Podlahy z kamene</t>
  </si>
  <si>
    <t xml:space="preserve">    783 - Dokončovací práce - nátěry</t>
  </si>
  <si>
    <t xml:space="preserve">    784 - Dokončovací práce - malby a tapety</t>
  </si>
  <si>
    <t xml:space="preserve">    787 - Dokončovací práce - zasklívání</t>
  </si>
  <si>
    <t xml:space="preserve">    789 - Povrchové úpravy ocelových konstrukcí a technologických zařízení</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</si>
  <si>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</si>
  <si>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</si>
  <si>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</si>
  <si>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</si>
  <si>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</si>
  <si>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</si>
  <si>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</si>
  <si>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</si>
  <si>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</si>
  <si>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</si>
  <si>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</si>
  <si>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</si>
  <si>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</si>
  <si>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</si>
  <si>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</si>
  <si>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</si>
  <si>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</si>
  <si>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</si>
  <si>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</si>
  <si>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</si>
  <si>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</si>
  <si>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</si>
  <si>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</si>
  <si>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</si>
  <si>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</si>
  <si>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</si>
  <si>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</si>
  <si>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2015 01</t>
  </si>
  <si>
    <t>4</t>
  </si>
  <si>
    <t>1775364771</t>
  </si>
  <si>
    <t>PP</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</si>
  <si>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</si>
  <si>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VV</t>
  </si>
  <si>
    <t>"okap chodníček"  (4,05+6,05+5,9+10-1,5+5,45+3,1)*0,5+0,5*0,5*4</t>
  </si>
  <si>
    <t>155282211</t>
  </si>
  <si>
    <t xml:space="preserve">Očištění ploch stlačeným vzduchem </t>
  </si>
  <si>
    <t>218617031</t>
  </si>
  <si>
    <t>Očištění  ploch stlačeným vzduchem</t>
  </si>
  <si>
    <t>"1pp"  5,4*5,1+5,4*2,4-2,6*1,3+5,1*0,25*2*3+0,28*2*2,8</t>
  </si>
  <si>
    <t>a6+a16+a20</t>
  </si>
  <si>
    <t>Součet</t>
  </si>
  <si>
    <t>3</t>
  </si>
  <si>
    <t>181951102</t>
  </si>
  <si>
    <t>Úprava povrchu po vybourání půdní dlažbyse zhutněním</t>
  </si>
  <si>
    <t>249531588</t>
  </si>
  <si>
    <t>6</t>
  </si>
  <si>
    <t>Úpravy povrchů, podlahy a osazování výplní</t>
  </si>
  <si>
    <t>611181102</t>
  </si>
  <si>
    <t>Minerální stěrka tl.do 3 mm vnitřních žebrových stropů</t>
  </si>
  <si>
    <t>441568347</t>
  </si>
  <si>
    <t>Minerální stěrka vnitřních ploch tloušťky do 2 mm vodorovných konstrukcí stropů žebrových</t>
  </si>
  <si>
    <t>5</t>
  </si>
  <si>
    <t>611221031</t>
  </si>
  <si>
    <t>Montáž zateplení  podhledů z minerální vlny s podélnou orientací vláken tl do 160 mm</t>
  </si>
  <si>
    <t>-2091331533</t>
  </si>
  <si>
    <t>Montáž kontaktního zateplení z desek z minerální vlny s podélnou orientací vláken na  podhledy, tloušťky desek přes 120 do 160 mm</t>
  </si>
  <si>
    <t>M</t>
  </si>
  <si>
    <t>6315155</t>
  </si>
  <si>
    <t>deska sendvičová základní   1000 x 500 tl. 150 mm</t>
  </si>
  <si>
    <t>8</t>
  </si>
  <si>
    <t>1557141776</t>
  </si>
  <si>
    <t>vlákno minerální a výrobky z něj (desky, skruže, pásy, rohože, vložkové pytle apod.) desky   sendvičové jádro  , PUR lepidlo, krycí deska tl. 30mm la = 0,034 W/mK do tloušťky 200 mm, la = 0,033 W/mK nad 200 mm   základní deska 1000 x 500 mm tl. 150 mm</t>
  </si>
  <si>
    <t>a1*1,02</t>
  </si>
  <si>
    <t>7</t>
  </si>
  <si>
    <t>611325412</t>
  </si>
  <si>
    <t>Oprava vnitřní vápenocementové hladké omítky stropů v rozsahu plochy do 30%</t>
  </si>
  <si>
    <t>1476885064</t>
  </si>
  <si>
    <t>Oprava vápenocementové nebo vápenné omítky vnitřních ploch hladké, tloušťky do 20 mm stropů, v rozsahu opravované plochy přes 10 do 30%</t>
  </si>
  <si>
    <t>621131121</t>
  </si>
  <si>
    <t>Penetrace akrylát-silikon vnějších podhledů nanášená ručně</t>
  </si>
  <si>
    <t>1957020452</t>
  </si>
  <si>
    <t>Podkladní a spojovací vrstva vnějších omítaných ploch penetrace akrylát-silikonová nanášená ručně podhledů</t>
  </si>
  <si>
    <t>a33+a34</t>
  </si>
  <si>
    <t>9</t>
  </si>
  <si>
    <t>621221001</t>
  </si>
  <si>
    <t>Montáž zateplení vnějších podhledů z minerální vlny s podélnou orientací vláken tl do 40 mm</t>
  </si>
  <si>
    <t>1246356329</t>
  </si>
  <si>
    <t>Montáž kontaktního zateplení z desek z minerální vlny s podélnou orientací vláken na vnější podhledy, tloušťky desek do 40 mm</t>
  </si>
  <si>
    <t>631515181</t>
  </si>
  <si>
    <t>deska minerální izolační  tl. 30 mm</t>
  </si>
  <si>
    <t>-375966804</t>
  </si>
  <si>
    <t>vlákno minerální a výrobky z něj (desky, skruže, pásy, rohože, vložkové pytle apod.) desky z orientovaných vláken izolace stěn deska , s podélnou orientací vláken pro zateplovací systémy 500 x 1000 mm, la = 0,039 W/mK tl. 30 mm</t>
  </si>
  <si>
    <t>11</t>
  </si>
  <si>
    <t>621221031</t>
  </si>
  <si>
    <t>Montáž zateplení vnějších podhledů z minerální vlny s podélnou orientací vláken tl do 160 mm</t>
  </si>
  <si>
    <t>502400202</t>
  </si>
  <si>
    <t>Montáž kontaktního zateplení z desek z minerální vlny s podélnou orientací vláken na vnější podhledy, tloušťky desek přes 120 do 160 mm</t>
  </si>
  <si>
    <t>12</t>
  </si>
  <si>
    <t>63151538</t>
  </si>
  <si>
    <t>deska minerální izolační tl. 160 mm</t>
  </si>
  <si>
    <t>-528104450</t>
  </si>
  <si>
    <t>vlákno minerální a výrobky z něj (desky, skruže, pásy, rohože, vložkové pytle apod.) desky z orientovaných vláken - izolace stěn deska , s podélnou orientací vláken pro zateplovací systémy 500 x 1000 mm, la = 0,039 W/mK tl. 160 mm</t>
  </si>
  <si>
    <t>(a34+a36)*1,02</t>
  </si>
  <si>
    <t>13</t>
  </si>
  <si>
    <t>621531011</t>
  </si>
  <si>
    <t>Tenkovrstvá silikonová zrnitá omítka tl. 1,5 mm včetně penetrace vnějších podhledů</t>
  </si>
  <si>
    <t>-1461070276</t>
  </si>
  <si>
    <t>Omítka tenkovrstvá silikonová vnějších ploch probarvená, včetně penetrace podkladu zrnitá, tloušťky 1,5 mm podhledů</t>
  </si>
  <si>
    <t>14</t>
  </si>
  <si>
    <t>622131121</t>
  </si>
  <si>
    <t>Penetrace akrylát-silikon vnějších stěn nanášená ručně</t>
  </si>
  <si>
    <t>-985071736</t>
  </si>
  <si>
    <t>Podkladní a spojovací vrstva vnějších omítaných ploch penetrace akrylát-silikonová nanášená ručně stěn</t>
  </si>
  <si>
    <t>a25+a27+a28+a29+a30+a31+a32+a35+a36</t>
  </si>
  <si>
    <t>622211001</t>
  </si>
  <si>
    <t>Montáž zateplení vnějších stěn z polystyrénových desek tl do 40 mm</t>
  </si>
  <si>
    <t>-1184074556</t>
  </si>
  <si>
    <t>Montáž kontaktního zateplení z polystyrenových desek nebo z kombinovaných desek na vnější stěny, tloušťky desek do 40 mm</t>
  </si>
  <si>
    <t>16</t>
  </si>
  <si>
    <t>283760310</t>
  </si>
  <si>
    <t>deska fasádní polystyrénová  1000 x 500 x 30 mm lambda min 0,33</t>
  </si>
  <si>
    <t>726312443</t>
  </si>
  <si>
    <t>desky z lehčených plastů desky  polystyrénové fasádní - speciální  1000 x 500 x 30 mm</t>
  </si>
  <si>
    <t>P</t>
  </si>
  <si>
    <t>Poznámka k položce:
lambda=0,032 [W / m K]</t>
  </si>
  <si>
    <t>17</t>
  </si>
  <si>
    <t>622211011</t>
  </si>
  <si>
    <t>Montáž zateplení vnějších stěn z polystyrénových desek tl do 80 mm</t>
  </si>
  <si>
    <t>-131737321</t>
  </si>
  <si>
    <t>Montáž kontaktního zateplení z polystyrenových desek nebo z kombinovaných desek na vnější stěny, tloušťky desek přes 40 do 80 mm</t>
  </si>
  <si>
    <t>18</t>
  </si>
  <si>
    <t>283760330</t>
  </si>
  <si>
    <t>deska fasádní polystyrénová  1000 x 500 x 50 mm lambda min 0,33</t>
  </si>
  <si>
    <t>1871074042</t>
  </si>
  <si>
    <t>desky z lehčených plastů desky  polystyrénové fasádní - speciální 1000 x 500 x 50 mm</t>
  </si>
  <si>
    <t>a27*1,02</t>
  </si>
  <si>
    <t>19</t>
  </si>
  <si>
    <t>622211021</t>
  </si>
  <si>
    <t>Montáž zateplení vnějších stěn z polystyrénových desek tl do 120 mm</t>
  </si>
  <si>
    <t>-303270121</t>
  </si>
  <si>
    <t>Montáž kontaktního zateplení z polystyrenových desek nebo z kombinovaných desek na vnější stěny, tloušťky desek přes 80 do 120 mm</t>
  </si>
  <si>
    <t>20</t>
  </si>
  <si>
    <t>283764220</t>
  </si>
  <si>
    <t>deska z extrudovaného polystyrénu tl. 100 mm</t>
  </si>
  <si>
    <t>1181105154</t>
  </si>
  <si>
    <t>desky z lehčených plastů desky z extrudovaného polystyrenu desky z extrudovaného polystyrenu  hladký povrch, 1265 x 615 mm (krycí plocha 0,75 m2) 100 mm</t>
  </si>
  <si>
    <t>a30*1,02</t>
  </si>
  <si>
    <t>622211031</t>
  </si>
  <si>
    <t>Montáž zateplení vnějších stěn z polystyrénových desek tl do 160 mm</t>
  </si>
  <si>
    <t>-1983654801</t>
  </si>
  <si>
    <t>Montáž kontaktního zateplení z polystyrenových desek nebo z kombinovaných desek na vnější stěny, tloušťky desek přes 120 do 160 mm</t>
  </si>
  <si>
    <t>a28+a29+a31+a32</t>
  </si>
  <si>
    <t>22</t>
  </si>
  <si>
    <t>283760440</t>
  </si>
  <si>
    <t>deska fasádní polystyrénová 1000 x 500 x 160 mm, lambda min 0,33</t>
  </si>
  <si>
    <t>446912465</t>
  </si>
  <si>
    <t>desky z lehčených plastů desky  polystyrénové fasádní - speciální 1000 x 500 x 160 mm</t>
  </si>
  <si>
    <t>a32*1,02</t>
  </si>
  <si>
    <t>23</t>
  </si>
  <si>
    <t>283764240</t>
  </si>
  <si>
    <t>deska z extrudovaného polystyrénu tl. 140 mm</t>
  </si>
  <si>
    <t>947398377</t>
  </si>
  <si>
    <t>desky z lehčených plastů desky z extrudovaného polystyrenu desky z extrudovaného polystyrenu  hladký povrch, 1265 x 615 mm (krycí plocha 0,75 m2) 140 mm</t>
  </si>
  <si>
    <t>(a28+a31)*1,02</t>
  </si>
  <si>
    <t>24</t>
  </si>
  <si>
    <t>283764250</t>
  </si>
  <si>
    <t>deska z extrudovaného polystyrénu tl. 160 mm</t>
  </si>
  <si>
    <t>-154775062</t>
  </si>
  <si>
    <t>desky z lehčených plastů desky z extrudovaného polystyrenu desky z extrudovaného polystyrenu  hladký povrch, 1265 x 615 mm (krycí plocha 0,75 m2) 160 mm</t>
  </si>
  <si>
    <t>a29*1,02</t>
  </si>
  <si>
    <t>25</t>
  </si>
  <si>
    <t>622221001</t>
  </si>
  <si>
    <t>Montáž zateplení vnějších stěn z minerální vlny s podélnou orientací vláken tl do 40 mm</t>
  </si>
  <si>
    <t>-318899787</t>
  </si>
  <si>
    <t>Montáž kontaktního zateplení z desek z minerální vlny s podélnou orientací vláken na vnější stěny, tloušťky desek do 40 mm</t>
  </si>
  <si>
    <t>26</t>
  </si>
  <si>
    <t>622221031</t>
  </si>
  <si>
    <t>Montáž zateplení vnějších stěn z minerální vlny s podélnou orientací vláken tl do 160 mm</t>
  </si>
  <si>
    <t>1829887075</t>
  </si>
  <si>
    <t>Montáž kontaktního zateplení z desek z minerální vlny s podélnou orientací vláken na vnější stěny, tloušťky desek přes 120 do 160 mm</t>
  </si>
  <si>
    <t>27</t>
  </si>
  <si>
    <t>622251101</t>
  </si>
  <si>
    <t>Příplatek k cenám zateplení vnějších stěn za použití tepelněizolačních zátek z polystyrenu</t>
  </si>
  <si>
    <t>-426940611</t>
  </si>
  <si>
    <t>Montáž kontaktního zateplení Příplatek k cenám za zápustnou montáž kotev s použitím tepelněizolačních zátek na vnější stěny z polystyrenu</t>
  </si>
  <si>
    <t>a31+a32+a30+a29+a28+a27</t>
  </si>
  <si>
    <t>28</t>
  </si>
  <si>
    <t>622251105</t>
  </si>
  <si>
    <t>Příplatek k cenám zateplení vnějších stěn za použití tepelněizolačních zátek z minerální vlny</t>
  </si>
  <si>
    <t>-1106020177</t>
  </si>
  <si>
    <t>Montáž kontaktního zateplení Příplatek k cenám za zápustnou montáž kotev s použitím tepelněizolačních zátek na vnější stěny z minerální vlny</t>
  </si>
  <si>
    <t>A34+A36</t>
  </si>
  <si>
    <t>29</t>
  </si>
  <si>
    <t>622252001</t>
  </si>
  <si>
    <t>Montáž zakládacích soklových lišt zateplení</t>
  </si>
  <si>
    <t>m</t>
  </si>
  <si>
    <t>1251802156</t>
  </si>
  <si>
    <t>Montáž lišt kontaktního zateplení zakládacích soklových připevněných hmoždinkami</t>
  </si>
  <si>
    <t>(16,32+13,26)*2-1,5-1,64</t>
  </si>
  <si>
    <t>30</t>
  </si>
  <si>
    <t>590516340</t>
  </si>
  <si>
    <t>lišta zakládací LO 143 mm tl.1,0mm</t>
  </si>
  <si>
    <t>-385050554</t>
  </si>
  <si>
    <t>kontaktní zateplovací systémy příslušenství kontaktních zateplovacích systémů lišty soklové  - zakládací lišty zakládací LO 143 mm  tl.1,0 mm</t>
  </si>
  <si>
    <t>a40*1,05</t>
  </si>
  <si>
    <t>31</t>
  </si>
  <si>
    <t>622252002</t>
  </si>
  <si>
    <t>Montáž ostatních lišt zateplení</t>
  </si>
  <si>
    <t>-844696603</t>
  </si>
  <si>
    <t>Montáž lišt kontaktního zateplení ostatních stěnových, dilatačních apod. lepených do tmelu</t>
  </si>
  <si>
    <t>32</t>
  </si>
  <si>
    <t>590514800</t>
  </si>
  <si>
    <t>lišta rohová Al 10/10 cm s tkaninou bal. 2,5 m</t>
  </si>
  <si>
    <t>-403339065</t>
  </si>
  <si>
    <t>kontaktní zateplovací systémy příslušenství kontaktních zateplovacích systémů lišta rohová s tkaninou - rohovník  2,5m Al 10/10 cm</t>
  </si>
  <si>
    <t>33</t>
  </si>
  <si>
    <t>590514750</t>
  </si>
  <si>
    <t>profil okenní začišťovací s tkaninou - 6 mm/2,4 m</t>
  </si>
  <si>
    <t>1224221417</t>
  </si>
  <si>
    <t>kontaktní zateplovací systémy příslušenství kontaktních zateplovacích systémů profil okenní začišťovací s tkaninou 6 mm/2,4 m</t>
  </si>
  <si>
    <t>Poznámka k položce:
délka 2,4 m, přesah tkaniny 100 mm</t>
  </si>
  <si>
    <t>34</t>
  </si>
  <si>
    <t>590515100</t>
  </si>
  <si>
    <t>profil okenní s nepřiznanou okapnicí plast 2,0 m</t>
  </si>
  <si>
    <t>1642403095</t>
  </si>
  <si>
    <t>kontaktní zateplovací systémy příslušenství kontaktních zateplovacích systémů profil okenní s nepřiznanou okapnicí -  plast 2,0 m</t>
  </si>
  <si>
    <t>35</t>
  </si>
  <si>
    <t>590515120</t>
  </si>
  <si>
    <t>profil parapetní -  plast 2 m</t>
  </si>
  <si>
    <t>-1697812422</t>
  </si>
  <si>
    <t>kontaktní zateplovací systémy příslušenství kontaktních zateplovacích systémů profil okenní s nepřiznanou okapnicí - plast 2 m</t>
  </si>
  <si>
    <t>36</t>
  </si>
  <si>
    <t>622325102</t>
  </si>
  <si>
    <t>Oprava vnější vápenné nebo vápenocementové hladké omítky složitosti 1 stěn v rozsahu do 30%</t>
  </si>
  <si>
    <t>-1955571896</t>
  </si>
  <si>
    <t>Oprava vápenné nebo vápenocementové omítky vnějších ploch stupně členitosti I hladké stěn, v rozsahu opravované plochy přes 10 do 30%</t>
  </si>
  <si>
    <t>37</t>
  </si>
  <si>
    <t>622531001</t>
  </si>
  <si>
    <t>Tenkovrstvá silikonová zrnitá omítka tl. 1,0 mm včetně penetrace vnějších stěn</t>
  </si>
  <si>
    <t>888639191</t>
  </si>
  <si>
    <t>Omítka tenkovrstvá silikonová vnějších ploch probarvená, včetně penetrace podkladu zrnitá, tloušťky 1,0 mm stěn</t>
  </si>
  <si>
    <t>38</t>
  </si>
  <si>
    <t>622531021</t>
  </si>
  <si>
    <t>Tenkovrstvá silikonová zrnitá omítka tl. 2,0 mm včetně penetrace vnějších stěn</t>
  </si>
  <si>
    <t>488209606</t>
  </si>
  <si>
    <t>Omítka tenkovrstvá silikonová vnějších ploch probarvená, včetně penetrace podkladu zrnitá, tloušťky 2,0 mm stěn</t>
  </si>
  <si>
    <t>a39-a25</t>
  </si>
  <si>
    <t>39</t>
  </si>
  <si>
    <t>622612101</t>
  </si>
  <si>
    <t>Ochranný nátěr silikonový hydrofobizační jednonásobný vnějších stěn soklu</t>
  </si>
  <si>
    <t>-1796858073</t>
  </si>
  <si>
    <t>40</t>
  </si>
  <si>
    <t>629991011</t>
  </si>
  <si>
    <t>Zakrytí výplní otvorů a svislých ploch fólií přilepenou lepící páskou</t>
  </si>
  <si>
    <t>-1295237656</t>
  </si>
  <si>
    <t>Zakrytí vnějších ploch před znečištěním včetně pozdějšího odkrytí výplní otvorů a svislých ploch fólií přilepenou lepící páskou</t>
  </si>
  <si>
    <t>1,16*0,58*2+1,2*1,2+1,2*0,64+1,19*1,18*2+1,6*2,1+1,18*1,48*2+1,16*2,32+1,16*1,47*3+2,35*1,47</t>
  </si>
  <si>
    <t>1,16*1,47+1,16*0,58*2+1,2*1,48+1,18*1,48+1,18*1,48*4+1,15*1,48+0,95*2,2+1,18*1,48*2+0,88*1,48*2</t>
  </si>
  <si>
    <t>41</t>
  </si>
  <si>
    <t>629995101</t>
  </si>
  <si>
    <t>Očištění vnějších ploch tlakovou vodou</t>
  </si>
  <si>
    <t>1299249072</t>
  </si>
  <si>
    <t>Očištění vnějších ploch tlakovou vodou omytím</t>
  </si>
  <si>
    <t>"eps30"</t>
  </si>
  <si>
    <t>(1,2*3+(1,16+0,58*2)*4+(1,19+1,18*2)*2)*0,15+((1,18+1,48*2)*5+1,2+1,48*2+(0,88+1,48*2)*2)*0,15</t>
  </si>
  <si>
    <t>(1,16+1,47*2+(1,18+1,48*2)*2)*0,15+((1,16+1,47*2)*3+2,35+1,47*2+(1,18+1,48*2)*2+2,1+2,2*2)*0,15</t>
  </si>
  <si>
    <t>(1,16+2,32*2)*0,3</t>
  </si>
  <si>
    <t>Mezisoučet</t>
  </si>
  <si>
    <t>(1,2+1,16*4+1,19*2+1,18*5+1,2+0,88*2)*0,15</t>
  </si>
  <si>
    <t>(1,16+1,18*2+1,16*3+2,35+1,18*2+2,1)*0,15</t>
  </si>
  <si>
    <t>a26</t>
  </si>
  <si>
    <t>"xps50"</t>
  </si>
  <si>
    <t>0,55*6,5+0,3*0,4+1,1*0,5+0,4*0,3</t>
  </si>
  <si>
    <t>"xps140"  (2+3,6)*0,25</t>
  </si>
  <si>
    <t>"xps160"  (2+3,6)*0,25</t>
  </si>
  <si>
    <t>"xps100"  (6,37+1)*0,4</t>
  </si>
  <si>
    <t>"xps140"  0,3*(13,26-0,6-1,64+16,32-0,6+16,32+10,32+3,1-1,5)</t>
  </si>
  <si>
    <t>"eps160"</t>
  </si>
  <si>
    <t>(1,16*2+7,2)*6-5,1*7,52-0,5*(7,52+0,6)*0,6+1,95*3,5+2,4*0,6+0,3*1,8</t>
  </si>
  <si>
    <t>7,2*5,5+7,2*0,5*3,8-0,88*1,48*2-0,6*0,7</t>
  </si>
  <si>
    <t>4,05*5-1,16*1,47+6,05*6-2,35*1,47-1,18*1,48*2+0,8*2,1-0,6*0,6</t>
  </si>
  <si>
    <t>6,22*3,5-1,16*1,47*2+5,5*3,8-1,15*1,48-0,95*2,2+1,5*1,5*0,5</t>
  </si>
  <si>
    <t>4,21*5-1,16*0,58*3+6,66*6-1,16*0,58-1,2*1,2-1,19*1,18*2-1,2*1,48-1,19*1,48-a28-a29+2,4*(0,4+0,8+0,4*2)</t>
  </si>
  <si>
    <t>5,5*7,8+1,5*1,5*0,5-1,18*1,48*4-a27</t>
  </si>
  <si>
    <t>2,1*2,9+1*6+7,58*6,7+1*0,5*2-0,9*1,97-1,16*1,47-1,18*1,48*2+1*2,2+3,06*3,5</t>
  </si>
  <si>
    <t>"mw30"  1,64*0,3</t>
  </si>
  <si>
    <t>"mw160"  2*1,64</t>
  </si>
  <si>
    <t>"mw30"  1*2,2-0,5*0,64+2,3*2,2-1,2*1,2+(1,6+2,1*2)*0,15</t>
  </si>
  <si>
    <t>"mw160"  (1,54+1,64)*2,2-1,6*2,1-0,7*0,64</t>
  </si>
  <si>
    <t>"sokl"</t>
  </si>
  <si>
    <t>6*0,5+10,2*0,3+(4,2+5,5)*0,3+1,8*0,5+9,5*0,3+3,1*0,15+(10-1,5)*0,3+4,5*0,15*0,5</t>
  </si>
  <si>
    <t>42</t>
  </si>
  <si>
    <t>629995201</t>
  </si>
  <si>
    <t>Očištění vnějších ploch otryskáním sušeným křemičitým pískem</t>
  </si>
  <si>
    <t>-1735325968</t>
  </si>
  <si>
    <t>Očištění vnějších ploch tryskáním křemičitým pískem sušeným</t>
  </si>
  <si>
    <t>"sokl"  a37</t>
  </si>
  <si>
    <t>43</t>
  </si>
  <si>
    <t>631311116</t>
  </si>
  <si>
    <t>Mazanina tl do 80 mm z betonu prostého tř. C 25/30 - ve spádu na terase</t>
  </si>
  <si>
    <t>m3</t>
  </si>
  <si>
    <t>797239892</t>
  </si>
  <si>
    <t>Mazanina z betonu prostého tl. přes 50 do 80 mm tř. C 25/30</t>
  </si>
  <si>
    <t>a16*0,08</t>
  </si>
  <si>
    <t>44</t>
  </si>
  <si>
    <t>632451031</t>
  </si>
  <si>
    <t>Vyrovnávací potěr tl do 20 mm z MC 15 provedený v ploše</t>
  </si>
  <si>
    <t>709966173</t>
  </si>
  <si>
    <t>Potěr cementový vyrovnávací z malty (MC-15) v ploše o průměrné (střední) tl. od 10 do 20 mm</t>
  </si>
  <si>
    <t>45</t>
  </si>
  <si>
    <t>632451103</t>
  </si>
  <si>
    <t>Cementový samonivelační potěr ze suchých směsí tloušťky do 10 mm</t>
  </si>
  <si>
    <t>1032683390</t>
  </si>
  <si>
    <t>Potěr cementový samonivelační ze suchých směsí tloušťky přes 5 do 10 mm</t>
  </si>
  <si>
    <t>46</t>
  </si>
  <si>
    <t>632481213</t>
  </si>
  <si>
    <t>Separační vrstva z PE fólie</t>
  </si>
  <si>
    <t>1362055333</t>
  </si>
  <si>
    <t>Separační vrstva k oddělení podlahových vrstev z polyetylénové fólie</t>
  </si>
  <si>
    <t>47</t>
  </si>
  <si>
    <t>636311111</t>
  </si>
  <si>
    <t>Kladení dlažby z betonových dlaždic 40x40cm na sucho na terče z umělé hmoty o výšce do 25 mm</t>
  </si>
  <si>
    <t>1738328649</t>
  </si>
  <si>
    <t>Kladení dlažby z betonových dlaždic na sucho na terče z umělé hmoty o rozměru dlažby 40x40 cm, o výšce terče do 25 mm</t>
  </si>
  <si>
    <t>48</t>
  </si>
  <si>
    <t>5924571</t>
  </si>
  <si>
    <t>dlažba betonová plošná vymývaná  40x40x4 cm</t>
  </si>
  <si>
    <t>912457520</t>
  </si>
  <si>
    <t>dlaždice betonové dlažba desková betonová dlažba plošná - vymývaná    40 x 40 x 4</t>
  </si>
  <si>
    <t>Poznámka k položce:
Spotřeba: 6,25 kus/m2</t>
  </si>
  <si>
    <t>a16*1,02</t>
  </si>
  <si>
    <t>49</t>
  </si>
  <si>
    <t>637211122</t>
  </si>
  <si>
    <t>Okapový chodník z betonových dlaždic tl 60 mm kladených do písku se zalitím spár MC</t>
  </si>
  <si>
    <t>943022825</t>
  </si>
  <si>
    <t>Okapový chodník z dlaždic betonových se zalitím spár cementovou maltou do písku, tl. dlaždic 60 mm</t>
  </si>
  <si>
    <t>50</t>
  </si>
  <si>
    <t>637211911</t>
  </si>
  <si>
    <t>Příplatek k okapovém chodníku za zalévání spár asfaltem podél budovy</t>
  </si>
  <si>
    <t>1566140610</t>
  </si>
  <si>
    <t>Okapový chodník z dlaždic Příplatek k cenám za zalévání asfaltem při provádění okapového chodníčku z dlaždic nebo u betonové nové mazaniny podél budovy</t>
  </si>
  <si>
    <t>4,05+6,05+5,9+10-1,5+5,45+3,1</t>
  </si>
  <si>
    <t>51</t>
  </si>
  <si>
    <t>644941111</t>
  </si>
  <si>
    <t>Osazování ventilačních mřížek velikosti do 150 x 150 mm</t>
  </si>
  <si>
    <t>kus</t>
  </si>
  <si>
    <t>1317666763</t>
  </si>
  <si>
    <t>Montáž průvětrníků nebo mřížek odvětrávacích velikosti do 150 x 200 mm</t>
  </si>
  <si>
    <t>52</t>
  </si>
  <si>
    <t>5624564</t>
  </si>
  <si>
    <t>mřížka větrací plast pr 150mm pro vzd, se síťovinou, protidešťová žaluzie, úprava proti odkapu</t>
  </si>
  <si>
    <t>370195395</t>
  </si>
  <si>
    <t xml:space="preserve">stavební části z ostatních plastů mřížky větrací plastové  kruhové </t>
  </si>
  <si>
    <t>Ostatní konstrukce a práce, bourání</t>
  </si>
  <si>
    <t>53</t>
  </si>
  <si>
    <t>941111131</t>
  </si>
  <si>
    <t>Montáž lešení řadového trubkového lehkého s podlahami zatížení do 200 kg/m2 š do 1,5 m v do 10 m</t>
  </si>
  <si>
    <t>2013472590</t>
  </si>
  <si>
    <t>Montáž lešení řadového trubkového lehkého pracovního s podlahami s provozním zatížením tř. 3 do 200 kg/m2 šířky tř. W12 přes 1,2 do 1,5 m, výšky do 10 m</t>
  </si>
  <si>
    <t>(6,05+4,05+1+7,2+4,21+1+1,5*4)*6+(1,8+1,5)*4,5</t>
  </si>
  <si>
    <t>(1+5,45+7,2+1,5*2)*7+(3+1,5)*4,5</t>
  </si>
  <si>
    <t>(6,66+1,5*2)*4,5+5,5*4</t>
  </si>
  <si>
    <t>54</t>
  </si>
  <si>
    <t>941111231</t>
  </si>
  <si>
    <t>Příplatek k lešení řadovému trubkovému lehkému s podlahami š 1,5 m v 10 m za první a ZKD den použití</t>
  </si>
  <si>
    <t>975924459</t>
  </si>
  <si>
    <t>Montáž lešení řadového trubkového lehkého pracovního s podlahami s provozním zatížením tř. 3 do 200 kg/m2 Příplatek za první a každý další den použití lešení k ceně -1131</t>
  </si>
  <si>
    <t>a45*30*4</t>
  </si>
  <si>
    <t>55</t>
  </si>
  <si>
    <t>941111831</t>
  </si>
  <si>
    <t>Demontáž lešení řadového trubkového lehkého s podlahami zatížení do 200 kg/m2 š do 1,5 m v do 10 m</t>
  </si>
  <si>
    <t>1856662946</t>
  </si>
  <si>
    <t>Demontáž lešení řadového trubkového lehkého pracovního s podlahami s provozním zatížením tř. 3 do 200 kg/m2 šířky tř. W12 přes 1,2 do 1,5 m, výšky do 10 m</t>
  </si>
  <si>
    <t>56</t>
  </si>
  <si>
    <t>944611111</t>
  </si>
  <si>
    <t>Montáž ochranné plachty z textilie z umělých vláken</t>
  </si>
  <si>
    <t>1062200283</t>
  </si>
  <si>
    <t>Montáž ochranné plachty zavěšené na konstrukci lešení z textilie z umělých vláken</t>
  </si>
  <si>
    <t>57</t>
  </si>
  <si>
    <t>944611211</t>
  </si>
  <si>
    <t>Příplatek k ochranné plachtě za první a ZKD den použití</t>
  </si>
  <si>
    <t>117090312</t>
  </si>
  <si>
    <t>Montáž ochranné plachty Příplatek za první a každý další den použití plachty k ceně -1111</t>
  </si>
  <si>
    <t>58</t>
  </si>
  <si>
    <t>944611811</t>
  </si>
  <si>
    <t>Demontáž ochranné plachty z textilie z umělých vláken</t>
  </si>
  <si>
    <t>1381761225</t>
  </si>
  <si>
    <t>Demontáž ochranné plachty zavěšené na konstrukci lešení z textilie z umělých vláken</t>
  </si>
  <si>
    <t>949101111</t>
  </si>
  <si>
    <t>Lešení pomocné pro objekty pozemních staveb s lešeňovou podlahou v do 1,9 m zatížení do 150 kg/m2</t>
  </si>
  <si>
    <t>1973553467</t>
  </si>
  <si>
    <t>Lešení pomocné pracovní pro objekty pozemních staveb pro zatížení do 150 kg/m2, o výšce lešeňové podlahy do 1,9 m</t>
  </si>
  <si>
    <t>"1pp"  5,4*5,1+5,4*2,4-2,6*1,3</t>
  </si>
  <si>
    <t>a33+a34+(2,26*2+6,66+1,5*2)*1,5</t>
  </si>
  <si>
    <t>60</t>
  </si>
  <si>
    <t>949211</t>
  </si>
  <si>
    <t>Příplatek za umístění lešenína stáv střeše</t>
  </si>
  <si>
    <t>-436709670</t>
  </si>
  <si>
    <t>6,66*1,6</t>
  </si>
  <si>
    <t>61</t>
  </si>
  <si>
    <t>953961112</t>
  </si>
  <si>
    <t>Kotvy chemickým tmelem M 10 hl 90 mm do betonu, ŽB nebo kamene s vyvrtáním otvoru</t>
  </si>
  <si>
    <t>1527126565</t>
  </si>
  <si>
    <t>Kotvy chemické s vyvrtáním otvoru do betonu, železobetonu nebo tvrdého kamene tmel, velikost M 10, hloubka 90 mm</t>
  </si>
  <si>
    <t>4*5</t>
  </si>
  <si>
    <t>62</t>
  </si>
  <si>
    <t>9559501</t>
  </si>
  <si>
    <t>Dmtž a zpětná mtž lapačů nečistot, vč nezbytných okolních prací, uvedení do původního stavu, oprava ev výměna lapačů - dle skut</t>
  </si>
  <si>
    <t>62285558</t>
  </si>
  <si>
    <t>63</t>
  </si>
  <si>
    <t>9559502</t>
  </si>
  <si>
    <t>Dmtž svodů hromosvodu, prodloužení kotev, zpětná mtž na etics - dle skut</t>
  </si>
  <si>
    <t>866813588</t>
  </si>
  <si>
    <t>7,5+5,5</t>
  </si>
  <si>
    <t>64</t>
  </si>
  <si>
    <t>9559503</t>
  </si>
  <si>
    <t>Dmtž a zpětná mtž prvků na fasádě na etics - dle skut - značka nebo cedule</t>
  </si>
  <si>
    <t>-1723647043</t>
  </si>
  <si>
    <t>65</t>
  </si>
  <si>
    <t>9559504</t>
  </si>
  <si>
    <t>Dmtž a zpětná mtž prvků na fasádě na etics - dle skut - prvky el</t>
  </si>
  <si>
    <t>1775754482</t>
  </si>
  <si>
    <t>66</t>
  </si>
  <si>
    <t>9559505</t>
  </si>
  <si>
    <t>Dmtž a zpětná mtž prvků na fasádě na etics - dle skut - satelit</t>
  </si>
  <si>
    <t>1676328450</t>
  </si>
  <si>
    <t>67</t>
  </si>
  <si>
    <t>9559506</t>
  </si>
  <si>
    <t>Dmtž a zpětná mtž prvků na fasádě na etics - dle skut - vývod vody</t>
  </si>
  <si>
    <t>1089424535</t>
  </si>
  <si>
    <t>68</t>
  </si>
  <si>
    <t>9559507</t>
  </si>
  <si>
    <t xml:space="preserve">Oprava a úprava pilířku HUP - dle skut </t>
  </si>
  <si>
    <t>789302937</t>
  </si>
  <si>
    <t>69</t>
  </si>
  <si>
    <t>9559508</t>
  </si>
  <si>
    <t xml:space="preserve">Oprava a úprava pilířku EL - dle skut </t>
  </si>
  <si>
    <t>-1757108346</t>
  </si>
  <si>
    <t>70</t>
  </si>
  <si>
    <t>9559509</t>
  </si>
  <si>
    <t xml:space="preserve">Dmtž oplocení k objektu, zkrácení pole, posun sloupku o 200mm, zpětné osazení a uvedení do původního stavu - dle skut </t>
  </si>
  <si>
    <t>1955255422</t>
  </si>
  <si>
    <t>71</t>
  </si>
  <si>
    <t>9559510</t>
  </si>
  <si>
    <t xml:space="preserve">Oprava vstup schodiště - dle skut </t>
  </si>
  <si>
    <t>1566686987</t>
  </si>
  <si>
    <t>72</t>
  </si>
  <si>
    <t>9559511</t>
  </si>
  <si>
    <t>Odtrhové zkoušky</t>
  </si>
  <si>
    <t>hr</t>
  </si>
  <si>
    <t>85055279</t>
  </si>
  <si>
    <t>73</t>
  </si>
  <si>
    <t>9559512</t>
  </si>
  <si>
    <t>Pronájem pozemku - dle skut</t>
  </si>
  <si>
    <t>-1142232684</t>
  </si>
  <si>
    <t>(13,1+1,5*2+16)*1,5*2</t>
  </si>
  <si>
    <t>74</t>
  </si>
  <si>
    <t>9559513</t>
  </si>
  <si>
    <t>Úprava rozvodů v suterenu - dle skut</t>
  </si>
  <si>
    <t>1534846616</t>
  </si>
  <si>
    <t>75</t>
  </si>
  <si>
    <t>962041314</t>
  </si>
  <si>
    <t>Bourání příček z betonu prostého tl do 120 mm</t>
  </si>
  <si>
    <t>841726099</t>
  </si>
  <si>
    <t>Bourání příček z betonu prostého tloušťky do 120 mm</t>
  </si>
  <si>
    <t>1,45*2,6</t>
  </si>
  <si>
    <t>76</t>
  </si>
  <si>
    <t>96407222</t>
  </si>
  <si>
    <t>Vybourání válcovaných nosníků z  dl do 4 m hmotnosti do 20 kg/m</t>
  </si>
  <si>
    <t>t</t>
  </si>
  <si>
    <t>-1919917823</t>
  </si>
  <si>
    <t>Vybourání válcovaných nosníků délky do 4 m, hmotnosti do 20 kg/m</t>
  </si>
  <si>
    <t>1,45*17,9*0,001*2</t>
  </si>
  <si>
    <t>77</t>
  </si>
  <si>
    <t>965042141</t>
  </si>
  <si>
    <t>Bourání podkladů pod dlažby nebo mazanin betonových nebo z litého asfaltu tl do 100 mm pl přes 4 m2 - dle skut</t>
  </si>
  <si>
    <t>-1067866601</t>
  </si>
  <si>
    <t>Bourání podkladů pod dlažby nebo litých celistvých podlah a mazanin betonových nebo z litého asfaltu tl. do 100 mm, plochy přes 4 m2</t>
  </si>
  <si>
    <t>78</t>
  </si>
  <si>
    <t>965081113</t>
  </si>
  <si>
    <t>Bourání dlažby z dlaždic půdních plochy přes 1 m2</t>
  </si>
  <si>
    <t>1246734590</t>
  </si>
  <si>
    <t>Bourání podlah ostatních bez podkladního lože nebo mazaniny z dlaždic s jakoukoliv výplní spár půdních, plochy přes 1 m2</t>
  </si>
  <si>
    <t>79</t>
  </si>
  <si>
    <t>965081213</t>
  </si>
  <si>
    <t>Bourání podlah z dlaždic keramických nebo xylolitových tl do 10 mm plochy přes 1 m2</t>
  </si>
  <si>
    <t>-1343146112</t>
  </si>
  <si>
    <t>Bourání podlah ostatních bez podkladního lože nebo mazaniny z dlaždic s jakoukoliv výplní spár keramických nebo xylolitových tl. do 10 mm, plochy přes 1 m2</t>
  </si>
  <si>
    <t>"terasa"  5,5*2,85+0,5*1,8</t>
  </si>
  <si>
    <t>80</t>
  </si>
  <si>
    <t>973031324</t>
  </si>
  <si>
    <t>Vysekání kapes ve zdivu cihelném na MV nebo MVC pl do 0,10 m2 hl do 150 mm</t>
  </si>
  <si>
    <t>-1042825582</t>
  </si>
  <si>
    <t>Vysekání výklenků nebo kapes ve zdivu z cihel na maltu vápennou nebo vápenocementovou kapes, plochy do 0,10 m2, hl. do 150 mm</t>
  </si>
  <si>
    <t>81</t>
  </si>
  <si>
    <t>976071111</t>
  </si>
  <si>
    <t>Vybourání kovových madel a zábradlí</t>
  </si>
  <si>
    <t>-1601707215</t>
  </si>
  <si>
    <t>Vybourání kovových madel, zábradlí, dvířek, zděří, kotevních želez madel a zábradlí</t>
  </si>
  <si>
    <t>1,8+6,27+2,9</t>
  </si>
  <si>
    <t>82</t>
  </si>
  <si>
    <t>976072221</t>
  </si>
  <si>
    <t>Vybourání kovových ventilací pl do 0,3 m2 ze zdiva cihelného</t>
  </si>
  <si>
    <t>874925266</t>
  </si>
  <si>
    <t>Vybourání kovových madel, zábradlí, dvířek, zděří, kotevních želez komínových a topných dvířek, ventilací apod., plochy do 0,30 m2, ze zdiva cihelného nebo kamenného</t>
  </si>
  <si>
    <t>83</t>
  </si>
  <si>
    <t>978011141</t>
  </si>
  <si>
    <t>Otlučení vnitřní vápenné nebo vápenocementové omítky stropů v rozsahu do 30 %</t>
  </si>
  <si>
    <t>896966750</t>
  </si>
  <si>
    <t>Otlučení vápenných nebo vápenocementových omítek vnitřních ploch stropů, v rozsahu přes 10 do 30 %</t>
  </si>
  <si>
    <t>84</t>
  </si>
  <si>
    <t>978015341</t>
  </si>
  <si>
    <t>Otlučení vnější vápenné nebo vápenocementové vnější omítky stupně členitosti 1 a 2 rozsahu do 30%</t>
  </si>
  <si>
    <t>-1202018072</t>
  </si>
  <si>
    <t>Otlučení vápenných nebo vápenocementových omítek vnějších ploch s vyškrabáním spar a s očištěním zdiva stupně členitosti 1 a 2, v rozsahu přes 10 do 30 %</t>
  </si>
  <si>
    <t>85</t>
  </si>
  <si>
    <t>985311112</t>
  </si>
  <si>
    <t>Reprofilace stěn soklu vysprávkovými materiály  tl do 20 mm, stejný vzhled, cca 15%</t>
  </si>
  <si>
    <t>-972579874</t>
  </si>
  <si>
    <t>a37*0,15</t>
  </si>
  <si>
    <t>997</t>
  </si>
  <si>
    <t>Přesun sutě</t>
  </si>
  <si>
    <t>86</t>
  </si>
  <si>
    <t>997013112</t>
  </si>
  <si>
    <t>Vnitrostaveništní doprava suti a vybouraných hmot pro budovy v do 9 m s použitím mechanizace</t>
  </si>
  <si>
    <t>113663591</t>
  </si>
  <si>
    <t>Vnitrostaveništní doprava suti a vybouraných hmot vodorovně do 50 m svisle s použitím mechanizace pro budovy a haly výšky přes 6 do 9 m</t>
  </si>
  <si>
    <t>87</t>
  </si>
  <si>
    <t>997013501</t>
  </si>
  <si>
    <t>Odvoz suti a vybouraných hmot na skládku nebo meziskládku do 1 km se složením</t>
  </si>
  <si>
    <t>409414269</t>
  </si>
  <si>
    <t>Odvoz suti a vybouraných hmot na skládku nebo meziskládku se složením, na vzdálenost do 1 km</t>
  </si>
  <si>
    <t>88</t>
  </si>
  <si>
    <t>997013509</t>
  </si>
  <si>
    <t>Příplatek k odvozu suti a vybouraných hmot na skládku ZKD 1 km přes 1 km</t>
  </si>
  <si>
    <t>-484208732</t>
  </si>
  <si>
    <t>Odvoz suti a vybouraných hmot na skládku nebo meziskládku se složením, na vzdálenost Příplatek k ceně za každý další i započatý 1 km přes 1 km</t>
  </si>
  <si>
    <t>20,802*9 'Přepočtené koeficientem množství</t>
  </si>
  <si>
    <t>89</t>
  </si>
  <si>
    <t>997013831</t>
  </si>
  <si>
    <t>Poplatek za uložení stavebního směsného odpadu na skládce (skládkovné)</t>
  </si>
  <si>
    <t>316999207</t>
  </si>
  <si>
    <t>Poplatek za uložení stavebního odpadu na skládce (skládkovné) směsného</t>
  </si>
  <si>
    <t>998</t>
  </si>
  <si>
    <t>Přesun hmot</t>
  </si>
  <si>
    <t>90</t>
  </si>
  <si>
    <t>998011002</t>
  </si>
  <si>
    <t>Přesun hmot pro budovy zděné v do 12 m</t>
  </si>
  <si>
    <t>658905426</t>
  </si>
  <si>
    <t>Přesun hmot pro budovy občanské výstavby, bydlení, výrobu a služby s nosnou svislou konstrukcí zděnou z cihel, tvárnic nebo kamene vodorovná dopravní vzdálenost do 100 m pro budovy výšky přes 6 do 12 m</t>
  </si>
  <si>
    <t>PSV</t>
  </si>
  <si>
    <t>Práce a dodávky PSV</t>
  </si>
  <si>
    <t>711</t>
  </si>
  <si>
    <t>Izolace proti vodě, vlhkosti a plynům</t>
  </si>
  <si>
    <t>91</t>
  </si>
  <si>
    <t>711111001</t>
  </si>
  <si>
    <t>Provedení izolace proti zemní vlhkosti vodorovné za studena nátěrem penetračním</t>
  </si>
  <si>
    <t>1949724924</t>
  </si>
  <si>
    <t>Provedení izolace proti zemní vlhkosti natěradly a tmely za studena na ploše vodorovné V nátěrem penetračním</t>
  </si>
  <si>
    <t>a16+(6,05+1,1)*0,25</t>
  </si>
  <si>
    <t>92</t>
  </si>
  <si>
    <t>111631500</t>
  </si>
  <si>
    <t>lak asfaltový ALP/9 bal 9 kg</t>
  </si>
  <si>
    <t>-1583704061</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</si>
  <si>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</si>
  <si>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</si>
  <si>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a18*0,0003</t>
  </si>
  <si>
    <t>93</t>
  </si>
  <si>
    <t>711141559</t>
  </si>
  <si>
    <t>Provedení izolace proti zemní vlhkosti pásy přitavením vodorovné NAIP</t>
  </si>
  <si>
    <t>-12703296</t>
  </si>
  <si>
    <t>Provedení izolace proti zemní vlhkosti pásy přitavením NAIP na ploše vodorovné V</t>
  </si>
  <si>
    <t>a18*2</t>
  </si>
  <si>
    <t>94</t>
  </si>
  <si>
    <t>628522540</t>
  </si>
  <si>
    <t xml:space="preserve">pás asfaltovaný modifikovaný SBS  </t>
  </si>
  <si>
    <t>1278890461</t>
  </si>
  <si>
    <t xml:space="preserve">pásy s modifikovaným asfaltem vložka textilie asfaltované pásy modifikované special(-25°C) </t>
  </si>
  <si>
    <t>a18*2*1,15</t>
  </si>
  <si>
    <t>95</t>
  </si>
  <si>
    <t>711491171</t>
  </si>
  <si>
    <t>Provedení izolace proti tlakové vodě vodorovné z textilií vrstva podkladní</t>
  </si>
  <si>
    <t>457396115</t>
  </si>
  <si>
    <t>Provedení izolace proti povrchové a podpovrchové tlakové vodě ostatní na ploše vodorovné V z textilií, vrstvy podkladní</t>
  </si>
  <si>
    <t>96</t>
  </si>
  <si>
    <t>711491172</t>
  </si>
  <si>
    <t>Provedení izolace proti tlakové vodě vodorovné z textilií vrstva ochranná</t>
  </si>
  <si>
    <t>-1238116697</t>
  </si>
  <si>
    <t>Provedení izolace proti povrchové a podpovrchové tlakové vodě ostatní na ploše vodorovné V z textilií, vrstvy ochranné</t>
  </si>
  <si>
    <t>97</t>
  </si>
  <si>
    <t>693111460</t>
  </si>
  <si>
    <t>textilie  300 g/m2 do š 8,8 m</t>
  </si>
  <si>
    <t>923428245</t>
  </si>
  <si>
    <t>geotextilie geotextilie netkané (polypropylenová vlákna) se základní ÚV stabilizací šíře do 8,8 m 63/ 30  300 g/m2</t>
  </si>
  <si>
    <t>98</t>
  </si>
  <si>
    <t>998711102</t>
  </si>
  <si>
    <t>Přesun hmot tonážní pro izolace proti vodě, vlhkosti a plynům v objektech výšky do 12 m</t>
  </si>
  <si>
    <t>-1643283059</t>
  </si>
  <si>
    <t>Přesun hmot pro izolace proti vodě, vlhkosti a plynům stanovený z hmotnosti přesunovaného materiálu vodorovná dopravní vzdálenost do 50 m v objektech výšky přes 6 do 12 m</t>
  </si>
  <si>
    <t>712</t>
  </si>
  <si>
    <t>Povlakové krytiny</t>
  </si>
  <si>
    <t>99</t>
  </si>
  <si>
    <t>712300832</t>
  </si>
  <si>
    <t>Odstranění povlakové krytiny střech do 10° dvouvrstvé</t>
  </si>
  <si>
    <t>1885411916</t>
  </si>
  <si>
    <t>Odstranění ze střech plochých do 10 st. krytiny povlakové dvouvrstvé</t>
  </si>
  <si>
    <t>(2+3,6)*2,4+(3,6+2,4*4+2)*0,25</t>
  </si>
  <si>
    <t>712341559</t>
  </si>
  <si>
    <t>Provedení povlakové krytiny střech do 10° pásy NAIP přitavením v plné ploše</t>
  </si>
  <si>
    <t>1597385524</t>
  </si>
  <si>
    <t>Provedení povlakové krytiny střech plochých do 10 st. pásy přitavením NAIP v plné ploše</t>
  </si>
  <si>
    <t>101</t>
  </si>
  <si>
    <t>628522560</t>
  </si>
  <si>
    <t>pás asfaltovaný modifikovaný SBS  special dekor</t>
  </si>
  <si>
    <t>-1269770917</t>
  </si>
  <si>
    <t xml:space="preserve">pásy s modifikovaným asfaltem vložka textilie asfaltované pásy modifikované special(-25°C)  </t>
  </si>
  <si>
    <t>a20*1,15</t>
  </si>
  <si>
    <t>102</t>
  </si>
  <si>
    <t>998712102</t>
  </si>
  <si>
    <t>Přesun hmot tonážní tonážní pro krytiny povlakové v objektech v do 12 m</t>
  </si>
  <si>
    <t>885407140</t>
  </si>
  <si>
    <t>Přesun hmot pro povlakové krytiny stanovený z hmotnosti přesunovaného materiálu vodorovná dopravní vzdálenost do 50 m v objektech výšky přes 6 do 12 m</t>
  </si>
  <si>
    <t>713</t>
  </si>
  <si>
    <t>Izolace tepelné</t>
  </si>
  <si>
    <t>103</t>
  </si>
  <si>
    <t>713111111</t>
  </si>
  <si>
    <t>Montáž izolace tepelné vrchem stropů volně kladenými rohožemi, pásy, dílci, deskami</t>
  </si>
  <si>
    <t>36042351</t>
  </si>
  <si>
    <t>Montáž tepelné izolace stropů rohožemi, pásy, dílci, deskami, bloky (izolační materiál ve specifikaci) vrchem bez překrytí lepenkou kladenými volně</t>
  </si>
  <si>
    <t>a3*2</t>
  </si>
  <si>
    <t>104</t>
  </si>
  <si>
    <t>631507980</t>
  </si>
  <si>
    <t>plsť skelná  5000 x 1200 tl.180 mm</t>
  </si>
  <si>
    <t>-995313635</t>
  </si>
  <si>
    <t>vlákna skleněná izolační  - skelná plst   pro šikmé střechy izolované v celé výšce krokví   la = 0,037 W/mK 5000 x 1200   tl.180 mm</t>
  </si>
  <si>
    <t>a3*2*1,02</t>
  </si>
  <si>
    <t>105</t>
  </si>
  <si>
    <t>713120851</t>
  </si>
  <si>
    <t>Odstranění tepelné izolace podlah lepené z polystyrenu tl do 100 mm - dle skut</t>
  </si>
  <si>
    <t>123778122</t>
  </si>
  <si>
    <t>Odstranění tepelné izolace běžných stavebních konstrukcí z rohoží, pásů, dílců, desek, bloků podlah připevněných lepením z polystyrenu, tloušťka izolace do 100 mm</t>
  </si>
  <si>
    <t>106</t>
  </si>
  <si>
    <t>713131141</t>
  </si>
  <si>
    <t>Montáž izolace tepelné stěn a základů lepením celoplošně rohoží, pásů, dílců, desek</t>
  </si>
  <si>
    <t>-163817911</t>
  </si>
  <si>
    <t>Montáž tepelné izolace stěn rohožemi, pásy, deskami, dílci, bloky (izolační materiál ve specifikaci) lepením celoplošně</t>
  </si>
  <si>
    <t>0,9*0,22</t>
  </si>
  <si>
    <t>107</t>
  </si>
  <si>
    <t>634822360</t>
  </si>
  <si>
    <t>sklo izolační pěnové tl. 10 cm</t>
  </si>
  <si>
    <t>1980936581</t>
  </si>
  <si>
    <t>sklo pěnové stavební  bez povrchové úpravy, nehořlavé a parotěsné pevnost v tlaku 0,7 MPa, tepelná vodivost 0,040 W/mK tl.10 cm</t>
  </si>
  <si>
    <t>a51*1,02</t>
  </si>
  <si>
    <t>108</t>
  </si>
  <si>
    <t>713141151</t>
  </si>
  <si>
    <t>Montáž izolace tepelné střech plochých kladené volně 1 vrstva rohoží, pásů, dílců, desek</t>
  </si>
  <si>
    <t>-171794555</t>
  </si>
  <si>
    <t>Montáž tepelné izolace střech plochých rohožemi, pásy, deskami, dílci, bloky (izolační materiál ve specifikaci) kladenými volně jednovrstvá</t>
  </si>
  <si>
    <t>a6*2+a16</t>
  </si>
  <si>
    <t>109</t>
  </si>
  <si>
    <t>631481560</t>
  </si>
  <si>
    <t>deska minerální izolační 600x1200 mm tl. 140 mm</t>
  </si>
  <si>
    <t>67950483</t>
  </si>
  <si>
    <t>vlákno minerální a výrobky z něj (desky, skruže, pásy, rohože, vložkové pytle apod.) z minerální plsti  - izolace pro suchou výstavbu deska provětrávané fasády, lehké obvodové zdivo rozměr 600x1200 tl.140 mm, lambda 0,037</t>
  </si>
  <si>
    <t>a6*1,02</t>
  </si>
  <si>
    <t>110</t>
  </si>
  <si>
    <t>631481570</t>
  </si>
  <si>
    <t>deska minerální izolační  600x1200 mm tl. 160 mm</t>
  </si>
  <si>
    <t>-1302239169</t>
  </si>
  <si>
    <t>vlákno minerální a výrobky z něj (desky, skruže, pásy, rohože, vložkové pytle apod.) z minerální plsti - izolace pro suchou výstavbu deska   provětrávané fasády, lehké obvodové zdivo rozměr 600x1200 tl.160 mm lambda 0,037</t>
  </si>
  <si>
    <t>111</t>
  </si>
  <si>
    <t>28376425</t>
  </si>
  <si>
    <t>deska z extrudovaného polystyrénu  XPS 300 SF 150 mm, lambda 0,034</t>
  </si>
  <si>
    <t>1491088578</t>
  </si>
  <si>
    <t>desky z lehčených plastů desky z extrudovaného polystyrenu desky z extrudovaného polystyrenu  XPS 300 SF hladký povrch, ozub po celém obvodu 1265 x 615 mm (krycí plocha 0,75 m2) 160 mm</t>
  </si>
  <si>
    <t>112</t>
  </si>
  <si>
    <t>713141181</t>
  </si>
  <si>
    <t>Montáž izolace tepelné střech plochých tl přes 170 mm šrouby vnitřní pole, budova v do 20 m</t>
  </si>
  <si>
    <t>1939818367</t>
  </si>
  <si>
    <t>Montáž tepelné izolace střech plochých rohožemi, pásy, deskami, dílci, bloky (izolační materiál ve specifikaci) přišroubovanými šrouby tl. izolace přes 170 mm budovy výšky do 20 m vnitřní pole</t>
  </si>
  <si>
    <t>(2+3,6)*2,4</t>
  </si>
  <si>
    <t>113</t>
  </si>
  <si>
    <t>283722080</t>
  </si>
  <si>
    <t>deska EPS 100 Z kašírovaná V 13 3000x1000x180 mm, lambda 0,033</t>
  </si>
  <si>
    <t>397156944</t>
  </si>
  <si>
    <t>desky z lehčených plastů kašírované izolační dílce plochých střech a podlah EPS deska z polystyrenu EPS 100 Z + bitumenový pás V 13 3000 x 1000 mm tl.  180 mm</t>
  </si>
  <si>
    <t>Poznámka k položce:
Stabilizovaný pěnový polystyren kašírovaný bitumenovými střešními pásy.</t>
  </si>
  <si>
    <t>a21*1,02</t>
  </si>
  <si>
    <t>114</t>
  </si>
  <si>
    <t>713141211</t>
  </si>
  <si>
    <t>Montáž izolace tepelné střech plochých volně položené atikový klín</t>
  </si>
  <si>
    <t>-688686706</t>
  </si>
  <si>
    <t>Montáž tepelné izolace střech plochých atikovými klíny kladenými volně</t>
  </si>
  <si>
    <t>2,4*4+2+3,6</t>
  </si>
  <si>
    <t>115</t>
  </si>
  <si>
    <t>631529020</t>
  </si>
  <si>
    <t>klín atikový přechodný  tl.50 x 50 mm</t>
  </si>
  <si>
    <t>1767520411</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</si>
</sst>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73">
    <font>
      <sz val="11"/>
      <name val="Calibri"/>
      <family val="2"/>
    </font>
    <font>
      <b/>
      <sz val="11"/>
      <name val="Calibri"/>
      <family val="2"/>
    </font>
    <font>
      <i/>
      <sz val="11"/>
      <name val="Calibri"/>
      <family val="2"/>
    </font>
    <font>
      <b/>
      <i/>
      <sz val="11"/>
      <name val="Calibri"/>
      <family val="2"/>
    </font>
    <font>
      <sz val="8"/>
      <name val="Trebuchet MS"/>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36"/>
      <name val="Trebuchet MS"/>
      <family val="2"/>
    </font>
    <font>
      <sz val="8"/>
      <color indexed="32"/>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8"/>
      <color indexed="12"/>
      <name val="Trebuchet MS"/>
      <family val="2"/>
    </font>
    <font>
      <i/>
      <sz val="7"/>
      <color indexed="55"/>
      <name val="Trebuchet MS"/>
      <family val="2"/>
    </font>
    <font>
      <sz val="11"/>
      <color indexed="8"/>
      <name val="Calibri"/>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sz val="8"/>
      <name val="Calibri"/>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05">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56" fillId="1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5" borderId="0" applyNumberFormat="0" applyBorder="0" applyAlignment="0" applyProtection="0"/>
    <xf numFmtId="0" fontId="56" fillId="10" borderId="0" applyNumberFormat="0" applyBorder="0" applyAlignment="0" applyProtection="0"/>
    <xf numFmtId="0" fontId="56" fillId="7"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19" borderId="0" applyNumberFormat="0" applyBorder="0" applyAlignment="0" applyProtection="0"/>
    <xf numFmtId="0" fontId="56" fillId="17" borderId="0" applyNumberFormat="0" applyBorder="0" applyAlignment="0" applyProtection="0"/>
    <xf numFmtId="0" fontId="56" fillId="22" borderId="0" applyNumberFormat="0" applyBorder="0" applyAlignment="0" applyProtection="0"/>
    <xf numFmtId="0" fontId="54" fillId="3" borderId="0" applyNumberFormat="0" applyBorder="0" applyAlignment="0" applyProtection="0"/>
    <xf numFmtId="0" fontId="49" fillId="23" borderId="1" applyNumberFormat="0" applyAlignment="0" applyProtection="0"/>
    <xf numFmtId="170" fontId="39" fillId="0" borderId="0" applyFont="0" applyFill="0" applyBorder="0" applyAlignment="0" applyProtection="0"/>
    <xf numFmtId="168" fontId="39" fillId="0" borderId="0" applyFont="0" applyFill="0" applyBorder="0" applyAlignment="0" applyProtection="0"/>
    <xf numFmtId="0" fontId="53" fillId="4" borderId="0" applyNumberFormat="0" applyBorder="0" applyAlignment="0" applyProtection="0"/>
    <xf numFmtId="0" fontId="57" fillId="0" borderId="0" applyNumberFormat="0" applyFill="0" applyBorder="0" applyAlignment="0" applyProtection="0"/>
    <xf numFmtId="0" fontId="53" fillId="4"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50" fillId="24" borderId="5" applyNumberFormat="0" applyAlignment="0" applyProtection="0"/>
    <xf numFmtId="0" fontId="47" fillId="7" borderId="1" applyNumberFormat="0" applyAlignment="0" applyProtection="0"/>
    <xf numFmtId="0" fontId="50" fillId="24" borderId="5" applyNumberFormat="0" applyAlignment="0" applyProtection="0"/>
    <xf numFmtId="0" fontId="51" fillId="0" borderId="6" applyNumberFormat="0" applyFill="0" applyAlignment="0" applyProtection="0"/>
    <xf numFmtId="171" fontId="39" fillId="0" borderId="0" applyFont="0" applyFill="0" applyBorder="0" applyAlignment="0" applyProtection="0"/>
    <xf numFmtId="169" fontId="39" fillId="0" borderId="0" applyFon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55" fillId="14" borderId="0" applyNumberFormat="0" applyBorder="0" applyAlignment="0" applyProtection="0"/>
    <xf numFmtId="0" fontId="55" fillId="14" borderId="0" applyNumberFormat="0" applyBorder="0" applyAlignment="0" applyProtection="0"/>
    <xf numFmtId="0" fontId="4" fillId="0" borderId="0" applyAlignment="0">
      <protection locked="0"/>
    </xf>
    <xf numFmtId="0" fontId="39" fillId="8" borderId="10" applyNumberFormat="0" applyFont="0" applyAlignment="0" applyProtection="0"/>
    <xf numFmtId="0" fontId="48" fillId="23" borderId="11" applyNumberFormat="0" applyAlignment="0" applyProtection="0"/>
    <xf numFmtId="0" fontId="4" fillId="8" borderId="10" applyNumberFormat="0" applyFont="0" applyAlignment="0" applyProtection="0"/>
    <xf numFmtId="0" fontId="68" fillId="0" borderId="12" applyNumberFormat="0" applyFill="0" applyAlignment="0" applyProtection="0"/>
    <xf numFmtId="9" fontId="39" fillId="0" borderId="0" applyFont="0" applyFill="0" applyBorder="0" applyAlignment="0" applyProtection="0"/>
    <xf numFmtId="0" fontId="41" fillId="0" borderId="0" applyNumberFormat="0" applyFill="0" applyBorder="0" applyAlignment="0" applyProtection="0"/>
    <xf numFmtId="0" fontId="5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9" fillId="0" borderId="0" applyNumberFormat="0" applyFill="0" applyBorder="0" applyAlignment="0" applyProtection="0"/>
    <xf numFmtId="0" fontId="52" fillId="0" borderId="14" applyNumberFormat="0" applyFill="0" applyAlignment="0" applyProtection="0"/>
    <xf numFmtId="0" fontId="47" fillId="7" borderId="1" applyNumberFormat="0" applyAlignment="0" applyProtection="0"/>
    <xf numFmtId="0" fontId="70" fillId="25" borderId="1" applyNumberFormat="0" applyAlignment="0" applyProtection="0"/>
    <xf numFmtId="0" fontId="48" fillId="25" borderId="11" applyNumberFormat="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71" fillId="3"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2" borderId="0" applyNumberFormat="0" applyBorder="0" applyAlignment="0" applyProtection="0"/>
  </cellStyleXfs>
  <cellXfs count="366">
    <xf numFmtId="0" fontId="4"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horizontal="center" vertical="center" wrapText="1"/>
    </xf>
    <xf numFmtId="0" fontId="11" fillId="0" borderId="0" xfId="0" applyFont="1" applyAlignment="1">
      <alignment/>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14" borderId="0" xfId="0" applyFont="1" applyFill="1" applyAlignment="1">
      <alignment horizontal="left" vertical="center"/>
    </xf>
    <xf numFmtId="0" fontId="4" fillId="14" borderId="0" xfId="0" applyFill="1" applyAlignment="1">
      <alignment/>
    </xf>
    <xf numFmtId="0" fontId="16" fillId="0" borderId="0" xfId="0" applyFont="1" applyAlignment="1">
      <alignment horizontal="left" vertical="center"/>
    </xf>
    <xf numFmtId="0" fontId="4" fillId="0" borderId="0" xfId="0" applyFont="1" applyAlignment="1">
      <alignment horizontal="left" vertical="center"/>
    </xf>
    <xf numFmtId="0" fontId="4" fillId="0" borderId="15" xfId="0" applyBorder="1" applyAlignment="1">
      <alignment/>
    </xf>
    <xf numFmtId="0" fontId="4" fillId="0" borderId="16" xfId="0" applyBorder="1" applyAlignment="1">
      <alignment/>
    </xf>
    <xf numFmtId="0" fontId="4" fillId="0" borderId="17" xfId="0" applyBorder="1" applyAlignment="1">
      <alignment/>
    </xf>
    <xf numFmtId="0" fontId="4" fillId="0" borderId="18" xfId="0" applyBorder="1" applyAlignment="1">
      <alignment/>
    </xf>
    <xf numFmtId="0" fontId="4" fillId="0" borderId="0" xfId="0" applyBorder="1" applyAlignment="1">
      <alignment/>
    </xf>
    <xf numFmtId="0" fontId="17" fillId="0" borderId="0" xfId="0" applyFont="1" applyBorder="1" applyAlignment="1">
      <alignment horizontal="left" vertical="center"/>
    </xf>
    <xf numFmtId="0" fontId="4" fillId="0" borderId="19" xfId="0" applyBorder="1" applyAlignment="1">
      <alignment/>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6" fillId="0" borderId="0" xfId="0" applyFont="1" applyBorder="1" applyAlignment="1">
      <alignment horizontal="left" vertical="center"/>
    </xf>
    <xf numFmtId="0" fontId="7" fillId="0" borderId="0" xfId="0" applyFont="1" applyBorder="1" applyAlignment="1">
      <alignment horizontal="left" vertical="top"/>
    </xf>
    <xf numFmtId="0" fontId="20" fillId="0" borderId="0" xfId="0" applyFont="1" applyBorder="1" applyAlignment="1">
      <alignment horizontal="left" vertical="center"/>
    </xf>
    <xf numFmtId="0" fontId="6" fillId="8" borderId="0" xfId="0" applyFont="1" applyFill="1" applyBorder="1" applyAlignment="1" applyProtection="1">
      <alignment horizontal="left" vertical="center"/>
      <protection locked="0"/>
    </xf>
    <xf numFmtId="49" fontId="6" fillId="8" borderId="0" xfId="0" applyNumberFormat="1" applyFont="1" applyFill="1" applyBorder="1" applyAlignment="1" applyProtection="1">
      <alignment horizontal="left" vertical="center"/>
      <protection locked="0"/>
    </xf>
    <xf numFmtId="0" fontId="4" fillId="0" borderId="20" xfId="0" applyBorder="1" applyAlignment="1">
      <alignment/>
    </xf>
    <xf numFmtId="0" fontId="4" fillId="0" borderId="18" xfId="0" applyFont="1" applyBorder="1" applyAlignment="1">
      <alignment vertical="center"/>
    </xf>
    <xf numFmtId="0" fontId="4" fillId="0" borderId="0" xfId="0" applyFont="1" applyBorder="1" applyAlignment="1">
      <alignment vertical="center"/>
    </xf>
    <xf numFmtId="0" fontId="22" fillId="0" borderId="21" xfId="0" applyFont="1" applyBorder="1" applyAlignment="1">
      <alignment horizontal="left" vertical="center"/>
    </xf>
    <xf numFmtId="0" fontId="4" fillId="0" borderId="21" xfId="0" applyFont="1" applyBorder="1" applyAlignment="1">
      <alignment vertical="center"/>
    </xf>
    <xf numFmtId="0" fontId="4" fillId="0" borderId="19" xfId="0" applyFont="1" applyBorder="1" applyAlignment="1">
      <alignment vertical="center"/>
    </xf>
    <xf numFmtId="0" fontId="5" fillId="0" borderId="0" xfId="0" applyFont="1" applyBorder="1" applyAlignment="1">
      <alignment horizontal="righ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19" xfId="0" applyFont="1" applyBorder="1" applyAlignment="1">
      <alignment vertical="center"/>
    </xf>
    <xf numFmtId="0" fontId="4" fillId="25" borderId="0" xfId="0" applyFont="1" applyFill="1" applyBorder="1" applyAlignment="1">
      <alignment vertical="center"/>
    </xf>
    <xf numFmtId="0" fontId="7" fillId="25" borderId="22" xfId="0" applyFont="1" applyFill="1" applyBorder="1" applyAlignment="1">
      <alignment horizontal="left" vertical="center"/>
    </xf>
    <xf numFmtId="0" fontId="4" fillId="25" borderId="23" xfId="0" applyFont="1" applyFill="1" applyBorder="1" applyAlignment="1">
      <alignment vertical="center"/>
    </xf>
    <xf numFmtId="0" fontId="7" fillId="25" borderId="23" xfId="0" applyFont="1" applyFill="1" applyBorder="1" applyAlignment="1">
      <alignment horizontal="center" vertical="center"/>
    </xf>
    <xf numFmtId="4" fontId="7" fillId="25" borderId="23" xfId="0" applyNumberFormat="1" applyFont="1" applyFill="1" applyBorder="1" applyAlignment="1">
      <alignment vertical="center"/>
    </xf>
    <xf numFmtId="0" fontId="4" fillId="25" borderId="19"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17" fillId="0" borderId="0" xfId="0" applyFont="1" applyAlignment="1">
      <alignment horizontal="left" vertical="center"/>
    </xf>
    <xf numFmtId="0" fontId="6" fillId="0" borderId="18" xfId="0" applyFont="1" applyBorder="1" applyAlignment="1">
      <alignment vertical="center"/>
    </xf>
    <xf numFmtId="0" fontId="20" fillId="0" borderId="0" xfId="0" applyFont="1" applyAlignment="1">
      <alignment horizontal="left" vertical="center"/>
    </xf>
    <xf numFmtId="0" fontId="7" fillId="0" borderId="18" xfId="0" applyFont="1" applyBorder="1" applyAlignment="1">
      <alignment vertical="center"/>
    </xf>
    <xf numFmtId="0" fontId="7" fillId="0" borderId="0" xfId="0" applyFont="1" applyAlignment="1">
      <alignment horizontal="left" vertical="center"/>
    </xf>
    <xf numFmtId="0" fontId="23" fillId="0" borderId="0" xfId="0" applyFont="1" applyAlignment="1">
      <alignment vertical="center"/>
    </xf>
    <xf numFmtId="173" fontId="6" fillId="0" borderId="0" xfId="0" applyNumberFormat="1" applyFont="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6" fillId="25" borderId="31" xfId="0" applyFont="1" applyFill="1" applyBorder="1" applyAlignment="1">
      <alignment horizontal="center" vertical="center"/>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4" fillId="0" borderId="35"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7" fillId="0" borderId="0" xfId="0" applyFont="1" applyAlignment="1">
      <alignment horizontal="center" vertical="center"/>
    </xf>
    <xf numFmtId="4" fontId="24" fillId="0" borderId="29" xfId="0" applyNumberFormat="1" applyFont="1" applyBorder="1" applyAlignment="1">
      <alignment vertical="center"/>
    </xf>
    <xf numFmtId="4" fontId="24" fillId="0" borderId="0" xfId="0" applyNumberFormat="1" applyFont="1" applyBorder="1" applyAlignment="1">
      <alignment vertical="center"/>
    </xf>
    <xf numFmtId="174" fontId="24" fillId="0" borderId="0" xfId="0" applyNumberFormat="1" applyFont="1" applyBorder="1" applyAlignment="1">
      <alignment vertical="center"/>
    </xf>
    <xf numFmtId="4" fontId="24" fillId="0" borderId="30" xfId="0" applyNumberFormat="1" applyFont="1" applyBorder="1" applyAlignment="1">
      <alignment vertical="center"/>
    </xf>
    <xf numFmtId="0" fontId="26" fillId="0" borderId="0" xfId="0" applyFont="1" applyAlignment="1">
      <alignment horizontal="left" vertical="center"/>
    </xf>
    <xf numFmtId="0" fontId="8" fillId="0" borderId="18"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36" xfId="0" applyNumberFormat="1" applyFont="1" applyBorder="1" applyAlignment="1">
      <alignment vertical="center"/>
    </xf>
    <xf numFmtId="4" fontId="30" fillId="0" borderId="37" xfId="0" applyNumberFormat="1" applyFont="1" applyBorder="1" applyAlignment="1">
      <alignment vertical="center"/>
    </xf>
    <xf numFmtId="174" fontId="30" fillId="0" borderId="37" xfId="0" applyNumberFormat="1" applyFont="1" applyBorder="1" applyAlignment="1">
      <alignment vertical="center"/>
    </xf>
    <xf numFmtId="4" fontId="30" fillId="0" borderId="38" xfId="0" applyNumberFormat="1" applyFont="1" applyBorder="1" applyAlignment="1">
      <alignment vertical="center"/>
    </xf>
    <xf numFmtId="0" fontId="8" fillId="0" borderId="0" xfId="0" applyFont="1" applyAlignment="1">
      <alignment horizontal="left" vertical="center"/>
    </xf>
    <xf numFmtId="0" fontId="4" fillId="0" borderId="0" xfId="0" applyAlignment="1" applyProtection="1">
      <alignment/>
      <protection locked="0"/>
    </xf>
    <xf numFmtId="0" fontId="4" fillId="0" borderId="16" xfId="0" applyBorder="1" applyAlignment="1" applyProtection="1">
      <alignment/>
      <protection locked="0"/>
    </xf>
    <xf numFmtId="0" fontId="4" fillId="0" borderId="0" xfId="0" applyBorder="1" applyAlignment="1" applyProtection="1">
      <alignment/>
      <protection locked="0"/>
    </xf>
    <xf numFmtId="0" fontId="4"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73" fontId="6" fillId="0" borderId="0" xfId="0" applyNumberFormat="1" applyFont="1" applyBorder="1" applyAlignment="1">
      <alignment horizontal="lef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9" xfId="0" applyFont="1" applyBorder="1" applyAlignment="1">
      <alignment vertical="center" wrapText="1"/>
    </xf>
    <xf numFmtId="0" fontId="4" fillId="0" borderId="0" xfId="0" applyFont="1" applyAlignment="1">
      <alignment horizontal="left" vertical="center" wrapText="1"/>
    </xf>
    <xf numFmtId="0" fontId="4" fillId="0" borderId="27" xfId="0" applyFont="1" applyBorder="1" applyAlignment="1" applyProtection="1">
      <alignment vertical="center"/>
      <protection locked="0"/>
    </xf>
    <xf numFmtId="0" fontId="4" fillId="0" borderId="39"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5" fillId="0" borderId="0" xfId="0" applyFont="1" applyBorder="1" applyAlignment="1" applyProtection="1">
      <alignment horizontal="right" vertical="center"/>
      <protection locked="0"/>
    </xf>
    <xf numFmtId="4" fontId="5" fillId="0" borderId="0" xfId="0" applyNumberFormat="1" applyFont="1" applyBorder="1" applyAlignment="1">
      <alignment vertical="center"/>
    </xf>
    <xf numFmtId="172" fontId="5" fillId="0" borderId="0" xfId="0" applyNumberFormat="1" applyFont="1" applyBorder="1" applyAlignment="1" applyProtection="1">
      <alignment horizontal="right" vertical="center"/>
      <protection locked="0"/>
    </xf>
    <xf numFmtId="0" fontId="6" fillId="0" borderId="0" xfId="0" applyFont="1" applyBorder="1" applyAlignment="1">
      <alignment horizontal="left" vertical="center" wrapText="1"/>
    </xf>
    <xf numFmtId="0" fontId="7" fillId="25" borderId="23" xfId="0" applyFont="1" applyFill="1" applyBorder="1" applyAlignment="1">
      <alignment horizontal="right" vertical="center"/>
    </xf>
    <xf numFmtId="0" fontId="4" fillId="25" borderId="23" xfId="0" applyFont="1" applyFill="1" applyBorder="1" applyAlignment="1" applyProtection="1">
      <alignment vertical="center"/>
      <protection locked="0"/>
    </xf>
    <xf numFmtId="0" fontId="4" fillId="25" borderId="40" xfId="0" applyFont="1" applyFill="1" applyBorder="1" applyAlignment="1">
      <alignment vertical="center"/>
    </xf>
    <xf numFmtId="0" fontId="4" fillId="0" borderId="2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lignment vertical="center"/>
    </xf>
    <xf numFmtId="0" fontId="6" fillId="25" borderId="0" xfId="0" applyFont="1" applyFill="1" applyBorder="1" applyAlignment="1">
      <alignment horizontal="left" vertical="center"/>
    </xf>
    <xf numFmtId="0" fontId="4" fillId="25" borderId="0" xfId="0" applyFont="1" applyFill="1" applyBorder="1" applyAlignment="1" applyProtection="1">
      <alignment vertical="center"/>
      <protection locked="0"/>
    </xf>
    <xf numFmtId="0" fontId="6" fillId="25" borderId="0" xfId="0" applyFont="1" applyFill="1" applyBorder="1" applyAlignment="1">
      <alignment horizontal="right" vertical="center"/>
    </xf>
    <xf numFmtId="0" fontId="31" fillId="0" borderId="0" xfId="0" applyFont="1" applyBorder="1" applyAlignment="1">
      <alignment horizontal="lef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xf>
    <xf numFmtId="0" fontId="9" fillId="0" borderId="37" xfId="0" applyFont="1" applyBorder="1" applyAlignment="1" applyProtection="1">
      <alignment vertical="center"/>
      <protection locked="0"/>
    </xf>
    <xf numFmtId="4" fontId="9" fillId="0" borderId="37" xfId="0" applyNumberFormat="1" applyFont="1" applyBorder="1" applyAlignment="1">
      <alignment vertical="center"/>
    </xf>
    <xf numFmtId="0" fontId="9" fillId="0" borderId="19" xfId="0"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37" xfId="0" applyFont="1" applyBorder="1" applyAlignment="1">
      <alignment horizontal="left" vertical="center"/>
    </xf>
    <xf numFmtId="0" fontId="10" fillId="0" borderId="37" xfId="0" applyFont="1" applyBorder="1" applyAlignment="1">
      <alignment vertical="center"/>
    </xf>
    <xf numFmtId="0" fontId="10" fillId="0" borderId="37" xfId="0" applyFont="1" applyBorder="1" applyAlignment="1" applyProtection="1">
      <alignment vertical="center"/>
      <protection locked="0"/>
    </xf>
    <xf numFmtId="4" fontId="10" fillId="0" borderId="37" xfId="0" applyNumberFormat="1" applyFont="1" applyBorder="1" applyAlignment="1">
      <alignment vertical="center"/>
    </xf>
    <xf numFmtId="0" fontId="10" fillId="0" borderId="19" xfId="0" applyFont="1" applyBorder="1" applyAlignment="1">
      <alignment vertical="center"/>
    </xf>
    <xf numFmtId="0" fontId="4" fillId="0" borderId="0" xfId="0" applyFont="1" applyAlignment="1" applyProtection="1">
      <alignment vertical="center"/>
      <protection locked="0"/>
    </xf>
    <xf numFmtId="0" fontId="6" fillId="0" borderId="0" xfId="0" applyFont="1" applyAlignment="1">
      <alignment horizontal="left" vertical="center"/>
    </xf>
    <xf numFmtId="0" fontId="20" fillId="0" borderId="0" xfId="0" applyFont="1" applyAlignment="1" applyProtection="1">
      <alignment horizontal="left" vertical="center"/>
      <protection locked="0"/>
    </xf>
    <xf numFmtId="0" fontId="6" fillId="0" borderId="0" xfId="0" applyFont="1" applyBorder="1" applyAlignment="1">
      <alignment horizontal="left" vertical="center"/>
    </xf>
    <xf numFmtId="0" fontId="4" fillId="0" borderId="0" xfId="0" applyBorder="1" applyAlignment="1">
      <alignment/>
    </xf>
    <xf numFmtId="0" fontId="7" fillId="0" borderId="0" xfId="0" applyFont="1" applyBorder="1" applyAlignment="1">
      <alignment horizontal="left" vertical="top" wrapText="1"/>
    </xf>
    <xf numFmtId="49" fontId="6" fillId="8" borderId="0" xfId="0" applyNumberFormat="1" applyFont="1" applyFill="1" applyBorder="1" applyAlignment="1" applyProtection="1">
      <alignment horizontal="left" vertical="center"/>
      <protection locked="0"/>
    </xf>
    <xf numFmtId="0" fontId="4" fillId="0" borderId="18" xfId="0" applyFont="1" applyBorder="1" applyAlignment="1">
      <alignment horizontal="center" vertical="center" wrapText="1"/>
    </xf>
    <xf numFmtId="0" fontId="6" fillId="25" borderId="32" xfId="0" applyFont="1" applyFill="1" applyBorder="1" applyAlignment="1">
      <alignment horizontal="center" vertical="center" wrapText="1"/>
    </xf>
    <xf numFmtId="0" fontId="6" fillId="25" borderId="33" xfId="0" applyFont="1" applyFill="1" applyBorder="1" applyAlignment="1">
      <alignment horizontal="center" vertical="center" wrapText="1"/>
    </xf>
    <xf numFmtId="0" fontId="32" fillId="25" borderId="33" xfId="0" applyFont="1" applyFill="1" applyBorder="1" applyAlignment="1" applyProtection="1">
      <alignment horizontal="center" vertical="center" wrapText="1"/>
      <protection locked="0"/>
    </xf>
    <xf numFmtId="0" fontId="6" fillId="25" borderId="34" xfId="0" applyFont="1" applyFill="1" applyBorder="1" applyAlignment="1">
      <alignment horizontal="center" vertical="center" wrapText="1"/>
    </xf>
    <xf numFmtId="4" fontId="25" fillId="0" borderId="0" xfId="0" applyNumberFormat="1" applyFont="1" applyAlignment="1">
      <alignment/>
    </xf>
    <xf numFmtId="174" fontId="33" fillId="0" borderId="27" xfId="0" applyNumberFormat="1" applyFont="1" applyBorder="1" applyAlignment="1">
      <alignment/>
    </xf>
    <xf numFmtId="174" fontId="33" fillId="0" borderId="28" xfId="0" applyNumberFormat="1" applyFont="1" applyBorder="1" applyAlignment="1">
      <alignment/>
    </xf>
    <xf numFmtId="4" fontId="34" fillId="0" borderId="0" xfId="0" applyNumberFormat="1" applyFont="1" applyAlignment="1">
      <alignment vertical="center"/>
    </xf>
    <xf numFmtId="0" fontId="11" fillId="0" borderId="18" xfId="0" applyFont="1" applyBorder="1" applyAlignment="1">
      <alignment/>
    </xf>
    <xf numFmtId="0" fontId="11" fillId="0" borderId="0" xfId="0" applyFont="1" applyAlignment="1">
      <alignment horizontal="left"/>
    </xf>
    <xf numFmtId="0" fontId="9" fillId="0" borderId="0" xfId="0" applyFont="1" applyAlignment="1">
      <alignment horizontal="left"/>
    </xf>
    <xf numFmtId="0" fontId="11" fillId="0" borderId="0" xfId="0" applyFont="1" applyAlignment="1" applyProtection="1">
      <alignment/>
      <protection locked="0"/>
    </xf>
    <xf numFmtId="4" fontId="9" fillId="0" borderId="0" xfId="0" applyNumberFormat="1" applyFont="1" applyAlignment="1">
      <alignment/>
    </xf>
    <xf numFmtId="0" fontId="11" fillId="0" borderId="29" xfId="0" applyFont="1" applyBorder="1" applyAlignment="1">
      <alignment/>
    </xf>
    <xf numFmtId="0" fontId="11" fillId="0" borderId="0" xfId="0" applyFont="1" applyBorder="1" applyAlignment="1">
      <alignment/>
    </xf>
    <xf numFmtId="174" fontId="11" fillId="0" borderId="0" xfId="0" applyNumberFormat="1" applyFont="1" applyBorder="1" applyAlignment="1">
      <alignment/>
    </xf>
    <xf numFmtId="174" fontId="11" fillId="0" borderId="30" xfId="0" applyNumberFormat="1" applyFont="1" applyBorder="1" applyAlignment="1">
      <alignment/>
    </xf>
    <xf numFmtId="0" fontId="11" fillId="0" borderId="0" xfId="0" applyFont="1" applyAlignment="1">
      <alignment horizontal="center"/>
    </xf>
    <xf numFmtId="4" fontId="11" fillId="0" borderId="0" xfId="0" applyNumberFormat="1" applyFont="1" applyAlignment="1">
      <alignment vertical="center"/>
    </xf>
    <xf numFmtId="0" fontId="11" fillId="0" borderId="0" xfId="0" applyFont="1" applyBorder="1" applyAlignment="1">
      <alignment horizontal="left"/>
    </xf>
    <xf numFmtId="0" fontId="10" fillId="0" borderId="0" xfId="0" applyFont="1" applyBorder="1" applyAlignment="1">
      <alignment horizontal="left"/>
    </xf>
    <xf numFmtId="4" fontId="10" fillId="0" borderId="0" xfId="0" applyNumberFormat="1" applyFont="1" applyBorder="1" applyAlignment="1">
      <alignment/>
    </xf>
    <xf numFmtId="0" fontId="4" fillId="0" borderId="18" xfId="0" applyFont="1" applyBorder="1" applyAlignment="1" applyProtection="1">
      <alignment vertical="center"/>
      <protection/>
    </xf>
    <xf numFmtId="0" fontId="4" fillId="0" borderId="41" xfId="0" applyFont="1" applyBorder="1" applyAlignment="1" applyProtection="1">
      <alignment horizontal="center" vertical="center"/>
      <protection/>
    </xf>
    <xf numFmtId="49" fontId="4" fillId="0" borderId="41" xfId="0" applyNumberFormat="1" applyFont="1" applyBorder="1" applyAlignment="1" applyProtection="1">
      <alignment horizontal="left" vertical="center" wrapText="1"/>
      <protection/>
    </xf>
    <xf numFmtId="0" fontId="4" fillId="0" borderId="41" xfId="0" applyFont="1" applyBorder="1" applyAlignment="1" applyProtection="1">
      <alignment horizontal="left" vertical="center" wrapText="1"/>
      <protection/>
    </xf>
    <xf numFmtId="0" fontId="4" fillId="0" borderId="41" xfId="0" applyFont="1" applyBorder="1" applyAlignment="1" applyProtection="1">
      <alignment horizontal="center" vertical="center" wrapText="1"/>
      <protection/>
    </xf>
    <xf numFmtId="175" fontId="4" fillId="0" borderId="41" xfId="0" applyNumberFormat="1" applyFont="1" applyBorder="1" applyAlignment="1" applyProtection="1">
      <alignment vertical="center"/>
      <protection/>
    </xf>
    <xf numFmtId="4" fontId="4" fillId="8" borderId="41" xfId="0" applyNumberFormat="1" applyFont="1" applyFill="1" applyBorder="1" applyAlignment="1" applyProtection="1">
      <alignment vertical="center"/>
      <protection locked="0"/>
    </xf>
    <xf numFmtId="4" fontId="4" fillId="0" borderId="41" xfId="0" applyNumberFormat="1" applyFont="1" applyBorder="1" applyAlignment="1" applyProtection="1">
      <alignment vertical="center"/>
      <protection/>
    </xf>
    <xf numFmtId="0" fontId="5" fillId="8" borderId="41" xfId="0" applyFont="1" applyFill="1" applyBorder="1" applyAlignment="1" applyProtection="1">
      <alignment horizontal="left" vertical="center"/>
      <protection locked="0"/>
    </xf>
    <xf numFmtId="0" fontId="5" fillId="0" borderId="0" xfId="0" applyFont="1" applyBorder="1" applyAlignment="1">
      <alignment horizontal="center" vertical="center"/>
    </xf>
    <xf numFmtId="174" fontId="5" fillId="0" borderId="0" xfId="0" applyNumberFormat="1" applyFont="1" applyBorder="1" applyAlignment="1">
      <alignment vertical="center"/>
    </xf>
    <xf numFmtId="174" fontId="5" fillId="0" borderId="30" xfId="0" applyNumberFormat="1" applyFont="1" applyBorder="1" applyAlignment="1">
      <alignment vertical="center"/>
    </xf>
    <xf numFmtId="4" fontId="4"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12" fillId="0" borderId="18" xfId="0" applyFont="1" applyBorder="1" applyAlignment="1">
      <alignment vertical="center"/>
    </xf>
    <xf numFmtId="0" fontId="3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75" fontId="12"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75" fontId="12" fillId="0" borderId="0" xfId="0" applyNumberFormat="1" applyFont="1" applyAlignment="1">
      <alignment vertical="center"/>
    </xf>
    <xf numFmtId="0" fontId="13" fillId="0" borderId="18"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29"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0" xfId="0" applyFont="1" applyAlignment="1">
      <alignment horizontal="left" vertical="center"/>
    </xf>
    <xf numFmtId="0" fontId="37" fillId="0" borderId="41" xfId="0" applyFont="1" applyBorder="1" applyAlignment="1" applyProtection="1">
      <alignment horizontal="center" vertical="center"/>
      <protection/>
    </xf>
    <xf numFmtId="49" fontId="37" fillId="0" borderId="41" xfId="0" applyNumberFormat="1" applyFont="1" applyBorder="1" applyAlignment="1" applyProtection="1">
      <alignment horizontal="left" vertical="center" wrapText="1"/>
      <protection/>
    </xf>
    <xf numFmtId="0" fontId="37" fillId="0" borderId="41" xfId="0" applyFont="1" applyBorder="1" applyAlignment="1" applyProtection="1">
      <alignment horizontal="left" vertical="center" wrapText="1"/>
      <protection/>
    </xf>
    <xf numFmtId="0" fontId="37" fillId="0" borderId="41" xfId="0" applyFont="1" applyBorder="1" applyAlignment="1" applyProtection="1">
      <alignment horizontal="center" vertical="center" wrapText="1"/>
      <protection/>
    </xf>
    <xf numFmtId="175" fontId="37" fillId="0" borderId="41" xfId="0" applyNumberFormat="1" applyFont="1" applyBorder="1" applyAlignment="1" applyProtection="1">
      <alignment vertical="center"/>
      <protection/>
    </xf>
    <xf numFmtId="4" fontId="37" fillId="8" borderId="41" xfId="0" applyNumberFormat="1" applyFont="1" applyFill="1" applyBorder="1" applyAlignment="1" applyProtection="1">
      <alignment vertical="center"/>
      <protection locked="0"/>
    </xf>
    <xf numFmtId="4" fontId="37" fillId="0" borderId="41" xfId="0" applyNumberFormat="1" applyFont="1" applyBorder="1" applyAlignment="1" applyProtection="1">
      <alignment vertical="center"/>
      <protection/>
    </xf>
    <xf numFmtId="0" fontId="37" fillId="0" borderId="18" xfId="0" applyFont="1" applyBorder="1" applyAlignment="1">
      <alignment vertical="center"/>
    </xf>
    <xf numFmtId="0" fontId="37" fillId="8" borderId="41"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36" fillId="0" borderId="0" xfId="0" applyFont="1" applyBorder="1" applyAlignment="1">
      <alignment horizontal="left" vertical="center" wrapText="1"/>
    </xf>
    <xf numFmtId="0" fontId="38" fillId="0" borderId="0" xfId="0" applyFont="1" applyBorder="1" applyAlignment="1">
      <alignment vertical="center" wrapText="1"/>
    </xf>
    <xf numFmtId="0" fontId="38" fillId="0" borderId="0" xfId="0" applyFont="1" applyAlignment="1">
      <alignment vertical="center" wrapText="1"/>
    </xf>
    <xf numFmtId="0" fontId="14" fillId="0" borderId="18"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pplyProtection="1">
      <alignment vertical="center"/>
      <protection locked="0"/>
    </xf>
    <xf numFmtId="0" fontId="14" fillId="0" borderId="29" xfId="0" applyFont="1" applyBorder="1" applyAlignment="1">
      <alignment vertical="center"/>
    </xf>
    <xf numFmtId="0" fontId="14" fillId="0" borderId="0" xfId="0" applyFont="1" applyBorder="1" applyAlignment="1">
      <alignment vertical="center"/>
    </xf>
    <xf numFmtId="0" fontId="14" fillId="0" borderId="30" xfId="0" applyFont="1" applyBorder="1" applyAlignment="1">
      <alignment vertical="center"/>
    </xf>
    <xf numFmtId="0" fontId="15" fillId="0" borderId="18"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175" fontId="15" fillId="0" borderId="0" xfId="0" applyNumberFormat="1" applyFont="1" applyAlignment="1">
      <alignment vertical="center"/>
    </xf>
    <xf numFmtId="0" fontId="15" fillId="0" borderId="0" xfId="0" applyFont="1" applyAlignment="1" applyProtection="1">
      <alignment vertical="center"/>
      <protection locked="0"/>
    </xf>
    <xf numFmtId="0" fontId="15" fillId="0" borderId="29" xfId="0" applyFont="1" applyBorder="1" applyAlignment="1">
      <alignment vertical="center"/>
    </xf>
    <xf numFmtId="0" fontId="15" fillId="0" borderId="0" xfId="0" applyFont="1" applyBorder="1" applyAlignment="1">
      <alignment vertical="center"/>
    </xf>
    <xf numFmtId="0" fontId="15" fillId="0" borderId="30"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0" xfId="0" applyAlignment="1">
      <alignment/>
    </xf>
    <xf numFmtId="0" fontId="21" fillId="0" borderId="0" xfId="0" applyFont="1" applyAlignment="1">
      <alignment horizontal="left" vertical="top" wrapText="1"/>
    </xf>
    <xf numFmtId="0" fontId="4" fillId="0" borderId="0" xfId="0" applyAlignment="1">
      <alignment/>
    </xf>
    <xf numFmtId="0" fontId="4" fillId="0" borderId="0" xfId="0" applyFont="1" applyAlignment="1">
      <alignment vertical="center"/>
    </xf>
    <xf numFmtId="0" fontId="5" fillId="0" borderId="0" xfId="0" applyFont="1" applyAlignment="1">
      <alignment vertical="center"/>
    </xf>
    <xf numFmtId="4" fontId="22" fillId="0" borderId="21" xfId="0" applyNumberFormat="1" applyFont="1" applyBorder="1" applyAlignment="1">
      <alignment vertical="center"/>
    </xf>
    <xf numFmtId="0" fontId="4" fillId="0" borderId="21"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172" fontId="5" fillId="0" borderId="0" xfId="0" applyNumberFormat="1" applyFont="1" applyBorder="1" applyAlignment="1">
      <alignment horizontal="center" vertical="center"/>
    </xf>
    <xf numFmtId="0" fontId="5" fillId="0" borderId="0" xfId="0" applyFont="1" applyBorder="1" applyAlignment="1">
      <alignment vertical="center"/>
    </xf>
    <xf numFmtId="4" fontId="21" fillId="0" borderId="0" xfId="0" applyNumberFormat="1" applyFont="1" applyBorder="1" applyAlignment="1">
      <alignment vertical="center"/>
    </xf>
    <xf numFmtId="0" fontId="7" fillId="25" borderId="23" xfId="0" applyFont="1" applyFill="1" applyBorder="1" applyAlignment="1">
      <alignment horizontal="left" vertical="center"/>
    </xf>
    <xf numFmtId="0" fontId="4" fillId="25" borderId="23" xfId="0" applyFont="1" applyFill="1" applyBorder="1" applyAlignment="1">
      <alignment vertical="center"/>
    </xf>
    <xf numFmtId="4" fontId="7" fillId="25" borderId="23" xfId="0" applyNumberFormat="1" applyFont="1" applyFill="1" applyBorder="1" applyAlignment="1">
      <alignment vertical="center"/>
    </xf>
    <xf numFmtId="0" fontId="4" fillId="25" borderId="31" xfId="0"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173" fontId="6" fillId="0" borderId="0" xfId="0" applyNumberFormat="1" applyFont="1" applyAlignment="1">
      <alignment horizontal="left" vertical="center"/>
    </xf>
    <xf numFmtId="0" fontId="6" fillId="0" borderId="0" xfId="0" applyFont="1" applyAlignment="1">
      <alignment vertical="center"/>
    </xf>
    <xf numFmtId="0" fontId="24" fillId="0" borderId="35" xfId="0" applyFont="1" applyBorder="1" applyAlignment="1">
      <alignment horizontal="center" vertical="center"/>
    </xf>
    <xf numFmtId="0" fontId="4" fillId="0" borderId="27" xfId="0" applyFont="1" applyBorder="1" applyAlignment="1">
      <alignment vertical="center"/>
    </xf>
    <xf numFmtId="0" fontId="4" fillId="0" borderId="29" xfId="0" applyFont="1" applyBorder="1" applyAlignment="1">
      <alignment vertical="center"/>
    </xf>
    <xf numFmtId="0" fontId="6" fillId="25" borderId="22" xfId="0" applyFont="1" applyFill="1" applyBorder="1" applyAlignment="1">
      <alignment horizontal="center" vertical="center"/>
    </xf>
    <xf numFmtId="0" fontId="6" fillId="25" borderId="23" xfId="0" applyFont="1" applyFill="1" applyBorder="1" applyAlignment="1">
      <alignment horizontal="center" vertical="center"/>
    </xf>
    <xf numFmtId="0" fontId="6" fillId="25" borderId="23"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0"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vertical="center" wrapText="1"/>
    </xf>
    <xf numFmtId="0" fontId="20" fillId="0" borderId="0" xfId="0" applyFont="1" applyAlignment="1">
      <alignment horizontal="left" vertical="center" wrapText="1"/>
    </xf>
    <xf numFmtId="0" fontId="40" fillId="14" borderId="0" xfId="68" applyFill="1" applyAlignment="1">
      <alignment/>
    </xf>
    <xf numFmtId="0" fontId="58" fillId="0" borderId="0" xfId="68" applyFont="1" applyAlignment="1">
      <alignment horizontal="center" vertical="center"/>
    </xf>
    <xf numFmtId="0" fontId="59" fillId="14" borderId="0" xfId="0" applyFont="1" applyFill="1" applyAlignment="1">
      <alignment horizontal="left" vertical="center"/>
    </xf>
    <xf numFmtId="0" fontId="60" fillId="14" borderId="0" xfId="0" applyFont="1" applyFill="1" applyAlignment="1">
      <alignment vertical="center"/>
    </xf>
    <xf numFmtId="0" fontId="61" fillId="14" borderId="0" xfId="68" applyFont="1" applyFill="1" applyAlignment="1">
      <alignment vertical="center"/>
    </xf>
    <xf numFmtId="0" fontId="16" fillId="14" borderId="0" xfId="0" applyFont="1" applyFill="1" applyAlignment="1" applyProtection="1">
      <alignment horizontal="left" vertical="center"/>
      <protection/>
    </xf>
    <xf numFmtId="0" fontId="60" fillId="14" borderId="0" xfId="0" applyFont="1" applyFill="1" applyAlignment="1" applyProtection="1">
      <alignment vertical="center"/>
      <protection/>
    </xf>
    <xf numFmtId="0" fontId="59" fillId="14" borderId="0" xfId="0" applyFont="1" applyFill="1" applyAlignment="1" applyProtection="1">
      <alignment horizontal="left" vertical="center"/>
      <protection/>
    </xf>
    <xf numFmtId="0" fontId="61" fillId="14" borderId="0" xfId="68" applyFont="1" applyFill="1" applyAlignment="1" applyProtection="1">
      <alignment vertical="center"/>
      <protection/>
    </xf>
    <xf numFmtId="0" fontId="61" fillId="14" borderId="0" xfId="68" applyFont="1" applyFill="1" applyAlignment="1">
      <alignment vertical="center"/>
    </xf>
    <xf numFmtId="0" fontId="60" fillId="14" borderId="0" xfId="0" applyFont="1" applyFill="1" applyAlignment="1" applyProtection="1">
      <alignment vertical="center"/>
      <protection locked="0"/>
    </xf>
    <xf numFmtId="0" fontId="4" fillId="0" borderId="0" xfId="81" applyAlignment="1">
      <alignment vertical="top"/>
      <protection locked="0"/>
    </xf>
    <xf numFmtId="0" fontId="4" fillId="0" borderId="42" xfId="81" applyFont="1" applyBorder="1" applyAlignment="1">
      <alignment vertical="center" wrapText="1"/>
      <protection locked="0"/>
    </xf>
    <xf numFmtId="0" fontId="4" fillId="0" borderId="43" xfId="81" applyFont="1" applyBorder="1" applyAlignment="1">
      <alignment vertical="center" wrapText="1"/>
      <protection locked="0"/>
    </xf>
    <xf numFmtId="0" fontId="4" fillId="0" borderId="44" xfId="81" applyFont="1" applyBorder="1" applyAlignment="1">
      <alignment vertical="center" wrapText="1"/>
      <protection locked="0"/>
    </xf>
    <xf numFmtId="0" fontId="4" fillId="0" borderId="45" xfId="81" applyFont="1" applyBorder="1" applyAlignment="1">
      <alignment horizontal="center" vertical="center" wrapText="1"/>
      <protection locked="0"/>
    </xf>
    <xf numFmtId="0" fontId="17" fillId="0" borderId="0" xfId="81" applyFont="1" applyBorder="1" applyAlignment="1">
      <alignment horizontal="center" vertical="center" wrapText="1"/>
      <protection locked="0"/>
    </xf>
    <xf numFmtId="0" fontId="4" fillId="0" borderId="46" xfId="81" applyFont="1" applyBorder="1" applyAlignment="1">
      <alignment horizontal="center" vertical="center" wrapText="1"/>
      <protection locked="0"/>
    </xf>
    <xf numFmtId="0" fontId="4" fillId="0" borderId="0" xfId="81" applyAlignment="1">
      <alignment horizontal="center" vertical="center"/>
      <protection locked="0"/>
    </xf>
    <xf numFmtId="0" fontId="4" fillId="0" borderId="45" xfId="81" applyFont="1" applyBorder="1" applyAlignment="1">
      <alignment vertical="center" wrapText="1"/>
      <protection locked="0"/>
    </xf>
    <xf numFmtId="0" fontId="29" fillId="0" borderId="47" xfId="81" applyFont="1" applyBorder="1" applyAlignment="1">
      <alignment horizontal="left" wrapText="1"/>
      <protection locked="0"/>
    </xf>
    <xf numFmtId="0" fontId="4" fillId="0" borderId="46" xfId="81" applyFont="1" applyBorder="1" applyAlignment="1">
      <alignment vertical="center" wrapText="1"/>
      <protection locked="0"/>
    </xf>
    <xf numFmtId="0" fontId="29" fillId="0" borderId="0" xfId="81" applyFont="1" applyBorder="1" applyAlignment="1">
      <alignment horizontal="left" vertical="center" wrapText="1"/>
      <protection locked="0"/>
    </xf>
    <xf numFmtId="0" fontId="6" fillId="0" borderId="0" xfId="81" applyFont="1" applyBorder="1" applyAlignment="1">
      <alignment horizontal="left" vertical="center" wrapText="1"/>
      <protection locked="0"/>
    </xf>
    <xf numFmtId="0" fontId="6" fillId="0" borderId="45" xfId="81" applyFont="1" applyBorder="1" applyAlignment="1">
      <alignment vertical="center" wrapText="1"/>
      <protection locked="0"/>
    </xf>
    <xf numFmtId="0" fontId="6" fillId="0" borderId="0" xfId="81" applyFont="1" applyBorder="1" applyAlignment="1">
      <alignment horizontal="left" vertical="center" wrapText="1"/>
      <protection locked="0"/>
    </xf>
    <xf numFmtId="0" fontId="6" fillId="0" borderId="0" xfId="81" applyFont="1" applyBorder="1" applyAlignment="1">
      <alignment vertical="center" wrapText="1"/>
      <protection locked="0"/>
    </xf>
    <xf numFmtId="0" fontId="6" fillId="0" borderId="0" xfId="81" applyFont="1" applyBorder="1" applyAlignment="1">
      <alignment vertical="center"/>
      <protection locked="0"/>
    </xf>
    <xf numFmtId="0" fontId="6" fillId="0" borderId="0" xfId="81" applyFont="1" applyBorder="1" applyAlignment="1">
      <alignment horizontal="left" vertical="center"/>
      <protection locked="0"/>
    </xf>
    <xf numFmtId="49" fontId="6" fillId="0" borderId="0" xfId="81" applyNumberFormat="1" applyFont="1" applyBorder="1" applyAlignment="1">
      <alignment horizontal="left" vertical="center" wrapText="1"/>
      <protection locked="0"/>
    </xf>
    <xf numFmtId="49" fontId="6" fillId="0" borderId="0" xfId="81" applyNumberFormat="1" applyFont="1" applyBorder="1" applyAlignment="1">
      <alignment vertical="center" wrapText="1"/>
      <protection locked="0"/>
    </xf>
    <xf numFmtId="0" fontId="4" fillId="0" borderId="48" xfId="81" applyFont="1" applyBorder="1" applyAlignment="1">
      <alignment vertical="center" wrapText="1"/>
      <protection locked="0"/>
    </xf>
    <xf numFmtId="0" fontId="60" fillId="0" borderId="47" xfId="81" applyFont="1" applyBorder="1" applyAlignment="1">
      <alignment vertical="center" wrapText="1"/>
      <protection locked="0"/>
    </xf>
    <xf numFmtId="0" fontId="4" fillId="0" borderId="49" xfId="81" applyFont="1" applyBorder="1" applyAlignment="1">
      <alignment vertical="center" wrapText="1"/>
      <protection locked="0"/>
    </xf>
    <xf numFmtId="0" fontId="4" fillId="0" borderId="0" xfId="81" applyFont="1" applyBorder="1" applyAlignment="1">
      <alignment vertical="top"/>
      <protection locked="0"/>
    </xf>
    <xf numFmtId="0" fontId="4" fillId="0" borderId="0" xfId="81" applyFont="1" applyAlignment="1">
      <alignment vertical="top"/>
      <protection locked="0"/>
    </xf>
    <xf numFmtId="0" fontId="4" fillId="0" borderId="42" xfId="81" applyFont="1" applyBorder="1" applyAlignment="1">
      <alignment horizontal="left" vertical="center"/>
      <protection locked="0"/>
    </xf>
    <xf numFmtId="0" fontId="4" fillId="0" borderId="43" xfId="81" applyFont="1" applyBorder="1" applyAlignment="1">
      <alignment horizontal="left" vertical="center"/>
      <protection locked="0"/>
    </xf>
    <xf numFmtId="0" fontId="4" fillId="0" borderId="44" xfId="81" applyFont="1" applyBorder="1" applyAlignment="1">
      <alignment horizontal="left" vertical="center"/>
      <protection locked="0"/>
    </xf>
    <xf numFmtId="0" fontId="4" fillId="0" borderId="45" xfId="81" applyFont="1" applyBorder="1" applyAlignment="1">
      <alignment horizontal="left" vertical="center"/>
      <protection locked="0"/>
    </xf>
    <xf numFmtId="0" fontId="17" fillId="0" borderId="0" xfId="81" applyFont="1" applyBorder="1" applyAlignment="1">
      <alignment horizontal="center" vertical="center"/>
      <protection locked="0"/>
    </xf>
    <xf numFmtId="0" fontId="4" fillId="0" borderId="46" xfId="81" applyFont="1" applyBorder="1" applyAlignment="1">
      <alignment horizontal="left" vertical="center"/>
      <protection locked="0"/>
    </xf>
    <xf numFmtId="0" fontId="29" fillId="0" borderId="0" xfId="81" applyFont="1" applyBorder="1" applyAlignment="1">
      <alignment horizontal="left" vertical="center"/>
      <protection locked="0"/>
    </xf>
    <xf numFmtId="0" fontId="8" fillId="0" borderId="0" xfId="81" applyFont="1" applyAlignment="1">
      <alignment horizontal="left" vertical="center"/>
      <protection locked="0"/>
    </xf>
    <xf numFmtId="0" fontId="29" fillId="0" borderId="47" xfId="81" applyFont="1" applyBorder="1" applyAlignment="1">
      <alignment horizontal="left" vertical="center"/>
      <protection locked="0"/>
    </xf>
    <xf numFmtId="0" fontId="29" fillId="0" borderId="47" xfId="81" applyFont="1" applyBorder="1" applyAlignment="1">
      <alignment horizontal="center" vertical="center"/>
      <protection locked="0"/>
    </xf>
    <xf numFmtId="0" fontId="8" fillId="0" borderId="47" xfId="81" applyFont="1" applyBorder="1" applyAlignment="1">
      <alignment horizontal="left" vertical="center"/>
      <protection locked="0"/>
    </xf>
    <xf numFmtId="0" fontId="23" fillId="0" borderId="0" xfId="81" applyFont="1" applyBorder="1" applyAlignment="1">
      <alignment horizontal="left" vertical="center"/>
      <protection locked="0"/>
    </xf>
    <xf numFmtId="0" fontId="6" fillId="0" borderId="0" xfId="81" applyFont="1" applyAlignment="1">
      <alignment horizontal="left" vertical="center"/>
      <protection locked="0"/>
    </xf>
    <xf numFmtId="0" fontId="6" fillId="0" borderId="0" xfId="81" applyFont="1" applyBorder="1" applyAlignment="1">
      <alignment horizontal="center" vertical="center"/>
      <protection locked="0"/>
    </xf>
    <xf numFmtId="0" fontId="6" fillId="0" borderId="45" xfId="81" applyFont="1" applyBorder="1" applyAlignment="1">
      <alignment horizontal="left" vertical="center"/>
      <protection locked="0"/>
    </xf>
    <xf numFmtId="0" fontId="6" fillId="0" borderId="0" xfId="81" applyFont="1" applyFill="1" applyBorder="1" applyAlignment="1">
      <alignment horizontal="left" vertical="center"/>
      <protection locked="0"/>
    </xf>
    <xf numFmtId="0" fontId="6" fillId="0" borderId="0" xfId="81" applyFont="1" applyFill="1" applyBorder="1" applyAlignment="1">
      <alignment horizontal="center" vertical="center"/>
      <protection locked="0"/>
    </xf>
    <xf numFmtId="0" fontId="4" fillId="0" borderId="48" xfId="81" applyFont="1" applyBorder="1" applyAlignment="1">
      <alignment horizontal="left" vertical="center"/>
      <protection locked="0"/>
    </xf>
    <xf numFmtId="0" fontId="60" fillId="0" borderId="47" xfId="81" applyFont="1" applyBorder="1" applyAlignment="1">
      <alignment horizontal="left" vertical="center"/>
      <protection locked="0"/>
    </xf>
    <xf numFmtId="0" fontId="4" fillId="0" borderId="49" xfId="81" applyFont="1" applyBorder="1" applyAlignment="1">
      <alignment horizontal="left" vertical="center"/>
      <protection locked="0"/>
    </xf>
    <xf numFmtId="0" fontId="4" fillId="0" borderId="0" xfId="81" applyFont="1" applyBorder="1" applyAlignment="1">
      <alignment horizontal="left" vertical="center"/>
      <protection locked="0"/>
    </xf>
    <xf numFmtId="0" fontId="60" fillId="0" borderId="0" xfId="81" applyFont="1" applyBorder="1" applyAlignment="1">
      <alignment horizontal="left" vertical="center"/>
      <protection locked="0"/>
    </xf>
    <xf numFmtId="0" fontId="8" fillId="0" borderId="0" xfId="81" applyFont="1" applyBorder="1" applyAlignment="1">
      <alignment horizontal="left" vertical="center"/>
      <protection locked="0"/>
    </xf>
    <xf numFmtId="0" fontId="6" fillId="0" borderId="47" xfId="81" applyFont="1" applyBorder="1" applyAlignment="1">
      <alignment horizontal="left" vertical="center"/>
      <protection locked="0"/>
    </xf>
    <xf numFmtId="0" fontId="4" fillId="0" borderId="0" xfId="81" applyFont="1" applyBorder="1" applyAlignment="1">
      <alignment horizontal="left" vertical="center" wrapText="1"/>
      <protection locked="0"/>
    </xf>
    <xf numFmtId="0" fontId="6" fillId="0" borderId="0" xfId="81" applyFont="1" applyBorder="1" applyAlignment="1">
      <alignment horizontal="center" vertical="center" wrapText="1"/>
      <protection locked="0"/>
    </xf>
    <xf numFmtId="0" fontId="4" fillId="0" borderId="42" xfId="81" applyFont="1" applyBorder="1" applyAlignment="1">
      <alignment horizontal="left" vertical="center" wrapText="1"/>
      <protection locked="0"/>
    </xf>
    <xf numFmtId="0" fontId="4" fillId="0" borderId="43" xfId="81" applyFont="1" applyBorder="1" applyAlignment="1">
      <alignment horizontal="left" vertical="center" wrapText="1"/>
      <protection locked="0"/>
    </xf>
    <xf numFmtId="0" fontId="4" fillId="0" borderId="44" xfId="81" applyFont="1" applyBorder="1" applyAlignment="1">
      <alignment horizontal="left" vertical="center" wrapText="1"/>
      <protection locked="0"/>
    </xf>
    <xf numFmtId="0" fontId="4" fillId="0" borderId="45" xfId="81" applyFont="1" applyBorder="1" applyAlignment="1">
      <alignment horizontal="left" vertical="center" wrapText="1"/>
      <protection locked="0"/>
    </xf>
    <xf numFmtId="0" fontId="4" fillId="0" borderId="46" xfId="81" applyFont="1" applyBorder="1" applyAlignment="1">
      <alignment horizontal="left" vertical="center" wrapText="1"/>
      <protection locked="0"/>
    </xf>
    <xf numFmtId="0" fontId="8" fillId="0" borderId="45" xfId="81" applyFont="1" applyBorder="1" applyAlignment="1">
      <alignment horizontal="left" vertical="center" wrapText="1"/>
      <protection locked="0"/>
    </xf>
    <xf numFmtId="0" fontId="8" fillId="0" borderId="46" xfId="81" applyFont="1" applyBorder="1" applyAlignment="1">
      <alignment horizontal="left" vertical="center" wrapText="1"/>
      <protection locked="0"/>
    </xf>
    <xf numFmtId="0" fontId="6" fillId="0" borderId="45" xfId="81" applyFont="1" applyBorder="1" applyAlignment="1">
      <alignment horizontal="left" vertical="center" wrapText="1"/>
      <protection locked="0"/>
    </xf>
    <xf numFmtId="0" fontId="6" fillId="0" borderId="46" xfId="81" applyFont="1" applyBorder="1" applyAlignment="1">
      <alignment horizontal="left" vertical="center" wrapText="1"/>
      <protection locked="0"/>
    </xf>
    <xf numFmtId="0" fontId="6" fillId="0" borderId="46" xfId="81" applyFont="1" applyBorder="1" applyAlignment="1">
      <alignment horizontal="left" vertical="center"/>
      <protection locked="0"/>
    </xf>
    <xf numFmtId="0" fontId="6" fillId="0" borderId="48" xfId="81" applyFont="1" applyBorder="1" applyAlignment="1">
      <alignment horizontal="left" vertical="center" wrapText="1"/>
      <protection locked="0"/>
    </xf>
    <xf numFmtId="0" fontId="6" fillId="0" borderId="47" xfId="81" applyFont="1" applyBorder="1" applyAlignment="1">
      <alignment horizontal="left" vertical="center" wrapText="1"/>
      <protection locked="0"/>
    </xf>
    <xf numFmtId="0" fontId="6" fillId="0" borderId="49" xfId="81" applyFont="1" applyBorder="1" applyAlignment="1">
      <alignment horizontal="left" vertical="center" wrapText="1"/>
      <protection locked="0"/>
    </xf>
    <xf numFmtId="0" fontId="6" fillId="0" borderId="0" xfId="81" applyFont="1" applyBorder="1" applyAlignment="1">
      <alignment horizontal="left" vertical="top"/>
      <protection locked="0"/>
    </xf>
    <xf numFmtId="0" fontId="6" fillId="0" borderId="0" xfId="81" applyFont="1" applyBorder="1" applyAlignment="1">
      <alignment horizontal="center" vertical="top"/>
      <protection locked="0"/>
    </xf>
    <xf numFmtId="0" fontId="6" fillId="0" borderId="48" xfId="81" applyFont="1" applyBorder="1" applyAlignment="1">
      <alignment horizontal="left" vertical="center"/>
      <protection locked="0"/>
    </xf>
    <xf numFmtId="0" fontId="6" fillId="0" borderId="49" xfId="81" applyFont="1" applyBorder="1" applyAlignment="1">
      <alignment horizontal="left" vertical="center"/>
      <protection locked="0"/>
    </xf>
    <xf numFmtId="0" fontId="8" fillId="0" borderId="0" xfId="81" applyFont="1" applyAlignment="1">
      <alignment vertical="center"/>
      <protection locked="0"/>
    </xf>
    <xf numFmtId="0" fontId="29" fillId="0" borderId="0" xfId="81" applyFont="1" applyBorder="1" applyAlignment="1">
      <alignment vertical="center"/>
      <protection locked="0"/>
    </xf>
    <xf numFmtId="0" fontId="8" fillId="0" borderId="47" xfId="81" applyFont="1" applyBorder="1" applyAlignment="1">
      <alignment vertical="center"/>
      <protection locked="0"/>
    </xf>
    <xf numFmtId="0" fontId="29" fillId="0" borderId="47" xfId="81" applyFont="1" applyBorder="1" applyAlignment="1">
      <alignment vertical="center"/>
      <protection locked="0"/>
    </xf>
    <xf numFmtId="0" fontId="4" fillId="0" borderId="0" xfId="81" applyBorder="1" applyAlignment="1">
      <alignment vertical="top"/>
      <protection locked="0"/>
    </xf>
    <xf numFmtId="49" fontId="6" fillId="0" borderId="0" xfId="81" applyNumberFormat="1" applyFont="1" applyBorder="1" applyAlignment="1">
      <alignment horizontal="left" vertical="center"/>
      <protection locked="0"/>
    </xf>
    <xf numFmtId="0" fontId="4" fillId="0" borderId="47" xfId="81" applyBorder="1" applyAlignment="1">
      <alignment vertical="top"/>
      <protection locked="0"/>
    </xf>
    <xf numFmtId="0" fontId="6" fillId="0" borderId="43" xfId="81" applyFont="1" applyBorder="1" applyAlignment="1">
      <alignment horizontal="left" vertical="center" wrapText="1"/>
      <protection locked="0"/>
    </xf>
    <xf numFmtId="0" fontId="6" fillId="0" borderId="43" xfId="81" applyFont="1" applyBorder="1" applyAlignment="1">
      <alignment horizontal="left" vertical="center"/>
      <protection locked="0"/>
    </xf>
    <xf numFmtId="0" fontId="6" fillId="0" borderId="43" xfId="81" applyFont="1" applyBorder="1" applyAlignment="1">
      <alignment horizontal="center" vertical="center"/>
      <protection locked="0"/>
    </xf>
    <xf numFmtId="0" fontId="29" fillId="0" borderId="47" xfId="81" applyFont="1" applyBorder="1" applyAlignment="1">
      <alignment horizontal="left"/>
      <protection locked="0"/>
    </xf>
    <xf numFmtId="0" fontId="8" fillId="0" borderId="47" xfId="81" applyFont="1" applyBorder="1" applyAlignment="1">
      <alignment/>
      <protection locked="0"/>
    </xf>
    <xf numFmtId="0" fontId="29" fillId="0" borderId="47" xfId="81" applyFont="1" applyBorder="1" applyAlignment="1">
      <alignment horizontal="left"/>
      <protection locked="0"/>
    </xf>
    <xf numFmtId="0" fontId="6" fillId="0" borderId="0" xfId="81" applyFont="1" applyBorder="1" applyAlignment="1">
      <alignment horizontal="left" vertical="center"/>
      <protection locked="0"/>
    </xf>
    <xf numFmtId="0" fontId="4" fillId="0" borderId="45" xfId="81" applyFont="1" applyBorder="1" applyAlignment="1">
      <alignment vertical="top"/>
      <protection locked="0"/>
    </xf>
    <xf numFmtId="0" fontId="6" fillId="0" borderId="0" xfId="81" applyFont="1" applyBorder="1" applyAlignment="1">
      <alignment horizontal="left" vertical="top"/>
      <protection locked="0"/>
    </xf>
    <xf numFmtId="0" fontId="4" fillId="0" borderId="46" xfId="81" applyFont="1" applyBorder="1" applyAlignment="1">
      <alignment vertical="top"/>
      <protection locked="0"/>
    </xf>
    <xf numFmtId="0" fontId="4" fillId="0" borderId="0" xfId="81" applyFont="1" applyBorder="1" applyAlignment="1">
      <alignment horizontal="center" vertical="center"/>
      <protection locked="0"/>
    </xf>
    <xf numFmtId="0" fontId="4" fillId="0" borderId="0" xfId="81" applyFont="1" applyBorder="1" applyAlignment="1">
      <alignment horizontal="left" vertical="top"/>
      <protection locked="0"/>
    </xf>
    <xf numFmtId="0" fontId="4" fillId="0" borderId="48" xfId="81" applyFont="1" applyBorder="1" applyAlignment="1">
      <alignment vertical="top"/>
      <protection locked="0"/>
    </xf>
    <xf numFmtId="0" fontId="4" fillId="0" borderId="47" xfId="81" applyFont="1" applyBorder="1" applyAlignment="1">
      <alignment vertical="top"/>
      <protection locked="0"/>
    </xf>
    <xf numFmtId="0" fontId="4" fillId="0" borderId="49" xfId="81" applyFont="1" applyBorder="1" applyAlignment="1">
      <alignmen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BE55D.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571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52" width="18.57421875" style="0" hidden="1" customWidth="1"/>
    <col min="53" max="53" width="16.421875" style="0" hidden="1" customWidth="1"/>
    <col min="54" max="54" width="21.421875" style="0" hidden="1" customWidth="1"/>
    <col min="55" max="56" width="16.421875" style="0" hidden="1" customWidth="1"/>
    <col min="57" max="57" width="57.00390625" style="0" customWidth="1"/>
    <col min="58" max="70" width="9.140625" style="0" customWidth="1"/>
    <col min="71" max="91" width="0" style="0" hidden="1" customWidth="1"/>
  </cols>
  <sheetData>
    <row r="1" spans="1:74" ht="21" customHeight="1">
      <c r="A1" s="270" t="s">
        <v>593</v>
      </c>
      <c r="B1" s="271"/>
      <c r="C1" s="271"/>
      <c r="D1" s="272" t="s">
        <v>594</v>
      </c>
      <c r="E1" s="271"/>
      <c r="F1" s="271"/>
      <c r="G1" s="271"/>
      <c r="H1" s="271"/>
      <c r="I1" s="271"/>
      <c r="J1" s="271"/>
      <c r="K1" s="273" t="s">
        <v>411</v>
      </c>
      <c r="L1" s="273"/>
      <c r="M1" s="273"/>
      <c r="N1" s="273"/>
      <c r="O1" s="273"/>
      <c r="P1" s="273"/>
      <c r="Q1" s="273"/>
      <c r="R1" s="273"/>
      <c r="S1" s="273"/>
      <c r="T1" s="271"/>
      <c r="U1" s="271"/>
      <c r="V1" s="271"/>
      <c r="W1" s="273" t="s">
        <v>412</v>
      </c>
      <c r="X1" s="273"/>
      <c r="Y1" s="273"/>
      <c r="Z1" s="273"/>
      <c r="AA1" s="273"/>
      <c r="AB1" s="273"/>
      <c r="AC1" s="273"/>
      <c r="AD1" s="273"/>
      <c r="AE1" s="273"/>
      <c r="AF1" s="273"/>
      <c r="AG1" s="273"/>
      <c r="AH1" s="273"/>
      <c r="AI1" s="265"/>
      <c r="AJ1" s="16"/>
      <c r="AK1" s="16"/>
      <c r="AL1" s="16"/>
      <c r="AM1" s="16"/>
      <c r="AN1" s="16"/>
      <c r="AO1" s="16"/>
      <c r="AP1" s="16"/>
      <c r="AQ1" s="16"/>
      <c r="AR1" s="16"/>
      <c r="AS1" s="16"/>
      <c r="AT1" s="16"/>
      <c r="AU1" s="16"/>
      <c r="AV1" s="16"/>
      <c r="AW1" s="16"/>
      <c r="AX1" s="16"/>
      <c r="AY1" s="16"/>
      <c r="AZ1" s="16"/>
      <c r="BA1" s="15" t="s">
        <v>595</v>
      </c>
      <c r="BB1" s="15" t="s">
        <v>596</v>
      </c>
      <c r="BC1" s="16"/>
      <c r="BD1" s="16"/>
      <c r="BE1" s="16"/>
      <c r="BF1" s="16"/>
      <c r="BG1" s="16"/>
      <c r="BH1" s="16"/>
      <c r="BI1" s="16"/>
      <c r="BJ1" s="16"/>
      <c r="BK1" s="16"/>
      <c r="BL1" s="16"/>
      <c r="BM1" s="16"/>
      <c r="BN1" s="16"/>
      <c r="BO1" s="16"/>
      <c r="BP1" s="16"/>
      <c r="BQ1" s="16"/>
      <c r="BR1" s="16"/>
      <c r="BT1" s="17" t="s">
        <v>597</v>
      </c>
      <c r="BU1" s="17" t="s">
        <v>597</v>
      </c>
      <c r="BV1" s="17" t="s">
        <v>598</v>
      </c>
    </row>
    <row r="2" spans="3:72" ht="36.75" customHeight="1">
      <c r="AR2" s="232"/>
      <c r="AS2" s="232"/>
      <c r="AT2" s="232"/>
      <c r="AU2" s="232"/>
      <c r="AV2" s="232"/>
      <c r="AW2" s="232"/>
      <c r="AX2" s="232"/>
      <c r="AY2" s="232"/>
      <c r="AZ2" s="232"/>
      <c r="BA2" s="232"/>
      <c r="BB2" s="232"/>
      <c r="BC2" s="232"/>
      <c r="BD2" s="232"/>
      <c r="BE2" s="232"/>
      <c r="BS2" s="18" t="s">
        <v>599</v>
      </c>
      <c r="BT2" s="18" t="s">
        <v>600</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599</v>
      </c>
      <c r="BT3" s="18" t="s">
        <v>601</v>
      </c>
    </row>
    <row r="4" spans="2:71" ht="36.75" customHeight="1">
      <c r="B4" s="22"/>
      <c r="C4" s="23"/>
      <c r="D4" s="24" t="s">
        <v>602</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603</v>
      </c>
      <c r="BE4" s="27" t="s">
        <v>604</v>
      </c>
      <c r="BS4" s="18" t="s">
        <v>605</v>
      </c>
    </row>
    <row r="5" spans="2:71" ht="14.25" customHeight="1">
      <c r="B5" s="22"/>
      <c r="C5" s="23"/>
      <c r="D5" s="28" t="s">
        <v>606</v>
      </c>
      <c r="E5" s="23"/>
      <c r="F5" s="23"/>
      <c r="G5" s="23"/>
      <c r="H5" s="23"/>
      <c r="I5" s="23"/>
      <c r="J5" s="23"/>
      <c r="K5" s="135" t="s">
        <v>607</v>
      </c>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23"/>
      <c r="AQ5" s="25"/>
      <c r="BE5" s="231" t="s">
        <v>608</v>
      </c>
      <c r="BS5" s="18" t="s">
        <v>599</v>
      </c>
    </row>
    <row r="6" spans="2:71" ht="36.75" customHeight="1">
      <c r="B6" s="22"/>
      <c r="C6" s="23"/>
      <c r="D6" s="30" t="s">
        <v>609</v>
      </c>
      <c r="E6" s="23"/>
      <c r="F6" s="23"/>
      <c r="G6" s="23"/>
      <c r="H6" s="23"/>
      <c r="I6" s="23"/>
      <c r="J6" s="23"/>
      <c r="K6" s="137" t="s">
        <v>610</v>
      </c>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23"/>
      <c r="AQ6" s="25"/>
      <c r="BE6" s="232"/>
      <c r="BS6" s="18" t="s">
        <v>611</v>
      </c>
    </row>
    <row r="7" spans="2:71" ht="14.25" customHeight="1">
      <c r="B7" s="22"/>
      <c r="C7" s="23"/>
      <c r="D7" s="31" t="s">
        <v>612</v>
      </c>
      <c r="E7" s="23"/>
      <c r="F7" s="23"/>
      <c r="G7" s="23"/>
      <c r="H7" s="23"/>
      <c r="I7" s="23"/>
      <c r="J7" s="23"/>
      <c r="K7" s="29" t="s">
        <v>613</v>
      </c>
      <c r="L7" s="23"/>
      <c r="M7" s="23"/>
      <c r="N7" s="23"/>
      <c r="O7" s="23"/>
      <c r="P7" s="23"/>
      <c r="Q7" s="23"/>
      <c r="R7" s="23"/>
      <c r="S7" s="23"/>
      <c r="T7" s="23"/>
      <c r="U7" s="23"/>
      <c r="V7" s="23"/>
      <c r="W7" s="23"/>
      <c r="X7" s="23"/>
      <c r="Y7" s="23"/>
      <c r="Z7" s="23"/>
      <c r="AA7" s="23"/>
      <c r="AB7" s="23"/>
      <c r="AC7" s="23"/>
      <c r="AD7" s="23"/>
      <c r="AE7" s="23"/>
      <c r="AF7" s="23"/>
      <c r="AG7" s="23"/>
      <c r="AH7" s="23"/>
      <c r="AI7" s="23"/>
      <c r="AJ7" s="23"/>
      <c r="AK7" s="31" t="s">
        <v>614</v>
      </c>
      <c r="AL7" s="23"/>
      <c r="AM7" s="23"/>
      <c r="AN7" s="29" t="s">
        <v>613</v>
      </c>
      <c r="AO7" s="23"/>
      <c r="AP7" s="23"/>
      <c r="AQ7" s="25"/>
      <c r="BE7" s="232"/>
      <c r="BS7" s="18" t="s">
        <v>615</v>
      </c>
    </row>
    <row r="8" spans="2:71" ht="14.25" customHeight="1">
      <c r="B8" s="22"/>
      <c r="C8" s="23"/>
      <c r="D8" s="31" t="s">
        <v>616</v>
      </c>
      <c r="E8" s="23"/>
      <c r="F8" s="23"/>
      <c r="G8" s="23"/>
      <c r="H8" s="23"/>
      <c r="I8" s="23"/>
      <c r="J8" s="23"/>
      <c r="K8" s="29" t="s">
        <v>617</v>
      </c>
      <c r="L8" s="23"/>
      <c r="M8" s="23"/>
      <c r="N8" s="23"/>
      <c r="O8" s="23"/>
      <c r="P8" s="23"/>
      <c r="Q8" s="23"/>
      <c r="R8" s="23"/>
      <c r="S8" s="23"/>
      <c r="T8" s="23"/>
      <c r="U8" s="23"/>
      <c r="V8" s="23"/>
      <c r="W8" s="23"/>
      <c r="X8" s="23"/>
      <c r="Y8" s="23"/>
      <c r="Z8" s="23"/>
      <c r="AA8" s="23"/>
      <c r="AB8" s="23"/>
      <c r="AC8" s="23"/>
      <c r="AD8" s="23"/>
      <c r="AE8" s="23"/>
      <c r="AF8" s="23"/>
      <c r="AG8" s="23"/>
      <c r="AH8" s="23"/>
      <c r="AI8" s="23"/>
      <c r="AJ8" s="23"/>
      <c r="AK8" s="31" t="s">
        <v>618</v>
      </c>
      <c r="AL8" s="23"/>
      <c r="AM8" s="23"/>
      <c r="AN8" s="32" t="s">
        <v>619</v>
      </c>
      <c r="AO8" s="23"/>
      <c r="AP8" s="23"/>
      <c r="AQ8" s="25"/>
      <c r="BE8" s="232"/>
      <c r="BS8" s="18" t="s">
        <v>620</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32"/>
      <c r="BS9" s="18" t="s">
        <v>621</v>
      </c>
    </row>
    <row r="10" spans="2:71" ht="14.25" customHeight="1">
      <c r="B10" s="22"/>
      <c r="C10" s="23"/>
      <c r="D10" s="31" t="s">
        <v>622</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623</v>
      </c>
      <c r="AL10" s="23"/>
      <c r="AM10" s="23"/>
      <c r="AN10" s="29" t="s">
        <v>613</v>
      </c>
      <c r="AO10" s="23"/>
      <c r="AP10" s="23"/>
      <c r="AQ10" s="25"/>
      <c r="BE10" s="232"/>
      <c r="BS10" s="18" t="s">
        <v>611</v>
      </c>
    </row>
    <row r="11" spans="2:71" ht="18" customHeight="1">
      <c r="B11" s="22"/>
      <c r="C11" s="23"/>
      <c r="D11" s="23"/>
      <c r="E11" s="29" t="s">
        <v>624</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625</v>
      </c>
      <c r="AL11" s="23"/>
      <c r="AM11" s="23"/>
      <c r="AN11" s="29" t="s">
        <v>613</v>
      </c>
      <c r="AO11" s="23"/>
      <c r="AP11" s="23"/>
      <c r="AQ11" s="25"/>
      <c r="BE11" s="232"/>
      <c r="BS11" s="18" t="s">
        <v>611</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32"/>
      <c r="BS12" s="18" t="s">
        <v>611</v>
      </c>
    </row>
    <row r="13" spans="2:71" ht="14.25" customHeight="1">
      <c r="B13" s="22"/>
      <c r="C13" s="23"/>
      <c r="D13" s="31" t="s">
        <v>626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623</v>
      </c>
      <c r="AL13" s="23"/>
      <c r="AM13" s="23"/>
      <c r="AN13" s="33" t="s">
        <v>627</v>
      </c>
      <c r="AO13" s="23"/>
      <c r="AP13" s="23"/>
      <c r="AQ13" s="25"/>
      <c r="BE13" s="232"/>
      <c r="BS13" s="18" t="s">
        <v>611</v>
      </c>
    </row>
    <row r="14" spans="2:71" ht="12.75">
      <c r="B14" s="22"/>
      <c r="C14" s="23"/>
      <c r="D14" s="23"/>
      <c r="E14" s="138" t="s">
        <v>627</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31" t="s">
        <v>625</v>
      </c>
      <c r="AL14" s="23"/>
      <c r="AM14" s="23"/>
      <c r="AN14" s="33" t="s">
        <v>627</v>
      </c>
      <c r="AO14" s="23"/>
      <c r="AP14" s="23"/>
      <c r="AQ14" s="25"/>
      <c r="BE14" s="232"/>
      <c r="BS14" s="18" t="s">
        <v>611</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32"/>
      <c r="BS15" s="18" t="s">
        <v>597</v>
      </c>
    </row>
    <row r="16" spans="2:71" ht="14.25" customHeight="1">
      <c r="B16" s="22"/>
      <c r="C16" s="23"/>
      <c r="D16" s="31" t="s">
        <v>628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623</v>
      </c>
      <c r="AL16" s="23"/>
      <c r="AM16" s="23"/>
      <c r="AN16" s="29" t="s">
        <v>613</v>
      </c>
      <c r="AO16" s="23"/>
      <c r="AP16" s="23"/>
      <c r="AQ16" s="25"/>
      <c r="BE16" s="232"/>
      <c r="BS16" s="18" t="s">
        <v>597</v>
      </c>
    </row>
    <row r="17" spans="2:71" ht="18" customHeight="1">
      <c r="B17" s="22"/>
      <c r="C17" s="23"/>
      <c r="D17" s="23"/>
      <c r="E17" s="29" t="s">
        <v>624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625</v>
      </c>
      <c r="AL17" s="23"/>
      <c r="AM17" s="23"/>
      <c r="AN17" s="29" t="s">
        <v>613</v>
      </c>
      <c r="AO17" s="23"/>
      <c r="AP17" s="23"/>
      <c r="AQ17" s="25"/>
      <c r="BE17" s="232"/>
      <c r="BS17" s="18" t="s">
        <v>629</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32"/>
      <c r="BS18" s="18" t="s">
        <v>599</v>
      </c>
    </row>
    <row r="19" spans="2:71" ht="14.25" customHeight="1">
      <c r="B19" s="22"/>
      <c r="C19" s="23"/>
      <c r="D19" s="31" t="s">
        <v>630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32"/>
      <c r="BS19" s="18" t="s">
        <v>599</v>
      </c>
    </row>
    <row r="20" spans="2:71" ht="20.25" customHeight="1">
      <c r="B20" s="22"/>
      <c r="C20" s="23"/>
      <c r="D20" s="23"/>
      <c r="E20" s="107" t="s">
        <v>613</v>
      </c>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23"/>
      <c r="AP20" s="23"/>
      <c r="AQ20" s="25"/>
      <c r="BE20" s="232"/>
      <c r="BS20" s="18" t="s">
        <v>597</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32"/>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32"/>
    </row>
    <row r="23" spans="2:57" s="1" customFormat="1" ht="25.5" customHeight="1">
      <c r="B23" s="35"/>
      <c r="C23" s="36"/>
      <c r="D23" s="37" t="s">
        <v>631</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35">
        <f>ROUND(AG51,2)</f>
        <v>0</v>
      </c>
      <c r="AL23" s="236"/>
      <c r="AM23" s="236"/>
      <c r="AN23" s="236"/>
      <c r="AO23" s="236"/>
      <c r="AP23" s="36"/>
      <c r="AQ23" s="39"/>
      <c r="BE23" s="233"/>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33"/>
    </row>
    <row r="25" spans="2:57" s="1" customFormat="1" ht="12">
      <c r="B25" s="35"/>
      <c r="C25" s="36"/>
      <c r="D25" s="36"/>
      <c r="E25" s="36"/>
      <c r="F25" s="36"/>
      <c r="G25" s="36"/>
      <c r="H25" s="36"/>
      <c r="I25" s="36"/>
      <c r="J25" s="36"/>
      <c r="K25" s="36"/>
      <c r="L25" s="237" t="s">
        <v>632</v>
      </c>
      <c r="M25" s="238"/>
      <c r="N25" s="238"/>
      <c r="O25" s="238"/>
      <c r="P25" s="36"/>
      <c r="Q25" s="36"/>
      <c r="R25" s="36"/>
      <c r="S25" s="36"/>
      <c r="T25" s="36"/>
      <c r="U25" s="36"/>
      <c r="V25" s="36"/>
      <c r="W25" s="237" t="s">
        <v>633</v>
      </c>
      <c r="X25" s="238"/>
      <c r="Y25" s="238"/>
      <c r="Z25" s="238"/>
      <c r="AA25" s="238"/>
      <c r="AB25" s="238"/>
      <c r="AC25" s="238"/>
      <c r="AD25" s="238"/>
      <c r="AE25" s="238"/>
      <c r="AF25" s="36"/>
      <c r="AG25" s="36"/>
      <c r="AH25" s="36"/>
      <c r="AI25" s="36"/>
      <c r="AJ25" s="36"/>
      <c r="AK25" s="237" t="s">
        <v>634</v>
      </c>
      <c r="AL25" s="238"/>
      <c r="AM25" s="238"/>
      <c r="AN25" s="238"/>
      <c r="AO25" s="238"/>
      <c r="AP25" s="36"/>
      <c r="AQ25" s="39"/>
      <c r="BE25" s="233"/>
    </row>
    <row r="26" spans="2:57" s="2" customFormat="1" ht="14.25" customHeight="1">
      <c r="B26" s="41"/>
      <c r="C26" s="42"/>
      <c r="D26" s="43" t="s">
        <v>635</v>
      </c>
      <c r="E26" s="42"/>
      <c r="F26" s="43" t="s">
        <v>636</v>
      </c>
      <c r="G26" s="42"/>
      <c r="H26" s="42"/>
      <c r="I26" s="42"/>
      <c r="J26" s="42"/>
      <c r="K26" s="42"/>
      <c r="L26" s="239">
        <v>0.21</v>
      </c>
      <c r="M26" s="240"/>
      <c r="N26" s="240"/>
      <c r="O26" s="240"/>
      <c r="P26" s="42"/>
      <c r="Q26" s="42"/>
      <c r="R26" s="42"/>
      <c r="S26" s="42"/>
      <c r="T26" s="42"/>
      <c r="U26" s="42"/>
      <c r="V26" s="42"/>
      <c r="W26" s="241">
        <f>ROUND(AZ51,2)</f>
        <v>0</v>
      </c>
      <c r="X26" s="240"/>
      <c r="Y26" s="240"/>
      <c r="Z26" s="240"/>
      <c r="AA26" s="240"/>
      <c r="AB26" s="240"/>
      <c r="AC26" s="240"/>
      <c r="AD26" s="240"/>
      <c r="AE26" s="240"/>
      <c r="AF26" s="42"/>
      <c r="AG26" s="42"/>
      <c r="AH26" s="42"/>
      <c r="AI26" s="42"/>
      <c r="AJ26" s="42"/>
      <c r="AK26" s="241">
        <f>ROUND(AV51,2)</f>
        <v>0</v>
      </c>
      <c r="AL26" s="240"/>
      <c r="AM26" s="240"/>
      <c r="AN26" s="240"/>
      <c r="AO26" s="240"/>
      <c r="AP26" s="42"/>
      <c r="AQ26" s="44"/>
      <c r="BE26" s="234"/>
    </row>
    <row r="27" spans="2:57" s="2" customFormat="1" ht="14.25" customHeight="1">
      <c r="B27" s="41"/>
      <c r="C27" s="42"/>
      <c r="D27" s="42"/>
      <c r="E27" s="42"/>
      <c r="F27" s="43" t="s">
        <v>637</v>
      </c>
      <c r="G27" s="42"/>
      <c r="H27" s="42"/>
      <c r="I27" s="42"/>
      <c r="J27" s="42"/>
      <c r="K27" s="42"/>
      <c r="L27" s="239">
        <v>0.15</v>
      </c>
      <c r="M27" s="240"/>
      <c r="N27" s="240"/>
      <c r="O27" s="240"/>
      <c r="P27" s="42"/>
      <c r="Q27" s="42"/>
      <c r="R27" s="42"/>
      <c r="S27" s="42"/>
      <c r="T27" s="42"/>
      <c r="U27" s="42"/>
      <c r="V27" s="42"/>
      <c r="W27" s="241">
        <f>ROUND(BA51,2)</f>
        <v>0</v>
      </c>
      <c r="X27" s="240"/>
      <c r="Y27" s="240"/>
      <c r="Z27" s="240"/>
      <c r="AA27" s="240"/>
      <c r="AB27" s="240"/>
      <c r="AC27" s="240"/>
      <c r="AD27" s="240"/>
      <c r="AE27" s="240"/>
      <c r="AF27" s="42"/>
      <c r="AG27" s="42"/>
      <c r="AH27" s="42"/>
      <c r="AI27" s="42"/>
      <c r="AJ27" s="42"/>
      <c r="AK27" s="241">
        <f>ROUND(AW51,2)</f>
        <v>0</v>
      </c>
      <c r="AL27" s="240"/>
      <c r="AM27" s="240"/>
      <c r="AN27" s="240"/>
      <c r="AO27" s="240"/>
      <c r="AP27" s="42"/>
      <c r="AQ27" s="44"/>
      <c r="BE27" s="234"/>
    </row>
    <row r="28" spans="2:57" s="2" customFormat="1" ht="14.25" customHeight="1" hidden="1">
      <c r="B28" s="41"/>
      <c r="C28" s="42"/>
      <c r="D28" s="42"/>
      <c r="E28" s="42"/>
      <c r="F28" s="43" t="s">
        <v>638</v>
      </c>
      <c r="G28" s="42"/>
      <c r="H28" s="42"/>
      <c r="I28" s="42"/>
      <c r="J28" s="42"/>
      <c r="K28" s="42"/>
      <c r="L28" s="239">
        <v>0.21</v>
      </c>
      <c r="M28" s="240"/>
      <c r="N28" s="240"/>
      <c r="O28" s="240"/>
      <c r="P28" s="42"/>
      <c r="Q28" s="42"/>
      <c r="R28" s="42"/>
      <c r="S28" s="42"/>
      <c r="T28" s="42"/>
      <c r="U28" s="42"/>
      <c r="V28" s="42"/>
      <c r="W28" s="241">
        <f>ROUND(BB51,2)</f>
        <v>0</v>
      </c>
      <c r="X28" s="240"/>
      <c r="Y28" s="240"/>
      <c r="Z28" s="240"/>
      <c r="AA28" s="240"/>
      <c r="AB28" s="240"/>
      <c r="AC28" s="240"/>
      <c r="AD28" s="240"/>
      <c r="AE28" s="240"/>
      <c r="AF28" s="42"/>
      <c r="AG28" s="42"/>
      <c r="AH28" s="42"/>
      <c r="AI28" s="42"/>
      <c r="AJ28" s="42"/>
      <c r="AK28" s="241">
        <v>0</v>
      </c>
      <c r="AL28" s="240"/>
      <c r="AM28" s="240"/>
      <c r="AN28" s="240"/>
      <c r="AO28" s="240"/>
      <c r="AP28" s="42"/>
      <c r="AQ28" s="44"/>
      <c r="BE28" s="234"/>
    </row>
    <row r="29" spans="2:57" s="2" customFormat="1" ht="14.25" customHeight="1" hidden="1">
      <c r="B29" s="41"/>
      <c r="C29" s="42"/>
      <c r="D29" s="42"/>
      <c r="E29" s="42"/>
      <c r="F29" s="43" t="s">
        <v>639</v>
      </c>
      <c r="G29" s="42"/>
      <c r="H29" s="42"/>
      <c r="I29" s="42"/>
      <c r="J29" s="42"/>
      <c r="K29" s="42"/>
      <c r="L29" s="239">
        <v>0.15</v>
      </c>
      <c r="M29" s="240"/>
      <c r="N29" s="240"/>
      <c r="O29" s="240"/>
      <c r="P29" s="42"/>
      <c r="Q29" s="42"/>
      <c r="R29" s="42"/>
      <c r="S29" s="42"/>
      <c r="T29" s="42"/>
      <c r="U29" s="42"/>
      <c r="V29" s="42"/>
      <c r="W29" s="241">
        <f>ROUND(BC51,2)</f>
        <v>0</v>
      </c>
      <c r="X29" s="240"/>
      <c r="Y29" s="240"/>
      <c r="Z29" s="240"/>
      <c r="AA29" s="240"/>
      <c r="AB29" s="240"/>
      <c r="AC29" s="240"/>
      <c r="AD29" s="240"/>
      <c r="AE29" s="240"/>
      <c r="AF29" s="42"/>
      <c r="AG29" s="42"/>
      <c r="AH29" s="42"/>
      <c r="AI29" s="42"/>
      <c r="AJ29" s="42"/>
      <c r="AK29" s="241">
        <v>0</v>
      </c>
      <c r="AL29" s="240"/>
      <c r="AM29" s="240"/>
      <c r="AN29" s="240"/>
      <c r="AO29" s="240"/>
      <c r="AP29" s="42"/>
      <c r="AQ29" s="44"/>
      <c r="BE29" s="234"/>
    </row>
    <row r="30" spans="2:57" s="2" customFormat="1" ht="14.25" customHeight="1" hidden="1">
      <c r="B30" s="41"/>
      <c r="C30" s="42"/>
      <c r="D30" s="42"/>
      <c r="E30" s="42"/>
      <c r="F30" s="43" t="s">
        <v>640</v>
      </c>
      <c r="G30" s="42"/>
      <c r="H30" s="42"/>
      <c r="I30" s="42"/>
      <c r="J30" s="42"/>
      <c r="K30" s="42"/>
      <c r="L30" s="239">
        <v>0</v>
      </c>
      <c r="M30" s="240"/>
      <c r="N30" s="240"/>
      <c r="O30" s="240"/>
      <c r="P30" s="42"/>
      <c r="Q30" s="42"/>
      <c r="R30" s="42"/>
      <c r="S30" s="42"/>
      <c r="T30" s="42"/>
      <c r="U30" s="42"/>
      <c r="V30" s="42"/>
      <c r="W30" s="241">
        <f>ROUND(BD51,2)</f>
        <v>0</v>
      </c>
      <c r="X30" s="240"/>
      <c r="Y30" s="240"/>
      <c r="Z30" s="240"/>
      <c r="AA30" s="240"/>
      <c r="AB30" s="240"/>
      <c r="AC30" s="240"/>
      <c r="AD30" s="240"/>
      <c r="AE30" s="240"/>
      <c r="AF30" s="42"/>
      <c r="AG30" s="42"/>
      <c r="AH30" s="42"/>
      <c r="AI30" s="42"/>
      <c r="AJ30" s="42"/>
      <c r="AK30" s="241">
        <v>0</v>
      </c>
      <c r="AL30" s="240"/>
      <c r="AM30" s="240"/>
      <c r="AN30" s="240"/>
      <c r="AO30" s="240"/>
      <c r="AP30" s="42"/>
      <c r="AQ30" s="44"/>
      <c r="BE30" s="234"/>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33"/>
    </row>
    <row r="32" spans="2:57" s="1" customFormat="1" ht="25.5" customHeight="1">
      <c r="B32" s="35"/>
      <c r="C32" s="45"/>
      <c r="D32" s="46" t="s">
        <v>641</v>
      </c>
      <c r="E32" s="47"/>
      <c r="F32" s="47"/>
      <c r="G32" s="47"/>
      <c r="H32" s="47"/>
      <c r="I32" s="47"/>
      <c r="J32" s="47"/>
      <c r="K32" s="47"/>
      <c r="L32" s="47"/>
      <c r="M32" s="47"/>
      <c r="N32" s="47"/>
      <c r="O32" s="47"/>
      <c r="P32" s="47"/>
      <c r="Q32" s="47"/>
      <c r="R32" s="47"/>
      <c r="S32" s="47"/>
      <c r="T32" s="48" t="s">
        <v>642</v>
      </c>
      <c r="U32" s="47"/>
      <c r="V32" s="47"/>
      <c r="W32" s="47"/>
      <c r="X32" s="242" t="s">
        <v>643</v>
      </c>
      <c r="Y32" s="243"/>
      <c r="Z32" s="243"/>
      <c r="AA32" s="243"/>
      <c r="AB32" s="243"/>
      <c r="AC32" s="47"/>
      <c r="AD32" s="47"/>
      <c r="AE32" s="47"/>
      <c r="AF32" s="47"/>
      <c r="AG32" s="47"/>
      <c r="AH32" s="47"/>
      <c r="AI32" s="47"/>
      <c r="AJ32" s="47"/>
      <c r="AK32" s="244">
        <f>SUM(AK23:AK30)</f>
        <v>0</v>
      </c>
      <c r="AL32" s="243"/>
      <c r="AM32" s="243"/>
      <c r="AN32" s="243"/>
      <c r="AO32" s="245"/>
      <c r="AP32" s="45"/>
      <c r="AQ32" s="50"/>
      <c r="BE32" s="233"/>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7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5"/>
    </row>
    <row r="39" spans="2:44" s="1" customFormat="1" ht="36.75" customHeight="1">
      <c r="B39" s="35"/>
      <c r="C39" s="56" t="s">
        <v>644</v>
      </c>
      <c r="AR39" s="35"/>
    </row>
    <row r="40" spans="2:44" s="1" customFormat="1" ht="6.75" customHeight="1">
      <c r="B40" s="35"/>
      <c r="AR40" s="35"/>
    </row>
    <row r="41" spans="2:44" s="3" customFormat="1" ht="14.25" customHeight="1">
      <c r="B41" s="57"/>
      <c r="C41" s="58" t="s">
        <v>606</v>
      </c>
      <c r="L41" s="3" t="str">
        <f>K5</f>
        <v>jar_ZZS</v>
      </c>
      <c r="AR41" s="57"/>
    </row>
    <row r="42" spans="2:44" s="4" customFormat="1" ht="36.75" customHeight="1">
      <c r="B42" s="59"/>
      <c r="C42" s="60" t="s">
        <v>609</v>
      </c>
      <c r="L42" s="246" t="str">
        <f>K6</f>
        <v>Zateplení budovy výjezdového stanoviště Jaroměř</v>
      </c>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R42" s="59"/>
    </row>
    <row r="43" spans="2:44" s="1" customFormat="1" ht="6.75" customHeight="1">
      <c r="B43" s="35"/>
      <c r="AR43" s="35"/>
    </row>
    <row r="44" spans="2:44" s="1" customFormat="1" ht="12.75">
      <c r="B44" s="35"/>
      <c r="C44" s="58" t="s">
        <v>616</v>
      </c>
      <c r="L44" s="61" t="str">
        <f>IF(K8="","",K8)</f>
        <v>Jaroměř, Národní 416</v>
      </c>
      <c r="AI44" s="58" t="s">
        <v>618</v>
      </c>
      <c r="AM44" s="248" t="str">
        <f>IF(AN8="","",AN8)</f>
        <v>24.3.2016</v>
      </c>
      <c r="AN44" s="233"/>
      <c r="AR44" s="35"/>
    </row>
    <row r="45" spans="2:44" s="1" customFormat="1" ht="6.75" customHeight="1">
      <c r="B45" s="35"/>
      <c r="AR45" s="35"/>
    </row>
    <row r="46" spans="2:56" s="1" customFormat="1" ht="12.75">
      <c r="B46" s="35"/>
      <c r="C46" s="58" t="s">
        <v>622</v>
      </c>
      <c r="L46" s="3" t="str">
        <f>IF(E11="","",E11)</f>
        <v> </v>
      </c>
      <c r="AI46" s="58" t="s">
        <v>628</v>
      </c>
      <c r="AM46" s="249" t="str">
        <f>IF(E17="","",E17)</f>
        <v> </v>
      </c>
      <c r="AN46" s="233"/>
      <c r="AO46" s="233"/>
      <c r="AP46" s="233"/>
      <c r="AR46" s="35"/>
      <c r="AS46" s="250" t="s">
        <v>645</v>
      </c>
      <c r="AT46" s="251"/>
      <c r="AU46" s="63"/>
      <c r="AV46" s="63"/>
      <c r="AW46" s="63"/>
      <c r="AX46" s="63"/>
      <c r="AY46" s="63"/>
      <c r="AZ46" s="63"/>
      <c r="BA46" s="63"/>
      <c r="BB46" s="63"/>
      <c r="BC46" s="63"/>
      <c r="BD46" s="64"/>
    </row>
    <row r="47" spans="2:56" s="1" customFormat="1" ht="12.75">
      <c r="B47" s="35"/>
      <c r="C47" s="58" t="s">
        <v>626</v>
      </c>
      <c r="L47" s="3">
        <f>IF(E14="Vyplň údaj","",E14)</f>
      </c>
      <c r="AR47" s="35"/>
      <c r="AS47" s="252"/>
      <c r="AT47" s="238"/>
      <c r="AU47" s="36"/>
      <c r="AV47" s="36"/>
      <c r="AW47" s="36"/>
      <c r="AX47" s="36"/>
      <c r="AY47" s="36"/>
      <c r="AZ47" s="36"/>
      <c r="BA47" s="36"/>
      <c r="BB47" s="36"/>
      <c r="BC47" s="36"/>
      <c r="BD47" s="66"/>
    </row>
    <row r="48" spans="2:56" s="1" customFormat="1" ht="10.5" customHeight="1">
      <c r="B48" s="35"/>
      <c r="AR48" s="35"/>
      <c r="AS48" s="252"/>
      <c r="AT48" s="238"/>
      <c r="AU48" s="36"/>
      <c r="AV48" s="36"/>
      <c r="AW48" s="36"/>
      <c r="AX48" s="36"/>
      <c r="AY48" s="36"/>
      <c r="AZ48" s="36"/>
      <c r="BA48" s="36"/>
      <c r="BB48" s="36"/>
      <c r="BC48" s="36"/>
      <c r="BD48" s="66"/>
    </row>
    <row r="49" spans="2:56" s="1" customFormat="1" ht="29.25" customHeight="1">
      <c r="B49" s="35"/>
      <c r="C49" s="253" t="s">
        <v>646</v>
      </c>
      <c r="D49" s="243"/>
      <c r="E49" s="243"/>
      <c r="F49" s="243"/>
      <c r="G49" s="243"/>
      <c r="H49" s="47"/>
      <c r="I49" s="254" t="s">
        <v>647</v>
      </c>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55" t="s">
        <v>648</v>
      </c>
      <c r="AH49" s="243"/>
      <c r="AI49" s="243"/>
      <c r="AJ49" s="243"/>
      <c r="AK49" s="243"/>
      <c r="AL49" s="243"/>
      <c r="AM49" s="243"/>
      <c r="AN49" s="254" t="s">
        <v>649</v>
      </c>
      <c r="AO49" s="243"/>
      <c r="AP49" s="243"/>
      <c r="AQ49" s="67" t="s">
        <v>650</v>
      </c>
      <c r="AR49" s="35"/>
      <c r="AS49" s="68" t="s">
        <v>651</v>
      </c>
      <c r="AT49" s="69" t="s">
        <v>652</v>
      </c>
      <c r="AU49" s="69" t="s">
        <v>653</v>
      </c>
      <c r="AV49" s="69" t="s">
        <v>654</v>
      </c>
      <c r="AW49" s="69" t="s">
        <v>655</v>
      </c>
      <c r="AX49" s="69" t="s">
        <v>656</v>
      </c>
      <c r="AY49" s="69" t="s">
        <v>657</v>
      </c>
      <c r="AZ49" s="69" t="s">
        <v>658</v>
      </c>
      <c r="BA49" s="69" t="s">
        <v>659</v>
      </c>
      <c r="BB49" s="69" t="s">
        <v>660</v>
      </c>
      <c r="BC49" s="69" t="s">
        <v>661</v>
      </c>
      <c r="BD49" s="70" t="s">
        <v>662</v>
      </c>
    </row>
    <row r="50" spans="2:56" s="1" customFormat="1" ht="10.5" customHeight="1">
      <c r="B50" s="35"/>
      <c r="AR50" s="35"/>
      <c r="AS50" s="71"/>
      <c r="AT50" s="63"/>
      <c r="AU50" s="63"/>
      <c r="AV50" s="63"/>
      <c r="AW50" s="63"/>
      <c r="AX50" s="63"/>
      <c r="AY50" s="63"/>
      <c r="AZ50" s="63"/>
      <c r="BA50" s="63"/>
      <c r="BB50" s="63"/>
      <c r="BC50" s="63"/>
      <c r="BD50" s="64"/>
    </row>
    <row r="51" spans="2:90" s="4" customFormat="1" ht="32.25" customHeight="1">
      <c r="B51" s="59"/>
      <c r="C51" s="72" t="s">
        <v>663</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259">
        <f>ROUND(AG52,2)</f>
        <v>0</v>
      </c>
      <c r="AH51" s="259"/>
      <c r="AI51" s="259"/>
      <c r="AJ51" s="259"/>
      <c r="AK51" s="259"/>
      <c r="AL51" s="259"/>
      <c r="AM51" s="259"/>
      <c r="AN51" s="260">
        <f>SUM(AG51,AT51)</f>
        <v>0</v>
      </c>
      <c r="AO51" s="260"/>
      <c r="AP51" s="260"/>
      <c r="AQ51" s="74" t="s">
        <v>613</v>
      </c>
      <c r="AR51" s="59"/>
      <c r="AS51" s="75">
        <f>ROUND(AS52,2)</f>
        <v>0</v>
      </c>
      <c r="AT51" s="76">
        <f>ROUND(SUM(AV51:AW51),2)</f>
        <v>0</v>
      </c>
      <c r="AU51" s="77">
        <f>ROUND(AU52,5)</f>
        <v>0</v>
      </c>
      <c r="AV51" s="76">
        <f>ROUND(AZ51*L26,2)</f>
        <v>0</v>
      </c>
      <c r="AW51" s="76">
        <f>ROUND(BA51*L27,2)</f>
        <v>0</v>
      </c>
      <c r="AX51" s="76">
        <f>ROUND(BB51*L26,2)</f>
        <v>0</v>
      </c>
      <c r="AY51" s="76">
        <f>ROUND(BC51*L27,2)</f>
        <v>0</v>
      </c>
      <c r="AZ51" s="76">
        <f>ROUND(AZ52,2)</f>
        <v>0</v>
      </c>
      <c r="BA51" s="76">
        <f>ROUND(BA52,2)</f>
        <v>0</v>
      </c>
      <c r="BB51" s="76">
        <f>ROUND(BB52,2)</f>
        <v>0</v>
      </c>
      <c r="BC51" s="76">
        <f>ROUND(BC52,2)</f>
        <v>0</v>
      </c>
      <c r="BD51" s="78">
        <f>ROUND(BD52,2)</f>
        <v>0</v>
      </c>
      <c r="BS51" s="60" t="s">
        <v>664</v>
      </c>
      <c r="BT51" s="60" t="s">
        <v>665</v>
      </c>
      <c r="BU51" s="79" t="s">
        <v>666</v>
      </c>
      <c r="BV51" s="60" t="s">
        <v>667</v>
      </c>
      <c r="BW51" s="60" t="s">
        <v>598</v>
      </c>
      <c r="BX51" s="60" t="s">
        <v>668</v>
      </c>
      <c r="CL51" s="60" t="s">
        <v>613</v>
      </c>
    </row>
    <row r="52" spans="1:91" s="5" customFormat="1" ht="27" customHeight="1">
      <c r="A52" s="266" t="s">
        <v>413</v>
      </c>
      <c r="B52" s="80"/>
      <c r="C52" s="81"/>
      <c r="D52" s="258" t="s">
        <v>669</v>
      </c>
      <c r="E52" s="257"/>
      <c r="F52" s="257"/>
      <c r="G52" s="257"/>
      <c r="H52" s="257"/>
      <c r="I52" s="82"/>
      <c r="J52" s="258" t="s">
        <v>670</v>
      </c>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6">
        <f>'stav - Předpokládaný soup...'!J27</f>
        <v>0</v>
      </c>
      <c r="AH52" s="257"/>
      <c r="AI52" s="257"/>
      <c r="AJ52" s="257"/>
      <c r="AK52" s="257"/>
      <c r="AL52" s="257"/>
      <c r="AM52" s="257"/>
      <c r="AN52" s="256">
        <f>SUM(AG52,AT52)</f>
        <v>0</v>
      </c>
      <c r="AO52" s="257"/>
      <c r="AP52" s="257"/>
      <c r="AQ52" s="83" t="s">
        <v>671</v>
      </c>
      <c r="AR52" s="80"/>
      <c r="AS52" s="84">
        <v>0</v>
      </c>
      <c r="AT52" s="85">
        <f>ROUND(SUM(AV52:AW52),2)</f>
        <v>0</v>
      </c>
      <c r="AU52" s="86">
        <f>'stav - Předpokládaný soup...'!P100</f>
        <v>0</v>
      </c>
      <c r="AV52" s="85">
        <f>'stav - Předpokládaný soup...'!J30</f>
        <v>0</v>
      </c>
      <c r="AW52" s="85">
        <f>'stav - Předpokládaný soup...'!J31</f>
        <v>0</v>
      </c>
      <c r="AX52" s="85">
        <f>'stav - Předpokládaný soup...'!J32</f>
        <v>0</v>
      </c>
      <c r="AY52" s="85">
        <f>'stav - Předpokládaný soup...'!J33</f>
        <v>0</v>
      </c>
      <c r="AZ52" s="85">
        <f>'stav - Předpokládaný soup...'!F30</f>
        <v>0</v>
      </c>
      <c r="BA52" s="85">
        <f>'stav - Předpokládaný soup...'!F31</f>
        <v>0</v>
      </c>
      <c r="BB52" s="85">
        <f>'stav - Předpokládaný soup...'!F32</f>
        <v>0</v>
      </c>
      <c r="BC52" s="85">
        <f>'stav - Předpokládaný soup...'!F33</f>
        <v>0</v>
      </c>
      <c r="BD52" s="87">
        <f>'stav - Předpokládaný soup...'!F34</f>
        <v>0</v>
      </c>
      <c r="BT52" s="88" t="s">
        <v>615</v>
      </c>
      <c r="BV52" s="88" t="s">
        <v>667</v>
      </c>
      <c r="BW52" s="88" t="s">
        <v>672</v>
      </c>
      <c r="BX52" s="88" t="s">
        <v>598</v>
      </c>
      <c r="CL52" s="88" t="s">
        <v>613</v>
      </c>
      <c r="CM52" s="88" t="s">
        <v>673</v>
      </c>
    </row>
    <row r="53" spans="2:44" s="1" customFormat="1" ht="30" customHeight="1">
      <c r="B53" s="35"/>
      <c r="AR53" s="35"/>
    </row>
    <row r="54" spans="2:44" s="1" customFormat="1" ht="6.75" customHeight="1">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35"/>
    </row>
  </sheetData>
  <sheetProtection password="CC35" sheet="1" objects="1" scenarios="1" formatColumns="0" formatRows="0" sort="0" autoFilter="0"/>
  <mergeCells count="41">
    <mergeCell ref="AG51:AM51"/>
    <mergeCell ref="AN51:AP51"/>
    <mergeCell ref="AR2:BE2"/>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tav - Předpokládaný soup...'!C2" tooltip="stav - Předpokládaný soup..."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14"/>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89" customWidth="1"/>
    <col min="10" max="10" width="20.140625" style="0" customWidth="1"/>
    <col min="11" max="11" width="13.28125" style="0" customWidth="1"/>
    <col min="12" max="12" width="9.1406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32" max="43" width="9.140625" style="0" customWidth="1"/>
    <col min="44" max="65" width="0" style="0" hidden="1" customWidth="1"/>
  </cols>
  <sheetData>
    <row r="1" spans="1:70" ht="21.75" customHeight="1">
      <c r="A1" s="16"/>
      <c r="B1" s="268"/>
      <c r="C1" s="268"/>
      <c r="D1" s="267" t="s">
        <v>594</v>
      </c>
      <c r="E1" s="268"/>
      <c r="F1" s="269" t="s">
        <v>414</v>
      </c>
      <c r="G1" s="274" t="s">
        <v>415</v>
      </c>
      <c r="H1" s="274"/>
      <c r="I1" s="275"/>
      <c r="J1" s="269" t="s">
        <v>416</v>
      </c>
      <c r="K1" s="267" t="s">
        <v>674</v>
      </c>
      <c r="L1" s="269" t="s">
        <v>417</v>
      </c>
      <c r="M1" s="269"/>
      <c r="N1" s="269"/>
      <c r="O1" s="269"/>
      <c r="P1" s="269"/>
      <c r="Q1" s="269"/>
      <c r="R1" s="269"/>
      <c r="S1" s="269"/>
      <c r="T1" s="269"/>
      <c r="U1" s="265"/>
      <c r="V1" s="26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56" ht="36.75" customHeight="1">
      <c r="L2" s="232"/>
      <c r="M2" s="232"/>
      <c r="N2" s="232"/>
      <c r="O2" s="232"/>
      <c r="P2" s="232"/>
      <c r="Q2" s="232"/>
      <c r="R2" s="232"/>
      <c r="S2" s="232"/>
      <c r="T2" s="232"/>
      <c r="U2" s="232"/>
      <c r="V2" s="232"/>
      <c r="AT2" s="18" t="s">
        <v>672</v>
      </c>
      <c r="AZ2" s="18" t="s">
        <v>675</v>
      </c>
      <c r="BA2" s="18" t="s">
        <v>613</v>
      </c>
      <c r="BB2" s="18" t="s">
        <v>613</v>
      </c>
      <c r="BC2" s="18" t="s">
        <v>676</v>
      </c>
      <c r="BD2" s="18" t="s">
        <v>673</v>
      </c>
    </row>
    <row r="3" spans="2:56" ht="6.75" customHeight="1">
      <c r="B3" s="19"/>
      <c r="C3" s="20"/>
      <c r="D3" s="20"/>
      <c r="E3" s="20"/>
      <c r="F3" s="20"/>
      <c r="G3" s="20"/>
      <c r="H3" s="20"/>
      <c r="I3" s="90"/>
      <c r="J3" s="20"/>
      <c r="K3" s="21"/>
      <c r="AT3" s="18" t="s">
        <v>673</v>
      </c>
      <c r="AZ3" s="18" t="s">
        <v>677</v>
      </c>
      <c r="BA3" s="18" t="s">
        <v>613</v>
      </c>
      <c r="BB3" s="18" t="s">
        <v>613</v>
      </c>
      <c r="BC3" s="18" t="s">
        <v>678</v>
      </c>
      <c r="BD3" s="18" t="s">
        <v>673</v>
      </c>
    </row>
    <row r="4" spans="2:56" ht="36.75" customHeight="1">
      <c r="B4" s="22"/>
      <c r="C4" s="23"/>
      <c r="D4" s="24" t="s">
        <v>679</v>
      </c>
      <c r="E4" s="23"/>
      <c r="F4" s="23"/>
      <c r="G4" s="23"/>
      <c r="H4" s="23"/>
      <c r="I4" s="91"/>
      <c r="J4" s="23"/>
      <c r="K4" s="25"/>
      <c r="M4" s="26" t="s">
        <v>603</v>
      </c>
      <c r="AT4" s="18" t="s">
        <v>597</v>
      </c>
      <c r="AZ4" s="18" t="s">
        <v>680</v>
      </c>
      <c r="BA4" s="18" t="s">
        <v>613</v>
      </c>
      <c r="BB4" s="18" t="s">
        <v>613</v>
      </c>
      <c r="BC4" s="18" t="s">
        <v>681</v>
      </c>
      <c r="BD4" s="18" t="s">
        <v>673</v>
      </c>
    </row>
    <row r="5" spans="2:56" ht="6.75" customHeight="1">
      <c r="B5" s="22"/>
      <c r="C5" s="23"/>
      <c r="D5" s="23"/>
      <c r="E5" s="23"/>
      <c r="F5" s="23"/>
      <c r="G5" s="23"/>
      <c r="H5" s="23"/>
      <c r="I5" s="91"/>
      <c r="J5" s="23"/>
      <c r="K5" s="25"/>
      <c r="AZ5" s="18" t="s">
        <v>682</v>
      </c>
      <c r="BA5" s="18" t="s">
        <v>613</v>
      </c>
      <c r="BB5" s="18" t="s">
        <v>613</v>
      </c>
      <c r="BC5" s="18" t="s">
        <v>683</v>
      </c>
      <c r="BD5" s="18" t="s">
        <v>673</v>
      </c>
    </row>
    <row r="6" spans="2:56" ht="12.75">
      <c r="B6" s="22"/>
      <c r="C6" s="23"/>
      <c r="D6" s="31" t="s">
        <v>609</v>
      </c>
      <c r="E6" s="23"/>
      <c r="F6" s="23"/>
      <c r="G6" s="23"/>
      <c r="H6" s="23"/>
      <c r="I6" s="91"/>
      <c r="J6" s="23"/>
      <c r="K6" s="25"/>
      <c r="AZ6" s="18" t="s">
        <v>684</v>
      </c>
      <c r="BA6" s="18" t="s">
        <v>613</v>
      </c>
      <c r="BB6" s="18" t="s">
        <v>613</v>
      </c>
      <c r="BC6" s="18" t="s">
        <v>685</v>
      </c>
      <c r="BD6" s="18" t="s">
        <v>673</v>
      </c>
    </row>
    <row r="7" spans="2:56" ht="20.25" customHeight="1">
      <c r="B7" s="22"/>
      <c r="C7" s="23"/>
      <c r="D7" s="23"/>
      <c r="E7" s="261" t="str">
        <f>'Rekapitulace stavby'!K6</f>
        <v>Zateplení budovy výjezdového stanoviště Jaroměř</v>
      </c>
      <c r="F7" s="136"/>
      <c r="G7" s="136"/>
      <c r="H7" s="136"/>
      <c r="I7" s="91"/>
      <c r="J7" s="23"/>
      <c r="K7" s="25"/>
      <c r="AZ7" s="18" t="s">
        <v>686</v>
      </c>
      <c r="BA7" s="18" t="s">
        <v>613</v>
      </c>
      <c r="BB7" s="18" t="s">
        <v>613</v>
      </c>
      <c r="BC7" s="18" t="s">
        <v>687</v>
      </c>
      <c r="BD7" s="18" t="s">
        <v>673</v>
      </c>
    </row>
    <row r="8" spans="2:56" s="1" customFormat="1" ht="12.75">
      <c r="B8" s="35"/>
      <c r="C8" s="36"/>
      <c r="D8" s="31" t="s">
        <v>688</v>
      </c>
      <c r="E8" s="36"/>
      <c r="F8" s="36"/>
      <c r="G8" s="36"/>
      <c r="H8" s="36"/>
      <c r="I8" s="92"/>
      <c r="J8" s="36"/>
      <c r="K8" s="39"/>
      <c r="AZ8" s="18" t="s">
        <v>689</v>
      </c>
      <c r="BA8" s="18" t="s">
        <v>613</v>
      </c>
      <c r="BB8" s="18" t="s">
        <v>613</v>
      </c>
      <c r="BC8" s="18" t="s">
        <v>690</v>
      </c>
      <c r="BD8" s="18" t="s">
        <v>673</v>
      </c>
    </row>
    <row r="9" spans="2:56" s="1" customFormat="1" ht="36.75" customHeight="1">
      <c r="B9" s="35"/>
      <c r="C9" s="36"/>
      <c r="D9" s="36"/>
      <c r="E9" s="262" t="s">
        <v>691</v>
      </c>
      <c r="F9" s="238"/>
      <c r="G9" s="238"/>
      <c r="H9" s="238"/>
      <c r="I9" s="92"/>
      <c r="J9" s="36"/>
      <c r="K9" s="39"/>
      <c r="AZ9" s="18" t="s">
        <v>692</v>
      </c>
      <c r="BA9" s="18" t="s">
        <v>613</v>
      </c>
      <c r="BB9" s="18" t="s">
        <v>613</v>
      </c>
      <c r="BC9" s="18" t="s">
        <v>693</v>
      </c>
      <c r="BD9" s="18" t="s">
        <v>673</v>
      </c>
    </row>
    <row r="10" spans="2:56" s="1" customFormat="1" ht="12">
      <c r="B10" s="35"/>
      <c r="C10" s="36"/>
      <c r="D10" s="36"/>
      <c r="E10" s="36"/>
      <c r="F10" s="36"/>
      <c r="G10" s="36"/>
      <c r="H10" s="36"/>
      <c r="I10" s="92"/>
      <c r="J10" s="36"/>
      <c r="K10" s="39"/>
      <c r="AZ10" s="18" t="s">
        <v>694</v>
      </c>
      <c r="BA10" s="18" t="s">
        <v>613</v>
      </c>
      <c r="BB10" s="18" t="s">
        <v>613</v>
      </c>
      <c r="BC10" s="18" t="s">
        <v>695</v>
      </c>
      <c r="BD10" s="18" t="s">
        <v>673</v>
      </c>
    </row>
    <row r="11" spans="2:56" s="1" customFormat="1" ht="14.25" customHeight="1">
      <c r="B11" s="35"/>
      <c r="C11" s="36"/>
      <c r="D11" s="31" t="s">
        <v>612</v>
      </c>
      <c r="E11" s="36"/>
      <c r="F11" s="29" t="s">
        <v>613</v>
      </c>
      <c r="G11" s="36"/>
      <c r="H11" s="36"/>
      <c r="I11" s="93" t="s">
        <v>614</v>
      </c>
      <c r="J11" s="29" t="s">
        <v>613</v>
      </c>
      <c r="K11" s="39"/>
      <c r="AZ11" s="18" t="s">
        <v>696</v>
      </c>
      <c r="BA11" s="18" t="s">
        <v>613</v>
      </c>
      <c r="BB11" s="18" t="s">
        <v>613</v>
      </c>
      <c r="BC11" s="18" t="s">
        <v>697</v>
      </c>
      <c r="BD11" s="18" t="s">
        <v>673</v>
      </c>
    </row>
    <row r="12" spans="2:56" s="1" customFormat="1" ht="14.25" customHeight="1">
      <c r="B12" s="35"/>
      <c r="C12" s="36"/>
      <c r="D12" s="31" t="s">
        <v>616</v>
      </c>
      <c r="E12" s="36"/>
      <c r="F12" s="29" t="s">
        <v>617</v>
      </c>
      <c r="G12" s="36"/>
      <c r="H12" s="36"/>
      <c r="I12" s="93" t="s">
        <v>618</v>
      </c>
      <c r="J12" s="94" t="str">
        <f>'Rekapitulace stavby'!AN8</f>
        <v>24.3.2016</v>
      </c>
      <c r="K12" s="39"/>
      <c r="AZ12" s="18" t="s">
        <v>698</v>
      </c>
      <c r="BA12" s="18" t="s">
        <v>613</v>
      </c>
      <c r="BB12" s="18" t="s">
        <v>613</v>
      </c>
      <c r="BC12" s="18" t="s">
        <v>699</v>
      </c>
      <c r="BD12" s="18" t="s">
        <v>673</v>
      </c>
    </row>
    <row r="13" spans="2:56" s="1" customFormat="1" ht="10.5" customHeight="1">
      <c r="B13" s="35"/>
      <c r="C13" s="36"/>
      <c r="D13" s="36"/>
      <c r="E13" s="36"/>
      <c r="F13" s="36"/>
      <c r="G13" s="36"/>
      <c r="H13" s="36"/>
      <c r="I13" s="92"/>
      <c r="J13" s="36"/>
      <c r="K13" s="39"/>
      <c r="AZ13" s="18" t="s">
        <v>700</v>
      </c>
      <c r="BA13" s="18" t="s">
        <v>613</v>
      </c>
      <c r="BB13" s="18" t="s">
        <v>613</v>
      </c>
      <c r="BC13" s="18" t="s">
        <v>701</v>
      </c>
      <c r="BD13" s="18" t="s">
        <v>673</v>
      </c>
    </row>
    <row r="14" spans="2:56" s="1" customFormat="1" ht="14.25" customHeight="1">
      <c r="B14" s="35"/>
      <c r="C14" s="36"/>
      <c r="D14" s="31" t="s">
        <v>622</v>
      </c>
      <c r="E14" s="36"/>
      <c r="F14" s="36"/>
      <c r="G14" s="36"/>
      <c r="H14" s="36"/>
      <c r="I14" s="93" t="s">
        <v>623</v>
      </c>
      <c r="J14" s="29">
        <f>IF('Rekapitulace stavby'!AN10="","",'Rekapitulace stavby'!AN10)</f>
      </c>
      <c r="K14" s="39"/>
      <c r="AZ14" s="18" t="s">
        <v>702</v>
      </c>
      <c r="BA14" s="18" t="s">
        <v>613</v>
      </c>
      <c r="BB14" s="18" t="s">
        <v>613</v>
      </c>
      <c r="BC14" s="18" t="s">
        <v>703</v>
      </c>
      <c r="BD14" s="18" t="s">
        <v>673</v>
      </c>
    </row>
    <row r="15" spans="2:56" s="1" customFormat="1" ht="18" customHeight="1">
      <c r="B15" s="35"/>
      <c r="C15" s="36"/>
      <c r="D15" s="36"/>
      <c r="E15" s="29" t="str">
        <f>IF('Rekapitulace stavby'!E11="","",'Rekapitulace stavby'!E11)</f>
        <v> </v>
      </c>
      <c r="F15" s="36"/>
      <c r="G15" s="36"/>
      <c r="H15" s="36"/>
      <c r="I15" s="93" t="s">
        <v>625</v>
      </c>
      <c r="J15" s="29">
        <f>IF('Rekapitulace stavby'!AN11="","",'Rekapitulace stavby'!AN11)</f>
      </c>
      <c r="K15" s="39"/>
      <c r="AZ15" s="18" t="s">
        <v>704</v>
      </c>
      <c r="BA15" s="18" t="s">
        <v>613</v>
      </c>
      <c r="BB15" s="18" t="s">
        <v>613</v>
      </c>
      <c r="BC15" s="18" t="s">
        <v>705</v>
      </c>
      <c r="BD15" s="18" t="s">
        <v>673</v>
      </c>
    </row>
    <row r="16" spans="2:56" s="1" customFormat="1" ht="6.75" customHeight="1">
      <c r="B16" s="35"/>
      <c r="C16" s="36"/>
      <c r="D16" s="36"/>
      <c r="E16" s="36"/>
      <c r="F16" s="36"/>
      <c r="G16" s="36"/>
      <c r="H16" s="36"/>
      <c r="I16" s="92"/>
      <c r="J16" s="36"/>
      <c r="K16" s="39"/>
      <c r="AZ16" s="18" t="s">
        <v>706</v>
      </c>
      <c r="BA16" s="18" t="s">
        <v>613</v>
      </c>
      <c r="BB16" s="18" t="s">
        <v>613</v>
      </c>
      <c r="BC16" s="18" t="s">
        <v>707</v>
      </c>
      <c r="BD16" s="18" t="s">
        <v>673</v>
      </c>
    </row>
    <row r="17" spans="2:56" s="1" customFormat="1" ht="14.25" customHeight="1">
      <c r="B17" s="35"/>
      <c r="C17" s="36"/>
      <c r="D17" s="31" t="s">
        <v>626</v>
      </c>
      <c r="E17" s="36"/>
      <c r="F17" s="36"/>
      <c r="G17" s="36"/>
      <c r="H17" s="36"/>
      <c r="I17" s="93" t="s">
        <v>623</v>
      </c>
      <c r="J17" s="29">
        <f>IF('Rekapitulace stavby'!AN13="Vyplň údaj","",IF('Rekapitulace stavby'!AN13="","",'Rekapitulace stavby'!AN13))</f>
      </c>
      <c r="K17" s="39"/>
      <c r="AZ17" s="18" t="s">
        <v>708</v>
      </c>
      <c r="BA17" s="18" t="s">
        <v>613</v>
      </c>
      <c r="BB17" s="18" t="s">
        <v>613</v>
      </c>
      <c r="BC17" s="18" t="s">
        <v>709</v>
      </c>
      <c r="BD17" s="18" t="s">
        <v>673</v>
      </c>
    </row>
    <row r="18" spans="2:56" s="1" customFormat="1" ht="18" customHeight="1">
      <c r="B18" s="35"/>
      <c r="C18" s="36"/>
      <c r="D18" s="36"/>
      <c r="E18" s="29">
        <f>IF('Rekapitulace stavby'!E14="Vyplň údaj","",IF('Rekapitulace stavby'!E14="","",'Rekapitulace stavby'!E14))</f>
      </c>
      <c r="F18" s="36"/>
      <c r="G18" s="36"/>
      <c r="H18" s="36"/>
      <c r="I18" s="93" t="s">
        <v>625</v>
      </c>
      <c r="J18" s="29">
        <f>IF('Rekapitulace stavby'!AN14="Vyplň údaj","",IF('Rekapitulace stavby'!AN14="","",'Rekapitulace stavby'!AN14))</f>
      </c>
      <c r="K18" s="39"/>
      <c r="AZ18" s="18" t="s">
        <v>710</v>
      </c>
      <c r="BA18" s="18" t="s">
        <v>613</v>
      </c>
      <c r="BB18" s="18" t="s">
        <v>613</v>
      </c>
      <c r="BC18" s="18" t="s">
        <v>711</v>
      </c>
      <c r="BD18" s="18" t="s">
        <v>673</v>
      </c>
    </row>
    <row r="19" spans="2:56" s="1" customFormat="1" ht="6.75" customHeight="1">
      <c r="B19" s="35"/>
      <c r="C19" s="36"/>
      <c r="D19" s="36"/>
      <c r="E19" s="36"/>
      <c r="F19" s="36"/>
      <c r="G19" s="36"/>
      <c r="H19" s="36"/>
      <c r="I19" s="92"/>
      <c r="J19" s="36"/>
      <c r="K19" s="39"/>
      <c r="AZ19" s="18" t="s">
        <v>712</v>
      </c>
      <c r="BA19" s="18" t="s">
        <v>613</v>
      </c>
      <c r="BB19" s="18" t="s">
        <v>613</v>
      </c>
      <c r="BC19" s="18" t="s">
        <v>713</v>
      </c>
      <c r="BD19" s="18" t="s">
        <v>673</v>
      </c>
    </row>
    <row r="20" spans="2:56" s="1" customFormat="1" ht="14.25" customHeight="1">
      <c r="B20" s="35"/>
      <c r="C20" s="36"/>
      <c r="D20" s="31" t="s">
        <v>628</v>
      </c>
      <c r="E20" s="36"/>
      <c r="F20" s="36"/>
      <c r="G20" s="36"/>
      <c r="H20" s="36"/>
      <c r="I20" s="93" t="s">
        <v>623</v>
      </c>
      <c r="J20" s="29">
        <f>IF('Rekapitulace stavby'!AN16="","",'Rekapitulace stavby'!AN16)</f>
      </c>
      <c r="K20" s="39"/>
      <c r="AZ20" s="18" t="s">
        <v>714</v>
      </c>
      <c r="BA20" s="18" t="s">
        <v>613</v>
      </c>
      <c r="BB20" s="18" t="s">
        <v>613</v>
      </c>
      <c r="BC20" s="18" t="s">
        <v>713</v>
      </c>
      <c r="BD20" s="18" t="s">
        <v>673</v>
      </c>
    </row>
    <row r="21" spans="2:56" s="1" customFormat="1" ht="18" customHeight="1">
      <c r="B21" s="35"/>
      <c r="C21" s="36"/>
      <c r="D21" s="36"/>
      <c r="E21" s="29" t="str">
        <f>IF('Rekapitulace stavby'!E17="","",'Rekapitulace stavby'!E17)</f>
        <v> </v>
      </c>
      <c r="F21" s="36"/>
      <c r="G21" s="36"/>
      <c r="H21" s="36"/>
      <c r="I21" s="93" t="s">
        <v>625</v>
      </c>
      <c r="J21" s="29">
        <f>IF('Rekapitulace stavby'!AN17="","",'Rekapitulace stavby'!AN17)</f>
      </c>
      <c r="K21" s="39"/>
      <c r="AZ21" s="18" t="s">
        <v>715</v>
      </c>
      <c r="BA21" s="18" t="s">
        <v>613</v>
      </c>
      <c r="BB21" s="18" t="s">
        <v>613</v>
      </c>
      <c r="BC21" s="18" t="s">
        <v>716</v>
      </c>
      <c r="BD21" s="18" t="s">
        <v>673</v>
      </c>
    </row>
    <row r="22" spans="2:56" s="1" customFormat="1" ht="6.75" customHeight="1">
      <c r="B22" s="35"/>
      <c r="C22" s="36"/>
      <c r="D22" s="36"/>
      <c r="E22" s="36"/>
      <c r="F22" s="36"/>
      <c r="G22" s="36"/>
      <c r="H22" s="36"/>
      <c r="I22" s="92"/>
      <c r="J22" s="36"/>
      <c r="K22" s="39"/>
      <c r="AZ22" s="18" t="s">
        <v>717</v>
      </c>
      <c r="BA22" s="18" t="s">
        <v>613</v>
      </c>
      <c r="BB22" s="18" t="s">
        <v>613</v>
      </c>
      <c r="BC22" s="18" t="s">
        <v>718</v>
      </c>
      <c r="BD22" s="18" t="s">
        <v>673</v>
      </c>
    </row>
    <row r="23" spans="2:56" s="1" customFormat="1" ht="14.25" customHeight="1">
      <c r="B23" s="35"/>
      <c r="C23" s="36"/>
      <c r="D23" s="31" t="s">
        <v>630</v>
      </c>
      <c r="E23" s="36"/>
      <c r="F23" s="36"/>
      <c r="G23" s="36"/>
      <c r="H23" s="36"/>
      <c r="I23" s="92"/>
      <c r="J23" s="36"/>
      <c r="K23" s="39"/>
      <c r="AZ23" s="18" t="s">
        <v>719</v>
      </c>
      <c r="BA23" s="18" t="s">
        <v>613</v>
      </c>
      <c r="BB23" s="18" t="s">
        <v>613</v>
      </c>
      <c r="BC23" s="18" t="s">
        <v>720</v>
      </c>
      <c r="BD23" s="18" t="s">
        <v>673</v>
      </c>
    </row>
    <row r="24" spans="2:56" s="6" customFormat="1" ht="20.25" customHeight="1">
      <c r="B24" s="95"/>
      <c r="C24" s="96"/>
      <c r="D24" s="96"/>
      <c r="E24" s="107" t="s">
        <v>613</v>
      </c>
      <c r="F24" s="263"/>
      <c r="G24" s="263"/>
      <c r="H24" s="263"/>
      <c r="I24" s="97"/>
      <c r="J24" s="96"/>
      <c r="K24" s="98"/>
      <c r="AZ24" s="99" t="s">
        <v>721</v>
      </c>
      <c r="BA24" s="99" t="s">
        <v>613</v>
      </c>
      <c r="BB24" s="99" t="s">
        <v>613</v>
      </c>
      <c r="BC24" s="99" t="s">
        <v>722</v>
      </c>
      <c r="BD24" s="99" t="s">
        <v>673</v>
      </c>
    </row>
    <row r="25" spans="2:56" s="1" customFormat="1" ht="6.75" customHeight="1">
      <c r="B25" s="35"/>
      <c r="C25" s="36"/>
      <c r="D25" s="36"/>
      <c r="E25" s="36"/>
      <c r="F25" s="36"/>
      <c r="G25" s="36"/>
      <c r="H25" s="36"/>
      <c r="I25" s="92"/>
      <c r="J25" s="36"/>
      <c r="K25" s="39"/>
      <c r="AZ25" s="18" t="s">
        <v>723</v>
      </c>
      <c r="BA25" s="18" t="s">
        <v>613</v>
      </c>
      <c r="BB25" s="18" t="s">
        <v>613</v>
      </c>
      <c r="BC25" s="18" t="s">
        <v>724</v>
      </c>
      <c r="BD25" s="18" t="s">
        <v>673</v>
      </c>
    </row>
    <row r="26" spans="2:56" s="1" customFormat="1" ht="6.75" customHeight="1">
      <c r="B26" s="35"/>
      <c r="C26" s="36"/>
      <c r="D26" s="63"/>
      <c r="E26" s="63"/>
      <c r="F26" s="63"/>
      <c r="G26" s="63"/>
      <c r="H26" s="63"/>
      <c r="I26" s="100"/>
      <c r="J26" s="63"/>
      <c r="K26" s="101"/>
      <c r="AZ26" s="18" t="s">
        <v>725</v>
      </c>
      <c r="BA26" s="18" t="s">
        <v>613</v>
      </c>
      <c r="BB26" s="18" t="s">
        <v>613</v>
      </c>
      <c r="BC26" s="18" t="s">
        <v>726</v>
      </c>
      <c r="BD26" s="18" t="s">
        <v>673</v>
      </c>
    </row>
    <row r="27" spans="2:56" s="1" customFormat="1" ht="24.75" customHeight="1">
      <c r="B27" s="35"/>
      <c r="C27" s="36"/>
      <c r="D27" s="102" t="s">
        <v>631</v>
      </c>
      <c r="E27" s="36"/>
      <c r="F27" s="36"/>
      <c r="G27" s="36"/>
      <c r="H27" s="36"/>
      <c r="I27" s="92"/>
      <c r="J27" s="103">
        <f>ROUND(J100,2)</f>
        <v>0</v>
      </c>
      <c r="K27" s="39"/>
      <c r="AZ27" s="18" t="s">
        <v>727</v>
      </c>
      <c r="BA27" s="18" t="s">
        <v>613</v>
      </c>
      <c r="BB27" s="18" t="s">
        <v>613</v>
      </c>
      <c r="BC27" s="18" t="s">
        <v>728</v>
      </c>
      <c r="BD27" s="18" t="s">
        <v>673</v>
      </c>
    </row>
    <row r="28" spans="2:56" s="1" customFormat="1" ht="6.75" customHeight="1">
      <c r="B28" s="35"/>
      <c r="C28" s="36"/>
      <c r="D28" s="63"/>
      <c r="E28" s="63"/>
      <c r="F28" s="63"/>
      <c r="G28" s="63"/>
      <c r="H28" s="63"/>
      <c r="I28" s="100"/>
      <c r="J28" s="63"/>
      <c r="K28" s="101"/>
      <c r="AZ28" s="18" t="s">
        <v>729</v>
      </c>
      <c r="BA28" s="18" t="s">
        <v>613</v>
      </c>
      <c r="BB28" s="18" t="s">
        <v>613</v>
      </c>
      <c r="BC28" s="18" t="s">
        <v>730</v>
      </c>
      <c r="BD28" s="18" t="s">
        <v>673</v>
      </c>
    </row>
    <row r="29" spans="2:56" s="1" customFormat="1" ht="14.25" customHeight="1">
      <c r="B29" s="35"/>
      <c r="C29" s="36"/>
      <c r="D29" s="36"/>
      <c r="E29" s="36"/>
      <c r="F29" s="40" t="s">
        <v>633</v>
      </c>
      <c r="G29" s="36"/>
      <c r="H29" s="36"/>
      <c r="I29" s="104" t="s">
        <v>632</v>
      </c>
      <c r="J29" s="40" t="s">
        <v>634</v>
      </c>
      <c r="K29" s="39"/>
      <c r="AZ29" s="18" t="s">
        <v>731</v>
      </c>
      <c r="BA29" s="18" t="s">
        <v>613</v>
      </c>
      <c r="BB29" s="18" t="s">
        <v>613</v>
      </c>
      <c r="BC29" s="18" t="s">
        <v>732</v>
      </c>
      <c r="BD29" s="18" t="s">
        <v>673</v>
      </c>
    </row>
    <row r="30" spans="2:56" s="1" customFormat="1" ht="14.25" customHeight="1">
      <c r="B30" s="35"/>
      <c r="C30" s="36"/>
      <c r="D30" s="43" t="s">
        <v>635</v>
      </c>
      <c r="E30" s="43" t="s">
        <v>636</v>
      </c>
      <c r="F30" s="105">
        <f>ROUND(SUM(BE100:BE812),2)</f>
        <v>0</v>
      </c>
      <c r="G30" s="36"/>
      <c r="H30" s="36"/>
      <c r="I30" s="106">
        <v>0.21</v>
      </c>
      <c r="J30" s="105">
        <f>ROUND(ROUND((SUM(BE100:BE812)),2)*I30,2)</f>
        <v>0</v>
      </c>
      <c r="K30" s="39"/>
      <c r="AZ30" s="18" t="s">
        <v>733</v>
      </c>
      <c r="BA30" s="18" t="s">
        <v>613</v>
      </c>
      <c r="BB30" s="18" t="s">
        <v>613</v>
      </c>
      <c r="BC30" s="18" t="s">
        <v>734</v>
      </c>
      <c r="BD30" s="18" t="s">
        <v>673</v>
      </c>
    </row>
    <row r="31" spans="2:56" s="1" customFormat="1" ht="14.25" customHeight="1">
      <c r="B31" s="35"/>
      <c r="C31" s="36"/>
      <c r="D31" s="36"/>
      <c r="E31" s="43" t="s">
        <v>637</v>
      </c>
      <c r="F31" s="105">
        <f>ROUND(SUM(BF100:BF812),2)</f>
        <v>0</v>
      </c>
      <c r="G31" s="36"/>
      <c r="H31" s="36"/>
      <c r="I31" s="106">
        <v>0.15</v>
      </c>
      <c r="J31" s="105">
        <f>ROUND(ROUND((SUM(BF100:BF812)),2)*I31,2)</f>
        <v>0</v>
      </c>
      <c r="K31" s="39"/>
      <c r="AZ31" s="18" t="s">
        <v>735</v>
      </c>
      <c r="BA31" s="18" t="s">
        <v>613</v>
      </c>
      <c r="BB31" s="18" t="s">
        <v>613</v>
      </c>
      <c r="BC31" s="18" t="s">
        <v>736</v>
      </c>
      <c r="BD31" s="18" t="s">
        <v>673</v>
      </c>
    </row>
    <row r="32" spans="2:56" s="1" customFormat="1" ht="14.25" customHeight="1" hidden="1">
      <c r="B32" s="35"/>
      <c r="C32" s="36"/>
      <c r="D32" s="36"/>
      <c r="E32" s="43" t="s">
        <v>638</v>
      </c>
      <c r="F32" s="105">
        <f>ROUND(SUM(BG100:BG812),2)</f>
        <v>0</v>
      </c>
      <c r="G32" s="36"/>
      <c r="H32" s="36"/>
      <c r="I32" s="106">
        <v>0.21</v>
      </c>
      <c r="J32" s="105">
        <v>0</v>
      </c>
      <c r="K32" s="39"/>
      <c r="AZ32" s="18" t="s">
        <v>737</v>
      </c>
      <c r="BA32" s="18" t="s">
        <v>613</v>
      </c>
      <c r="BB32" s="18" t="s">
        <v>613</v>
      </c>
      <c r="BC32" s="18" t="s">
        <v>738</v>
      </c>
      <c r="BD32" s="18" t="s">
        <v>673</v>
      </c>
    </row>
    <row r="33" spans="2:56" s="1" customFormat="1" ht="14.25" customHeight="1" hidden="1">
      <c r="B33" s="35"/>
      <c r="C33" s="36"/>
      <c r="D33" s="36"/>
      <c r="E33" s="43" t="s">
        <v>639</v>
      </c>
      <c r="F33" s="105">
        <f>ROUND(SUM(BH100:BH812),2)</f>
        <v>0</v>
      </c>
      <c r="G33" s="36"/>
      <c r="H33" s="36"/>
      <c r="I33" s="106">
        <v>0.15</v>
      </c>
      <c r="J33" s="105">
        <v>0</v>
      </c>
      <c r="K33" s="39"/>
      <c r="AZ33" s="18" t="s">
        <v>739</v>
      </c>
      <c r="BA33" s="18" t="s">
        <v>613</v>
      </c>
      <c r="BB33" s="18" t="s">
        <v>613</v>
      </c>
      <c r="BC33" s="18" t="s">
        <v>740</v>
      </c>
      <c r="BD33" s="18" t="s">
        <v>673</v>
      </c>
    </row>
    <row r="34" spans="2:56" s="1" customFormat="1" ht="14.25" customHeight="1" hidden="1">
      <c r="B34" s="35"/>
      <c r="C34" s="36"/>
      <c r="D34" s="36"/>
      <c r="E34" s="43" t="s">
        <v>640</v>
      </c>
      <c r="F34" s="105">
        <f>ROUND(SUM(BI100:BI812),2)</f>
        <v>0</v>
      </c>
      <c r="G34" s="36"/>
      <c r="H34" s="36"/>
      <c r="I34" s="106">
        <v>0</v>
      </c>
      <c r="J34" s="105">
        <v>0</v>
      </c>
      <c r="K34" s="39"/>
      <c r="AZ34" s="18" t="s">
        <v>741</v>
      </c>
      <c r="BA34" s="18" t="s">
        <v>613</v>
      </c>
      <c r="BB34" s="18" t="s">
        <v>613</v>
      </c>
      <c r="BC34" s="18" t="s">
        <v>742</v>
      </c>
      <c r="BD34" s="18" t="s">
        <v>673</v>
      </c>
    </row>
    <row r="35" spans="2:56" s="1" customFormat="1" ht="6.75" customHeight="1">
      <c r="B35" s="35"/>
      <c r="C35" s="36"/>
      <c r="D35" s="36"/>
      <c r="E35" s="36"/>
      <c r="F35" s="36"/>
      <c r="G35" s="36"/>
      <c r="H35" s="36"/>
      <c r="I35" s="92"/>
      <c r="J35" s="36"/>
      <c r="K35" s="39"/>
      <c r="AZ35" s="18" t="s">
        <v>743</v>
      </c>
      <c r="BA35" s="18" t="s">
        <v>613</v>
      </c>
      <c r="BB35" s="18" t="s">
        <v>613</v>
      </c>
      <c r="BC35" s="18" t="s">
        <v>681</v>
      </c>
      <c r="BD35" s="18" t="s">
        <v>673</v>
      </c>
    </row>
    <row r="36" spans="2:56" s="1" customFormat="1" ht="24.75" customHeight="1">
      <c r="B36" s="35"/>
      <c r="C36" s="45"/>
      <c r="D36" s="46" t="s">
        <v>641</v>
      </c>
      <c r="E36" s="47"/>
      <c r="F36" s="47"/>
      <c r="G36" s="108" t="s">
        <v>642</v>
      </c>
      <c r="H36" s="48" t="s">
        <v>643</v>
      </c>
      <c r="I36" s="109"/>
      <c r="J36" s="49">
        <f>SUM(J27:J34)</f>
        <v>0</v>
      </c>
      <c r="K36" s="110"/>
      <c r="AZ36" s="18" t="s">
        <v>744</v>
      </c>
      <c r="BA36" s="18" t="s">
        <v>613</v>
      </c>
      <c r="BB36" s="18" t="s">
        <v>613</v>
      </c>
      <c r="BC36" s="18" t="s">
        <v>745</v>
      </c>
      <c r="BD36" s="18" t="s">
        <v>673</v>
      </c>
    </row>
    <row r="37" spans="2:56" s="1" customFormat="1" ht="14.25" customHeight="1">
      <c r="B37" s="51"/>
      <c r="C37" s="52"/>
      <c r="D37" s="52"/>
      <c r="E37" s="52"/>
      <c r="F37" s="52"/>
      <c r="G37" s="52"/>
      <c r="H37" s="52"/>
      <c r="I37" s="111"/>
      <c r="J37" s="52"/>
      <c r="K37" s="53"/>
      <c r="AZ37" s="18" t="s">
        <v>746</v>
      </c>
      <c r="BA37" s="18" t="s">
        <v>613</v>
      </c>
      <c r="BB37" s="18" t="s">
        <v>613</v>
      </c>
      <c r="BC37" s="18" t="s">
        <v>747</v>
      </c>
      <c r="BD37" s="18" t="s">
        <v>673</v>
      </c>
    </row>
    <row r="38" spans="52:56" ht="12">
      <c r="AZ38" s="18" t="s">
        <v>748</v>
      </c>
      <c r="BA38" s="18" t="s">
        <v>613</v>
      </c>
      <c r="BB38" s="18" t="s">
        <v>613</v>
      </c>
      <c r="BC38" s="18" t="s">
        <v>749</v>
      </c>
      <c r="BD38" s="18" t="s">
        <v>673</v>
      </c>
    </row>
    <row r="39" spans="52:56" ht="12">
      <c r="AZ39" s="18" t="s">
        <v>750</v>
      </c>
      <c r="BA39" s="18" t="s">
        <v>613</v>
      </c>
      <c r="BB39" s="18" t="s">
        <v>613</v>
      </c>
      <c r="BC39" s="18" t="s">
        <v>751</v>
      </c>
      <c r="BD39" s="18" t="s">
        <v>673</v>
      </c>
    </row>
    <row r="40" spans="52:56" ht="12">
      <c r="AZ40" s="18" t="s">
        <v>752</v>
      </c>
      <c r="BA40" s="18" t="s">
        <v>613</v>
      </c>
      <c r="BB40" s="18" t="s">
        <v>613</v>
      </c>
      <c r="BC40" s="18" t="s">
        <v>753</v>
      </c>
      <c r="BD40" s="18" t="s">
        <v>673</v>
      </c>
    </row>
    <row r="41" spans="2:56" s="1" customFormat="1" ht="6.75" customHeight="1">
      <c r="B41" s="54"/>
      <c r="C41" s="55"/>
      <c r="D41" s="55"/>
      <c r="E41" s="55"/>
      <c r="F41" s="55"/>
      <c r="G41" s="55"/>
      <c r="H41" s="55"/>
      <c r="I41" s="112"/>
      <c r="J41" s="55"/>
      <c r="K41" s="113"/>
      <c r="AZ41" s="18" t="s">
        <v>754</v>
      </c>
      <c r="BA41" s="18" t="s">
        <v>613</v>
      </c>
      <c r="BB41" s="18" t="s">
        <v>613</v>
      </c>
      <c r="BC41" s="18" t="s">
        <v>755</v>
      </c>
      <c r="BD41" s="18" t="s">
        <v>673</v>
      </c>
    </row>
    <row r="42" spans="2:56" s="1" customFormat="1" ht="36.75" customHeight="1">
      <c r="B42" s="35"/>
      <c r="C42" s="24" t="s">
        <v>756</v>
      </c>
      <c r="D42" s="36"/>
      <c r="E42" s="36"/>
      <c r="F42" s="36"/>
      <c r="G42" s="36"/>
      <c r="H42" s="36"/>
      <c r="I42" s="92"/>
      <c r="J42" s="36"/>
      <c r="K42" s="39"/>
      <c r="AZ42" s="18" t="s">
        <v>757</v>
      </c>
      <c r="BA42" s="18" t="s">
        <v>613</v>
      </c>
      <c r="BB42" s="18" t="s">
        <v>613</v>
      </c>
      <c r="BC42" s="18" t="s">
        <v>758</v>
      </c>
      <c r="BD42" s="18" t="s">
        <v>673</v>
      </c>
    </row>
    <row r="43" spans="2:56" s="1" customFormat="1" ht="6.75" customHeight="1">
      <c r="B43" s="35"/>
      <c r="C43" s="36"/>
      <c r="D43" s="36"/>
      <c r="E43" s="36"/>
      <c r="F43" s="36"/>
      <c r="G43" s="36"/>
      <c r="H43" s="36"/>
      <c r="I43" s="92"/>
      <c r="J43" s="36"/>
      <c r="K43" s="39"/>
      <c r="AZ43" s="18" t="s">
        <v>759</v>
      </c>
      <c r="BA43" s="18" t="s">
        <v>613</v>
      </c>
      <c r="BB43" s="18" t="s">
        <v>613</v>
      </c>
      <c r="BC43" s="18" t="s">
        <v>760</v>
      </c>
      <c r="BD43" s="18" t="s">
        <v>673</v>
      </c>
    </row>
    <row r="44" spans="2:11" s="1" customFormat="1" ht="14.25" customHeight="1">
      <c r="B44" s="35"/>
      <c r="C44" s="31" t="s">
        <v>609</v>
      </c>
      <c r="D44" s="36"/>
      <c r="E44" s="36"/>
      <c r="F44" s="36"/>
      <c r="G44" s="36"/>
      <c r="H44" s="36"/>
      <c r="I44" s="92"/>
      <c r="J44" s="36"/>
      <c r="K44" s="39"/>
    </row>
    <row r="45" spans="2:11" s="1" customFormat="1" ht="20.25" customHeight="1">
      <c r="B45" s="35"/>
      <c r="C45" s="36"/>
      <c r="D45" s="36"/>
      <c r="E45" s="261" t="str">
        <f>E7</f>
        <v>Zateplení budovy výjezdového stanoviště Jaroměř</v>
      </c>
      <c r="F45" s="238"/>
      <c r="G45" s="238"/>
      <c r="H45" s="238"/>
      <c r="I45" s="92"/>
      <c r="J45" s="36"/>
      <c r="K45" s="39"/>
    </row>
    <row r="46" spans="2:11" s="1" customFormat="1" ht="14.25" customHeight="1">
      <c r="B46" s="35"/>
      <c r="C46" s="31" t="s">
        <v>688</v>
      </c>
      <c r="D46" s="36"/>
      <c r="E46" s="36"/>
      <c r="F46" s="36"/>
      <c r="G46" s="36"/>
      <c r="H46" s="36"/>
      <c r="I46" s="92"/>
      <c r="J46" s="36"/>
      <c r="K46" s="39"/>
    </row>
    <row r="47" spans="2:11" s="1" customFormat="1" ht="21.75" customHeight="1">
      <c r="B47" s="35"/>
      <c r="C47" s="36"/>
      <c r="D47" s="36"/>
      <c r="E47" s="262" t="str">
        <f>E9</f>
        <v>stav - Předpokládaný soupis stavebních prací</v>
      </c>
      <c r="F47" s="238"/>
      <c r="G47" s="238"/>
      <c r="H47" s="238"/>
      <c r="I47" s="92"/>
      <c r="J47" s="36"/>
      <c r="K47" s="39"/>
    </row>
    <row r="48" spans="2:11" s="1" customFormat="1" ht="6.75" customHeight="1">
      <c r="B48" s="35"/>
      <c r="C48" s="36"/>
      <c r="D48" s="36"/>
      <c r="E48" s="36"/>
      <c r="F48" s="36"/>
      <c r="G48" s="36"/>
      <c r="H48" s="36"/>
      <c r="I48" s="92"/>
      <c r="J48" s="36"/>
      <c r="K48" s="39"/>
    </row>
    <row r="49" spans="2:11" s="1" customFormat="1" ht="18" customHeight="1">
      <c r="B49" s="35"/>
      <c r="C49" s="31" t="s">
        <v>616</v>
      </c>
      <c r="D49" s="36"/>
      <c r="E49" s="36"/>
      <c r="F49" s="29" t="str">
        <f>F12</f>
        <v>Jaroměř, Národní 416</v>
      </c>
      <c r="G49" s="36"/>
      <c r="H49" s="36"/>
      <c r="I49" s="93" t="s">
        <v>618</v>
      </c>
      <c r="J49" s="94" t="str">
        <f>IF(J12="","",J12)</f>
        <v>24.3.2016</v>
      </c>
      <c r="K49" s="39"/>
    </row>
    <row r="50" spans="2:11" s="1" customFormat="1" ht="6.75" customHeight="1">
      <c r="B50" s="35"/>
      <c r="C50" s="36"/>
      <c r="D50" s="36"/>
      <c r="E50" s="36"/>
      <c r="F50" s="36"/>
      <c r="G50" s="36"/>
      <c r="H50" s="36"/>
      <c r="I50" s="92"/>
      <c r="J50" s="36"/>
      <c r="K50" s="39"/>
    </row>
    <row r="51" spans="2:11" s="1" customFormat="1" ht="12.75">
      <c r="B51" s="35"/>
      <c r="C51" s="31" t="s">
        <v>622</v>
      </c>
      <c r="D51" s="36"/>
      <c r="E51" s="36"/>
      <c r="F51" s="29" t="str">
        <f>E15</f>
        <v> </v>
      </c>
      <c r="G51" s="36"/>
      <c r="H51" s="36"/>
      <c r="I51" s="93" t="s">
        <v>628</v>
      </c>
      <c r="J51" s="29" t="str">
        <f>E21</f>
        <v> </v>
      </c>
      <c r="K51" s="39"/>
    </row>
    <row r="52" spans="2:11" s="1" customFormat="1" ht="14.25" customHeight="1">
      <c r="B52" s="35"/>
      <c r="C52" s="31" t="s">
        <v>626</v>
      </c>
      <c r="D52" s="36"/>
      <c r="E52" s="36"/>
      <c r="F52" s="29">
        <f>IF(E18="","",E18)</f>
      </c>
      <c r="G52" s="36"/>
      <c r="H52" s="36"/>
      <c r="I52" s="92"/>
      <c r="J52" s="36"/>
      <c r="K52" s="39"/>
    </row>
    <row r="53" spans="2:11" s="1" customFormat="1" ht="9.75" customHeight="1">
      <c r="B53" s="35"/>
      <c r="C53" s="36"/>
      <c r="D53" s="36"/>
      <c r="E53" s="36"/>
      <c r="F53" s="36"/>
      <c r="G53" s="36"/>
      <c r="H53" s="36"/>
      <c r="I53" s="92"/>
      <c r="J53" s="36"/>
      <c r="K53" s="39"/>
    </row>
    <row r="54" spans="2:11" s="1" customFormat="1" ht="29.25" customHeight="1">
      <c r="B54" s="35"/>
      <c r="C54" s="114" t="s">
        <v>761</v>
      </c>
      <c r="D54" s="45"/>
      <c r="E54" s="45"/>
      <c r="F54" s="45"/>
      <c r="G54" s="45"/>
      <c r="H54" s="45"/>
      <c r="I54" s="115"/>
      <c r="J54" s="116" t="s">
        <v>762</v>
      </c>
      <c r="K54" s="50"/>
    </row>
    <row r="55" spans="2:11" s="1" customFormat="1" ht="9.75" customHeight="1">
      <c r="B55" s="35"/>
      <c r="C55" s="36"/>
      <c r="D55" s="36"/>
      <c r="E55" s="36"/>
      <c r="F55" s="36"/>
      <c r="G55" s="36"/>
      <c r="H55" s="36"/>
      <c r="I55" s="92"/>
      <c r="J55" s="36"/>
      <c r="K55" s="39"/>
    </row>
    <row r="56" spans="2:47" s="1" customFormat="1" ht="29.25" customHeight="1">
      <c r="B56" s="35"/>
      <c r="C56" s="117" t="s">
        <v>763</v>
      </c>
      <c r="D56" s="36"/>
      <c r="E56" s="36"/>
      <c r="F56" s="36"/>
      <c r="G56" s="36"/>
      <c r="H56" s="36"/>
      <c r="I56" s="92"/>
      <c r="J56" s="103">
        <f>J100</f>
        <v>0</v>
      </c>
      <c r="K56" s="39"/>
      <c r="AU56" s="18" t="s">
        <v>764</v>
      </c>
    </row>
    <row r="57" spans="2:11" s="7" customFormat="1" ht="24.75" customHeight="1">
      <c r="B57" s="118"/>
      <c r="C57" s="119"/>
      <c r="D57" s="120" t="s">
        <v>765</v>
      </c>
      <c r="E57" s="121"/>
      <c r="F57" s="121"/>
      <c r="G57" s="121"/>
      <c r="H57" s="121"/>
      <c r="I57" s="122"/>
      <c r="J57" s="123">
        <f>J101</f>
        <v>0</v>
      </c>
      <c r="K57" s="124"/>
    </row>
    <row r="58" spans="2:11" s="8" customFormat="1" ht="19.5" customHeight="1">
      <c r="B58" s="125"/>
      <c r="C58" s="126"/>
      <c r="D58" s="127" t="s">
        <v>766</v>
      </c>
      <c r="E58" s="128"/>
      <c r="F58" s="128"/>
      <c r="G58" s="128"/>
      <c r="H58" s="128"/>
      <c r="I58" s="129"/>
      <c r="J58" s="130">
        <f>J102</f>
        <v>0</v>
      </c>
      <c r="K58" s="131"/>
    </row>
    <row r="59" spans="2:11" s="8" customFormat="1" ht="19.5" customHeight="1">
      <c r="B59" s="125"/>
      <c r="C59" s="126"/>
      <c r="D59" s="127" t="s">
        <v>767</v>
      </c>
      <c r="E59" s="128"/>
      <c r="F59" s="128"/>
      <c r="G59" s="128"/>
      <c r="H59" s="128"/>
      <c r="I59" s="129"/>
      <c r="J59" s="130">
        <f>J114</f>
        <v>0</v>
      </c>
      <c r="K59" s="131"/>
    </row>
    <row r="60" spans="2:11" s="8" customFormat="1" ht="19.5" customHeight="1">
      <c r="B60" s="125"/>
      <c r="C60" s="126"/>
      <c r="D60" s="127" t="s">
        <v>768</v>
      </c>
      <c r="E60" s="128"/>
      <c r="F60" s="128"/>
      <c r="G60" s="128"/>
      <c r="H60" s="128"/>
      <c r="I60" s="129"/>
      <c r="J60" s="130">
        <f>J289</f>
        <v>0</v>
      </c>
      <c r="K60" s="131"/>
    </row>
    <row r="61" spans="2:11" s="8" customFormat="1" ht="19.5" customHeight="1">
      <c r="B61" s="125"/>
      <c r="C61" s="126"/>
      <c r="D61" s="127" t="s">
        <v>769</v>
      </c>
      <c r="E61" s="128"/>
      <c r="F61" s="128"/>
      <c r="G61" s="128"/>
      <c r="H61" s="128"/>
      <c r="I61" s="129"/>
      <c r="J61" s="130">
        <f>J510</f>
        <v>0</v>
      </c>
      <c r="K61" s="131"/>
    </row>
    <row r="62" spans="2:11" s="8" customFormat="1" ht="19.5" customHeight="1">
      <c r="B62" s="125"/>
      <c r="C62" s="126"/>
      <c r="D62" s="127" t="s">
        <v>770</v>
      </c>
      <c r="E62" s="128"/>
      <c r="F62" s="128"/>
      <c r="G62" s="128"/>
      <c r="H62" s="128"/>
      <c r="I62" s="129"/>
      <c r="J62" s="130">
        <f>J520</f>
        <v>0</v>
      </c>
      <c r="K62" s="131"/>
    </row>
    <row r="63" spans="2:11" s="7" customFormat="1" ht="24.75" customHeight="1">
      <c r="B63" s="118"/>
      <c r="C63" s="119"/>
      <c r="D63" s="120" t="s">
        <v>771</v>
      </c>
      <c r="E63" s="121"/>
      <c r="F63" s="121"/>
      <c r="G63" s="121"/>
      <c r="H63" s="121"/>
      <c r="I63" s="122"/>
      <c r="J63" s="123">
        <f>J523</f>
        <v>0</v>
      </c>
      <c r="K63" s="124"/>
    </row>
    <row r="64" spans="2:11" s="8" customFormat="1" ht="19.5" customHeight="1">
      <c r="B64" s="125"/>
      <c r="C64" s="126"/>
      <c r="D64" s="127" t="s">
        <v>772</v>
      </c>
      <c r="E64" s="128"/>
      <c r="F64" s="128"/>
      <c r="G64" s="128"/>
      <c r="H64" s="128"/>
      <c r="I64" s="129"/>
      <c r="J64" s="130">
        <f>J524</f>
        <v>0</v>
      </c>
      <c r="K64" s="131"/>
    </row>
    <row r="65" spans="2:11" s="8" customFormat="1" ht="19.5" customHeight="1">
      <c r="B65" s="125"/>
      <c r="C65" s="126"/>
      <c r="D65" s="127" t="s">
        <v>773</v>
      </c>
      <c r="E65" s="128"/>
      <c r="F65" s="128"/>
      <c r="G65" s="128"/>
      <c r="H65" s="128"/>
      <c r="I65" s="129"/>
      <c r="J65" s="130">
        <f>J549</f>
        <v>0</v>
      </c>
      <c r="K65" s="131"/>
    </row>
    <row r="66" spans="2:11" s="8" customFormat="1" ht="19.5" customHeight="1">
      <c r="B66" s="125"/>
      <c r="C66" s="126"/>
      <c r="D66" s="127" t="s">
        <v>774</v>
      </c>
      <c r="E66" s="128"/>
      <c r="F66" s="128"/>
      <c r="G66" s="128"/>
      <c r="H66" s="128"/>
      <c r="I66" s="129"/>
      <c r="J66" s="130">
        <f>J563</f>
        <v>0</v>
      </c>
      <c r="K66" s="131"/>
    </row>
    <row r="67" spans="2:11" s="8" customFormat="1" ht="19.5" customHeight="1">
      <c r="B67" s="125"/>
      <c r="C67" s="126"/>
      <c r="D67" s="127" t="s">
        <v>775</v>
      </c>
      <c r="E67" s="128"/>
      <c r="F67" s="128"/>
      <c r="G67" s="128"/>
      <c r="H67" s="128"/>
      <c r="I67" s="129"/>
      <c r="J67" s="130">
        <f>J613</f>
        <v>0</v>
      </c>
      <c r="K67" s="131"/>
    </row>
    <row r="68" spans="2:11" s="8" customFormat="1" ht="19.5" customHeight="1">
      <c r="B68" s="125"/>
      <c r="C68" s="126"/>
      <c r="D68" s="127" t="s">
        <v>776</v>
      </c>
      <c r="E68" s="128"/>
      <c r="F68" s="128"/>
      <c r="G68" s="128"/>
      <c r="H68" s="128"/>
      <c r="I68" s="129"/>
      <c r="J68" s="130">
        <f>J658</f>
        <v>0</v>
      </c>
      <c r="K68" s="131"/>
    </row>
    <row r="69" spans="2:11" s="8" customFormat="1" ht="19.5" customHeight="1">
      <c r="B69" s="125"/>
      <c r="C69" s="126"/>
      <c r="D69" s="127" t="s">
        <v>777</v>
      </c>
      <c r="E69" s="128"/>
      <c r="F69" s="128"/>
      <c r="G69" s="128"/>
      <c r="H69" s="128"/>
      <c r="I69" s="129"/>
      <c r="J69" s="130">
        <f>J738</f>
        <v>0</v>
      </c>
      <c r="K69" s="131"/>
    </row>
    <row r="70" spans="2:11" s="8" customFormat="1" ht="19.5" customHeight="1">
      <c r="B70" s="125"/>
      <c r="C70" s="126"/>
      <c r="D70" s="127" t="s">
        <v>778</v>
      </c>
      <c r="E70" s="128"/>
      <c r="F70" s="128"/>
      <c r="G70" s="128"/>
      <c r="H70" s="128"/>
      <c r="I70" s="129"/>
      <c r="J70" s="130">
        <f>J750</f>
        <v>0</v>
      </c>
      <c r="K70" s="131"/>
    </row>
    <row r="71" spans="2:11" s="8" customFormat="1" ht="19.5" customHeight="1">
      <c r="B71" s="125"/>
      <c r="C71" s="126"/>
      <c r="D71" s="127" t="s">
        <v>779</v>
      </c>
      <c r="E71" s="128"/>
      <c r="F71" s="128"/>
      <c r="G71" s="128"/>
      <c r="H71" s="128"/>
      <c r="I71" s="129"/>
      <c r="J71" s="130">
        <f>J759</f>
        <v>0</v>
      </c>
      <c r="K71" s="131"/>
    </row>
    <row r="72" spans="2:11" s="8" customFormat="1" ht="19.5" customHeight="1">
      <c r="B72" s="125"/>
      <c r="C72" s="126"/>
      <c r="D72" s="127" t="s">
        <v>780</v>
      </c>
      <c r="E72" s="128"/>
      <c r="F72" s="128"/>
      <c r="G72" s="128"/>
      <c r="H72" s="128"/>
      <c r="I72" s="129"/>
      <c r="J72" s="130">
        <f>J767</f>
        <v>0</v>
      </c>
      <c r="K72" s="131"/>
    </row>
    <row r="73" spans="2:11" s="8" customFormat="1" ht="19.5" customHeight="1">
      <c r="B73" s="125"/>
      <c r="C73" s="126"/>
      <c r="D73" s="127" t="s">
        <v>781</v>
      </c>
      <c r="E73" s="128"/>
      <c r="F73" s="128"/>
      <c r="G73" s="128"/>
      <c r="H73" s="128"/>
      <c r="I73" s="129"/>
      <c r="J73" s="130">
        <f>J780</f>
        <v>0</v>
      </c>
      <c r="K73" s="131"/>
    </row>
    <row r="74" spans="2:11" s="8" customFormat="1" ht="19.5" customHeight="1">
      <c r="B74" s="125"/>
      <c r="C74" s="126"/>
      <c r="D74" s="127" t="s">
        <v>782</v>
      </c>
      <c r="E74" s="128"/>
      <c r="F74" s="128"/>
      <c r="G74" s="128"/>
      <c r="H74" s="128"/>
      <c r="I74" s="129"/>
      <c r="J74" s="130">
        <f>J787</f>
        <v>0</v>
      </c>
      <c r="K74" s="131"/>
    </row>
    <row r="75" spans="2:11" s="8" customFormat="1" ht="19.5" customHeight="1">
      <c r="B75" s="125"/>
      <c r="C75" s="126"/>
      <c r="D75" s="127" t="s">
        <v>783</v>
      </c>
      <c r="E75" s="128"/>
      <c r="F75" s="128"/>
      <c r="G75" s="128"/>
      <c r="H75" s="128"/>
      <c r="I75" s="129"/>
      <c r="J75" s="130">
        <f>J796</f>
        <v>0</v>
      </c>
      <c r="K75" s="131"/>
    </row>
    <row r="76" spans="2:11" s="7" customFormat="1" ht="24.75" customHeight="1">
      <c r="B76" s="118"/>
      <c r="C76" s="119"/>
      <c r="D76" s="120" t="s">
        <v>784</v>
      </c>
      <c r="E76" s="121"/>
      <c r="F76" s="121"/>
      <c r="G76" s="121"/>
      <c r="H76" s="121"/>
      <c r="I76" s="122"/>
      <c r="J76" s="123">
        <f>J800</f>
        <v>0</v>
      </c>
      <c r="K76" s="124"/>
    </row>
    <row r="77" spans="2:11" s="8" customFormat="1" ht="19.5" customHeight="1">
      <c r="B77" s="125"/>
      <c r="C77" s="126"/>
      <c r="D77" s="127" t="s">
        <v>785</v>
      </c>
      <c r="E77" s="128"/>
      <c r="F77" s="128"/>
      <c r="G77" s="128"/>
      <c r="H77" s="128"/>
      <c r="I77" s="129"/>
      <c r="J77" s="130">
        <f>J801</f>
        <v>0</v>
      </c>
      <c r="K77" s="131"/>
    </row>
    <row r="78" spans="2:11" s="8" customFormat="1" ht="19.5" customHeight="1">
      <c r="B78" s="125"/>
      <c r="C78" s="126"/>
      <c r="D78" s="127" t="s">
        <v>786</v>
      </c>
      <c r="E78" s="128"/>
      <c r="F78" s="128"/>
      <c r="G78" s="128"/>
      <c r="H78" s="128"/>
      <c r="I78" s="129"/>
      <c r="J78" s="130">
        <f>J804</f>
        <v>0</v>
      </c>
      <c r="K78" s="131"/>
    </row>
    <row r="79" spans="2:11" s="8" customFormat="1" ht="19.5" customHeight="1">
      <c r="B79" s="125"/>
      <c r="C79" s="126"/>
      <c r="D79" s="127" t="s">
        <v>787</v>
      </c>
      <c r="E79" s="128"/>
      <c r="F79" s="128"/>
      <c r="G79" s="128"/>
      <c r="H79" s="128"/>
      <c r="I79" s="129"/>
      <c r="J79" s="130">
        <f>J807</f>
        <v>0</v>
      </c>
      <c r="K79" s="131"/>
    </row>
    <row r="80" spans="2:11" s="8" customFormat="1" ht="19.5" customHeight="1">
      <c r="B80" s="125"/>
      <c r="C80" s="126"/>
      <c r="D80" s="127" t="s">
        <v>788</v>
      </c>
      <c r="E80" s="128"/>
      <c r="F80" s="128"/>
      <c r="G80" s="128"/>
      <c r="H80" s="128"/>
      <c r="I80" s="129"/>
      <c r="J80" s="130">
        <f>J810</f>
        <v>0</v>
      </c>
      <c r="K80" s="131"/>
    </row>
    <row r="81" spans="2:11" s="1" customFormat="1" ht="21.75" customHeight="1">
      <c r="B81" s="35"/>
      <c r="C81" s="36"/>
      <c r="D81" s="36"/>
      <c r="E81" s="36"/>
      <c r="F81" s="36"/>
      <c r="G81" s="36"/>
      <c r="H81" s="36"/>
      <c r="I81" s="92"/>
      <c r="J81" s="36"/>
      <c r="K81" s="39"/>
    </row>
    <row r="82" spans="2:11" s="1" customFormat="1" ht="6.75" customHeight="1">
      <c r="B82" s="51"/>
      <c r="C82" s="52"/>
      <c r="D82" s="52"/>
      <c r="E82" s="52"/>
      <c r="F82" s="52"/>
      <c r="G82" s="52"/>
      <c r="H82" s="52"/>
      <c r="I82" s="111"/>
      <c r="J82" s="52"/>
      <c r="K82" s="53"/>
    </row>
    <row r="86" spans="2:12" s="1" customFormat="1" ht="6.75" customHeight="1">
      <c r="B86" s="54"/>
      <c r="C86" s="55"/>
      <c r="D86" s="55"/>
      <c r="E86" s="55"/>
      <c r="F86" s="55"/>
      <c r="G86" s="55"/>
      <c r="H86" s="55"/>
      <c r="I86" s="112"/>
      <c r="J86" s="55"/>
      <c r="K86" s="55"/>
      <c r="L86" s="35"/>
    </row>
    <row r="87" spans="2:12" s="1" customFormat="1" ht="36.75" customHeight="1">
      <c r="B87" s="35"/>
      <c r="C87" s="56" t="s">
        <v>789</v>
      </c>
      <c r="I87" s="132"/>
      <c r="L87" s="35"/>
    </row>
    <row r="88" spans="2:12" s="1" customFormat="1" ht="6.75" customHeight="1">
      <c r="B88" s="35"/>
      <c r="I88" s="132"/>
      <c r="L88" s="35"/>
    </row>
    <row r="89" spans="2:12" s="1" customFormat="1" ht="14.25" customHeight="1">
      <c r="B89" s="35"/>
      <c r="C89" s="58" t="s">
        <v>609</v>
      </c>
      <c r="I89" s="132"/>
      <c r="L89" s="35"/>
    </row>
    <row r="90" spans="2:12" s="1" customFormat="1" ht="20.25" customHeight="1">
      <c r="B90" s="35"/>
      <c r="E90" s="264" t="str">
        <f>E7</f>
        <v>Zateplení budovy výjezdového stanoviště Jaroměř</v>
      </c>
      <c r="F90" s="233"/>
      <c r="G90" s="233"/>
      <c r="H90" s="233"/>
      <c r="I90" s="132"/>
      <c r="L90" s="35"/>
    </row>
    <row r="91" spans="2:12" s="1" customFormat="1" ht="14.25" customHeight="1">
      <c r="B91" s="35"/>
      <c r="C91" s="58" t="s">
        <v>688</v>
      </c>
      <c r="I91" s="132"/>
      <c r="L91" s="35"/>
    </row>
    <row r="92" spans="2:12" s="1" customFormat="1" ht="21.75" customHeight="1">
      <c r="B92" s="35"/>
      <c r="E92" s="246" t="str">
        <f>E9</f>
        <v>stav - Předpokládaný soupis stavebních prací</v>
      </c>
      <c r="F92" s="233"/>
      <c r="G92" s="233"/>
      <c r="H92" s="233"/>
      <c r="I92" s="132"/>
      <c r="L92" s="35"/>
    </row>
    <row r="93" spans="2:12" s="1" customFormat="1" ht="6.75" customHeight="1">
      <c r="B93" s="35"/>
      <c r="I93" s="132"/>
      <c r="L93" s="35"/>
    </row>
    <row r="94" spans="2:12" s="1" customFormat="1" ht="18" customHeight="1">
      <c r="B94" s="35"/>
      <c r="C94" s="58" t="s">
        <v>616</v>
      </c>
      <c r="F94" s="133" t="str">
        <f>F12</f>
        <v>Jaroměř, Národní 416</v>
      </c>
      <c r="I94" s="134" t="s">
        <v>618</v>
      </c>
      <c r="J94" s="62" t="str">
        <f>IF(J12="","",J12)</f>
        <v>24.3.2016</v>
      </c>
      <c r="L94" s="35"/>
    </row>
    <row r="95" spans="2:12" s="1" customFormat="1" ht="6.75" customHeight="1">
      <c r="B95" s="35"/>
      <c r="I95" s="132"/>
      <c r="L95" s="35"/>
    </row>
    <row r="96" spans="2:12" s="1" customFormat="1" ht="12.75">
      <c r="B96" s="35"/>
      <c r="C96" s="58" t="s">
        <v>622</v>
      </c>
      <c r="F96" s="133" t="str">
        <f>E15</f>
        <v> </v>
      </c>
      <c r="I96" s="134" t="s">
        <v>628</v>
      </c>
      <c r="J96" s="133" t="str">
        <f>E21</f>
        <v> </v>
      </c>
      <c r="L96" s="35"/>
    </row>
    <row r="97" spans="2:12" s="1" customFormat="1" ht="14.25" customHeight="1">
      <c r="B97" s="35"/>
      <c r="C97" s="58" t="s">
        <v>626</v>
      </c>
      <c r="F97" s="133">
        <f>IF(E18="","",E18)</f>
      </c>
      <c r="I97" s="132"/>
      <c r="L97" s="35"/>
    </row>
    <row r="98" spans="2:12" s="1" customFormat="1" ht="9.75" customHeight="1">
      <c r="B98" s="35"/>
      <c r="I98" s="132"/>
      <c r="L98" s="35"/>
    </row>
    <row r="99" spans="2:20" s="9" customFormat="1" ht="29.25" customHeight="1">
      <c r="B99" s="139"/>
      <c r="C99" s="140" t="s">
        <v>790</v>
      </c>
      <c r="D99" s="141" t="s">
        <v>650</v>
      </c>
      <c r="E99" s="141" t="s">
        <v>646</v>
      </c>
      <c r="F99" s="141" t="s">
        <v>791</v>
      </c>
      <c r="G99" s="141" t="s">
        <v>792</v>
      </c>
      <c r="H99" s="141" t="s">
        <v>793</v>
      </c>
      <c r="I99" s="142" t="s">
        <v>794</v>
      </c>
      <c r="J99" s="141" t="s">
        <v>762</v>
      </c>
      <c r="K99" s="143" t="s">
        <v>795</v>
      </c>
      <c r="L99" s="139"/>
      <c r="M99" s="68" t="s">
        <v>796</v>
      </c>
      <c r="N99" s="69" t="s">
        <v>635</v>
      </c>
      <c r="O99" s="69" t="s">
        <v>797</v>
      </c>
      <c r="P99" s="69" t="s">
        <v>798</v>
      </c>
      <c r="Q99" s="69" t="s">
        <v>799</v>
      </c>
      <c r="R99" s="69" t="s">
        <v>800</v>
      </c>
      <c r="S99" s="69" t="s">
        <v>801</v>
      </c>
      <c r="T99" s="70" t="s">
        <v>802</v>
      </c>
    </row>
    <row r="100" spans="2:63" s="1" customFormat="1" ht="29.25" customHeight="1">
      <c r="B100" s="35"/>
      <c r="C100" s="72" t="s">
        <v>763</v>
      </c>
      <c r="I100" s="132"/>
      <c r="J100" s="144">
        <f>BK100</f>
        <v>0</v>
      </c>
      <c r="L100" s="35"/>
      <c r="M100" s="71"/>
      <c r="N100" s="63"/>
      <c r="O100" s="63"/>
      <c r="P100" s="145">
        <f>P101+P523+P800</f>
        <v>0</v>
      </c>
      <c r="Q100" s="63"/>
      <c r="R100" s="145">
        <f>R101+R523+R800</f>
        <v>28.482857010000004</v>
      </c>
      <c r="S100" s="63"/>
      <c r="T100" s="146">
        <f>T101+T523+T800</f>
        <v>20.80210865</v>
      </c>
      <c r="AT100" s="18" t="s">
        <v>664</v>
      </c>
      <c r="AU100" s="18" t="s">
        <v>764</v>
      </c>
      <c r="BK100" s="147">
        <f>BK101+BK523+BK800</f>
        <v>0</v>
      </c>
    </row>
    <row r="101" spans="2:63" s="10" customFormat="1" ht="36.75" customHeight="1">
      <c r="B101" s="148"/>
      <c r="D101" s="149" t="s">
        <v>664</v>
      </c>
      <c r="E101" s="150" t="s">
        <v>803</v>
      </c>
      <c r="F101" s="150" t="s">
        <v>804</v>
      </c>
      <c r="I101" s="151"/>
      <c r="J101" s="152">
        <f>BK101</f>
        <v>0</v>
      </c>
      <c r="L101" s="148"/>
      <c r="M101" s="153"/>
      <c r="N101" s="154"/>
      <c r="O101" s="154"/>
      <c r="P101" s="155">
        <f>P102+P114+P289+P510+P520</f>
        <v>0</v>
      </c>
      <c r="Q101" s="154"/>
      <c r="R101" s="155">
        <f>R102+R114+R289+R510+R520</f>
        <v>23.247356730000003</v>
      </c>
      <c r="S101" s="154"/>
      <c r="T101" s="156">
        <f>T102+T114+T289+T510+T520</f>
        <v>18.634174</v>
      </c>
      <c r="AR101" s="149" t="s">
        <v>615</v>
      </c>
      <c r="AT101" s="157" t="s">
        <v>664</v>
      </c>
      <c r="AU101" s="157" t="s">
        <v>665</v>
      </c>
      <c r="AY101" s="149" t="s">
        <v>805</v>
      </c>
      <c r="BK101" s="158">
        <f>BK102+BK114+BK289+BK510+BK520</f>
        <v>0</v>
      </c>
    </row>
    <row r="102" spans="2:63" s="10" customFormat="1" ht="19.5" customHeight="1">
      <c r="B102" s="148"/>
      <c r="D102" s="159" t="s">
        <v>664</v>
      </c>
      <c r="E102" s="160" t="s">
        <v>615</v>
      </c>
      <c r="F102" s="160" t="s">
        <v>806</v>
      </c>
      <c r="I102" s="151"/>
      <c r="J102" s="161">
        <f>BK102</f>
        <v>0</v>
      </c>
      <c r="L102" s="148"/>
      <c r="M102" s="153"/>
      <c r="N102" s="154"/>
      <c r="O102" s="154"/>
      <c r="P102" s="155">
        <f>SUM(P103:P113)</f>
        <v>0</v>
      </c>
      <c r="Q102" s="154"/>
      <c r="R102" s="155">
        <f>SUM(R103:R113)</f>
        <v>0</v>
      </c>
      <c r="S102" s="154"/>
      <c r="T102" s="156">
        <f>SUM(T103:T113)</f>
        <v>4.468875</v>
      </c>
      <c r="AR102" s="149" t="s">
        <v>615</v>
      </c>
      <c r="AT102" s="157" t="s">
        <v>664</v>
      </c>
      <c r="AU102" s="157" t="s">
        <v>615</v>
      </c>
      <c r="AY102" s="149" t="s">
        <v>805</v>
      </c>
      <c r="BK102" s="158">
        <f>SUM(BK103:BK113)</f>
        <v>0</v>
      </c>
    </row>
    <row r="103" spans="2:65" s="1" customFormat="1" ht="28.5" customHeight="1">
      <c r="B103" s="162"/>
      <c r="C103" s="163" t="s">
        <v>615</v>
      </c>
      <c r="D103" s="163" t="s">
        <v>807</v>
      </c>
      <c r="E103" s="164" t="s">
        <v>808</v>
      </c>
      <c r="F103" s="165" t="s">
        <v>809</v>
      </c>
      <c r="G103" s="166" t="s">
        <v>810</v>
      </c>
      <c r="H103" s="167">
        <v>17.525</v>
      </c>
      <c r="I103" s="168"/>
      <c r="J103" s="169">
        <f>ROUND(I103*H103,2)</f>
        <v>0</v>
      </c>
      <c r="K103" s="165" t="s">
        <v>811</v>
      </c>
      <c r="L103" s="35"/>
      <c r="M103" s="170" t="s">
        <v>613</v>
      </c>
      <c r="N103" s="171" t="s">
        <v>636</v>
      </c>
      <c r="O103" s="36"/>
      <c r="P103" s="172">
        <f>O103*H103</f>
        <v>0</v>
      </c>
      <c r="Q103" s="172">
        <v>0</v>
      </c>
      <c r="R103" s="172">
        <f>Q103*H103</f>
        <v>0</v>
      </c>
      <c r="S103" s="172">
        <v>0.255</v>
      </c>
      <c r="T103" s="173">
        <f>S103*H103</f>
        <v>4.468875</v>
      </c>
      <c r="AR103" s="18" t="s">
        <v>812</v>
      </c>
      <c r="AT103" s="18" t="s">
        <v>807</v>
      </c>
      <c r="AU103" s="18" t="s">
        <v>673</v>
      </c>
      <c r="AY103" s="18" t="s">
        <v>805</v>
      </c>
      <c r="BE103" s="174">
        <f>IF(N103="základní",J103,0)</f>
        <v>0</v>
      </c>
      <c r="BF103" s="174">
        <f>IF(N103="snížená",J103,0)</f>
        <v>0</v>
      </c>
      <c r="BG103" s="174">
        <f>IF(N103="zákl. přenesená",J103,0)</f>
        <v>0</v>
      </c>
      <c r="BH103" s="174">
        <f>IF(N103="sníž. přenesená",J103,0)</f>
        <v>0</v>
      </c>
      <c r="BI103" s="174">
        <f>IF(N103="nulová",J103,0)</f>
        <v>0</v>
      </c>
      <c r="BJ103" s="18" t="s">
        <v>615</v>
      </c>
      <c r="BK103" s="174">
        <f>ROUND(I103*H103,2)</f>
        <v>0</v>
      </c>
      <c r="BL103" s="18" t="s">
        <v>812</v>
      </c>
      <c r="BM103" s="18" t="s">
        <v>813</v>
      </c>
    </row>
    <row r="104" spans="2:47" s="1" customFormat="1" ht="51" customHeight="1">
      <c r="B104" s="35"/>
      <c r="D104" s="175" t="s">
        <v>814</v>
      </c>
      <c r="F104" s="176" t="s">
        <v>815</v>
      </c>
      <c r="I104" s="132"/>
      <c r="L104" s="35"/>
      <c r="M104" s="65"/>
      <c r="N104" s="36"/>
      <c r="O104" s="36"/>
      <c r="P104" s="36"/>
      <c r="Q104" s="36"/>
      <c r="R104" s="36"/>
      <c r="S104" s="36"/>
      <c r="T104" s="66"/>
      <c r="AT104" s="18" t="s">
        <v>814</v>
      </c>
      <c r="AU104" s="18" t="s">
        <v>673</v>
      </c>
    </row>
    <row r="105" spans="2:51" s="11" customFormat="1" ht="20.25" customHeight="1">
      <c r="B105" s="177"/>
      <c r="D105" s="178" t="s">
        <v>816</v>
      </c>
      <c r="E105" s="179" t="s">
        <v>746</v>
      </c>
      <c r="F105" s="180" t="s">
        <v>817</v>
      </c>
      <c r="H105" s="181">
        <v>17.525</v>
      </c>
      <c r="I105" s="182"/>
      <c r="L105" s="177"/>
      <c r="M105" s="183"/>
      <c r="N105" s="184"/>
      <c r="O105" s="184"/>
      <c r="P105" s="184"/>
      <c r="Q105" s="184"/>
      <c r="R105" s="184"/>
      <c r="S105" s="184"/>
      <c r="T105" s="185"/>
      <c r="AT105" s="186" t="s">
        <v>816</v>
      </c>
      <c r="AU105" s="186" t="s">
        <v>673</v>
      </c>
      <c r="AV105" s="11" t="s">
        <v>673</v>
      </c>
      <c r="AW105" s="11" t="s">
        <v>629</v>
      </c>
      <c r="AX105" s="11" t="s">
        <v>615</v>
      </c>
      <c r="AY105" s="186" t="s">
        <v>805</v>
      </c>
    </row>
    <row r="106" spans="2:65" s="1" customFormat="1" ht="20.25" customHeight="1">
      <c r="B106" s="162"/>
      <c r="C106" s="163" t="s">
        <v>673</v>
      </c>
      <c r="D106" s="163" t="s">
        <v>807</v>
      </c>
      <c r="E106" s="164" t="s">
        <v>818</v>
      </c>
      <c r="F106" s="165" t="s">
        <v>819</v>
      </c>
      <c r="G106" s="166" t="s">
        <v>810</v>
      </c>
      <c r="H106" s="167">
        <v>114.323</v>
      </c>
      <c r="I106" s="168"/>
      <c r="J106" s="169">
        <f>ROUND(I106*H106,2)</f>
        <v>0</v>
      </c>
      <c r="K106" s="165" t="s">
        <v>811</v>
      </c>
      <c r="L106" s="35"/>
      <c r="M106" s="170" t="s">
        <v>613</v>
      </c>
      <c r="N106" s="171" t="s">
        <v>636</v>
      </c>
      <c r="O106" s="36"/>
      <c r="P106" s="172">
        <f>O106*H106</f>
        <v>0</v>
      </c>
      <c r="Q106" s="172">
        <v>0</v>
      </c>
      <c r="R106" s="172">
        <f>Q106*H106</f>
        <v>0</v>
      </c>
      <c r="S106" s="172">
        <v>0</v>
      </c>
      <c r="T106" s="173">
        <f>S106*H106</f>
        <v>0</v>
      </c>
      <c r="AR106" s="18" t="s">
        <v>812</v>
      </c>
      <c r="AT106" s="18" t="s">
        <v>807</v>
      </c>
      <c r="AU106" s="18" t="s">
        <v>673</v>
      </c>
      <c r="AY106" s="18" t="s">
        <v>805</v>
      </c>
      <c r="BE106" s="174">
        <f>IF(N106="základní",J106,0)</f>
        <v>0</v>
      </c>
      <c r="BF106" s="174">
        <f>IF(N106="snížená",J106,0)</f>
        <v>0</v>
      </c>
      <c r="BG106" s="174">
        <f>IF(N106="zákl. přenesená",J106,0)</f>
        <v>0</v>
      </c>
      <c r="BH106" s="174">
        <f>IF(N106="sníž. přenesená",J106,0)</f>
        <v>0</v>
      </c>
      <c r="BI106" s="174">
        <f>IF(N106="nulová",J106,0)</f>
        <v>0</v>
      </c>
      <c r="BJ106" s="18" t="s">
        <v>615</v>
      </c>
      <c r="BK106" s="174">
        <f>ROUND(I106*H106,2)</f>
        <v>0</v>
      </c>
      <c r="BL106" s="18" t="s">
        <v>812</v>
      </c>
      <c r="BM106" s="18" t="s">
        <v>820</v>
      </c>
    </row>
    <row r="107" spans="2:47" s="1" customFormat="1" ht="20.25" customHeight="1">
      <c r="B107" s="35"/>
      <c r="D107" s="175" t="s">
        <v>814</v>
      </c>
      <c r="F107" s="176" t="s">
        <v>821</v>
      </c>
      <c r="I107" s="132"/>
      <c r="L107" s="35"/>
      <c r="M107" s="65"/>
      <c r="N107" s="36"/>
      <c r="O107" s="36"/>
      <c r="P107" s="36"/>
      <c r="Q107" s="36"/>
      <c r="R107" s="36"/>
      <c r="S107" s="36"/>
      <c r="T107" s="66"/>
      <c r="AT107" s="18" t="s">
        <v>814</v>
      </c>
      <c r="AU107" s="18" t="s">
        <v>673</v>
      </c>
    </row>
    <row r="108" spans="2:51" s="11" customFormat="1" ht="20.25" customHeight="1">
      <c r="B108" s="177"/>
      <c r="D108" s="175" t="s">
        <v>816</v>
      </c>
      <c r="E108" s="186" t="s">
        <v>675</v>
      </c>
      <c r="F108" s="187" t="s">
        <v>822</v>
      </c>
      <c r="H108" s="188">
        <v>46.338</v>
      </c>
      <c r="I108" s="182"/>
      <c r="L108" s="177"/>
      <c r="M108" s="183"/>
      <c r="N108" s="184"/>
      <c r="O108" s="184"/>
      <c r="P108" s="184"/>
      <c r="Q108" s="184"/>
      <c r="R108" s="184"/>
      <c r="S108" s="184"/>
      <c r="T108" s="185"/>
      <c r="AT108" s="186" t="s">
        <v>816</v>
      </c>
      <c r="AU108" s="186" t="s">
        <v>673</v>
      </c>
      <c r="AV108" s="11" t="s">
        <v>673</v>
      </c>
      <c r="AW108" s="11" t="s">
        <v>629</v>
      </c>
      <c r="AX108" s="11" t="s">
        <v>665</v>
      </c>
      <c r="AY108" s="186" t="s">
        <v>805</v>
      </c>
    </row>
    <row r="109" spans="2:51" s="11" customFormat="1" ht="20.25" customHeight="1">
      <c r="B109" s="177"/>
      <c r="D109" s="175" t="s">
        <v>816</v>
      </c>
      <c r="E109" s="186" t="s">
        <v>613</v>
      </c>
      <c r="F109" s="187" t="s">
        <v>823</v>
      </c>
      <c r="H109" s="188">
        <v>67.985</v>
      </c>
      <c r="I109" s="182"/>
      <c r="L109" s="177"/>
      <c r="M109" s="183"/>
      <c r="N109" s="184"/>
      <c r="O109" s="184"/>
      <c r="P109" s="184"/>
      <c r="Q109" s="184"/>
      <c r="R109" s="184"/>
      <c r="S109" s="184"/>
      <c r="T109" s="185"/>
      <c r="AT109" s="186" t="s">
        <v>816</v>
      </c>
      <c r="AU109" s="186" t="s">
        <v>673</v>
      </c>
      <c r="AV109" s="11" t="s">
        <v>673</v>
      </c>
      <c r="AW109" s="11" t="s">
        <v>629</v>
      </c>
      <c r="AX109" s="11" t="s">
        <v>665</v>
      </c>
      <c r="AY109" s="186" t="s">
        <v>805</v>
      </c>
    </row>
    <row r="110" spans="2:51" s="12" customFormat="1" ht="20.25" customHeight="1">
      <c r="B110" s="189"/>
      <c r="D110" s="178" t="s">
        <v>816</v>
      </c>
      <c r="E110" s="190" t="s">
        <v>613</v>
      </c>
      <c r="F110" s="191" t="s">
        <v>824</v>
      </c>
      <c r="H110" s="192">
        <v>114.323</v>
      </c>
      <c r="I110" s="193"/>
      <c r="L110" s="189"/>
      <c r="M110" s="194"/>
      <c r="N110" s="195"/>
      <c r="O110" s="195"/>
      <c r="P110" s="195"/>
      <c r="Q110" s="195"/>
      <c r="R110" s="195"/>
      <c r="S110" s="195"/>
      <c r="T110" s="196"/>
      <c r="AT110" s="197" t="s">
        <v>816</v>
      </c>
      <c r="AU110" s="197" t="s">
        <v>673</v>
      </c>
      <c r="AV110" s="12" t="s">
        <v>812</v>
      </c>
      <c r="AW110" s="12" t="s">
        <v>629</v>
      </c>
      <c r="AX110" s="12" t="s">
        <v>615</v>
      </c>
      <c r="AY110" s="197" t="s">
        <v>805</v>
      </c>
    </row>
    <row r="111" spans="2:65" s="1" customFormat="1" ht="20.25" customHeight="1">
      <c r="B111" s="162"/>
      <c r="C111" s="163" t="s">
        <v>825</v>
      </c>
      <c r="D111" s="163" t="s">
        <v>807</v>
      </c>
      <c r="E111" s="164" t="s">
        <v>826</v>
      </c>
      <c r="F111" s="165" t="s">
        <v>827</v>
      </c>
      <c r="G111" s="166" t="s">
        <v>810</v>
      </c>
      <c r="H111" s="167">
        <v>59</v>
      </c>
      <c r="I111" s="168"/>
      <c r="J111" s="169">
        <f>ROUND(I111*H111,2)</f>
        <v>0</v>
      </c>
      <c r="K111" s="165" t="s">
        <v>811</v>
      </c>
      <c r="L111" s="35"/>
      <c r="M111" s="170" t="s">
        <v>613</v>
      </c>
      <c r="N111" s="171" t="s">
        <v>636</v>
      </c>
      <c r="O111" s="36"/>
      <c r="P111" s="172">
        <f>O111*H111</f>
        <v>0</v>
      </c>
      <c r="Q111" s="172">
        <v>0</v>
      </c>
      <c r="R111" s="172">
        <f>Q111*H111</f>
        <v>0</v>
      </c>
      <c r="S111" s="172">
        <v>0</v>
      </c>
      <c r="T111" s="173">
        <f>S111*H111</f>
        <v>0</v>
      </c>
      <c r="AR111" s="18" t="s">
        <v>812</v>
      </c>
      <c r="AT111" s="18" t="s">
        <v>807</v>
      </c>
      <c r="AU111" s="18" t="s">
        <v>673</v>
      </c>
      <c r="AY111" s="18" t="s">
        <v>805</v>
      </c>
      <c r="BE111" s="174">
        <f>IF(N111="základní",J111,0)</f>
        <v>0</v>
      </c>
      <c r="BF111" s="174">
        <f>IF(N111="snížená",J111,0)</f>
        <v>0</v>
      </c>
      <c r="BG111" s="174">
        <f>IF(N111="zákl. přenesená",J111,0)</f>
        <v>0</v>
      </c>
      <c r="BH111" s="174">
        <f>IF(N111="sníž. přenesená",J111,0)</f>
        <v>0</v>
      </c>
      <c r="BI111" s="174">
        <f>IF(N111="nulová",J111,0)</f>
        <v>0</v>
      </c>
      <c r="BJ111" s="18" t="s">
        <v>615</v>
      </c>
      <c r="BK111" s="174">
        <f>ROUND(I111*H111,2)</f>
        <v>0</v>
      </c>
      <c r="BL111" s="18" t="s">
        <v>812</v>
      </c>
      <c r="BM111" s="18" t="s">
        <v>828</v>
      </c>
    </row>
    <row r="112" spans="2:47" s="1" customFormat="1" ht="20.25" customHeight="1">
      <c r="B112" s="35"/>
      <c r="D112" s="175" t="s">
        <v>814</v>
      </c>
      <c r="F112" s="176" t="s">
        <v>624</v>
      </c>
      <c r="I112" s="132"/>
      <c r="L112" s="35"/>
      <c r="M112" s="65"/>
      <c r="N112" s="36"/>
      <c r="O112" s="36"/>
      <c r="P112" s="36"/>
      <c r="Q112" s="36"/>
      <c r="R112" s="36"/>
      <c r="S112" s="36"/>
      <c r="T112" s="66"/>
      <c r="AT112" s="18" t="s">
        <v>814</v>
      </c>
      <c r="AU112" s="18" t="s">
        <v>673</v>
      </c>
    </row>
    <row r="113" spans="2:51" s="11" customFormat="1" ht="20.25" customHeight="1">
      <c r="B113" s="177"/>
      <c r="D113" s="175" t="s">
        <v>816</v>
      </c>
      <c r="E113" s="186" t="s">
        <v>613</v>
      </c>
      <c r="F113" s="187" t="s">
        <v>715</v>
      </c>
      <c r="H113" s="188">
        <v>59</v>
      </c>
      <c r="I113" s="182"/>
      <c r="L113" s="177"/>
      <c r="M113" s="183"/>
      <c r="N113" s="184"/>
      <c r="O113" s="184"/>
      <c r="P113" s="184"/>
      <c r="Q113" s="184"/>
      <c r="R113" s="184"/>
      <c r="S113" s="184"/>
      <c r="T113" s="185"/>
      <c r="AT113" s="186" t="s">
        <v>816</v>
      </c>
      <c r="AU113" s="186" t="s">
        <v>673</v>
      </c>
      <c r="AV113" s="11" t="s">
        <v>673</v>
      </c>
      <c r="AW113" s="11" t="s">
        <v>629</v>
      </c>
      <c r="AX113" s="11" t="s">
        <v>615</v>
      </c>
      <c r="AY113" s="186" t="s">
        <v>805</v>
      </c>
    </row>
    <row r="114" spans="2:63" s="10" customFormat="1" ht="29.25" customHeight="1">
      <c r="B114" s="148"/>
      <c r="D114" s="159" t="s">
        <v>664</v>
      </c>
      <c r="E114" s="160" t="s">
        <v>829</v>
      </c>
      <c r="F114" s="160" t="s">
        <v>830</v>
      </c>
      <c r="I114" s="151"/>
      <c r="J114" s="161">
        <f>BK114</f>
        <v>0</v>
      </c>
      <c r="L114" s="148"/>
      <c r="M114" s="153"/>
      <c r="N114" s="154"/>
      <c r="O114" s="154"/>
      <c r="P114" s="155">
        <f>SUM(P115:P288)</f>
        <v>0</v>
      </c>
      <c r="Q114" s="154"/>
      <c r="R114" s="155">
        <f>SUM(R115:R288)</f>
        <v>23.145408320000005</v>
      </c>
      <c r="S114" s="154"/>
      <c r="T114" s="156">
        <f>SUM(T115:T288)</f>
        <v>0.38575200000000004</v>
      </c>
      <c r="AR114" s="149" t="s">
        <v>615</v>
      </c>
      <c r="AT114" s="157" t="s">
        <v>664</v>
      </c>
      <c r="AU114" s="157" t="s">
        <v>615</v>
      </c>
      <c r="AY114" s="149" t="s">
        <v>805</v>
      </c>
      <c r="BK114" s="158">
        <f>SUM(BK115:BK288)</f>
        <v>0</v>
      </c>
    </row>
    <row r="115" spans="2:65" s="1" customFormat="1" ht="20.25" customHeight="1">
      <c r="B115" s="162"/>
      <c r="C115" s="163" t="s">
        <v>812</v>
      </c>
      <c r="D115" s="163" t="s">
        <v>807</v>
      </c>
      <c r="E115" s="164" t="s">
        <v>831</v>
      </c>
      <c r="F115" s="165" t="s">
        <v>832</v>
      </c>
      <c r="G115" s="166" t="s">
        <v>810</v>
      </c>
      <c r="H115" s="167">
        <v>46.338</v>
      </c>
      <c r="I115" s="168"/>
      <c r="J115" s="169">
        <f>ROUND(I115*H115,2)</f>
        <v>0</v>
      </c>
      <c r="K115" s="165" t="s">
        <v>811</v>
      </c>
      <c r="L115" s="35"/>
      <c r="M115" s="170" t="s">
        <v>613</v>
      </c>
      <c r="N115" s="171" t="s">
        <v>636</v>
      </c>
      <c r="O115" s="36"/>
      <c r="P115" s="172">
        <f>O115*H115</f>
        <v>0</v>
      </c>
      <c r="Q115" s="172">
        <v>0.002</v>
      </c>
      <c r="R115" s="172">
        <f>Q115*H115</f>
        <v>0.09267600000000001</v>
      </c>
      <c r="S115" s="172">
        <v>0</v>
      </c>
      <c r="T115" s="173">
        <f>S115*H115</f>
        <v>0</v>
      </c>
      <c r="AR115" s="18" t="s">
        <v>812</v>
      </c>
      <c r="AT115" s="18" t="s">
        <v>807</v>
      </c>
      <c r="AU115" s="18" t="s">
        <v>673</v>
      </c>
      <c r="AY115" s="18" t="s">
        <v>805</v>
      </c>
      <c r="BE115" s="174">
        <f>IF(N115="základní",J115,0)</f>
        <v>0</v>
      </c>
      <c r="BF115" s="174">
        <f>IF(N115="snížená",J115,0)</f>
        <v>0</v>
      </c>
      <c r="BG115" s="174">
        <f>IF(N115="zákl. přenesená",J115,0)</f>
        <v>0</v>
      </c>
      <c r="BH115" s="174">
        <f>IF(N115="sníž. přenesená",J115,0)</f>
        <v>0</v>
      </c>
      <c r="BI115" s="174">
        <f>IF(N115="nulová",J115,0)</f>
        <v>0</v>
      </c>
      <c r="BJ115" s="18" t="s">
        <v>615</v>
      </c>
      <c r="BK115" s="174">
        <f>ROUND(I115*H115,2)</f>
        <v>0</v>
      </c>
      <c r="BL115" s="18" t="s">
        <v>812</v>
      </c>
      <c r="BM115" s="18" t="s">
        <v>833</v>
      </c>
    </row>
    <row r="116" spans="2:47" s="1" customFormat="1" ht="28.5" customHeight="1">
      <c r="B116" s="35"/>
      <c r="D116" s="175" t="s">
        <v>814</v>
      </c>
      <c r="F116" s="176" t="s">
        <v>834</v>
      </c>
      <c r="I116" s="132"/>
      <c r="L116" s="35"/>
      <c r="M116" s="65"/>
      <c r="N116" s="36"/>
      <c r="O116" s="36"/>
      <c r="P116" s="36"/>
      <c r="Q116" s="36"/>
      <c r="R116" s="36"/>
      <c r="S116" s="36"/>
      <c r="T116" s="66"/>
      <c r="AT116" s="18" t="s">
        <v>814</v>
      </c>
      <c r="AU116" s="18" t="s">
        <v>673</v>
      </c>
    </row>
    <row r="117" spans="2:51" s="11" customFormat="1" ht="20.25" customHeight="1">
      <c r="B117" s="177"/>
      <c r="D117" s="178" t="s">
        <v>816</v>
      </c>
      <c r="E117" s="179" t="s">
        <v>613</v>
      </c>
      <c r="F117" s="180" t="s">
        <v>675</v>
      </c>
      <c r="H117" s="181">
        <v>46.338</v>
      </c>
      <c r="I117" s="182"/>
      <c r="L117" s="177"/>
      <c r="M117" s="183"/>
      <c r="N117" s="184"/>
      <c r="O117" s="184"/>
      <c r="P117" s="184"/>
      <c r="Q117" s="184"/>
      <c r="R117" s="184"/>
      <c r="S117" s="184"/>
      <c r="T117" s="185"/>
      <c r="AT117" s="186" t="s">
        <v>816</v>
      </c>
      <c r="AU117" s="186" t="s">
        <v>673</v>
      </c>
      <c r="AV117" s="11" t="s">
        <v>673</v>
      </c>
      <c r="AW117" s="11" t="s">
        <v>629</v>
      </c>
      <c r="AX117" s="11" t="s">
        <v>615</v>
      </c>
      <c r="AY117" s="186" t="s">
        <v>805</v>
      </c>
    </row>
    <row r="118" spans="2:65" s="1" customFormat="1" ht="28.5" customHeight="1">
      <c r="B118" s="162"/>
      <c r="C118" s="163" t="s">
        <v>835</v>
      </c>
      <c r="D118" s="163" t="s">
        <v>807</v>
      </c>
      <c r="E118" s="164" t="s">
        <v>836</v>
      </c>
      <c r="F118" s="165" t="s">
        <v>837</v>
      </c>
      <c r="G118" s="166" t="s">
        <v>810</v>
      </c>
      <c r="H118" s="167">
        <v>46.338</v>
      </c>
      <c r="I118" s="168"/>
      <c r="J118" s="169">
        <f>ROUND(I118*H118,2)</f>
        <v>0</v>
      </c>
      <c r="K118" s="165" t="s">
        <v>613</v>
      </c>
      <c r="L118" s="35"/>
      <c r="M118" s="170" t="s">
        <v>613</v>
      </c>
      <c r="N118" s="171" t="s">
        <v>636</v>
      </c>
      <c r="O118" s="36"/>
      <c r="P118" s="172">
        <f>O118*H118</f>
        <v>0</v>
      </c>
      <c r="Q118" s="172">
        <v>0.00956</v>
      </c>
      <c r="R118" s="172">
        <f>Q118*H118</f>
        <v>0.44299128000000004</v>
      </c>
      <c r="S118" s="172">
        <v>0</v>
      </c>
      <c r="T118" s="173">
        <f>S118*H118</f>
        <v>0</v>
      </c>
      <c r="AR118" s="18" t="s">
        <v>812</v>
      </c>
      <c r="AT118" s="18" t="s">
        <v>807</v>
      </c>
      <c r="AU118" s="18" t="s">
        <v>673</v>
      </c>
      <c r="AY118" s="18" t="s">
        <v>805</v>
      </c>
      <c r="BE118" s="174">
        <f>IF(N118="základní",J118,0)</f>
        <v>0</v>
      </c>
      <c r="BF118" s="174">
        <f>IF(N118="snížená",J118,0)</f>
        <v>0</v>
      </c>
      <c r="BG118" s="174">
        <f>IF(N118="zákl. přenesená",J118,0)</f>
        <v>0</v>
      </c>
      <c r="BH118" s="174">
        <f>IF(N118="sníž. přenesená",J118,0)</f>
        <v>0</v>
      </c>
      <c r="BI118" s="174">
        <f>IF(N118="nulová",J118,0)</f>
        <v>0</v>
      </c>
      <c r="BJ118" s="18" t="s">
        <v>615</v>
      </c>
      <c r="BK118" s="174">
        <f>ROUND(I118*H118,2)</f>
        <v>0</v>
      </c>
      <c r="BL118" s="18" t="s">
        <v>812</v>
      </c>
      <c r="BM118" s="18" t="s">
        <v>838</v>
      </c>
    </row>
    <row r="119" spans="2:47" s="1" customFormat="1" ht="28.5" customHeight="1">
      <c r="B119" s="35"/>
      <c r="D119" s="175" t="s">
        <v>814</v>
      </c>
      <c r="F119" s="176" t="s">
        <v>839</v>
      </c>
      <c r="I119" s="132"/>
      <c r="L119" s="35"/>
      <c r="M119" s="65"/>
      <c r="N119" s="36"/>
      <c r="O119" s="36"/>
      <c r="P119" s="36"/>
      <c r="Q119" s="36"/>
      <c r="R119" s="36"/>
      <c r="S119" s="36"/>
      <c r="T119" s="66"/>
      <c r="AT119" s="18" t="s">
        <v>814</v>
      </c>
      <c r="AU119" s="18" t="s">
        <v>673</v>
      </c>
    </row>
    <row r="120" spans="2:51" s="11" customFormat="1" ht="20.25" customHeight="1">
      <c r="B120" s="177"/>
      <c r="D120" s="178" t="s">
        <v>816</v>
      </c>
      <c r="E120" s="179" t="s">
        <v>613</v>
      </c>
      <c r="F120" s="180" t="s">
        <v>675</v>
      </c>
      <c r="H120" s="181">
        <v>46.338</v>
      </c>
      <c r="I120" s="182"/>
      <c r="L120" s="177"/>
      <c r="M120" s="183"/>
      <c r="N120" s="184"/>
      <c r="O120" s="184"/>
      <c r="P120" s="184"/>
      <c r="Q120" s="184"/>
      <c r="R120" s="184"/>
      <c r="S120" s="184"/>
      <c r="T120" s="185"/>
      <c r="AT120" s="186" t="s">
        <v>816</v>
      </c>
      <c r="AU120" s="186" t="s">
        <v>673</v>
      </c>
      <c r="AV120" s="11" t="s">
        <v>673</v>
      </c>
      <c r="AW120" s="11" t="s">
        <v>629</v>
      </c>
      <c r="AX120" s="11" t="s">
        <v>615</v>
      </c>
      <c r="AY120" s="186" t="s">
        <v>805</v>
      </c>
    </row>
    <row r="121" spans="2:65" s="1" customFormat="1" ht="20.25" customHeight="1">
      <c r="B121" s="162"/>
      <c r="C121" s="198" t="s">
        <v>829</v>
      </c>
      <c r="D121" s="198" t="s">
        <v>840</v>
      </c>
      <c r="E121" s="199" t="s">
        <v>841</v>
      </c>
      <c r="F121" s="200" t="s">
        <v>842</v>
      </c>
      <c r="G121" s="201" t="s">
        <v>810</v>
      </c>
      <c r="H121" s="202">
        <v>47.265</v>
      </c>
      <c r="I121" s="203"/>
      <c r="J121" s="204">
        <f>ROUND(I121*H121,2)</f>
        <v>0</v>
      </c>
      <c r="K121" s="200" t="s">
        <v>613</v>
      </c>
      <c r="L121" s="205"/>
      <c r="M121" s="206" t="s">
        <v>613</v>
      </c>
      <c r="N121" s="207" t="s">
        <v>636</v>
      </c>
      <c r="O121" s="36"/>
      <c r="P121" s="172">
        <f>O121*H121</f>
        <v>0</v>
      </c>
      <c r="Q121" s="172">
        <v>0.00675</v>
      </c>
      <c r="R121" s="172">
        <f>Q121*H121</f>
        <v>0.31903875</v>
      </c>
      <c r="S121" s="172">
        <v>0</v>
      </c>
      <c r="T121" s="173">
        <f>S121*H121</f>
        <v>0</v>
      </c>
      <c r="AR121" s="18" t="s">
        <v>843</v>
      </c>
      <c r="AT121" s="18" t="s">
        <v>840</v>
      </c>
      <c r="AU121" s="18" t="s">
        <v>673</v>
      </c>
      <c r="AY121" s="18" t="s">
        <v>805</v>
      </c>
      <c r="BE121" s="174">
        <f>IF(N121="základní",J121,0)</f>
        <v>0</v>
      </c>
      <c r="BF121" s="174">
        <f>IF(N121="snížená",J121,0)</f>
        <v>0</v>
      </c>
      <c r="BG121" s="174">
        <f>IF(N121="zákl. přenesená",J121,0)</f>
        <v>0</v>
      </c>
      <c r="BH121" s="174">
        <f>IF(N121="sníž. přenesená",J121,0)</f>
        <v>0</v>
      </c>
      <c r="BI121" s="174">
        <f>IF(N121="nulová",J121,0)</f>
        <v>0</v>
      </c>
      <c r="BJ121" s="18" t="s">
        <v>615</v>
      </c>
      <c r="BK121" s="174">
        <f>ROUND(I121*H121,2)</f>
        <v>0</v>
      </c>
      <c r="BL121" s="18" t="s">
        <v>812</v>
      </c>
      <c r="BM121" s="18" t="s">
        <v>844</v>
      </c>
    </row>
    <row r="122" spans="2:47" s="1" customFormat="1" ht="51" customHeight="1">
      <c r="B122" s="35"/>
      <c r="D122" s="175" t="s">
        <v>814</v>
      </c>
      <c r="F122" s="176" t="s">
        <v>845</v>
      </c>
      <c r="I122" s="132"/>
      <c r="L122" s="35"/>
      <c r="M122" s="65"/>
      <c r="N122" s="36"/>
      <c r="O122" s="36"/>
      <c r="P122" s="36"/>
      <c r="Q122" s="36"/>
      <c r="R122" s="36"/>
      <c r="S122" s="36"/>
      <c r="T122" s="66"/>
      <c r="AT122" s="18" t="s">
        <v>814</v>
      </c>
      <c r="AU122" s="18" t="s">
        <v>673</v>
      </c>
    </row>
    <row r="123" spans="2:51" s="11" customFormat="1" ht="20.25" customHeight="1">
      <c r="B123" s="177"/>
      <c r="D123" s="178" t="s">
        <v>816</v>
      </c>
      <c r="E123" s="179" t="s">
        <v>613</v>
      </c>
      <c r="F123" s="180" t="s">
        <v>846</v>
      </c>
      <c r="H123" s="181">
        <v>47.265</v>
      </c>
      <c r="I123" s="182"/>
      <c r="L123" s="177"/>
      <c r="M123" s="183"/>
      <c r="N123" s="184"/>
      <c r="O123" s="184"/>
      <c r="P123" s="184"/>
      <c r="Q123" s="184"/>
      <c r="R123" s="184"/>
      <c r="S123" s="184"/>
      <c r="T123" s="185"/>
      <c r="AT123" s="186" t="s">
        <v>816</v>
      </c>
      <c r="AU123" s="186" t="s">
        <v>673</v>
      </c>
      <c r="AV123" s="11" t="s">
        <v>673</v>
      </c>
      <c r="AW123" s="11" t="s">
        <v>629</v>
      </c>
      <c r="AX123" s="11" t="s">
        <v>615</v>
      </c>
      <c r="AY123" s="186" t="s">
        <v>805</v>
      </c>
    </row>
    <row r="124" spans="2:65" s="1" customFormat="1" ht="28.5" customHeight="1">
      <c r="B124" s="162"/>
      <c r="C124" s="163" t="s">
        <v>847</v>
      </c>
      <c r="D124" s="163" t="s">
        <v>807</v>
      </c>
      <c r="E124" s="164" t="s">
        <v>848</v>
      </c>
      <c r="F124" s="165" t="s">
        <v>849</v>
      </c>
      <c r="G124" s="166" t="s">
        <v>810</v>
      </c>
      <c r="H124" s="167">
        <v>46.338</v>
      </c>
      <c r="I124" s="168"/>
      <c r="J124" s="169">
        <f>ROUND(I124*H124,2)</f>
        <v>0</v>
      </c>
      <c r="K124" s="165" t="s">
        <v>811</v>
      </c>
      <c r="L124" s="35"/>
      <c r="M124" s="170" t="s">
        <v>613</v>
      </c>
      <c r="N124" s="171" t="s">
        <v>636</v>
      </c>
      <c r="O124" s="36"/>
      <c r="P124" s="172">
        <f>O124*H124</f>
        <v>0</v>
      </c>
      <c r="Q124" s="172">
        <v>0.0169</v>
      </c>
      <c r="R124" s="172">
        <f>Q124*H124</f>
        <v>0.7831121999999999</v>
      </c>
      <c r="S124" s="172">
        <v>0</v>
      </c>
      <c r="T124" s="173">
        <f>S124*H124</f>
        <v>0</v>
      </c>
      <c r="AR124" s="18" t="s">
        <v>812</v>
      </c>
      <c r="AT124" s="18" t="s">
        <v>807</v>
      </c>
      <c r="AU124" s="18" t="s">
        <v>673</v>
      </c>
      <c r="AY124" s="18" t="s">
        <v>805</v>
      </c>
      <c r="BE124" s="174">
        <f>IF(N124="základní",J124,0)</f>
        <v>0</v>
      </c>
      <c r="BF124" s="174">
        <f>IF(N124="snížená",J124,0)</f>
        <v>0</v>
      </c>
      <c r="BG124" s="174">
        <f>IF(N124="zákl. přenesená",J124,0)</f>
        <v>0</v>
      </c>
      <c r="BH124" s="174">
        <f>IF(N124="sníž. přenesená",J124,0)</f>
        <v>0</v>
      </c>
      <c r="BI124" s="174">
        <f>IF(N124="nulová",J124,0)</f>
        <v>0</v>
      </c>
      <c r="BJ124" s="18" t="s">
        <v>615</v>
      </c>
      <c r="BK124" s="174">
        <f>ROUND(I124*H124,2)</f>
        <v>0</v>
      </c>
      <c r="BL124" s="18" t="s">
        <v>812</v>
      </c>
      <c r="BM124" s="18" t="s">
        <v>850</v>
      </c>
    </row>
    <row r="125" spans="2:47" s="1" customFormat="1" ht="28.5" customHeight="1">
      <c r="B125" s="35"/>
      <c r="D125" s="175" t="s">
        <v>814</v>
      </c>
      <c r="F125" s="176" t="s">
        <v>851</v>
      </c>
      <c r="I125" s="132"/>
      <c r="L125" s="35"/>
      <c r="M125" s="65"/>
      <c r="N125" s="36"/>
      <c r="O125" s="36"/>
      <c r="P125" s="36"/>
      <c r="Q125" s="36"/>
      <c r="R125" s="36"/>
      <c r="S125" s="36"/>
      <c r="T125" s="66"/>
      <c r="AT125" s="18" t="s">
        <v>814</v>
      </c>
      <c r="AU125" s="18" t="s">
        <v>673</v>
      </c>
    </row>
    <row r="126" spans="2:51" s="11" customFormat="1" ht="20.25" customHeight="1">
      <c r="B126" s="177"/>
      <c r="D126" s="178" t="s">
        <v>816</v>
      </c>
      <c r="E126" s="179" t="s">
        <v>613</v>
      </c>
      <c r="F126" s="180" t="s">
        <v>675</v>
      </c>
      <c r="H126" s="181">
        <v>46.338</v>
      </c>
      <c r="I126" s="182"/>
      <c r="L126" s="177"/>
      <c r="M126" s="183"/>
      <c r="N126" s="184"/>
      <c r="O126" s="184"/>
      <c r="P126" s="184"/>
      <c r="Q126" s="184"/>
      <c r="R126" s="184"/>
      <c r="S126" s="184"/>
      <c r="T126" s="185"/>
      <c r="AT126" s="186" t="s">
        <v>816</v>
      </c>
      <c r="AU126" s="186" t="s">
        <v>673</v>
      </c>
      <c r="AV126" s="11" t="s">
        <v>673</v>
      </c>
      <c r="AW126" s="11" t="s">
        <v>629</v>
      </c>
      <c r="AX126" s="11" t="s">
        <v>615</v>
      </c>
      <c r="AY126" s="186" t="s">
        <v>805</v>
      </c>
    </row>
    <row r="127" spans="2:65" s="1" customFormat="1" ht="20.25" customHeight="1">
      <c r="B127" s="162"/>
      <c r="C127" s="163" t="s">
        <v>843</v>
      </c>
      <c r="D127" s="163" t="s">
        <v>807</v>
      </c>
      <c r="E127" s="164" t="s">
        <v>852</v>
      </c>
      <c r="F127" s="165" t="s">
        <v>853</v>
      </c>
      <c r="G127" s="166" t="s">
        <v>810</v>
      </c>
      <c r="H127" s="167">
        <v>3.772</v>
      </c>
      <c r="I127" s="168"/>
      <c r="J127" s="169">
        <f>ROUND(I127*H127,2)</f>
        <v>0</v>
      </c>
      <c r="K127" s="165" t="s">
        <v>811</v>
      </c>
      <c r="L127" s="35"/>
      <c r="M127" s="170" t="s">
        <v>613</v>
      </c>
      <c r="N127" s="171" t="s">
        <v>636</v>
      </c>
      <c r="O127" s="36"/>
      <c r="P127" s="172">
        <f>O127*H127</f>
        <v>0</v>
      </c>
      <c r="Q127" s="172">
        <v>0.00047</v>
      </c>
      <c r="R127" s="172">
        <f>Q127*H127</f>
        <v>0.00177284</v>
      </c>
      <c r="S127" s="172">
        <v>0</v>
      </c>
      <c r="T127" s="173">
        <f>S127*H127</f>
        <v>0</v>
      </c>
      <c r="AR127" s="18" t="s">
        <v>812</v>
      </c>
      <c r="AT127" s="18" t="s">
        <v>807</v>
      </c>
      <c r="AU127" s="18" t="s">
        <v>673</v>
      </c>
      <c r="AY127" s="18" t="s">
        <v>805</v>
      </c>
      <c r="BE127" s="174">
        <f>IF(N127="základní",J127,0)</f>
        <v>0</v>
      </c>
      <c r="BF127" s="174">
        <f>IF(N127="snížená",J127,0)</f>
        <v>0</v>
      </c>
      <c r="BG127" s="174">
        <f>IF(N127="zákl. přenesená",J127,0)</f>
        <v>0</v>
      </c>
      <c r="BH127" s="174">
        <f>IF(N127="sníž. přenesená",J127,0)</f>
        <v>0</v>
      </c>
      <c r="BI127" s="174">
        <f>IF(N127="nulová",J127,0)</f>
        <v>0</v>
      </c>
      <c r="BJ127" s="18" t="s">
        <v>615</v>
      </c>
      <c r="BK127" s="174">
        <f>ROUND(I127*H127,2)</f>
        <v>0</v>
      </c>
      <c r="BL127" s="18" t="s">
        <v>812</v>
      </c>
      <c r="BM127" s="18" t="s">
        <v>854</v>
      </c>
    </row>
    <row r="128" spans="2:47" s="1" customFormat="1" ht="28.5" customHeight="1">
      <c r="B128" s="35"/>
      <c r="D128" s="175" t="s">
        <v>814</v>
      </c>
      <c r="F128" s="176" t="s">
        <v>855</v>
      </c>
      <c r="I128" s="132"/>
      <c r="L128" s="35"/>
      <c r="M128" s="65"/>
      <c r="N128" s="36"/>
      <c r="O128" s="36"/>
      <c r="P128" s="36"/>
      <c r="Q128" s="36"/>
      <c r="R128" s="36"/>
      <c r="S128" s="36"/>
      <c r="T128" s="66"/>
      <c r="AT128" s="18" t="s">
        <v>814</v>
      </c>
      <c r="AU128" s="18" t="s">
        <v>673</v>
      </c>
    </row>
    <row r="129" spans="2:51" s="11" customFormat="1" ht="20.25" customHeight="1">
      <c r="B129" s="177"/>
      <c r="D129" s="178" t="s">
        <v>816</v>
      </c>
      <c r="E129" s="179" t="s">
        <v>613</v>
      </c>
      <c r="F129" s="180" t="s">
        <v>856</v>
      </c>
      <c r="H129" s="181">
        <v>3.772</v>
      </c>
      <c r="I129" s="182"/>
      <c r="L129" s="177"/>
      <c r="M129" s="183"/>
      <c r="N129" s="184"/>
      <c r="O129" s="184"/>
      <c r="P129" s="184"/>
      <c r="Q129" s="184"/>
      <c r="R129" s="184"/>
      <c r="S129" s="184"/>
      <c r="T129" s="185"/>
      <c r="AT129" s="186" t="s">
        <v>816</v>
      </c>
      <c r="AU129" s="186" t="s">
        <v>673</v>
      </c>
      <c r="AV129" s="11" t="s">
        <v>673</v>
      </c>
      <c r="AW129" s="11" t="s">
        <v>629</v>
      </c>
      <c r="AX129" s="11" t="s">
        <v>615</v>
      </c>
      <c r="AY129" s="186" t="s">
        <v>805</v>
      </c>
    </row>
    <row r="130" spans="2:65" s="1" customFormat="1" ht="28.5" customHeight="1">
      <c r="B130" s="162"/>
      <c r="C130" s="163" t="s">
        <v>857</v>
      </c>
      <c r="D130" s="163" t="s">
        <v>807</v>
      </c>
      <c r="E130" s="164" t="s">
        <v>858</v>
      </c>
      <c r="F130" s="165" t="s">
        <v>859</v>
      </c>
      <c r="G130" s="166" t="s">
        <v>810</v>
      </c>
      <c r="H130" s="167">
        <v>0.563</v>
      </c>
      <c r="I130" s="168"/>
      <c r="J130" s="169">
        <f>ROUND(I130*H130,2)</f>
        <v>0</v>
      </c>
      <c r="K130" s="165" t="s">
        <v>811</v>
      </c>
      <c r="L130" s="35"/>
      <c r="M130" s="170" t="s">
        <v>613</v>
      </c>
      <c r="N130" s="171" t="s">
        <v>636</v>
      </c>
      <c r="O130" s="36"/>
      <c r="P130" s="172">
        <f>O130*H130</f>
        <v>0</v>
      </c>
      <c r="Q130" s="172">
        <v>0.00928</v>
      </c>
      <c r="R130" s="172">
        <f>Q130*H130</f>
        <v>0.005224639999999999</v>
      </c>
      <c r="S130" s="172">
        <v>0</v>
      </c>
      <c r="T130" s="173">
        <f>S130*H130</f>
        <v>0</v>
      </c>
      <c r="AR130" s="18" t="s">
        <v>812</v>
      </c>
      <c r="AT130" s="18" t="s">
        <v>807</v>
      </c>
      <c r="AU130" s="18" t="s">
        <v>673</v>
      </c>
      <c r="AY130" s="18" t="s">
        <v>805</v>
      </c>
      <c r="BE130" s="174">
        <f>IF(N130="základní",J130,0)</f>
        <v>0</v>
      </c>
      <c r="BF130" s="174">
        <f>IF(N130="snížená",J130,0)</f>
        <v>0</v>
      </c>
      <c r="BG130" s="174">
        <f>IF(N130="zákl. přenesená",J130,0)</f>
        <v>0</v>
      </c>
      <c r="BH130" s="174">
        <f>IF(N130="sníž. přenesená",J130,0)</f>
        <v>0</v>
      </c>
      <c r="BI130" s="174">
        <f>IF(N130="nulová",J130,0)</f>
        <v>0</v>
      </c>
      <c r="BJ130" s="18" t="s">
        <v>615</v>
      </c>
      <c r="BK130" s="174">
        <f>ROUND(I130*H130,2)</f>
        <v>0</v>
      </c>
      <c r="BL130" s="18" t="s">
        <v>812</v>
      </c>
      <c r="BM130" s="18" t="s">
        <v>860</v>
      </c>
    </row>
    <row r="131" spans="2:47" s="1" customFormat="1" ht="28.5" customHeight="1">
      <c r="B131" s="35"/>
      <c r="D131" s="178" t="s">
        <v>814</v>
      </c>
      <c r="F131" s="208" t="s">
        <v>861</v>
      </c>
      <c r="I131" s="132"/>
      <c r="L131" s="35"/>
      <c r="M131" s="65"/>
      <c r="N131" s="36"/>
      <c r="O131" s="36"/>
      <c r="P131" s="36"/>
      <c r="Q131" s="36"/>
      <c r="R131" s="36"/>
      <c r="S131" s="36"/>
      <c r="T131" s="66"/>
      <c r="AT131" s="18" t="s">
        <v>814</v>
      </c>
      <c r="AU131" s="18" t="s">
        <v>673</v>
      </c>
    </row>
    <row r="132" spans="2:65" s="1" customFormat="1" ht="20.25" customHeight="1">
      <c r="B132" s="162"/>
      <c r="C132" s="198" t="s">
        <v>620</v>
      </c>
      <c r="D132" s="198" t="s">
        <v>840</v>
      </c>
      <c r="E132" s="199" t="s">
        <v>862</v>
      </c>
      <c r="F132" s="200" t="s">
        <v>863</v>
      </c>
      <c r="G132" s="201" t="s">
        <v>810</v>
      </c>
      <c r="H132" s="202">
        <v>6.999</v>
      </c>
      <c r="I132" s="203"/>
      <c r="J132" s="204">
        <f>ROUND(I132*H132,2)</f>
        <v>0</v>
      </c>
      <c r="K132" s="200" t="s">
        <v>613</v>
      </c>
      <c r="L132" s="205"/>
      <c r="M132" s="206" t="s">
        <v>613</v>
      </c>
      <c r="N132" s="207" t="s">
        <v>636</v>
      </c>
      <c r="O132" s="36"/>
      <c r="P132" s="172">
        <f>O132*H132</f>
        <v>0</v>
      </c>
      <c r="Q132" s="172">
        <v>0.006</v>
      </c>
      <c r="R132" s="172">
        <f>Q132*H132</f>
        <v>0.041994</v>
      </c>
      <c r="S132" s="172">
        <v>0</v>
      </c>
      <c r="T132" s="173">
        <f>S132*H132</f>
        <v>0</v>
      </c>
      <c r="AR132" s="18" t="s">
        <v>843</v>
      </c>
      <c r="AT132" s="18" t="s">
        <v>840</v>
      </c>
      <c r="AU132" s="18" t="s">
        <v>673</v>
      </c>
      <c r="AY132" s="18" t="s">
        <v>805</v>
      </c>
      <c r="BE132" s="174">
        <f>IF(N132="základní",J132,0)</f>
        <v>0</v>
      </c>
      <c r="BF132" s="174">
        <f>IF(N132="snížená",J132,0)</f>
        <v>0</v>
      </c>
      <c r="BG132" s="174">
        <f>IF(N132="zákl. přenesená",J132,0)</f>
        <v>0</v>
      </c>
      <c r="BH132" s="174">
        <f>IF(N132="sníž. přenesená",J132,0)</f>
        <v>0</v>
      </c>
      <c r="BI132" s="174">
        <f>IF(N132="nulová",J132,0)</f>
        <v>0</v>
      </c>
      <c r="BJ132" s="18" t="s">
        <v>615</v>
      </c>
      <c r="BK132" s="174">
        <f>ROUND(I132*H132,2)</f>
        <v>0</v>
      </c>
      <c r="BL132" s="18" t="s">
        <v>812</v>
      </c>
      <c r="BM132" s="18" t="s">
        <v>864</v>
      </c>
    </row>
    <row r="133" spans="2:47" s="1" customFormat="1" ht="39.75" customHeight="1">
      <c r="B133" s="35"/>
      <c r="D133" s="178" t="s">
        <v>814</v>
      </c>
      <c r="F133" s="208" t="s">
        <v>865</v>
      </c>
      <c r="I133" s="132"/>
      <c r="L133" s="35"/>
      <c r="M133" s="65"/>
      <c r="N133" s="36"/>
      <c r="O133" s="36"/>
      <c r="P133" s="36"/>
      <c r="Q133" s="36"/>
      <c r="R133" s="36"/>
      <c r="S133" s="36"/>
      <c r="T133" s="66"/>
      <c r="AT133" s="18" t="s">
        <v>814</v>
      </c>
      <c r="AU133" s="18" t="s">
        <v>673</v>
      </c>
    </row>
    <row r="134" spans="2:65" s="1" customFormat="1" ht="28.5" customHeight="1">
      <c r="B134" s="162"/>
      <c r="C134" s="163" t="s">
        <v>866</v>
      </c>
      <c r="D134" s="163" t="s">
        <v>807</v>
      </c>
      <c r="E134" s="164" t="s">
        <v>867</v>
      </c>
      <c r="F134" s="165" t="s">
        <v>868</v>
      </c>
      <c r="G134" s="166" t="s">
        <v>810</v>
      </c>
      <c r="H134" s="167">
        <v>3.28</v>
      </c>
      <c r="I134" s="168"/>
      <c r="J134" s="169">
        <f>ROUND(I134*H134,2)</f>
        <v>0</v>
      </c>
      <c r="K134" s="165" t="s">
        <v>811</v>
      </c>
      <c r="L134" s="35"/>
      <c r="M134" s="170" t="s">
        <v>613</v>
      </c>
      <c r="N134" s="171" t="s">
        <v>636</v>
      </c>
      <c r="O134" s="36"/>
      <c r="P134" s="172">
        <f>O134*H134</f>
        <v>0</v>
      </c>
      <c r="Q134" s="172">
        <v>0.00956</v>
      </c>
      <c r="R134" s="172">
        <f>Q134*H134</f>
        <v>0.031356800000000004</v>
      </c>
      <c r="S134" s="172">
        <v>0</v>
      </c>
      <c r="T134" s="173">
        <f>S134*H134</f>
        <v>0</v>
      </c>
      <c r="AR134" s="18" t="s">
        <v>812</v>
      </c>
      <c r="AT134" s="18" t="s">
        <v>807</v>
      </c>
      <c r="AU134" s="18" t="s">
        <v>673</v>
      </c>
      <c r="AY134" s="18" t="s">
        <v>805</v>
      </c>
      <c r="BE134" s="174">
        <f>IF(N134="základní",J134,0)</f>
        <v>0</v>
      </c>
      <c r="BF134" s="174">
        <f>IF(N134="snížená",J134,0)</f>
        <v>0</v>
      </c>
      <c r="BG134" s="174">
        <f>IF(N134="zákl. přenesená",J134,0)</f>
        <v>0</v>
      </c>
      <c r="BH134" s="174">
        <f>IF(N134="sníž. přenesená",J134,0)</f>
        <v>0</v>
      </c>
      <c r="BI134" s="174">
        <f>IF(N134="nulová",J134,0)</f>
        <v>0</v>
      </c>
      <c r="BJ134" s="18" t="s">
        <v>615</v>
      </c>
      <c r="BK134" s="174">
        <f>ROUND(I134*H134,2)</f>
        <v>0</v>
      </c>
      <c r="BL134" s="18" t="s">
        <v>812</v>
      </c>
      <c r="BM134" s="18" t="s">
        <v>869</v>
      </c>
    </row>
    <row r="135" spans="2:47" s="1" customFormat="1" ht="28.5" customHeight="1">
      <c r="B135" s="35"/>
      <c r="D135" s="175" t="s">
        <v>814</v>
      </c>
      <c r="F135" s="176" t="s">
        <v>870</v>
      </c>
      <c r="I135" s="132"/>
      <c r="L135" s="35"/>
      <c r="M135" s="65"/>
      <c r="N135" s="36"/>
      <c r="O135" s="36"/>
      <c r="P135" s="36"/>
      <c r="Q135" s="36"/>
      <c r="R135" s="36"/>
      <c r="S135" s="36"/>
      <c r="T135" s="66"/>
      <c r="AT135" s="18" t="s">
        <v>814</v>
      </c>
      <c r="AU135" s="18" t="s">
        <v>673</v>
      </c>
    </row>
    <row r="136" spans="2:51" s="11" customFormat="1" ht="20.25" customHeight="1">
      <c r="B136" s="177"/>
      <c r="D136" s="178" t="s">
        <v>816</v>
      </c>
      <c r="E136" s="179" t="s">
        <v>613</v>
      </c>
      <c r="F136" s="180" t="s">
        <v>725</v>
      </c>
      <c r="H136" s="181">
        <v>3.28</v>
      </c>
      <c r="I136" s="182"/>
      <c r="L136" s="177"/>
      <c r="M136" s="183"/>
      <c r="N136" s="184"/>
      <c r="O136" s="184"/>
      <c r="P136" s="184"/>
      <c r="Q136" s="184"/>
      <c r="R136" s="184"/>
      <c r="S136" s="184"/>
      <c r="T136" s="185"/>
      <c r="AT136" s="186" t="s">
        <v>816</v>
      </c>
      <c r="AU136" s="186" t="s">
        <v>673</v>
      </c>
      <c r="AV136" s="11" t="s">
        <v>673</v>
      </c>
      <c r="AW136" s="11" t="s">
        <v>629</v>
      </c>
      <c r="AX136" s="11" t="s">
        <v>615</v>
      </c>
      <c r="AY136" s="186" t="s">
        <v>805</v>
      </c>
    </row>
    <row r="137" spans="2:65" s="1" customFormat="1" ht="20.25" customHeight="1">
      <c r="B137" s="162"/>
      <c r="C137" s="198" t="s">
        <v>871</v>
      </c>
      <c r="D137" s="198" t="s">
        <v>840</v>
      </c>
      <c r="E137" s="199" t="s">
        <v>872</v>
      </c>
      <c r="F137" s="200" t="s">
        <v>873</v>
      </c>
      <c r="G137" s="201" t="s">
        <v>810</v>
      </c>
      <c r="H137" s="202">
        <v>6.597</v>
      </c>
      <c r="I137" s="203"/>
      <c r="J137" s="204">
        <f>ROUND(I137*H137,2)</f>
        <v>0</v>
      </c>
      <c r="K137" s="200" t="s">
        <v>613</v>
      </c>
      <c r="L137" s="205"/>
      <c r="M137" s="206" t="s">
        <v>613</v>
      </c>
      <c r="N137" s="207" t="s">
        <v>636</v>
      </c>
      <c r="O137" s="36"/>
      <c r="P137" s="172">
        <f>O137*H137</f>
        <v>0</v>
      </c>
      <c r="Q137" s="172">
        <v>0.018</v>
      </c>
      <c r="R137" s="172">
        <f>Q137*H137</f>
        <v>0.118746</v>
      </c>
      <c r="S137" s="172">
        <v>0</v>
      </c>
      <c r="T137" s="173">
        <f>S137*H137</f>
        <v>0</v>
      </c>
      <c r="AR137" s="18" t="s">
        <v>843</v>
      </c>
      <c r="AT137" s="18" t="s">
        <v>840</v>
      </c>
      <c r="AU137" s="18" t="s">
        <v>673</v>
      </c>
      <c r="AY137" s="18" t="s">
        <v>805</v>
      </c>
      <c r="BE137" s="174">
        <f>IF(N137="základní",J137,0)</f>
        <v>0</v>
      </c>
      <c r="BF137" s="174">
        <f>IF(N137="snížená",J137,0)</f>
        <v>0</v>
      </c>
      <c r="BG137" s="174">
        <f>IF(N137="zákl. přenesená",J137,0)</f>
        <v>0</v>
      </c>
      <c r="BH137" s="174">
        <f>IF(N137="sníž. přenesená",J137,0)</f>
        <v>0</v>
      </c>
      <c r="BI137" s="174">
        <f>IF(N137="nulová",J137,0)</f>
        <v>0</v>
      </c>
      <c r="BJ137" s="18" t="s">
        <v>615</v>
      </c>
      <c r="BK137" s="174">
        <f>ROUND(I137*H137,2)</f>
        <v>0</v>
      </c>
      <c r="BL137" s="18" t="s">
        <v>812</v>
      </c>
      <c r="BM137" s="18" t="s">
        <v>874</v>
      </c>
    </row>
    <row r="138" spans="2:47" s="1" customFormat="1" ht="39.75" customHeight="1">
      <c r="B138" s="35"/>
      <c r="D138" s="175" t="s">
        <v>814</v>
      </c>
      <c r="F138" s="176" t="s">
        <v>875</v>
      </c>
      <c r="I138" s="132"/>
      <c r="L138" s="35"/>
      <c r="M138" s="65"/>
      <c r="N138" s="36"/>
      <c r="O138" s="36"/>
      <c r="P138" s="36"/>
      <c r="Q138" s="36"/>
      <c r="R138" s="36"/>
      <c r="S138" s="36"/>
      <c r="T138" s="66"/>
      <c r="AT138" s="18" t="s">
        <v>814</v>
      </c>
      <c r="AU138" s="18" t="s">
        <v>673</v>
      </c>
    </row>
    <row r="139" spans="2:51" s="11" customFormat="1" ht="20.25" customHeight="1">
      <c r="B139" s="177"/>
      <c r="D139" s="178" t="s">
        <v>816</v>
      </c>
      <c r="E139" s="179" t="s">
        <v>613</v>
      </c>
      <c r="F139" s="180" t="s">
        <v>876</v>
      </c>
      <c r="H139" s="181">
        <v>6.597</v>
      </c>
      <c r="I139" s="182"/>
      <c r="L139" s="177"/>
      <c r="M139" s="183"/>
      <c r="N139" s="184"/>
      <c r="O139" s="184"/>
      <c r="P139" s="184"/>
      <c r="Q139" s="184"/>
      <c r="R139" s="184"/>
      <c r="S139" s="184"/>
      <c r="T139" s="185"/>
      <c r="AT139" s="186" t="s">
        <v>816</v>
      </c>
      <c r="AU139" s="186" t="s">
        <v>673</v>
      </c>
      <c r="AV139" s="11" t="s">
        <v>673</v>
      </c>
      <c r="AW139" s="11" t="s">
        <v>629</v>
      </c>
      <c r="AX139" s="11" t="s">
        <v>615</v>
      </c>
      <c r="AY139" s="186" t="s">
        <v>805</v>
      </c>
    </row>
    <row r="140" spans="2:65" s="1" customFormat="1" ht="28.5" customHeight="1">
      <c r="B140" s="162"/>
      <c r="C140" s="163" t="s">
        <v>877</v>
      </c>
      <c r="D140" s="163" t="s">
        <v>807</v>
      </c>
      <c r="E140" s="164" t="s">
        <v>878</v>
      </c>
      <c r="F140" s="165" t="s">
        <v>879</v>
      </c>
      <c r="G140" s="166" t="s">
        <v>810</v>
      </c>
      <c r="H140" s="167">
        <v>3.772</v>
      </c>
      <c r="I140" s="168"/>
      <c r="J140" s="169">
        <f>ROUND(I140*H140,2)</f>
        <v>0</v>
      </c>
      <c r="K140" s="165" t="s">
        <v>811</v>
      </c>
      <c r="L140" s="35"/>
      <c r="M140" s="170" t="s">
        <v>613</v>
      </c>
      <c r="N140" s="171" t="s">
        <v>636</v>
      </c>
      <c r="O140" s="36"/>
      <c r="P140" s="172">
        <f>O140*H140</f>
        <v>0</v>
      </c>
      <c r="Q140" s="172">
        <v>0.00268</v>
      </c>
      <c r="R140" s="172">
        <f>Q140*H140</f>
        <v>0.01010896</v>
      </c>
      <c r="S140" s="172">
        <v>0</v>
      </c>
      <c r="T140" s="173">
        <f>S140*H140</f>
        <v>0</v>
      </c>
      <c r="AR140" s="18" t="s">
        <v>812</v>
      </c>
      <c r="AT140" s="18" t="s">
        <v>807</v>
      </c>
      <c r="AU140" s="18" t="s">
        <v>673</v>
      </c>
      <c r="AY140" s="18" t="s">
        <v>805</v>
      </c>
      <c r="BE140" s="174">
        <f>IF(N140="základní",J140,0)</f>
        <v>0</v>
      </c>
      <c r="BF140" s="174">
        <f>IF(N140="snížená",J140,0)</f>
        <v>0</v>
      </c>
      <c r="BG140" s="174">
        <f>IF(N140="zákl. přenesená",J140,0)</f>
        <v>0</v>
      </c>
      <c r="BH140" s="174">
        <f>IF(N140="sníž. přenesená",J140,0)</f>
        <v>0</v>
      </c>
      <c r="BI140" s="174">
        <f>IF(N140="nulová",J140,0)</f>
        <v>0</v>
      </c>
      <c r="BJ140" s="18" t="s">
        <v>615</v>
      </c>
      <c r="BK140" s="174">
        <f>ROUND(I140*H140,2)</f>
        <v>0</v>
      </c>
      <c r="BL140" s="18" t="s">
        <v>812</v>
      </c>
      <c r="BM140" s="18" t="s">
        <v>880</v>
      </c>
    </row>
    <row r="141" spans="2:47" s="1" customFormat="1" ht="28.5" customHeight="1">
      <c r="B141" s="35"/>
      <c r="D141" s="175" t="s">
        <v>814</v>
      </c>
      <c r="F141" s="176" t="s">
        <v>881</v>
      </c>
      <c r="I141" s="132"/>
      <c r="L141" s="35"/>
      <c r="M141" s="65"/>
      <c r="N141" s="36"/>
      <c r="O141" s="36"/>
      <c r="P141" s="36"/>
      <c r="Q141" s="36"/>
      <c r="R141" s="36"/>
      <c r="S141" s="36"/>
      <c r="T141" s="66"/>
      <c r="AT141" s="18" t="s">
        <v>814</v>
      </c>
      <c r="AU141" s="18" t="s">
        <v>673</v>
      </c>
    </row>
    <row r="142" spans="2:51" s="11" customFormat="1" ht="20.25" customHeight="1">
      <c r="B142" s="177"/>
      <c r="D142" s="178" t="s">
        <v>816</v>
      </c>
      <c r="E142" s="179" t="s">
        <v>613</v>
      </c>
      <c r="F142" s="180" t="s">
        <v>856</v>
      </c>
      <c r="H142" s="181">
        <v>3.772</v>
      </c>
      <c r="I142" s="182"/>
      <c r="L142" s="177"/>
      <c r="M142" s="183"/>
      <c r="N142" s="184"/>
      <c r="O142" s="184"/>
      <c r="P142" s="184"/>
      <c r="Q142" s="184"/>
      <c r="R142" s="184"/>
      <c r="S142" s="184"/>
      <c r="T142" s="185"/>
      <c r="AT142" s="186" t="s">
        <v>816</v>
      </c>
      <c r="AU142" s="186" t="s">
        <v>673</v>
      </c>
      <c r="AV142" s="11" t="s">
        <v>673</v>
      </c>
      <c r="AW142" s="11" t="s">
        <v>629</v>
      </c>
      <c r="AX142" s="11" t="s">
        <v>615</v>
      </c>
      <c r="AY142" s="186" t="s">
        <v>805</v>
      </c>
    </row>
    <row r="143" spans="2:65" s="1" customFormat="1" ht="20.25" customHeight="1">
      <c r="B143" s="162"/>
      <c r="C143" s="163" t="s">
        <v>882</v>
      </c>
      <c r="D143" s="163" t="s">
        <v>807</v>
      </c>
      <c r="E143" s="164" t="s">
        <v>883</v>
      </c>
      <c r="F143" s="165" t="s">
        <v>884</v>
      </c>
      <c r="G143" s="166" t="s">
        <v>810</v>
      </c>
      <c r="H143" s="167">
        <v>368.721</v>
      </c>
      <c r="I143" s="168"/>
      <c r="J143" s="169">
        <f>ROUND(I143*H143,2)</f>
        <v>0</v>
      </c>
      <c r="K143" s="165" t="s">
        <v>811</v>
      </c>
      <c r="L143" s="35"/>
      <c r="M143" s="170" t="s">
        <v>613</v>
      </c>
      <c r="N143" s="171" t="s">
        <v>636</v>
      </c>
      <c r="O143" s="36"/>
      <c r="P143" s="172">
        <f>O143*H143</f>
        <v>0</v>
      </c>
      <c r="Q143" s="172">
        <v>0.00047</v>
      </c>
      <c r="R143" s="172">
        <f>Q143*H143</f>
        <v>0.17329887</v>
      </c>
      <c r="S143" s="172">
        <v>0</v>
      </c>
      <c r="T143" s="173">
        <f>S143*H143</f>
        <v>0</v>
      </c>
      <c r="AR143" s="18" t="s">
        <v>812</v>
      </c>
      <c r="AT143" s="18" t="s">
        <v>807</v>
      </c>
      <c r="AU143" s="18" t="s">
        <v>673</v>
      </c>
      <c r="AY143" s="18" t="s">
        <v>805</v>
      </c>
      <c r="BE143" s="174">
        <f>IF(N143="základní",J143,0)</f>
        <v>0</v>
      </c>
      <c r="BF143" s="174">
        <f>IF(N143="snížená",J143,0)</f>
        <v>0</v>
      </c>
      <c r="BG143" s="174">
        <f>IF(N143="zákl. přenesená",J143,0)</f>
        <v>0</v>
      </c>
      <c r="BH143" s="174">
        <f>IF(N143="sníž. přenesená",J143,0)</f>
        <v>0</v>
      </c>
      <c r="BI143" s="174">
        <f>IF(N143="nulová",J143,0)</f>
        <v>0</v>
      </c>
      <c r="BJ143" s="18" t="s">
        <v>615</v>
      </c>
      <c r="BK143" s="174">
        <f>ROUND(I143*H143,2)</f>
        <v>0</v>
      </c>
      <c r="BL143" s="18" t="s">
        <v>812</v>
      </c>
      <c r="BM143" s="18" t="s">
        <v>885</v>
      </c>
    </row>
    <row r="144" spans="2:47" s="1" customFormat="1" ht="28.5" customHeight="1">
      <c r="B144" s="35"/>
      <c r="D144" s="175" t="s">
        <v>814</v>
      </c>
      <c r="F144" s="176" t="s">
        <v>886</v>
      </c>
      <c r="I144" s="132"/>
      <c r="L144" s="35"/>
      <c r="M144" s="65"/>
      <c r="N144" s="36"/>
      <c r="O144" s="36"/>
      <c r="P144" s="36"/>
      <c r="Q144" s="36"/>
      <c r="R144" s="36"/>
      <c r="S144" s="36"/>
      <c r="T144" s="66"/>
      <c r="AT144" s="18" t="s">
        <v>814</v>
      </c>
      <c r="AU144" s="18" t="s">
        <v>673</v>
      </c>
    </row>
    <row r="145" spans="2:51" s="11" customFormat="1" ht="20.25" customHeight="1">
      <c r="B145" s="177"/>
      <c r="D145" s="178" t="s">
        <v>816</v>
      </c>
      <c r="E145" s="179" t="s">
        <v>733</v>
      </c>
      <c r="F145" s="180" t="s">
        <v>887</v>
      </c>
      <c r="H145" s="181">
        <v>368.721</v>
      </c>
      <c r="I145" s="182"/>
      <c r="L145" s="177"/>
      <c r="M145" s="183"/>
      <c r="N145" s="184"/>
      <c r="O145" s="184"/>
      <c r="P145" s="184"/>
      <c r="Q145" s="184"/>
      <c r="R145" s="184"/>
      <c r="S145" s="184"/>
      <c r="T145" s="185"/>
      <c r="AT145" s="186" t="s">
        <v>816</v>
      </c>
      <c r="AU145" s="186" t="s">
        <v>673</v>
      </c>
      <c r="AV145" s="11" t="s">
        <v>673</v>
      </c>
      <c r="AW145" s="11" t="s">
        <v>629</v>
      </c>
      <c r="AX145" s="11" t="s">
        <v>615</v>
      </c>
      <c r="AY145" s="186" t="s">
        <v>805</v>
      </c>
    </row>
    <row r="146" spans="2:65" s="1" customFormat="1" ht="20.25" customHeight="1">
      <c r="B146" s="162"/>
      <c r="C146" s="163" t="s">
        <v>601</v>
      </c>
      <c r="D146" s="163" t="s">
        <v>807</v>
      </c>
      <c r="E146" s="164" t="s">
        <v>888</v>
      </c>
      <c r="F146" s="165" t="s">
        <v>889</v>
      </c>
      <c r="G146" s="166" t="s">
        <v>810</v>
      </c>
      <c r="H146" s="167">
        <v>20.964</v>
      </c>
      <c r="I146" s="168"/>
      <c r="J146" s="169">
        <f>ROUND(I146*H146,2)</f>
        <v>0</v>
      </c>
      <c r="K146" s="165" t="s">
        <v>811</v>
      </c>
      <c r="L146" s="35"/>
      <c r="M146" s="170" t="s">
        <v>613</v>
      </c>
      <c r="N146" s="171" t="s">
        <v>636</v>
      </c>
      <c r="O146" s="36"/>
      <c r="P146" s="172">
        <f>O146*H146</f>
        <v>0</v>
      </c>
      <c r="Q146" s="172">
        <v>0.00825</v>
      </c>
      <c r="R146" s="172">
        <f>Q146*H146</f>
        <v>0.172953</v>
      </c>
      <c r="S146" s="172">
        <v>0</v>
      </c>
      <c r="T146" s="173">
        <f>S146*H146</f>
        <v>0</v>
      </c>
      <c r="AR146" s="18" t="s">
        <v>812</v>
      </c>
      <c r="AT146" s="18" t="s">
        <v>807</v>
      </c>
      <c r="AU146" s="18" t="s">
        <v>673</v>
      </c>
      <c r="AY146" s="18" t="s">
        <v>805</v>
      </c>
      <c r="BE146" s="174">
        <f>IF(N146="základní",J146,0)</f>
        <v>0</v>
      </c>
      <c r="BF146" s="174">
        <f>IF(N146="snížená",J146,0)</f>
        <v>0</v>
      </c>
      <c r="BG146" s="174">
        <f>IF(N146="zákl. přenesená",J146,0)</f>
        <v>0</v>
      </c>
      <c r="BH146" s="174">
        <f>IF(N146="sníž. přenesená",J146,0)</f>
        <v>0</v>
      </c>
      <c r="BI146" s="174">
        <f>IF(N146="nulová",J146,0)</f>
        <v>0</v>
      </c>
      <c r="BJ146" s="18" t="s">
        <v>615</v>
      </c>
      <c r="BK146" s="174">
        <f>ROUND(I146*H146,2)</f>
        <v>0</v>
      </c>
      <c r="BL146" s="18" t="s">
        <v>812</v>
      </c>
      <c r="BM146" s="18" t="s">
        <v>890</v>
      </c>
    </row>
    <row r="147" spans="2:47" s="1" customFormat="1" ht="28.5" customHeight="1">
      <c r="B147" s="35"/>
      <c r="D147" s="178" t="s">
        <v>814</v>
      </c>
      <c r="F147" s="208" t="s">
        <v>891</v>
      </c>
      <c r="I147" s="132"/>
      <c r="L147" s="35"/>
      <c r="M147" s="65"/>
      <c r="N147" s="36"/>
      <c r="O147" s="36"/>
      <c r="P147" s="36"/>
      <c r="Q147" s="36"/>
      <c r="R147" s="36"/>
      <c r="S147" s="36"/>
      <c r="T147" s="66"/>
      <c r="AT147" s="18" t="s">
        <v>814</v>
      </c>
      <c r="AU147" s="18" t="s">
        <v>673</v>
      </c>
    </row>
    <row r="148" spans="2:65" s="1" customFormat="1" ht="20.25" customHeight="1">
      <c r="B148" s="162"/>
      <c r="C148" s="198" t="s">
        <v>892</v>
      </c>
      <c r="D148" s="198" t="s">
        <v>840</v>
      </c>
      <c r="E148" s="199" t="s">
        <v>893</v>
      </c>
      <c r="F148" s="200" t="s">
        <v>894</v>
      </c>
      <c r="G148" s="201" t="s">
        <v>810</v>
      </c>
      <c r="H148" s="202">
        <v>21.384</v>
      </c>
      <c r="I148" s="203"/>
      <c r="J148" s="204">
        <f>ROUND(I148*H148,2)</f>
        <v>0</v>
      </c>
      <c r="K148" s="200" t="s">
        <v>811</v>
      </c>
      <c r="L148" s="205"/>
      <c r="M148" s="206" t="s">
        <v>613</v>
      </c>
      <c r="N148" s="207" t="s">
        <v>636</v>
      </c>
      <c r="O148" s="36"/>
      <c r="P148" s="172">
        <f>O148*H148</f>
        <v>0</v>
      </c>
      <c r="Q148" s="172">
        <v>0.00045</v>
      </c>
      <c r="R148" s="172">
        <f>Q148*H148</f>
        <v>0.009622799999999999</v>
      </c>
      <c r="S148" s="172">
        <v>0</v>
      </c>
      <c r="T148" s="173">
        <f>S148*H148</f>
        <v>0</v>
      </c>
      <c r="AR148" s="18" t="s">
        <v>843</v>
      </c>
      <c r="AT148" s="18" t="s">
        <v>840</v>
      </c>
      <c r="AU148" s="18" t="s">
        <v>673</v>
      </c>
      <c r="AY148" s="18" t="s">
        <v>805</v>
      </c>
      <c r="BE148" s="174">
        <f>IF(N148="základní",J148,0)</f>
        <v>0</v>
      </c>
      <c r="BF148" s="174">
        <f>IF(N148="snížená",J148,0)</f>
        <v>0</v>
      </c>
      <c r="BG148" s="174">
        <f>IF(N148="zákl. přenesená",J148,0)</f>
        <v>0</v>
      </c>
      <c r="BH148" s="174">
        <f>IF(N148="sníž. přenesená",J148,0)</f>
        <v>0</v>
      </c>
      <c r="BI148" s="174">
        <f>IF(N148="nulová",J148,0)</f>
        <v>0</v>
      </c>
      <c r="BJ148" s="18" t="s">
        <v>615</v>
      </c>
      <c r="BK148" s="174">
        <f>ROUND(I148*H148,2)</f>
        <v>0</v>
      </c>
      <c r="BL148" s="18" t="s">
        <v>812</v>
      </c>
      <c r="BM148" s="18" t="s">
        <v>895</v>
      </c>
    </row>
    <row r="149" spans="2:47" s="1" customFormat="1" ht="28.5" customHeight="1">
      <c r="B149" s="35"/>
      <c r="D149" s="175" t="s">
        <v>814</v>
      </c>
      <c r="F149" s="176" t="s">
        <v>896</v>
      </c>
      <c r="I149" s="132"/>
      <c r="L149" s="35"/>
      <c r="M149" s="65"/>
      <c r="N149" s="36"/>
      <c r="O149" s="36"/>
      <c r="P149" s="36"/>
      <c r="Q149" s="36"/>
      <c r="R149" s="36"/>
      <c r="S149" s="36"/>
      <c r="T149" s="66"/>
      <c r="AT149" s="18" t="s">
        <v>814</v>
      </c>
      <c r="AU149" s="18" t="s">
        <v>673</v>
      </c>
    </row>
    <row r="150" spans="2:47" s="1" customFormat="1" ht="28.5" customHeight="1">
      <c r="B150" s="35"/>
      <c r="D150" s="178" t="s">
        <v>897</v>
      </c>
      <c r="F150" s="209" t="s">
        <v>898</v>
      </c>
      <c r="I150" s="132"/>
      <c r="L150" s="35"/>
      <c r="M150" s="65"/>
      <c r="N150" s="36"/>
      <c r="O150" s="36"/>
      <c r="P150" s="36"/>
      <c r="Q150" s="36"/>
      <c r="R150" s="36"/>
      <c r="S150" s="36"/>
      <c r="T150" s="66"/>
      <c r="AT150" s="18" t="s">
        <v>897</v>
      </c>
      <c r="AU150" s="18" t="s">
        <v>673</v>
      </c>
    </row>
    <row r="151" spans="2:65" s="1" customFormat="1" ht="20.25" customHeight="1">
      <c r="B151" s="162"/>
      <c r="C151" s="163" t="s">
        <v>899</v>
      </c>
      <c r="D151" s="163" t="s">
        <v>807</v>
      </c>
      <c r="E151" s="164" t="s">
        <v>900</v>
      </c>
      <c r="F151" s="165" t="s">
        <v>901</v>
      </c>
      <c r="G151" s="166" t="s">
        <v>810</v>
      </c>
      <c r="H151" s="167">
        <v>4.365</v>
      </c>
      <c r="I151" s="168"/>
      <c r="J151" s="169">
        <f>ROUND(I151*H151,2)</f>
        <v>0</v>
      </c>
      <c r="K151" s="165" t="s">
        <v>811</v>
      </c>
      <c r="L151" s="35"/>
      <c r="M151" s="170" t="s">
        <v>613</v>
      </c>
      <c r="N151" s="171" t="s">
        <v>636</v>
      </c>
      <c r="O151" s="36"/>
      <c r="P151" s="172">
        <f>O151*H151</f>
        <v>0</v>
      </c>
      <c r="Q151" s="172">
        <v>0.00825</v>
      </c>
      <c r="R151" s="172">
        <f>Q151*H151</f>
        <v>0.03601125</v>
      </c>
      <c r="S151" s="172">
        <v>0</v>
      </c>
      <c r="T151" s="173">
        <f>S151*H151</f>
        <v>0</v>
      </c>
      <c r="AR151" s="18" t="s">
        <v>812</v>
      </c>
      <c r="AT151" s="18" t="s">
        <v>807</v>
      </c>
      <c r="AU151" s="18" t="s">
        <v>673</v>
      </c>
      <c r="AY151" s="18" t="s">
        <v>805</v>
      </c>
      <c r="BE151" s="174">
        <f>IF(N151="základní",J151,0)</f>
        <v>0</v>
      </c>
      <c r="BF151" s="174">
        <f>IF(N151="snížená",J151,0)</f>
        <v>0</v>
      </c>
      <c r="BG151" s="174">
        <f>IF(N151="zákl. přenesená",J151,0)</f>
        <v>0</v>
      </c>
      <c r="BH151" s="174">
        <f>IF(N151="sníž. přenesená",J151,0)</f>
        <v>0</v>
      </c>
      <c r="BI151" s="174">
        <f>IF(N151="nulová",J151,0)</f>
        <v>0</v>
      </c>
      <c r="BJ151" s="18" t="s">
        <v>615</v>
      </c>
      <c r="BK151" s="174">
        <f>ROUND(I151*H151,2)</f>
        <v>0</v>
      </c>
      <c r="BL151" s="18" t="s">
        <v>812</v>
      </c>
      <c r="BM151" s="18" t="s">
        <v>902</v>
      </c>
    </row>
    <row r="152" spans="2:47" s="1" customFormat="1" ht="28.5" customHeight="1">
      <c r="B152" s="35"/>
      <c r="D152" s="175" t="s">
        <v>814</v>
      </c>
      <c r="F152" s="176" t="s">
        <v>903</v>
      </c>
      <c r="I152" s="132"/>
      <c r="L152" s="35"/>
      <c r="M152" s="65"/>
      <c r="N152" s="36"/>
      <c r="O152" s="36"/>
      <c r="P152" s="36"/>
      <c r="Q152" s="36"/>
      <c r="R152" s="36"/>
      <c r="S152" s="36"/>
      <c r="T152" s="66"/>
      <c r="AT152" s="18" t="s">
        <v>814</v>
      </c>
      <c r="AU152" s="18" t="s">
        <v>673</v>
      </c>
    </row>
    <row r="153" spans="2:51" s="11" customFormat="1" ht="20.25" customHeight="1">
      <c r="B153" s="177"/>
      <c r="D153" s="178" t="s">
        <v>816</v>
      </c>
      <c r="E153" s="179" t="s">
        <v>613</v>
      </c>
      <c r="F153" s="180" t="s">
        <v>710</v>
      </c>
      <c r="H153" s="181">
        <v>4.365</v>
      </c>
      <c r="I153" s="182"/>
      <c r="L153" s="177"/>
      <c r="M153" s="183"/>
      <c r="N153" s="184"/>
      <c r="O153" s="184"/>
      <c r="P153" s="184"/>
      <c r="Q153" s="184"/>
      <c r="R153" s="184"/>
      <c r="S153" s="184"/>
      <c r="T153" s="185"/>
      <c r="AT153" s="186" t="s">
        <v>816</v>
      </c>
      <c r="AU153" s="186" t="s">
        <v>673</v>
      </c>
      <c r="AV153" s="11" t="s">
        <v>673</v>
      </c>
      <c r="AW153" s="11" t="s">
        <v>629</v>
      </c>
      <c r="AX153" s="11" t="s">
        <v>615</v>
      </c>
      <c r="AY153" s="186" t="s">
        <v>805</v>
      </c>
    </row>
    <row r="154" spans="2:65" s="1" customFormat="1" ht="20.25" customHeight="1">
      <c r="B154" s="162"/>
      <c r="C154" s="198" t="s">
        <v>904</v>
      </c>
      <c r="D154" s="198" t="s">
        <v>840</v>
      </c>
      <c r="E154" s="199" t="s">
        <v>905</v>
      </c>
      <c r="F154" s="200" t="s">
        <v>906</v>
      </c>
      <c r="G154" s="201" t="s">
        <v>810</v>
      </c>
      <c r="H154" s="202">
        <v>4.452</v>
      </c>
      <c r="I154" s="203"/>
      <c r="J154" s="204">
        <f>ROUND(I154*H154,2)</f>
        <v>0</v>
      </c>
      <c r="K154" s="200" t="s">
        <v>811</v>
      </c>
      <c r="L154" s="205"/>
      <c r="M154" s="206" t="s">
        <v>613</v>
      </c>
      <c r="N154" s="207" t="s">
        <v>636</v>
      </c>
      <c r="O154" s="36"/>
      <c r="P154" s="172">
        <f>O154*H154</f>
        <v>0</v>
      </c>
      <c r="Q154" s="172">
        <v>0.00075</v>
      </c>
      <c r="R154" s="172">
        <f>Q154*H154</f>
        <v>0.003339</v>
      </c>
      <c r="S154" s="172">
        <v>0</v>
      </c>
      <c r="T154" s="173">
        <f>S154*H154</f>
        <v>0</v>
      </c>
      <c r="AR154" s="18" t="s">
        <v>843</v>
      </c>
      <c r="AT154" s="18" t="s">
        <v>840</v>
      </c>
      <c r="AU154" s="18" t="s">
        <v>673</v>
      </c>
      <c r="AY154" s="18" t="s">
        <v>805</v>
      </c>
      <c r="BE154" s="174">
        <f>IF(N154="základní",J154,0)</f>
        <v>0</v>
      </c>
      <c r="BF154" s="174">
        <f>IF(N154="snížená",J154,0)</f>
        <v>0</v>
      </c>
      <c r="BG154" s="174">
        <f>IF(N154="zákl. přenesená",J154,0)</f>
        <v>0</v>
      </c>
      <c r="BH154" s="174">
        <f>IF(N154="sníž. přenesená",J154,0)</f>
        <v>0</v>
      </c>
      <c r="BI154" s="174">
        <f>IF(N154="nulová",J154,0)</f>
        <v>0</v>
      </c>
      <c r="BJ154" s="18" t="s">
        <v>615</v>
      </c>
      <c r="BK154" s="174">
        <f>ROUND(I154*H154,2)</f>
        <v>0</v>
      </c>
      <c r="BL154" s="18" t="s">
        <v>812</v>
      </c>
      <c r="BM154" s="18" t="s">
        <v>907</v>
      </c>
    </row>
    <row r="155" spans="2:47" s="1" customFormat="1" ht="28.5" customHeight="1">
      <c r="B155" s="35"/>
      <c r="D155" s="175" t="s">
        <v>814</v>
      </c>
      <c r="F155" s="176" t="s">
        <v>908</v>
      </c>
      <c r="I155" s="132"/>
      <c r="L155" s="35"/>
      <c r="M155" s="65"/>
      <c r="N155" s="36"/>
      <c r="O155" s="36"/>
      <c r="P155" s="36"/>
      <c r="Q155" s="36"/>
      <c r="R155" s="36"/>
      <c r="S155" s="36"/>
      <c r="T155" s="66"/>
      <c r="AT155" s="18" t="s">
        <v>814</v>
      </c>
      <c r="AU155" s="18" t="s">
        <v>673</v>
      </c>
    </row>
    <row r="156" spans="2:47" s="1" customFormat="1" ht="28.5" customHeight="1">
      <c r="B156" s="35"/>
      <c r="D156" s="175" t="s">
        <v>897</v>
      </c>
      <c r="F156" s="210" t="s">
        <v>898</v>
      </c>
      <c r="I156" s="132"/>
      <c r="L156" s="35"/>
      <c r="M156" s="65"/>
      <c r="N156" s="36"/>
      <c r="O156" s="36"/>
      <c r="P156" s="36"/>
      <c r="Q156" s="36"/>
      <c r="R156" s="36"/>
      <c r="S156" s="36"/>
      <c r="T156" s="66"/>
      <c r="AT156" s="18" t="s">
        <v>897</v>
      </c>
      <c r="AU156" s="18" t="s">
        <v>673</v>
      </c>
    </row>
    <row r="157" spans="2:51" s="11" customFormat="1" ht="20.25" customHeight="1">
      <c r="B157" s="177"/>
      <c r="D157" s="178" t="s">
        <v>816</v>
      </c>
      <c r="E157" s="179" t="s">
        <v>613</v>
      </c>
      <c r="F157" s="180" t="s">
        <v>909</v>
      </c>
      <c r="H157" s="181">
        <v>4.452</v>
      </c>
      <c r="I157" s="182"/>
      <c r="L157" s="177"/>
      <c r="M157" s="183"/>
      <c r="N157" s="184"/>
      <c r="O157" s="184"/>
      <c r="P157" s="184"/>
      <c r="Q157" s="184"/>
      <c r="R157" s="184"/>
      <c r="S157" s="184"/>
      <c r="T157" s="185"/>
      <c r="AT157" s="186" t="s">
        <v>816</v>
      </c>
      <c r="AU157" s="186" t="s">
        <v>673</v>
      </c>
      <c r="AV157" s="11" t="s">
        <v>673</v>
      </c>
      <c r="AW157" s="11" t="s">
        <v>629</v>
      </c>
      <c r="AX157" s="11" t="s">
        <v>615</v>
      </c>
      <c r="AY157" s="186" t="s">
        <v>805</v>
      </c>
    </row>
    <row r="158" spans="2:65" s="1" customFormat="1" ht="20.25" customHeight="1">
      <c r="B158" s="162"/>
      <c r="C158" s="163" t="s">
        <v>910</v>
      </c>
      <c r="D158" s="163" t="s">
        <v>807</v>
      </c>
      <c r="E158" s="164" t="s">
        <v>911</v>
      </c>
      <c r="F158" s="165" t="s">
        <v>912</v>
      </c>
      <c r="G158" s="166" t="s">
        <v>810</v>
      </c>
      <c r="H158" s="167">
        <v>2.948</v>
      </c>
      <c r="I158" s="168"/>
      <c r="J158" s="169">
        <f>ROUND(I158*H158,2)</f>
        <v>0</v>
      </c>
      <c r="K158" s="165" t="s">
        <v>811</v>
      </c>
      <c r="L158" s="35"/>
      <c r="M158" s="170" t="s">
        <v>613</v>
      </c>
      <c r="N158" s="171" t="s">
        <v>636</v>
      </c>
      <c r="O158" s="36"/>
      <c r="P158" s="172">
        <f>O158*H158</f>
        <v>0</v>
      </c>
      <c r="Q158" s="172">
        <v>0.00832</v>
      </c>
      <c r="R158" s="172">
        <f>Q158*H158</f>
        <v>0.024527359999999998</v>
      </c>
      <c r="S158" s="172">
        <v>0</v>
      </c>
      <c r="T158" s="173">
        <f>S158*H158</f>
        <v>0</v>
      </c>
      <c r="AR158" s="18" t="s">
        <v>812</v>
      </c>
      <c r="AT158" s="18" t="s">
        <v>807</v>
      </c>
      <c r="AU158" s="18" t="s">
        <v>673</v>
      </c>
      <c r="AY158" s="18" t="s">
        <v>805</v>
      </c>
      <c r="BE158" s="174">
        <f>IF(N158="základní",J158,0)</f>
        <v>0</v>
      </c>
      <c r="BF158" s="174">
        <f>IF(N158="snížená",J158,0)</f>
        <v>0</v>
      </c>
      <c r="BG158" s="174">
        <f>IF(N158="zákl. přenesená",J158,0)</f>
        <v>0</v>
      </c>
      <c r="BH158" s="174">
        <f>IF(N158="sníž. přenesená",J158,0)</f>
        <v>0</v>
      </c>
      <c r="BI158" s="174">
        <f>IF(N158="nulová",J158,0)</f>
        <v>0</v>
      </c>
      <c r="BJ158" s="18" t="s">
        <v>615</v>
      </c>
      <c r="BK158" s="174">
        <f>ROUND(I158*H158,2)</f>
        <v>0</v>
      </c>
      <c r="BL158" s="18" t="s">
        <v>812</v>
      </c>
      <c r="BM158" s="18" t="s">
        <v>913</v>
      </c>
    </row>
    <row r="159" spans="2:47" s="1" customFormat="1" ht="28.5" customHeight="1">
      <c r="B159" s="35"/>
      <c r="D159" s="175" t="s">
        <v>814</v>
      </c>
      <c r="F159" s="176" t="s">
        <v>914</v>
      </c>
      <c r="I159" s="132"/>
      <c r="L159" s="35"/>
      <c r="M159" s="65"/>
      <c r="N159" s="36"/>
      <c r="O159" s="36"/>
      <c r="P159" s="36"/>
      <c r="Q159" s="36"/>
      <c r="R159" s="36"/>
      <c r="S159" s="36"/>
      <c r="T159" s="66"/>
      <c r="AT159" s="18" t="s">
        <v>814</v>
      </c>
      <c r="AU159" s="18" t="s">
        <v>673</v>
      </c>
    </row>
    <row r="160" spans="2:51" s="11" customFormat="1" ht="20.25" customHeight="1">
      <c r="B160" s="177"/>
      <c r="D160" s="178" t="s">
        <v>816</v>
      </c>
      <c r="E160" s="179" t="s">
        <v>613</v>
      </c>
      <c r="F160" s="180" t="s">
        <v>717</v>
      </c>
      <c r="H160" s="181">
        <v>2.948</v>
      </c>
      <c r="I160" s="182"/>
      <c r="L160" s="177"/>
      <c r="M160" s="183"/>
      <c r="N160" s="184"/>
      <c r="O160" s="184"/>
      <c r="P160" s="184"/>
      <c r="Q160" s="184"/>
      <c r="R160" s="184"/>
      <c r="S160" s="184"/>
      <c r="T160" s="185"/>
      <c r="AT160" s="186" t="s">
        <v>816</v>
      </c>
      <c r="AU160" s="186" t="s">
        <v>673</v>
      </c>
      <c r="AV160" s="11" t="s">
        <v>673</v>
      </c>
      <c r="AW160" s="11" t="s">
        <v>629</v>
      </c>
      <c r="AX160" s="11" t="s">
        <v>615</v>
      </c>
      <c r="AY160" s="186" t="s">
        <v>805</v>
      </c>
    </row>
    <row r="161" spans="2:65" s="1" customFormat="1" ht="20.25" customHeight="1">
      <c r="B161" s="162"/>
      <c r="C161" s="198" t="s">
        <v>915</v>
      </c>
      <c r="D161" s="198" t="s">
        <v>840</v>
      </c>
      <c r="E161" s="199" t="s">
        <v>916</v>
      </c>
      <c r="F161" s="200" t="s">
        <v>917</v>
      </c>
      <c r="G161" s="201" t="s">
        <v>810</v>
      </c>
      <c r="H161" s="202">
        <v>3.007</v>
      </c>
      <c r="I161" s="203"/>
      <c r="J161" s="204">
        <f>ROUND(I161*H161,2)</f>
        <v>0</v>
      </c>
      <c r="K161" s="200" t="s">
        <v>811</v>
      </c>
      <c r="L161" s="205"/>
      <c r="M161" s="206" t="s">
        <v>613</v>
      </c>
      <c r="N161" s="207" t="s">
        <v>636</v>
      </c>
      <c r="O161" s="36"/>
      <c r="P161" s="172">
        <f>O161*H161</f>
        <v>0</v>
      </c>
      <c r="Q161" s="172">
        <v>0.003</v>
      </c>
      <c r="R161" s="172">
        <f>Q161*H161</f>
        <v>0.009021000000000001</v>
      </c>
      <c r="S161" s="172">
        <v>0</v>
      </c>
      <c r="T161" s="173">
        <f>S161*H161</f>
        <v>0</v>
      </c>
      <c r="AR161" s="18" t="s">
        <v>843</v>
      </c>
      <c r="AT161" s="18" t="s">
        <v>840</v>
      </c>
      <c r="AU161" s="18" t="s">
        <v>673</v>
      </c>
      <c r="AY161" s="18" t="s">
        <v>805</v>
      </c>
      <c r="BE161" s="174">
        <f>IF(N161="základní",J161,0)</f>
        <v>0</v>
      </c>
      <c r="BF161" s="174">
        <f>IF(N161="snížená",J161,0)</f>
        <v>0</v>
      </c>
      <c r="BG161" s="174">
        <f>IF(N161="zákl. přenesená",J161,0)</f>
        <v>0</v>
      </c>
      <c r="BH161" s="174">
        <f>IF(N161="sníž. přenesená",J161,0)</f>
        <v>0</v>
      </c>
      <c r="BI161" s="174">
        <f>IF(N161="nulová",J161,0)</f>
        <v>0</v>
      </c>
      <c r="BJ161" s="18" t="s">
        <v>615</v>
      </c>
      <c r="BK161" s="174">
        <f>ROUND(I161*H161,2)</f>
        <v>0</v>
      </c>
      <c r="BL161" s="18" t="s">
        <v>812</v>
      </c>
      <c r="BM161" s="18" t="s">
        <v>918</v>
      </c>
    </row>
    <row r="162" spans="2:47" s="1" customFormat="1" ht="39.75" customHeight="1">
      <c r="B162" s="35"/>
      <c r="D162" s="175" t="s">
        <v>814</v>
      </c>
      <c r="F162" s="176" t="s">
        <v>919</v>
      </c>
      <c r="I162" s="132"/>
      <c r="L162" s="35"/>
      <c r="M162" s="65"/>
      <c r="N162" s="36"/>
      <c r="O162" s="36"/>
      <c r="P162" s="36"/>
      <c r="Q162" s="36"/>
      <c r="R162" s="36"/>
      <c r="S162" s="36"/>
      <c r="T162" s="66"/>
      <c r="AT162" s="18" t="s">
        <v>814</v>
      </c>
      <c r="AU162" s="18" t="s">
        <v>673</v>
      </c>
    </row>
    <row r="163" spans="2:51" s="11" customFormat="1" ht="20.25" customHeight="1">
      <c r="B163" s="177"/>
      <c r="D163" s="178" t="s">
        <v>816</v>
      </c>
      <c r="E163" s="179" t="s">
        <v>613</v>
      </c>
      <c r="F163" s="180" t="s">
        <v>920</v>
      </c>
      <c r="H163" s="181">
        <v>3.007</v>
      </c>
      <c r="I163" s="182"/>
      <c r="L163" s="177"/>
      <c r="M163" s="183"/>
      <c r="N163" s="184"/>
      <c r="O163" s="184"/>
      <c r="P163" s="184"/>
      <c r="Q163" s="184"/>
      <c r="R163" s="184"/>
      <c r="S163" s="184"/>
      <c r="T163" s="185"/>
      <c r="AT163" s="186" t="s">
        <v>816</v>
      </c>
      <c r="AU163" s="186" t="s">
        <v>673</v>
      </c>
      <c r="AV163" s="11" t="s">
        <v>673</v>
      </c>
      <c r="AW163" s="11" t="s">
        <v>629</v>
      </c>
      <c r="AX163" s="11" t="s">
        <v>615</v>
      </c>
      <c r="AY163" s="186" t="s">
        <v>805</v>
      </c>
    </row>
    <row r="164" spans="2:65" s="1" customFormat="1" ht="20.25" customHeight="1">
      <c r="B164" s="162"/>
      <c r="C164" s="163" t="s">
        <v>600</v>
      </c>
      <c r="D164" s="163" t="s">
        <v>807</v>
      </c>
      <c r="E164" s="164" t="s">
        <v>921</v>
      </c>
      <c r="F164" s="165" t="s">
        <v>922</v>
      </c>
      <c r="G164" s="166" t="s">
        <v>810</v>
      </c>
      <c r="H164" s="167">
        <v>335.519</v>
      </c>
      <c r="I164" s="168"/>
      <c r="J164" s="169">
        <f>ROUND(I164*H164,2)</f>
        <v>0</v>
      </c>
      <c r="K164" s="165" t="s">
        <v>811</v>
      </c>
      <c r="L164" s="35"/>
      <c r="M164" s="170" t="s">
        <v>613</v>
      </c>
      <c r="N164" s="171" t="s">
        <v>636</v>
      </c>
      <c r="O164" s="36"/>
      <c r="P164" s="172">
        <f>O164*H164</f>
        <v>0</v>
      </c>
      <c r="Q164" s="172">
        <v>0.0085</v>
      </c>
      <c r="R164" s="172">
        <f>Q164*H164</f>
        <v>2.8519115000000004</v>
      </c>
      <c r="S164" s="172">
        <v>0</v>
      </c>
      <c r="T164" s="173">
        <f>S164*H164</f>
        <v>0</v>
      </c>
      <c r="AR164" s="18" t="s">
        <v>812</v>
      </c>
      <c r="AT164" s="18" t="s">
        <v>807</v>
      </c>
      <c r="AU164" s="18" t="s">
        <v>673</v>
      </c>
      <c r="AY164" s="18" t="s">
        <v>805</v>
      </c>
      <c r="BE164" s="174">
        <f>IF(N164="základní",J164,0)</f>
        <v>0</v>
      </c>
      <c r="BF164" s="174">
        <f>IF(N164="snížená",J164,0)</f>
        <v>0</v>
      </c>
      <c r="BG164" s="174">
        <f>IF(N164="zákl. přenesená",J164,0)</f>
        <v>0</v>
      </c>
      <c r="BH164" s="174">
        <f>IF(N164="sníž. přenesená",J164,0)</f>
        <v>0</v>
      </c>
      <c r="BI164" s="174">
        <f>IF(N164="nulová",J164,0)</f>
        <v>0</v>
      </c>
      <c r="BJ164" s="18" t="s">
        <v>615</v>
      </c>
      <c r="BK164" s="174">
        <f>ROUND(I164*H164,2)</f>
        <v>0</v>
      </c>
      <c r="BL164" s="18" t="s">
        <v>812</v>
      </c>
      <c r="BM164" s="18" t="s">
        <v>923</v>
      </c>
    </row>
    <row r="165" spans="2:47" s="1" customFormat="1" ht="28.5" customHeight="1">
      <c r="B165" s="35"/>
      <c r="D165" s="175" t="s">
        <v>814</v>
      </c>
      <c r="F165" s="176" t="s">
        <v>924</v>
      </c>
      <c r="I165" s="132"/>
      <c r="L165" s="35"/>
      <c r="M165" s="65"/>
      <c r="N165" s="36"/>
      <c r="O165" s="36"/>
      <c r="P165" s="36"/>
      <c r="Q165" s="36"/>
      <c r="R165" s="36"/>
      <c r="S165" s="36"/>
      <c r="T165" s="66"/>
      <c r="AT165" s="18" t="s">
        <v>814</v>
      </c>
      <c r="AU165" s="18" t="s">
        <v>673</v>
      </c>
    </row>
    <row r="166" spans="2:51" s="11" customFormat="1" ht="20.25" customHeight="1">
      <c r="B166" s="177"/>
      <c r="D166" s="178" t="s">
        <v>816</v>
      </c>
      <c r="E166" s="179" t="s">
        <v>613</v>
      </c>
      <c r="F166" s="180" t="s">
        <v>925</v>
      </c>
      <c r="H166" s="181">
        <v>335.519</v>
      </c>
      <c r="I166" s="182"/>
      <c r="L166" s="177"/>
      <c r="M166" s="183"/>
      <c r="N166" s="184"/>
      <c r="O166" s="184"/>
      <c r="P166" s="184"/>
      <c r="Q166" s="184"/>
      <c r="R166" s="184"/>
      <c r="S166" s="184"/>
      <c r="T166" s="185"/>
      <c r="AT166" s="186" t="s">
        <v>816</v>
      </c>
      <c r="AU166" s="186" t="s">
        <v>673</v>
      </c>
      <c r="AV166" s="11" t="s">
        <v>673</v>
      </c>
      <c r="AW166" s="11" t="s">
        <v>629</v>
      </c>
      <c r="AX166" s="11" t="s">
        <v>615</v>
      </c>
      <c r="AY166" s="186" t="s">
        <v>805</v>
      </c>
    </row>
    <row r="167" spans="2:65" s="1" customFormat="1" ht="20.25" customHeight="1">
      <c r="B167" s="162"/>
      <c r="C167" s="198" t="s">
        <v>926</v>
      </c>
      <c r="D167" s="198" t="s">
        <v>840</v>
      </c>
      <c r="E167" s="199" t="s">
        <v>927</v>
      </c>
      <c r="F167" s="200" t="s">
        <v>928</v>
      </c>
      <c r="G167" s="201" t="s">
        <v>810</v>
      </c>
      <c r="H167" s="202">
        <v>322.55</v>
      </c>
      <c r="I167" s="203"/>
      <c r="J167" s="204">
        <f>ROUND(I167*H167,2)</f>
        <v>0</v>
      </c>
      <c r="K167" s="200" t="s">
        <v>811</v>
      </c>
      <c r="L167" s="205"/>
      <c r="M167" s="206" t="s">
        <v>613</v>
      </c>
      <c r="N167" s="207" t="s">
        <v>636</v>
      </c>
      <c r="O167" s="36"/>
      <c r="P167" s="172">
        <f>O167*H167</f>
        <v>0</v>
      </c>
      <c r="Q167" s="172">
        <v>0.0024</v>
      </c>
      <c r="R167" s="172">
        <f>Q167*H167</f>
        <v>0.7741199999999999</v>
      </c>
      <c r="S167" s="172">
        <v>0</v>
      </c>
      <c r="T167" s="173">
        <f>S167*H167</f>
        <v>0</v>
      </c>
      <c r="AR167" s="18" t="s">
        <v>843</v>
      </c>
      <c r="AT167" s="18" t="s">
        <v>840</v>
      </c>
      <c r="AU167" s="18" t="s">
        <v>673</v>
      </c>
      <c r="AY167" s="18" t="s">
        <v>805</v>
      </c>
      <c r="BE167" s="174">
        <f>IF(N167="základní",J167,0)</f>
        <v>0</v>
      </c>
      <c r="BF167" s="174">
        <f>IF(N167="snížená",J167,0)</f>
        <v>0</v>
      </c>
      <c r="BG167" s="174">
        <f>IF(N167="zákl. přenesená",J167,0)</f>
        <v>0</v>
      </c>
      <c r="BH167" s="174">
        <f>IF(N167="sníž. přenesená",J167,0)</f>
        <v>0</v>
      </c>
      <c r="BI167" s="174">
        <f>IF(N167="nulová",J167,0)</f>
        <v>0</v>
      </c>
      <c r="BJ167" s="18" t="s">
        <v>615</v>
      </c>
      <c r="BK167" s="174">
        <f>ROUND(I167*H167,2)</f>
        <v>0</v>
      </c>
      <c r="BL167" s="18" t="s">
        <v>812</v>
      </c>
      <c r="BM167" s="18" t="s">
        <v>929</v>
      </c>
    </row>
    <row r="168" spans="2:47" s="1" customFormat="1" ht="28.5" customHeight="1">
      <c r="B168" s="35"/>
      <c r="D168" s="175" t="s">
        <v>814</v>
      </c>
      <c r="F168" s="176" t="s">
        <v>930</v>
      </c>
      <c r="I168" s="132"/>
      <c r="L168" s="35"/>
      <c r="M168" s="65"/>
      <c r="N168" s="36"/>
      <c r="O168" s="36"/>
      <c r="P168" s="36"/>
      <c r="Q168" s="36"/>
      <c r="R168" s="36"/>
      <c r="S168" s="36"/>
      <c r="T168" s="66"/>
      <c r="AT168" s="18" t="s">
        <v>814</v>
      </c>
      <c r="AU168" s="18" t="s">
        <v>673</v>
      </c>
    </row>
    <row r="169" spans="2:47" s="1" customFormat="1" ht="28.5" customHeight="1">
      <c r="B169" s="35"/>
      <c r="D169" s="175" t="s">
        <v>897</v>
      </c>
      <c r="F169" s="210" t="s">
        <v>898</v>
      </c>
      <c r="I169" s="132"/>
      <c r="L169" s="35"/>
      <c r="M169" s="65"/>
      <c r="N169" s="36"/>
      <c r="O169" s="36"/>
      <c r="P169" s="36"/>
      <c r="Q169" s="36"/>
      <c r="R169" s="36"/>
      <c r="S169" s="36"/>
      <c r="T169" s="66"/>
      <c r="AT169" s="18" t="s">
        <v>897</v>
      </c>
      <c r="AU169" s="18" t="s">
        <v>673</v>
      </c>
    </row>
    <row r="170" spans="2:51" s="11" customFormat="1" ht="20.25" customHeight="1">
      <c r="B170" s="177"/>
      <c r="D170" s="178" t="s">
        <v>816</v>
      </c>
      <c r="E170" s="179" t="s">
        <v>613</v>
      </c>
      <c r="F170" s="180" t="s">
        <v>931</v>
      </c>
      <c r="H170" s="181">
        <v>322.55</v>
      </c>
      <c r="I170" s="182"/>
      <c r="L170" s="177"/>
      <c r="M170" s="183"/>
      <c r="N170" s="184"/>
      <c r="O170" s="184"/>
      <c r="P170" s="184"/>
      <c r="Q170" s="184"/>
      <c r="R170" s="184"/>
      <c r="S170" s="184"/>
      <c r="T170" s="185"/>
      <c r="AT170" s="186" t="s">
        <v>816</v>
      </c>
      <c r="AU170" s="186" t="s">
        <v>673</v>
      </c>
      <c r="AV170" s="11" t="s">
        <v>673</v>
      </c>
      <c r="AW170" s="11" t="s">
        <v>629</v>
      </c>
      <c r="AX170" s="11" t="s">
        <v>615</v>
      </c>
      <c r="AY170" s="186" t="s">
        <v>805</v>
      </c>
    </row>
    <row r="171" spans="2:65" s="1" customFormat="1" ht="20.25" customHeight="1">
      <c r="B171" s="162"/>
      <c r="C171" s="198" t="s">
        <v>932</v>
      </c>
      <c r="D171" s="198" t="s">
        <v>840</v>
      </c>
      <c r="E171" s="199" t="s">
        <v>933</v>
      </c>
      <c r="F171" s="200" t="s">
        <v>934</v>
      </c>
      <c r="G171" s="201" t="s">
        <v>810</v>
      </c>
      <c r="H171" s="202">
        <v>18.252</v>
      </c>
      <c r="I171" s="203"/>
      <c r="J171" s="204">
        <f>ROUND(I171*H171,2)</f>
        <v>0</v>
      </c>
      <c r="K171" s="200" t="s">
        <v>811</v>
      </c>
      <c r="L171" s="205"/>
      <c r="M171" s="206" t="s">
        <v>613</v>
      </c>
      <c r="N171" s="207" t="s">
        <v>636</v>
      </c>
      <c r="O171" s="36"/>
      <c r="P171" s="172">
        <f>O171*H171</f>
        <v>0</v>
      </c>
      <c r="Q171" s="172">
        <v>0.0041</v>
      </c>
      <c r="R171" s="172">
        <f>Q171*H171</f>
        <v>0.0748332</v>
      </c>
      <c r="S171" s="172">
        <v>0</v>
      </c>
      <c r="T171" s="173">
        <f>S171*H171</f>
        <v>0</v>
      </c>
      <c r="AR171" s="18" t="s">
        <v>843</v>
      </c>
      <c r="AT171" s="18" t="s">
        <v>840</v>
      </c>
      <c r="AU171" s="18" t="s">
        <v>673</v>
      </c>
      <c r="AY171" s="18" t="s">
        <v>805</v>
      </c>
      <c r="BE171" s="174">
        <f>IF(N171="základní",J171,0)</f>
        <v>0</v>
      </c>
      <c r="BF171" s="174">
        <f>IF(N171="snížená",J171,0)</f>
        <v>0</v>
      </c>
      <c r="BG171" s="174">
        <f>IF(N171="zákl. přenesená",J171,0)</f>
        <v>0</v>
      </c>
      <c r="BH171" s="174">
        <f>IF(N171="sníž. přenesená",J171,0)</f>
        <v>0</v>
      </c>
      <c r="BI171" s="174">
        <f>IF(N171="nulová",J171,0)</f>
        <v>0</v>
      </c>
      <c r="BJ171" s="18" t="s">
        <v>615</v>
      </c>
      <c r="BK171" s="174">
        <f>ROUND(I171*H171,2)</f>
        <v>0</v>
      </c>
      <c r="BL171" s="18" t="s">
        <v>812</v>
      </c>
      <c r="BM171" s="18" t="s">
        <v>935</v>
      </c>
    </row>
    <row r="172" spans="2:47" s="1" customFormat="1" ht="39.75" customHeight="1">
      <c r="B172" s="35"/>
      <c r="D172" s="175" t="s">
        <v>814</v>
      </c>
      <c r="F172" s="176" t="s">
        <v>936</v>
      </c>
      <c r="I172" s="132"/>
      <c r="L172" s="35"/>
      <c r="M172" s="65"/>
      <c r="N172" s="36"/>
      <c r="O172" s="36"/>
      <c r="P172" s="36"/>
      <c r="Q172" s="36"/>
      <c r="R172" s="36"/>
      <c r="S172" s="36"/>
      <c r="T172" s="66"/>
      <c r="AT172" s="18" t="s">
        <v>814</v>
      </c>
      <c r="AU172" s="18" t="s">
        <v>673</v>
      </c>
    </row>
    <row r="173" spans="2:51" s="11" customFormat="1" ht="20.25" customHeight="1">
      <c r="B173" s="177"/>
      <c r="D173" s="178" t="s">
        <v>816</v>
      </c>
      <c r="E173" s="179" t="s">
        <v>613</v>
      </c>
      <c r="F173" s="180" t="s">
        <v>937</v>
      </c>
      <c r="H173" s="181">
        <v>18.252</v>
      </c>
      <c r="I173" s="182"/>
      <c r="L173" s="177"/>
      <c r="M173" s="183"/>
      <c r="N173" s="184"/>
      <c r="O173" s="184"/>
      <c r="P173" s="184"/>
      <c r="Q173" s="184"/>
      <c r="R173" s="184"/>
      <c r="S173" s="184"/>
      <c r="T173" s="185"/>
      <c r="AT173" s="186" t="s">
        <v>816</v>
      </c>
      <c r="AU173" s="186" t="s">
        <v>673</v>
      </c>
      <c r="AV173" s="11" t="s">
        <v>673</v>
      </c>
      <c r="AW173" s="11" t="s">
        <v>629</v>
      </c>
      <c r="AX173" s="11" t="s">
        <v>615</v>
      </c>
      <c r="AY173" s="186" t="s">
        <v>805</v>
      </c>
    </row>
    <row r="174" spans="2:65" s="1" customFormat="1" ht="20.25" customHeight="1">
      <c r="B174" s="162"/>
      <c r="C174" s="198" t="s">
        <v>938</v>
      </c>
      <c r="D174" s="198" t="s">
        <v>840</v>
      </c>
      <c r="E174" s="199" t="s">
        <v>939</v>
      </c>
      <c r="F174" s="200" t="s">
        <v>940</v>
      </c>
      <c r="G174" s="201" t="s">
        <v>810</v>
      </c>
      <c r="H174" s="202">
        <v>1.428</v>
      </c>
      <c r="I174" s="203"/>
      <c r="J174" s="204">
        <f>ROUND(I174*H174,2)</f>
        <v>0</v>
      </c>
      <c r="K174" s="200" t="s">
        <v>811</v>
      </c>
      <c r="L174" s="205"/>
      <c r="M174" s="206" t="s">
        <v>613</v>
      </c>
      <c r="N174" s="207" t="s">
        <v>636</v>
      </c>
      <c r="O174" s="36"/>
      <c r="P174" s="172">
        <f>O174*H174</f>
        <v>0</v>
      </c>
      <c r="Q174" s="172">
        <v>0.0048</v>
      </c>
      <c r="R174" s="172">
        <f>Q174*H174</f>
        <v>0.006854399999999999</v>
      </c>
      <c r="S174" s="172">
        <v>0</v>
      </c>
      <c r="T174" s="173">
        <f>S174*H174</f>
        <v>0</v>
      </c>
      <c r="AR174" s="18" t="s">
        <v>843</v>
      </c>
      <c r="AT174" s="18" t="s">
        <v>840</v>
      </c>
      <c r="AU174" s="18" t="s">
        <v>673</v>
      </c>
      <c r="AY174" s="18" t="s">
        <v>805</v>
      </c>
      <c r="BE174" s="174">
        <f>IF(N174="základní",J174,0)</f>
        <v>0</v>
      </c>
      <c r="BF174" s="174">
        <f>IF(N174="snížená",J174,0)</f>
        <v>0</v>
      </c>
      <c r="BG174" s="174">
        <f>IF(N174="zákl. přenesená",J174,0)</f>
        <v>0</v>
      </c>
      <c r="BH174" s="174">
        <f>IF(N174="sníž. přenesená",J174,0)</f>
        <v>0</v>
      </c>
      <c r="BI174" s="174">
        <f>IF(N174="nulová",J174,0)</f>
        <v>0</v>
      </c>
      <c r="BJ174" s="18" t="s">
        <v>615</v>
      </c>
      <c r="BK174" s="174">
        <f>ROUND(I174*H174,2)</f>
        <v>0</v>
      </c>
      <c r="BL174" s="18" t="s">
        <v>812</v>
      </c>
      <c r="BM174" s="18" t="s">
        <v>941</v>
      </c>
    </row>
    <row r="175" spans="2:47" s="1" customFormat="1" ht="39.75" customHeight="1">
      <c r="B175" s="35"/>
      <c r="D175" s="175" t="s">
        <v>814</v>
      </c>
      <c r="F175" s="176" t="s">
        <v>942</v>
      </c>
      <c r="I175" s="132"/>
      <c r="L175" s="35"/>
      <c r="M175" s="65"/>
      <c r="N175" s="36"/>
      <c r="O175" s="36"/>
      <c r="P175" s="36"/>
      <c r="Q175" s="36"/>
      <c r="R175" s="36"/>
      <c r="S175" s="36"/>
      <c r="T175" s="66"/>
      <c r="AT175" s="18" t="s">
        <v>814</v>
      </c>
      <c r="AU175" s="18" t="s">
        <v>673</v>
      </c>
    </row>
    <row r="176" spans="2:51" s="11" customFormat="1" ht="20.25" customHeight="1">
      <c r="B176" s="177"/>
      <c r="D176" s="178" t="s">
        <v>816</v>
      </c>
      <c r="E176" s="179" t="s">
        <v>613</v>
      </c>
      <c r="F176" s="180" t="s">
        <v>943</v>
      </c>
      <c r="H176" s="181">
        <v>1.428</v>
      </c>
      <c r="I176" s="182"/>
      <c r="L176" s="177"/>
      <c r="M176" s="183"/>
      <c r="N176" s="184"/>
      <c r="O176" s="184"/>
      <c r="P176" s="184"/>
      <c r="Q176" s="184"/>
      <c r="R176" s="184"/>
      <c r="S176" s="184"/>
      <c r="T176" s="185"/>
      <c r="AT176" s="186" t="s">
        <v>816</v>
      </c>
      <c r="AU176" s="186" t="s">
        <v>673</v>
      </c>
      <c r="AV176" s="11" t="s">
        <v>673</v>
      </c>
      <c r="AW176" s="11" t="s">
        <v>629</v>
      </c>
      <c r="AX176" s="11" t="s">
        <v>615</v>
      </c>
      <c r="AY176" s="186" t="s">
        <v>805</v>
      </c>
    </row>
    <row r="177" spans="2:65" s="1" customFormat="1" ht="28.5" customHeight="1">
      <c r="B177" s="162"/>
      <c r="C177" s="163" t="s">
        <v>944</v>
      </c>
      <c r="D177" s="163" t="s">
        <v>807</v>
      </c>
      <c r="E177" s="164" t="s">
        <v>945</v>
      </c>
      <c r="F177" s="165" t="s">
        <v>946</v>
      </c>
      <c r="G177" s="166" t="s">
        <v>810</v>
      </c>
      <c r="H177" s="167">
        <v>6.37</v>
      </c>
      <c r="I177" s="168"/>
      <c r="J177" s="169">
        <f>ROUND(I177*H177,2)</f>
        <v>0</v>
      </c>
      <c r="K177" s="165" t="s">
        <v>811</v>
      </c>
      <c r="L177" s="35"/>
      <c r="M177" s="170" t="s">
        <v>613</v>
      </c>
      <c r="N177" s="171" t="s">
        <v>636</v>
      </c>
      <c r="O177" s="36"/>
      <c r="P177" s="172">
        <f>O177*H177</f>
        <v>0</v>
      </c>
      <c r="Q177" s="172">
        <v>0.00925</v>
      </c>
      <c r="R177" s="172">
        <f>Q177*H177</f>
        <v>0.058922499999999996</v>
      </c>
      <c r="S177" s="172">
        <v>0</v>
      </c>
      <c r="T177" s="173">
        <f>S177*H177</f>
        <v>0</v>
      </c>
      <c r="AR177" s="18" t="s">
        <v>812</v>
      </c>
      <c r="AT177" s="18" t="s">
        <v>807</v>
      </c>
      <c r="AU177" s="18" t="s">
        <v>673</v>
      </c>
      <c r="AY177" s="18" t="s">
        <v>805</v>
      </c>
      <c r="BE177" s="174">
        <f>IF(N177="základní",J177,0)</f>
        <v>0</v>
      </c>
      <c r="BF177" s="174">
        <f>IF(N177="snížená",J177,0)</f>
        <v>0</v>
      </c>
      <c r="BG177" s="174">
        <f>IF(N177="zákl. přenesená",J177,0)</f>
        <v>0</v>
      </c>
      <c r="BH177" s="174">
        <f>IF(N177="sníž. přenesená",J177,0)</f>
        <v>0</v>
      </c>
      <c r="BI177" s="174">
        <f>IF(N177="nulová",J177,0)</f>
        <v>0</v>
      </c>
      <c r="BJ177" s="18" t="s">
        <v>615</v>
      </c>
      <c r="BK177" s="174">
        <f>ROUND(I177*H177,2)</f>
        <v>0</v>
      </c>
      <c r="BL177" s="18" t="s">
        <v>812</v>
      </c>
      <c r="BM177" s="18" t="s">
        <v>947</v>
      </c>
    </row>
    <row r="178" spans="2:47" s="1" customFormat="1" ht="28.5" customHeight="1">
      <c r="B178" s="35"/>
      <c r="D178" s="175" t="s">
        <v>814</v>
      </c>
      <c r="F178" s="176" t="s">
        <v>948</v>
      </c>
      <c r="I178" s="132"/>
      <c r="L178" s="35"/>
      <c r="M178" s="65"/>
      <c r="N178" s="36"/>
      <c r="O178" s="36"/>
      <c r="P178" s="36"/>
      <c r="Q178" s="36"/>
      <c r="R178" s="36"/>
      <c r="S178" s="36"/>
      <c r="T178" s="66"/>
      <c r="AT178" s="18" t="s">
        <v>814</v>
      </c>
      <c r="AU178" s="18" t="s">
        <v>673</v>
      </c>
    </row>
    <row r="179" spans="2:51" s="11" customFormat="1" ht="20.25" customHeight="1">
      <c r="B179" s="177"/>
      <c r="D179" s="178" t="s">
        <v>816</v>
      </c>
      <c r="E179" s="179" t="s">
        <v>613</v>
      </c>
      <c r="F179" s="180" t="s">
        <v>727</v>
      </c>
      <c r="H179" s="181">
        <v>6.37</v>
      </c>
      <c r="I179" s="182"/>
      <c r="L179" s="177"/>
      <c r="M179" s="183"/>
      <c r="N179" s="184"/>
      <c r="O179" s="184"/>
      <c r="P179" s="184"/>
      <c r="Q179" s="184"/>
      <c r="R179" s="184"/>
      <c r="S179" s="184"/>
      <c r="T179" s="185"/>
      <c r="AT179" s="186" t="s">
        <v>816</v>
      </c>
      <c r="AU179" s="186" t="s">
        <v>673</v>
      </c>
      <c r="AV179" s="11" t="s">
        <v>673</v>
      </c>
      <c r="AW179" s="11" t="s">
        <v>629</v>
      </c>
      <c r="AX179" s="11" t="s">
        <v>615</v>
      </c>
      <c r="AY179" s="186" t="s">
        <v>805</v>
      </c>
    </row>
    <row r="180" spans="2:65" s="1" customFormat="1" ht="28.5" customHeight="1">
      <c r="B180" s="162"/>
      <c r="C180" s="163" t="s">
        <v>949</v>
      </c>
      <c r="D180" s="163" t="s">
        <v>807</v>
      </c>
      <c r="E180" s="164" t="s">
        <v>950</v>
      </c>
      <c r="F180" s="165" t="s">
        <v>951</v>
      </c>
      <c r="G180" s="166" t="s">
        <v>810</v>
      </c>
      <c r="H180" s="167">
        <v>3.188</v>
      </c>
      <c r="I180" s="168"/>
      <c r="J180" s="169">
        <f>ROUND(I180*H180,2)</f>
        <v>0</v>
      </c>
      <c r="K180" s="165" t="s">
        <v>811</v>
      </c>
      <c r="L180" s="35"/>
      <c r="M180" s="170" t="s">
        <v>613</v>
      </c>
      <c r="N180" s="171" t="s">
        <v>636</v>
      </c>
      <c r="O180" s="36"/>
      <c r="P180" s="172">
        <f>O180*H180</f>
        <v>0</v>
      </c>
      <c r="Q180" s="172">
        <v>0.00944</v>
      </c>
      <c r="R180" s="172">
        <f>Q180*H180</f>
        <v>0.030094720000000002</v>
      </c>
      <c r="S180" s="172">
        <v>0</v>
      </c>
      <c r="T180" s="173">
        <f>S180*H180</f>
        <v>0</v>
      </c>
      <c r="AR180" s="18" t="s">
        <v>812</v>
      </c>
      <c r="AT180" s="18" t="s">
        <v>807</v>
      </c>
      <c r="AU180" s="18" t="s">
        <v>673</v>
      </c>
      <c r="AY180" s="18" t="s">
        <v>805</v>
      </c>
      <c r="BE180" s="174">
        <f>IF(N180="základní",J180,0)</f>
        <v>0</v>
      </c>
      <c r="BF180" s="174">
        <f>IF(N180="snížená",J180,0)</f>
        <v>0</v>
      </c>
      <c r="BG180" s="174">
        <f>IF(N180="zákl. přenesená",J180,0)</f>
        <v>0</v>
      </c>
      <c r="BH180" s="174">
        <f>IF(N180="sníž. přenesená",J180,0)</f>
        <v>0</v>
      </c>
      <c r="BI180" s="174">
        <f>IF(N180="nulová",J180,0)</f>
        <v>0</v>
      </c>
      <c r="BJ180" s="18" t="s">
        <v>615</v>
      </c>
      <c r="BK180" s="174">
        <f>ROUND(I180*H180,2)</f>
        <v>0</v>
      </c>
      <c r="BL180" s="18" t="s">
        <v>812</v>
      </c>
      <c r="BM180" s="18" t="s">
        <v>952</v>
      </c>
    </row>
    <row r="181" spans="2:47" s="1" customFormat="1" ht="28.5" customHeight="1">
      <c r="B181" s="35"/>
      <c r="D181" s="175" t="s">
        <v>814</v>
      </c>
      <c r="F181" s="176" t="s">
        <v>953</v>
      </c>
      <c r="I181" s="132"/>
      <c r="L181" s="35"/>
      <c r="M181" s="65"/>
      <c r="N181" s="36"/>
      <c r="O181" s="36"/>
      <c r="P181" s="36"/>
      <c r="Q181" s="36"/>
      <c r="R181" s="36"/>
      <c r="S181" s="36"/>
      <c r="T181" s="66"/>
      <c r="AT181" s="18" t="s">
        <v>814</v>
      </c>
      <c r="AU181" s="18" t="s">
        <v>673</v>
      </c>
    </row>
    <row r="182" spans="2:51" s="11" customFormat="1" ht="20.25" customHeight="1">
      <c r="B182" s="177"/>
      <c r="D182" s="178" t="s">
        <v>816</v>
      </c>
      <c r="E182" s="179" t="s">
        <v>613</v>
      </c>
      <c r="F182" s="180" t="s">
        <v>729</v>
      </c>
      <c r="H182" s="181">
        <v>3.188</v>
      </c>
      <c r="I182" s="182"/>
      <c r="L182" s="177"/>
      <c r="M182" s="183"/>
      <c r="N182" s="184"/>
      <c r="O182" s="184"/>
      <c r="P182" s="184"/>
      <c r="Q182" s="184"/>
      <c r="R182" s="184"/>
      <c r="S182" s="184"/>
      <c r="T182" s="185"/>
      <c r="AT182" s="186" t="s">
        <v>816</v>
      </c>
      <c r="AU182" s="186" t="s">
        <v>673</v>
      </c>
      <c r="AV182" s="11" t="s">
        <v>673</v>
      </c>
      <c r="AW182" s="11" t="s">
        <v>629</v>
      </c>
      <c r="AX182" s="11" t="s">
        <v>615</v>
      </c>
      <c r="AY182" s="186" t="s">
        <v>805</v>
      </c>
    </row>
    <row r="183" spans="2:65" s="1" customFormat="1" ht="28.5" customHeight="1">
      <c r="B183" s="162"/>
      <c r="C183" s="163" t="s">
        <v>954</v>
      </c>
      <c r="D183" s="163" t="s">
        <v>807</v>
      </c>
      <c r="E183" s="164" t="s">
        <v>955</v>
      </c>
      <c r="F183" s="165" t="s">
        <v>956</v>
      </c>
      <c r="G183" s="166" t="s">
        <v>810</v>
      </c>
      <c r="H183" s="167">
        <v>342.832</v>
      </c>
      <c r="I183" s="168"/>
      <c r="J183" s="169">
        <f>ROUND(I183*H183,2)</f>
        <v>0</v>
      </c>
      <c r="K183" s="165" t="s">
        <v>811</v>
      </c>
      <c r="L183" s="35"/>
      <c r="M183" s="170" t="s">
        <v>613</v>
      </c>
      <c r="N183" s="171" t="s">
        <v>636</v>
      </c>
      <c r="O183" s="36"/>
      <c r="P183" s="172">
        <f>O183*H183</f>
        <v>0</v>
      </c>
      <c r="Q183" s="172">
        <v>6E-05</v>
      </c>
      <c r="R183" s="172">
        <f>Q183*H183</f>
        <v>0.02056992</v>
      </c>
      <c r="S183" s="172">
        <v>0</v>
      </c>
      <c r="T183" s="173">
        <f>S183*H183</f>
        <v>0</v>
      </c>
      <c r="AR183" s="18" t="s">
        <v>812</v>
      </c>
      <c r="AT183" s="18" t="s">
        <v>807</v>
      </c>
      <c r="AU183" s="18" t="s">
        <v>673</v>
      </c>
      <c r="AY183" s="18" t="s">
        <v>805</v>
      </c>
      <c r="BE183" s="174">
        <f>IF(N183="základní",J183,0)</f>
        <v>0</v>
      </c>
      <c r="BF183" s="174">
        <f>IF(N183="snížená",J183,0)</f>
        <v>0</v>
      </c>
      <c r="BG183" s="174">
        <f>IF(N183="zákl. přenesená",J183,0)</f>
        <v>0</v>
      </c>
      <c r="BH183" s="174">
        <f>IF(N183="sníž. přenesená",J183,0)</f>
        <v>0</v>
      </c>
      <c r="BI183" s="174">
        <f>IF(N183="nulová",J183,0)</f>
        <v>0</v>
      </c>
      <c r="BJ183" s="18" t="s">
        <v>615</v>
      </c>
      <c r="BK183" s="174">
        <f>ROUND(I183*H183,2)</f>
        <v>0</v>
      </c>
      <c r="BL183" s="18" t="s">
        <v>812</v>
      </c>
      <c r="BM183" s="18" t="s">
        <v>957</v>
      </c>
    </row>
    <row r="184" spans="2:47" s="1" customFormat="1" ht="28.5" customHeight="1">
      <c r="B184" s="35"/>
      <c r="D184" s="175" t="s">
        <v>814</v>
      </c>
      <c r="F184" s="176" t="s">
        <v>958</v>
      </c>
      <c r="I184" s="132"/>
      <c r="L184" s="35"/>
      <c r="M184" s="65"/>
      <c r="N184" s="36"/>
      <c r="O184" s="36"/>
      <c r="P184" s="36"/>
      <c r="Q184" s="36"/>
      <c r="R184" s="36"/>
      <c r="S184" s="36"/>
      <c r="T184" s="66"/>
      <c r="AT184" s="18" t="s">
        <v>814</v>
      </c>
      <c r="AU184" s="18" t="s">
        <v>673</v>
      </c>
    </row>
    <row r="185" spans="2:51" s="11" customFormat="1" ht="20.25" customHeight="1">
      <c r="B185" s="177"/>
      <c r="D185" s="178" t="s">
        <v>816</v>
      </c>
      <c r="E185" s="179" t="s">
        <v>613</v>
      </c>
      <c r="F185" s="180" t="s">
        <v>959</v>
      </c>
      <c r="H185" s="181">
        <v>342.832</v>
      </c>
      <c r="I185" s="182"/>
      <c r="L185" s="177"/>
      <c r="M185" s="183"/>
      <c r="N185" s="184"/>
      <c r="O185" s="184"/>
      <c r="P185" s="184"/>
      <c r="Q185" s="184"/>
      <c r="R185" s="184"/>
      <c r="S185" s="184"/>
      <c r="T185" s="185"/>
      <c r="AT185" s="186" t="s">
        <v>816</v>
      </c>
      <c r="AU185" s="186" t="s">
        <v>673</v>
      </c>
      <c r="AV185" s="11" t="s">
        <v>673</v>
      </c>
      <c r="AW185" s="11" t="s">
        <v>629</v>
      </c>
      <c r="AX185" s="11" t="s">
        <v>615</v>
      </c>
      <c r="AY185" s="186" t="s">
        <v>805</v>
      </c>
    </row>
    <row r="186" spans="2:65" s="1" customFormat="1" ht="28.5" customHeight="1">
      <c r="B186" s="162"/>
      <c r="C186" s="163" t="s">
        <v>960</v>
      </c>
      <c r="D186" s="163" t="s">
        <v>807</v>
      </c>
      <c r="E186" s="164" t="s">
        <v>961</v>
      </c>
      <c r="F186" s="165" t="s">
        <v>962</v>
      </c>
      <c r="G186" s="166" t="s">
        <v>810</v>
      </c>
      <c r="H186" s="167">
        <v>6.468</v>
      </c>
      <c r="I186" s="168"/>
      <c r="J186" s="169">
        <f>ROUND(I186*H186,2)</f>
        <v>0</v>
      </c>
      <c r="K186" s="165" t="s">
        <v>811</v>
      </c>
      <c r="L186" s="35"/>
      <c r="M186" s="170" t="s">
        <v>613</v>
      </c>
      <c r="N186" s="171" t="s">
        <v>636</v>
      </c>
      <c r="O186" s="36"/>
      <c r="P186" s="172">
        <f>O186*H186</f>
        <v>0</v>
      </c>
      <c r="Q186" s="172">
        <v>6E-05</v>
      </c>
      <c r="R186" s="172">
        <f>Q186*H186</f>
        <v>0.00038808</v>
      </c>
      <c r="S186" s="172">
        <v>0</v>
      </c>
      <c r="T186" s="173">
        <f>S186*H186</f>
        <v>0</v>
      </c>
      <c r="AR186" s="18" t="s">
        <v>812</v>
      </c>
      <c r="AT186" s="18" t="s">
        <v>807</v>
      </c>
      <c r="AU186" s="18" t="s">
        <v>673</v>
      </c>
      <c r="AY186" s="18" t="s">
        <v>805</v>
      </c>
      <c r="BE186" s="174">
        <f>IF(N186="základní",J186,0)</f>
        <v>0</v>
      </c>
      <c r="BF186" s="174">
        <f>IF(N186="snížená",J186,0)</f>
        <v>0</v>
      </c>
      <c r="BG186" s="174">
        <f>IF(N186="zákl. přenesená",J186,0)</f>
        <v>0</v>
      </c>
      <c r="BH186" s="174">
        <f>IF(N186="sníž. přenesená",J186,0)</f>
        <v>0</v>
      </c>
      <c r="BI186" s="174">
        <f>IF(N186="nulová",J186,0)</f>
        <v>0</v>
      </c>
      <c r="BJ186" s="18" t="s">
        <v>615</v>
      </c>
      <c r="BK186" s="174">
        <f>ROUND(I186*H186,2)</f>
        <v>0</v>
      </c>
      <c r="BL186" s="18" t="s">
        <v>812</v>
      </c>
      <c r="BM186" s="18" t="s">
        <v>963</v>
      </c>
    </row>
    <row r="187" spans="2:47" s="1" customFormat="1" ht="28.5" customHeight="1">
      <c r="B187" s="35"/>
      <c r="D187" s="175" t="s">
        <v>814</v>
      </c>
      <c r="F187" s="176" t="s">
        <v>964</v>
      </c>
      <c r="I187" s="132"/>
      <c r="L187" s="35"/>
      <c r="M187" s="65"/>
      <c r="N187" s="36"/>
      <c r="O187" s="36"/>
      <c r="P187" s="36"/>
      <c r="Q187" s="36"/>
      <c r="R187" s="36"/>
      <c r="S187" s="36"/>
      <c r="T187" s="66"/>
      <c r="AT187" s="18" t="s">
        <v>814</v>
      </c>
      <c r="AU187" s="18" t="s">
        <v>673</v>
      </c>
    </row>
    <row r="188" spans="2:51" s="11" customFormat="1" ht="20.25" customHeight="1">
      <c r="B188" s="177"/>
      <c r="D188" s="178" t="s">
        <v>816</v>
      </c>
      <c r="E188" s="179" t="s">
        <v>613</v>
      </c>
      <c r="F188" s="180" t="s">
        <v>965</v>
      </c>
      <c r="H188" s="181">
        <v>6.468</v>
      </c>
      <c r="I188" s="182"/>
      <c r="L188" s="177"/>
      <c r="M188" s="183"/>
      <c r="N188" s="184"/>
      <c r="O188" s="184"/>
      <c r="P188" s="184"/>
      <c r="Q188" s="184"/>
      <c r="R188" s="184"/>
      <c r="S188" s="184"/>
      <c r="T188" s="185"/>
      <c r="AT188" s="186" t="s">
        <v>816</v>
      </c>
      <c r="AU188" s="186" t="s">
        <v>673</v>
      </c>
      <c r="AV188" s="11" t="s">
        <v>673</v>
      </c>
      <c r="AW188" s="11" t="s">
        <v>629</v>
      </c>
      <c r="AX188" s="11" t="s">
        <v>615</v>
      </c>
      <c r="AY188" s="186" t="s">
        <v>805</v>
      </c>
    </row>
    <row r="189" spans="2:65" s="1" customFormat="1" ht="20.25" customHeight="1">
      <c r="B189" s="162"/>
      <c r="C189" s="163" t="s">
        <v>966</v>
      </c>
      <c r="D189" s="163" t="s">
        <v>807</v>
      </c>
      <c r="E189" s="164" t="s">
        <v>967</v>
      </c>
      <c r="F189" s="165" t="s">
        <v>968</v>
      </c>
      <c r="G189" s="166" t="s">
        <v>969</v>
      </c>
      <c r="H189" s="167">
        <v>56.02</v>
      </c>
      <c r="I189" s="168"/>
      <c r="J189" s="169">
        <f>ROUND(I189*H189,2)</f>
        <v>0</v>
      </c>
      <c r="K189" s="165" t="s">
        <v>811</v>
      </c>
      <c r="L189" s="35"/>
      <c r="M189" s="170" t="s">
        <v>613</v>
      </c>
      <c r="N189" s="171" t="s">
        <v>636</v>
      </c>
      <c r="O189" s="36"/>
      <c r="P189" s="172">
        <f>O189*H189</f>
        <v>0</v>
      </c>
      <c r="Q189" s="172">
        <v>6E-05</v>
      </c>
      <c r="R189" s="172">
        <f>Q189*H189</f>
        <v>0.0033612000000000004</v>
      </c>
      <c r="S189" s="172">
        <v>0</v>
      </c>
      <c r="T189" s="173">
        <f>S189*H189</f>
        <v>0</v>
      </c>
      <c r="AR189" s="18" t="s">
        <v>812</v>
      </c>
      <c r="AT189" s="18" t="s">
        <v>807</v>
      </c>
      <c r="AU189" s="18" t="s">
        <v>673</v>
      </c>
      <c r="AY189" s="18" t="s">
        <v>805</v>
      </c>
      <c r="BE189" s="174">
        <f>IF(N189="základní",J189,0)</f>
        <v>0</v>
      </c>
      <c r="BF189" s="174">
        <f>IF(N189="snížená",J189,0)</f>
        <v>0</v>
      </c>
      <c r="BG189" s="174">
        <f>IF(N189="zákl. přenesená",J189,0)</f>
        <v>0</v>
      </c>
      <c r="BH189" s="174">
        <f>IF(N189="sníž. přenesená",J189,0)</f>
        <v>0</v>
      </c>
      <c r="BI189" s="174">
        <f>IF(N189="nulová",J189,0)</f>
        <v>0</v>
      </c>
      <c r="BJ189" s="18" t="s">
        <v>615</v>
      </c>
      <c r="BK189" s="174">
        <f>ROUND(I189*H189,2)</f>
        <v>0</v>
      </c>
      <c r="BL189" s="18" t="s">
        <v>812</v>
      </c>
      <c r="BM189" s="18" t="s">
        <v>970</v>
      </c>
    </row>
    <row r="190" spans="2:47" s="1" customFormat="1" ht="28.5" customHeight="1">
      <c r="B190" s="35"/>
      <c r="D190" s="175" t="s">
        <v>814</v>
      </c>
      <c r="F190" s="176" t="s">
        <v>971</v>
      </c>
      <c r="I190" s="132"/>
      <c r="L190" s="35"/>
      <c r="M190" s="65"/>
      <c r="N190" s="36"/>
      <c r="O190" s="36"/>
      <c r="P190" s="36"/>
      <c r="Q190" s="36"/>
      <c r="R190" s="36"/>
      <c r="S190" s="36"/>
      <c r="T190" s="66"/>
      <c r="AT190" s="18" t="s">
        <v>814</v>
      </c>
      <c r="AU190" s="18" t="s">
        <v>673</v>
      </c>
    </row>
    <row r="191" spans="2:51" s="11" customFormat="1" ht="20.25" customHeight="1">
      <c r="B191" s="177"/>
      <c r="D191" s="178" t="s">
        <v>816</v>
      </c>
      <c r="E191" s="179" t="s">
        <v>737</v>
      </c>
      <c r="F191" s="180" t="s">
        <v>972</v>
      </c>
      <c r="H191" s="181">
        <v>56.02</v>
      </c>
      <c r="I191" s="182"/>
      <c r="L191" s="177"/>
      <c r="M191" s="183"/>
      <c r="N191" s="184"/>
      <c r="O191" s="184"/>
      <c r="P191" s="184"/>
      <c r="Q191" s="184"/>
      <c r="R191" s="184"/>
      <c r="S191" s="184"/>
      <c r="T191" s="185"/>
      <c r="AT191" s="186" t="s">
        <v>816</v>
      </c>
      <c r="AU191" s="186" t="s">
        <v>673</v>
      </c>
      <c r="AV191" s="11" t="s">
        <v>673</v>
      </c>
      <c r="AW191" s="11" t="s">
        <v>629</v>
      </c>
      <c r="AX191" s="11" t="s">
        <v>615</v>
      </c>
      <c r="AY191" s="186" t="s">
        <v>805</v>
      </c>
    </row>
    <row r="192" spans="2:65" s="1" customFormat="1" ht="20.25" customHeight="1">
      <c r="B192" s="162"/>
      <c r="C192" s="198" t="s">
        <v>973</v>
      </c>
      <c r="D192" s="198" t="s">
        <v>840</v>
      </c>
      <c r="E192" s="199" t="s">
        <v>974</v>
      </c>
      <c r="F192" s="200" t="s">
        <v>975</v>
      </c>
      <c r="G192" s="201" t="s">
        <v>969</v>
      </c>
      <c r="H192" s="202">
        <v>58.821</v>
      </c>
      <c r="I192" s="203"/>
      <c r="J192" s="204">
        <f>ROUND(I192*H192,2)</f>
        <v>0</v>
      </c>
      <c r="K192" s="200" t="s">
        <v>811</v>
      </c>
      <c r="L192" s="205"/>
      <c r="M192" s="206" t="s">
        <v>613</v>
      </c>
      <c r="N192" s="207" t="s">
        <v>636</v>
      </c>
      <c r="O192" s="36"/>
      <c r="P192" s="172">
        <f>O192*H192</f>
        <v>0</v>
      </c>
      <c r="Q192" s="172">
        <v>0.00052</v>
      </c>
      <c r="R192" s="172">
        <f>Q192*H192</f>
        <v>0.030586919999999997</v>
      </c>
      <c r="S192" s="172">
        <v>0</v>
      </c>
      <c r="T192" s="173">
        <f>S192*H192</f>
        <v>0</v>
      </c>
      <c r="AR192" s="18" t="s">
        <v>843</v>
      </c>
      <c r="AT192" s="18" t="s">
        <v>840</v>
      </c>
      <c r="AU192" s="18" t="s">
        <v>673</v>
      </c>
      <c r="AY192" s="18" t="s">
        <v>805</v>
      </c>
      <c r="BE192" s="174">
        <f>IF(N192="základní",J192,0)</f>
        <v>0</v>
      </c>
      <c r="BF192" s="174">
        <f>IF(N192="snížená",J192,0)</f>
        <v>0</v>
      </c>
      <c r="BG192" s="174">
        <f>IF(N192="zákl. přenesená",J192,0)</f>
        <v>0</v>
      </c>
      <c r="BH192" s="174">
        <f>IF(N192="sníž. přenesená",J192,0)</f>
        <v>0</v>
      </c>
      <c r="BI192" s="174">
        <f>IF(N192="nulová",J192,0)</f>
        <v>0</v>
      </c>
      <c r="BJ192" s="18" t="s">
        <v>615</v>
      </c>
      <c r="BK192" s="174">
        <f>ROUND(I192*H192,2)</f>
        <v>0</v>
      </c>
      <c r="BL192" s="18" t="s">
        <v>812</v>
      </c>
      <c r="BM192" s="18" t="s">
        <v>976</v>
      </c>
    </row>
    <row r="193" spans="2:47" s="1" customFormat="1" ht="28.5" customHeight="1">
      <c r="B193" s="35"/>
      <c r="D193" s="175" t="s">
        <v>814</v>
      </c>
      <c r="F193" s="176" t="s">
        <v>977</v>
      </c>
      <c r="I193" s="132"/>
      <c r="L193" s="35"/>
      <c r="M193" s="65"/>
      <c r="N193" s="36"/>
      <c r="O193" s="36"/>
      <c r="P193" s="36"/>
      <c r="Q193" s="36"/>
      <c r="R193" s="36"/>
      <c r="S193" s="36"/>
      <c r="T193" s="66"/>
      <c r="AT193" s="18" t="s">
        <v>814</v>
      </c>
      <c r="AU193" s="18" t="s">
        <v>673</v>
      </c>
    </row>
    <row r="194" spans="2:51" s="11" customFormat="1" ht="20.25" customHeight="1">
      <c r="B194" s="177"/>
      <c r="D194" s="178" t="s">
        <v>816</v>
      </c>
      <c r="E194" s="179" t="s">
        <v>613</v>
      </c>
      <c r="F194" s="180" t="s">
        <v>978</v>
      </c>
      <c r="H194" s="181">
        <v>58.821</v>
      </c>
      <c r="I194" s="182"/>
      <c r="L194" s="177"/>
      <c r="M194" s="183"/>
      <c r="N194" s="184"/>
      <c r="O194" s="184"/>
      <c r="P194" s="184"/>
      <c r="Q194" s="184"/>
      <c r="R194" s="184"/>
      <c r="S194" s="184"/>
      <c r="T194" s="185"/>
      <c r="AT194" s="186" t="s">
        <v>816</v>
      </c>
      <c r="AU194" s="186" t="s">
        <v>673</v>
      </c>
      <c r="AV194" s="11" t="s">
        <v>673</v>
      </c>
      <c r="AW194" s="11" t="s">
        <v>629</v>
      </c>
      <c r="AX194" s="11" t="s">
        <v>615</v>
      </c>
      <c r="AY194" s="186" t="s">
        <v>805</v>
      </c>
    </row>
    <row r="195" spans="2:65" s="1" customFormat="1" ht="20.25" customHeight="1">
      <c r="B195" s="162"/>
      <c r="C195" s="163" t="s">
        <v>979</v>
      </c>
      <c r="D195" s="163" t="s">
        <v>807</v>
      </c>
      <c r="E195" s="164" t="s">
        <v>980</v>
      </c>
      <c r="F195" s="165" t="s">
        <v>981</v>
      </c>
      <c r="G195" s="166" t="s">
        <v>969</v>
      </c>
      <c r="H195" s="167">
        <v>319.672</v>
      </c>
      <c r="I195" s="168"/>
      <c r="J195" s="169">
        <f>ROUND(I195*H195,2)</f>
        <v>0</v>
      </c>
      <c r="K195" s="165" t="s">
        <v>811</v>
      </c>
      <c r="L195" s="35"/>
      <c r="M195" s="170" t="s">
        <v>613</v>
      </c>
      <c r="N195" s="171" t="s">
        <v>636</v>
      </c>
      <c r="O195" s="36"/>
      <c r="P195" s="172">
        <f>O195*H195</f>
        <v>0</v>
      </c>
      <c r="Q195" s="172">
        <v>0.00025</v>
      </c>
      <c r="R195" s="172">
        <f>Q195*H195</f>
        <v>0.079918</v>
      </c>
      <c r="S195" s="172">
        <v>0</v>
      </c>
      <c r="T195" s="173">
        <f>S195*H195</f>
        <v>0</v>
      </c>
      <c r="AR195" s="18" t="s">
        <v>812</v>
      </c>
      <c r="AT195" s="18" t="s">
        <v>807</v>
      </c>
      <c r="AU195" s="18" t="s">
        <v>673</v>
      </c>
      <c r="AY195" s="18" t="s">
        <v>805</v>
      </c>
      <c r="BE195" s="174">
        <f>IF(N195="základní",J195,0)</f>
        <v>0</v>
      </c>
      <c r="BF195" s="174">
        <f>IF(N195="snížená",J195,0)</f>
        <v>0</v>
      </c>
      <c r="BG195" s="174">
        <f>IF(N195="zákl. přenesená",J195,0)</f>
        <v>0</v>
      </c>
      <c r="BH195" s="174">
        <f>IF(N195="sníž. přenesená",J195,0)</f>
        <v>0</v>
      </c>
      <c r="BI195" s="174">
        <f>IF(N195="nulová",J195,0)</f>
        <v>0</v>
      </c>
      <c r="BJ195" s="18" t="s">
        <v>615</v>
      </c>
      <c r="BK195" s="174">
        <f>ROUND(I195*H195,2)</f>
        <v>0</v>
      </c>
      <c r="BL195" s="18" t="s">
        <v>812</v>
      </c>
      <c r="BM195" s="18" t="s">
        <v>982</v>
      </c>
    </row>
    <row r="196" spans="2:47" s="1" customFormat="1" ht="28.5" customHeight="1">
      <c r="B196" s="35"/>
      <c r="D196" s="178" t="s">
        <v>814</v>
      </c>
      <c r="F196" s="208" t="s">
        <v>983</v>
      </c>
      <c r="I196" s="132"/>
      <c r="L196" s="35"/>
      <c r="M196" s="65"/>
      <c r="N196" s="36"/>
      <c r="O196" s="36"/>
      <c r="P196" s="36"/>
      <c r="Q196" s="36"/>
      <c r="R196" s="36"/>
      <c r="S196" s="36"/>
      <c r="T196" s="66"/>
      <c r="AT196" s="18" t="s">
        <v>814</v>
      </c>
      <c r="AU196" s="18" t="s">
        <v>673</v>
      </c>
    </row>
    <row r="197" spans="2:65" s="1" customFormat="1" ht="20.25" customHeight="1">
      <c r="B197" s="162"/>
      <c r="C197" s="198" t="s">
        <v>984</v>
      </c>
      <c r="D197" s="198" t="s">
        <v>840</v>
      </c>
      <c r="E197" s="199" t="s">
        <v>985</v>
      </c>
      <c r="F197" s="200" t="s">
        <v>986</v>
      </c>
      <c r="G197" s="201" t="s">
        <v>969</v>
      </c>
      <c r="H197" s="202">
        <v>166.922</v>
      </c>
      <c r="I197" s="203"/>
      <c r="J197" s="204">
        <f>ROUND(I197*H197,2)</f>
        <v>0</v>
      </c>
      <c r="K197" s="200" t="s">
        <v>811</v>
      </c>
      <c r="L197" s="205"/>
      <c r="M197" s="206" t="s">
        <v>613</v>
      </c>
      <c r="N197" s="207" t="s">
        <v>636</v>
      </c>
      <c r="O197" s="36"/>
      <c r="P197" s="172">
        <f>O197*H197</f>
        <v>0</v>
      </c>
      <c r="Q197" s="172">
        <v>3E-05</v>
      </c>
      <c r="R197" s="172">
        <f>Q197*H197</f>
        <v>0.00500766</v>
      </c>
      <c r="S197" s="172">
        <v>0</v>
      </c>
      <c r="T197" s="173">
        <f>S197*H197</f>
        <v>0</v>
      </c>
      <c r="AR197" s="18" t="s">
        <v>843</v>
      </c>
      <c r="AT197" s="18" t="s">
        <v>840</v>
      </c>
      <c r="AU197" s="18" t="s">
        <v>673</v>
      </c>
      <c r="AY197" s="18" t="s">
        <v>805</v>
      </c>
      <c r="BE197" s="174">
        <f>IF(N197="základní",J197,0)</f>
        <v>0</v>
      </c>
      <c r="BF197" s="174">
        <f>IF(N197="snížená",J197,0)</f>
        <v>0</v>
      </c>
      <c r="BG197" s="174">
        <f>IF(N197="zákl. přenesená",J197,0)</f>
        <v>0</v>
      </c>
      <c r="BH197" s="174">
        <f>IF(N197="sníž. přenesená",J197,0)</f>
        <v>0</v>
      </c>
      <c r="BI197" s="174">
        <f>IF(N197="nulová",J197,0)</f>
        <v>0</v>
      </c>
      <c r="BJ197" s="18" t="s">
        <v>615</v>
      </c>
      <c r="BK197" s="174">
        <f>ROUND(I197*H197,2)</f>
        <v>0</v>
      </c>
      <c r="BL197" s="18" t="s">
        <v>812</v>
      </c>
      <c r="BM197" s="18" t="s">
        <v>987</v>
      </c>
    </row>
    <row r="198" spans="2:47" s="1" customFormat="1" ht="28.5" customHeight="1">
      <c r="B198" s="35"/>
      <c r="D198" s="178" t="s">
        <v>814</v>
      </c>
      <c r="F198" s="208" t="s">
        <v>988</v>
      </c>
      <c r="I198" s="132"/>
      <c r="L198" s="35"/>
      <c r="M198" s="65"/>
      <c r="N198" s="36"/>
      <c r="O198" s="36"/>
      <c r="P198" s="36"/>
      <c r="Q198" s="36"/>
      <c r="R198" s="36"/>
      <c r="S198" s="36"/>
      <c r="T198" s="66"/>
      <c r="AT198" s="18" t="s">
        <v>814</v>
      </c>
      <c r="AU198" s="18" t="s">
        <v>673</v>
      </c>
    </row>
    <row r="199" spans="2:65" s="1" customFormat="1" ht="20.25" customHeight="1">
      <c r="B199" s="162"/>
      <c r="C199" s="198" t="s">
        <v>989</v>
      </c>
      <c r="D199" s="198" t="s">
        <v>840</v>
      </c>
      <c r="E199" s="199" t="s">
        <v>990</v>
      </c>
      <c r="F199" s="200" t="s">
        <v>991</v>
      </c>
      <c r="G199" s="201" t="s">
        <v>969</v>
      </c>
      <c r="H199" s="202">
        <v>102.137</v>
      </c>
      <c r="I199" s="203"/>
      <c r="J199" s="204">
        <f>ROUND(I199*H199,2)</f>
        <v>0</v>
      </c>
      <c r="K199" s="200" t="s">
        <v>811</v>
      </c>
      <c r="L199" s="205"/>
      <c r="M199" s="206" t="s">
        <v>613</v>
      </c>
      <c r="N199" s="207" t="s">
        <v>636</v>
      </c>
      <c r="O199" s="36"/>
      <c r="P199" s="172">
        <f>O199*H199</f>
        <v>0</v>
      </c>
      <c r="Q199" s="172">
        <v>3E-05</v>
      </c>
      <c r="R199" s="172">
        <f>Q199*H199</f>
        <v>0.00306411</v>
      </c>
      <c r="S199" s="172">
        <v>0</v>
      </c>
      <c r="T199" s="173">
        <f>S199*H199</f>
        <v>0</v>
      </c>
      <c r="AR199" s="18" t="s">
        <v>843</v>
      </c>
      <c r="AT199" s="18" t="s">
        <v>840</v>
      </c>
      <c r="AU199" s="18" t="s">
        <v>673</v>
      </c>
      <c r="AY199" s="18" t="s">
        <v>805</v>
      </c>
      <c r="BE199" s="174">
        <f>IF(N199="základní",J199,0)</f>
        <v>0</v>
      </c>
      <c r="BF199" s="174">
        <f>IF(N199="snížená",J199,0)</f>
        <v>0</v>
      </c>
      <c r="BG199" s="174">
        <f>IF(N199="zákl. přenesená",J199,0)</f>
        <v>0</v>
      </c>
      <c r="BH199" s="174">
        <f>IF(N199="sníž. přenesená",J199,0)</f>
        <v>0</v>
      </c>
      <c r="BI199" s="174">
        <f>IF(N199="nulová",J199,0)</f>
        <v>0</v>
      </c>
      <c r="BJ199" s="18" t="s">
        <v>615</v>
      </c>
      <c r="BK199" s="174">
        <f>ROUND(I199*H199,2)</f>
        <v>0</v>
      </c>
      <c r="BL199" s="18" t="s">
        <v>812</v>
      </c>
      <c r="BM199" s="18" t="s">
        <v>992</v>
      </c>
    </row>
    <row r="200" spans="2:47" s="1" customFormat="1" ht="28.5" customHeight="1">
      <c r="B200" s="35"/>
      <c r="D200" s="175" t="s">
        <v>814</v>
      </c>
      <c r="F200" s="176" t="s">
        <v>993</v>
      </c>
      <c r="I200" s="132"/>
      <c r="L200" s="35"/>
      <c r="M200" s="65"/>
      <c r="N200" s="36"/>
      <c r="O200" s="36"/>
      <c r="P200" s="36"/>
      <c r="Q200" s="36"/>
      <c r="R200" s="36"/>
      <c r="S200" s="36"/>
      <c r="T200" s="66"/>
      <c r="AT200" s="18" t="s">
        <v>814</v>
      </c>
      <c r="AU200" s="18" t="s">
        <v>673</v>
      </c>
    </row>
    <row r="201" spans="2:47" s="1" customFormat="1" ht="28.5" customHeight="1">
      <c r="B201" s="35"/>
      <c r="D201" s="178" t="s">
        <v>897</v>
      </c>
      <c r="F201" s="209" t="s">
        <v>994</v>
      </c>
      <c r="I201" s="132"/>
      <c r="L201" s="35"/>
      <c r="M201" s="65"/>
      <c r="N201" s="36"/>
      <c r="O201" s="36"/>
      <c r="P201" s="36"/>
      <c r="Q201" s="36"/>
      <c r="R201" s="36"/>
      <c r="S201" s="36"/>
      <c r="T201" s="66"/>
      <c r="AT201" s="18" t="s">
        <v>897</v>
      </c>
      <c r="AU201" s="18" t="s">
        <v>673</v>
      </c>
    </row>
    <row r="202" spans="2:65" s="1" customFormat="1" ht="20.25" customHeight="1">
      <c r="B202" s="162"/>
      <c r="C202" s="198" t="s">
        <v>995</v>
      </c>
      <c r="D202" s="198" t="s">
        <v>840</v>
      </c>
      <c r="E202" s="199" t="s">
        <v>996</v>
      </c>
      <c r="F202" s="200" t="s">
        <v>997</v>
      </c>
      <c r="G202" s="201" t="s">
        <v>969</v>
      </c>
      <c r="H202" s="202">
        <v>34.16</v>
      </c>
      <c r="I202" s="203"/>
      <c r="J202" s="204">
        <f>ROUND(I202*H202,2)</f>
        <v>0</v>
      </c>
      <c r="K202" s="200" t="s">
        <v>811</v>
      </c>
      <c r="L202" s="205"/>
      <c r="M202" s="206" t="s">
        <v>613</v>
      </c>
      <c r="N202" s="207" t="s">
        <v>636</v>
      </c>
      <c r="O202" s="36"/>
      <c r="P202" s="172">
        <f>O202*H202</f>
        <v>0</v>
      </c>
      <c r="Q202" s="172">
        <v>0.0003</v>
      </c>
      <c r="R202" s="172">
        <f>Q202*H202</f>
        <v>0.010247999999999998</v>
      </c>
      <c r="S202" s="172">
        <v>0</v>
      </c>
      <c r="T202" s="173">
        <f>S202*H202</f>
        <v>0</v>
      </c>
      <c r="AR202" s="18" t="s">
        <v>843</v>
      </c>
      <c r="AT202" s="18" t="s">
        <v>840</v>
      </c>
      <c r="AU202" s="18" t="s">
        <v>673</v>
      </c>
      <c r="AY202" s="18" t="s">
        <v>805</v>
      </c>
      <c r="BE202" s="174">
        <f>IF(N202="základní",J202,0)</f>
        <v>0</v>
      </c>
      <c r="BF202" s="174">
        <f>IF(N202="snížená",J202,0)</f>
        <v>0</v>
      </c>
      <c r="BG202" s="174">
        <f>IF(N202="zákl. přenesená",J202,0)</f>
        <v>0</v>
      </c>
      <c r="BH202" s="174">
        <f>IF(N202="sníž. přenesená",J202,0)</f>
        <v>0</v>
      </c>
      <c r="BI202" s="174">
        <f>IF(N202="nulová",J202,0)</f>
        <v>0</v>
      </c>
      <c r="BJ202" s="18" t="s">
        <v>615</v>
      </c>
      <c r="BK202" s="174">
        <f>ROUND(I202*H202,2)</f>
        <v>0</v>
      </c>
      <c r="BL202" s="18" t="s">
        <v>812</v>
      </c>
      <c r="BM202" s="18" t="s">
        <v>998</v>
      </c>
    </row>
    <row r="203" spans="2:47" s="1" customFormat="1" ht="28.5" customHeight="1">
      <c r="B203" s="35"/>
      <c r="D203" s="178" t="s">
        <v>814</v>
      </c>
      <c r="F203" s="208" t="s">
        <v>999</v>
      </c>
      <c r="I203" s="132"/>
      <c r="L203" s="35"/>
      <c r="M203" s="65"/>
      <c r="N203" s="36"/>
      <c r="O203" s="36"/>
      <c r="P203" s="36"/>
      <c r="Q203" s="36"/>
      <c r="R203" s="36"/>
      <c r="S203" s="36"/>
      <c r="T203" s="66"/>
      <c r="AT203" s="18" t="s">
        <v>814</v>
      </c>
      <c r="AU203" s="18" t="s">
        <v>673</v>
      </c>
    </row>
    <row r="204" spans="2:65" s="1" customFormat="1" ht="20.25" customHeight="1">
      <c r="B204" s="162"/>
      <c r="C204" s="198" t="s">
        <v>1000</v>
      </c>
      <c r="D204" s="198" t="s">
        <v>840</v>
      </c>
      <c r="E204" s="199" t="s">
        <v>1001</v>
      </c>
      <c r="F204" s="200" t="s">
        <v>1002</v>
      </c>
      <c r="G204" s="201" t="s">
        <v>969</v>
      </c>
      <c r="H204" s="202">
        <v>32.438</v>
      </c>
      <c r="I204" s="203"/>
      <c r="J204" s="204">
        <f>ROUND(I204*H204,2)</f>
        <v>0</v>
      </c>
      <c r="K204" s="200" t="s">
        <v>811</v>
      </c>
      <c r="L204" s="205"/>
      <c r="M204" s="206" t="s">
        <v>613</v>
      </c>
      <c r="N204" s="207" t="s">
        <v>636</v>
      </c>
      <c r="O204" s="36"/>
      <c r="P204" s="172">
        <f>O204*H204</f>
        <v>0</v>
      </c>
      <c r="Q204" s="172">
        <v>0.0002</v>
      </c>
      <c r="R204" s="172">
        <f>Q204*H204</f>
        <v>0.0064876000000000005</v>
      </c>
      <c r="S204" s="172">
        <v>0</v>
      </c>
      <c r="T204" s="173">
        <f>S204*H204</f>
        <v>0</v>
      </c>
      <c r="AR204" s="18" t="s">
        <v>843</v>
      </c>
      <c r="AT204" s="18" t="s">
        <v>840</v>
      </c>
      <c r="AU204" s="18" t="s">
        <v>673</v>
      </c>
      <c r="AY204" s="18" t="s">
        <v>805</v>
      </c>
      <c r="BE204" s="174">
        <f>IF(N204="základní",J204,0)</f>
        <v>0</v>
      </c>
      <c r="BF204" s="174">
        <f>IF(N204="snížená",J204,0)</f>
        <v>0</v>
      </c>
      <c r="BG204" s="174">
        <f>IF(N204="zákl. přenesená",J204,0)</f>
        <v>0</v>
      </c>
      <c r="BH204" s="174">
        <f>IF(N204="sníž. přenesená",J204,0)</f>
        <v>0</v>
      </c>
      <c r="BI204" s="174">
        <f>IF(N204="nulová",J204,0)</f>
        <v>0</v>
      </c>
      <c r="BJ204" s="18" t="s">
        <v>615</v>
      </c>
      <c r="BK204" s="174">
        <f>ROUND(I204*H204,2)</f>
        <v>0</v>
      </c>
      <c r="BL204" s="18" t="s">
        <v>812</v>
      </c>
      <c r="BM204" s="18" t="s">
        <v>1003</v>
      </c>
    </row>
    <row r="205" spans="2:47" s="1" customFormat="1" ht="28.5" customHeight="1">
      <c r="B205" s="35"/>
      <c r="D205" s="178" t="s">
        <v>814</v>
      </c>
      <c r="F205" s="208" t="s">
        <v>1004</v>
      </c>
      <c r="I205" s="132"/>
      <c r="L205" s="35"/>
      <c r="M205" s="65"/>
      <c r="N205" s="36"/>
      <c r="O205" s="36"/>
      <c r="P205" s="36"/>
      <c r="Q205" s="36"/>
      <c r="R205" s="36"/>
      <c r="S205" s="36"/>
      <c r="T205" s="66"/>
      <c r="AT205" s="18" t="s">
        <v>814</v>
      </c>
      <c r="AU205" s="18" t="s">
        <v>673</v>
      </c>
    </row>
    <row r="206" spans="2:65" s="1" customFormat="1" ht="28.5" customHeight="1">
      <c r="B206" s="162"/>
      <c r="C206" s="163" t="s">
        <v>1005</v>
      </c>
      <c r="D206" s="163" t="s">
        <v>807</v>
      </c>
      <c r="E206" s="164" t="s">
        <v>1006</v>
      </c>
      <c r="F206" s="165" t="s">
        <v>1007</v>
      </c>
      <c r="G206" s="166" t="s">
        <v>810</v>
      </c>
      <c r="H206" s="167">
        <v>368.721</v>
      </c>
      <c r="I206" s="168"/>
      <c r="J206" s="169">
        <f>ROUND(I206*H206,2)</f>
        <v>0</v>
      </c>
      <c r="K206" s="165" t="s">
        <v>811</v>
      </c>
      <c r="L206" s="35"/>
      <c r="M206" s="170" t="s">
        <v>613</v>
      </c>
      <c r="N206" s="171" t="s">
        <v>636</v>
      </c>
      <c r="O206" s="36"/>
      <c r="P206" s="172">
        <f>O206*H206</f>
        <v>0</v>
      </c>
      <c r="Q206" s="172">
        <v>0.01146</v>
      </c>
      <c r="R206" s="172">
        <f>Q206*H206</f>
        <v>4.22554266</v>
      </c>
      <c r="S206" s="172">
        <v>0</v>
      </c>
      <c r="T206" s="173">
        <f>S206*H206</f>
        <v>0</v>
      </c>
      <c r="AR206" s="18" t="s">
        <v>812</v>
      </c>
      <c r="AT206" s="18" t="s">
        <v>807</v>
      </c>
      <c r="AU206" s="18" t="s">
        <v>673</v>
      </c>
      <c r="AY206" s="18" t="s">
        <v>805</v>
      </c>
      <c r="BE206" s="174">
        <f>IF(N206="základní",J206,0)</f>
        <v>0</v>
      </c>
      <c r="BF206" s="174">
        <f>IF(N206="snížená",J206,0)</f>
        <v>0</v>
      </c>
      <c r="BG206" s="174">
        <f>IF(N206="zákl. přenesená",J206,0)</f>
        <v>0</v>
      </c>
      <c r="BH206" s="174">
        <f>IF(N206="sníž. přenesená",J206,0)</f>
        <v>0</v>
      </c>
      <c r="BI206" s="174">
        <f>IF(N206="nulová",J206,0)</f>
        <v>0</v>
      </c>
      <c r="BJ206" s="18" t="s">
        <v>615</v>
      </c>
      <c r="BK206" s="174">
        <f>ROUND(I206*H206,2)</f>
        <v>0</v>
      </c>
      <c r="BL206" s="18" t="s">
        <v>812</v>
      </c>
      <c r="BM206" s="18" t="s">
        <v>1008</v>
      </c>
    </row>
    <row r="207" spans="2:47" s="1" customFormat="1" ht="28.5" customHeight="1">
      <c r="B207" s="35"/>
      <c r="D207" s="175" t="s">
        <v>814</v>
      </c>
      <c r="F207" s="176" t="s">
        <v>1009</v>
      </c>
      <c r="I207" s="132"/>
      <c r="L207" s="35"/>
      <c r="M207" s="65"/>
      <c r="N207" s="36"/>
      <c r="O207" s="36"/>
      <c r="P207" s="36"/>
      <c r="Q207" s="36"/>
      <c r="R207" s="36"/>
      <c r="S207" s="36"/>
      <c r="T207" s="66"/>
      <c r="AT207" s="18" t="s">
        <v>814</v>
      </c>
      <c r="AU207" s="18" t="s">
        <v>673</v>
      </c>
    </row>
    <row r="208" spans="2:51" s="11" customFormat="1" ht="20.25" customHeight="1">
      <c r="B208" s="177"/>
      <c r="D208" s="178" t="s">
        <v>816</v>
      </c>
      <c r="E208" s="179" t="s">
        <v>613</v>
      </c>
      <c r="F208" s="180" t="s">
        <v>733</v>
      </c>
      <c r="H208" s="181">
        <v>368.721</v>
      </c>
      <c r="I208" s="182"/>
      <c r="L208" s="177"/>
      <c r="M208" s="183"/>
      <c r="N208" s="184"/>
      <c r="O208" s="184"/>
      <c r="P208" s="184"/>
      <c r="Q208" s="184"/>
      <c r="R208" s="184"/>
      <c r="S208" s="184"/>
      <c r="T208" s="185"/>
      <c r="AT208" s="186" t="s">
        <v>816</v>
      </c>
      <c r="AU208" s="186" t="s">
        <v>673</v>
      </c>
      <c r="AV208" s="11" t="s">
        <v>673</v>
      </c>
      <c r="AW208" s="11" t="s">
        <v>629</v>
      </c>
      <c r="AX208" s="11" t="s">
        <v>615</v>
      </c>
      <c r="AY208" s="186" t="s">
        <v>805</v>
      </c>
    </row>
    <row r="209" spans="2:65" s="1" customFormat="1" ht="28.5" customHeight="1">
      <c r="B209" s="162"/>
      <c r="C209" s="163" t="s">
        <v>1010</v>
      </c>
      <c r="D209" s="163" t="s">
        <v>807</v>
      </c>
      <c r="E209" s="164" t="s">
        <v>1011</v>
      </c>
      <c r="F209" s="165" t="s">
        <v>1012</v>
      </c>
      <c r="G209" s="166" t="s">
        <v>810</v>
      </c>
      <c r="H209" s="167">
        <v>16.331</v>
      </c>
      <c r="I209" s="168"/>
      <c r="J209" s="169">
        <f>ROUND(I209*H209,2)</f>
        <v>0</v>
      </c>
      <c r="K209" s="165" t="s">
        <v>811</v>
      </c>
      <c r="L209" s="35"/>
      <c r="M209" s="170" t="s">
        <v>613</v>
      </c>
      <c r="N209" s="171" t="s">
        <v>636</v>
      </c>
      <c r="O209" s="36"/>
      <c r="P209" s="172">
        <f>O209*H209</f>
        <v>0</v>
      </c>
      <c r="Q209" s="172">
        <v>0.00168</v>
      </c>
      <c r="R209" s="172">
        <f>Q209*H209</f>
        <v>0.02743608</v>
      </c>
      <c r="S209" s="172">
        <v>0</v>
      </c>
      <c r="T209" s="173">
        <f>S209*H209</f>
        <v>0</v>
      </c>
      <c r="AR209" s="18" t="s">
        <v>812</v>
      </c>
      <c r="AT209" s="18" t="s">
        <v>807</v>
      </c>
      <c r="AU209" s="18" t="s">
        <v>673</v>
      </c>
      <c r="AY209" s="18" t="s">
        <v>805</v>
      </c>
      <c r="BE209" s="174">
        <f>IF(N209="základní",J209,0)</f>
        <v>0</v>
      </c>
      <c r="BF209" s="174">
        <f>IF(N209="snížená",J209,0)</f>
        <v>0</v>
      </c>
      <c r="BG209" s="174">
        <f>IF(N209="zákl. přenesená",J209,0)</f>
        <v>0</v>
      </c>
      <c r="BH209" s="174">
        <f>IF(N209="sníž. přenesená",J209,0)</f>
        <v>0</v>
      </c>
      <c r="BI209" s="174">
        <f>IF(N209="nulová",J209,0)</f>
        <v>0</v>
      </c>
      <c r="BJ209" s="18" t="s">
        <v>615</v>
      </c>
      <c r="BK209" s="174">
        <f>ROUND(I209*H209,2)</f>
        <v>0</v>
      </c>
      <c r="BL209" s="18" t="s">
        <v>812</v>
      </c>
      <c r="BM209" s="18" t="s">
        <v>1013</v>
      </c>
    </row>
    <row r="210" spans="2:47" s="1" customFormat="1" ht="28.5" customHeight="1">
      <c r="B210" s="35"/>
      <c r="D210" s="175" t="s">
        <v>814</v>
      </c>
      <c r="F210" s="176" t="s">
        <v>1014</v>
      </c>
      <c r="I210" s="132"/>
      <c r="L210" s="35"/>
      <c r="M210" s="65"/>
      <c r="N210" s="36"/>
      <c r="O210" s="36"/>
      <c r="P210" s="36"/>
      <c r="Q210" s="36"/>
      <c r="R210" s="36"/>
      <c r="S210" s="36"/>
      <c r="T210" s="66"/>
      <c r="AT210" s="18" t="s">
        <v>814</v>
      </c>
      <c r="AU210" s="18" t="s">
        <v>673</v>
      </c>
    </row>
    <row r="211" spans="2:51" s="11" customFormat="1" ht="20.25" customHeight="1">
      <c r="B211" s="177"/>
      <c r="D211" s="178" t="s">
        <v>816</v>
      </c>
      <c r="E211" s="179" t="s">
        <v>613</v>
      </c>
      <c r="F211" s="180" t="s">
        <v>708</v>
      </c>
      <c r="H211" s="181">
        <v>16.331</v>
      </c>
      <c r="I211" s="182"/>
      <c r="L211" s="177"/>
      <c r="M211" s="183"/>
      <c r="N211" s="184"/>
      <c r="O211" s="184"/>
      <c r="P211" s="184"/>
      <c r="Q211" s="184"/>
      <c r="R211" s="184"/>
      <c r="S211" s="184"/>
      <c r="T211" s="185"/>
      <c r="AT211" s="186" t="s">
        <v>816</v>
      </c>
      <c r="AU211" s="186" t="s">
        <v>673</v>
      </c>
      <c r="AV211" s="11" t="s">
        <v>673</v>
      </c>
      <c r="AW211" s="11" t="s">
        <v>629</v>
      </c>
      <c r="AX211" s="11" t="s">
        <v>615</v>
      </c>
      <c r="AY211" s="186" t="s">
        <v>805</v>
      </c>
    </row>
    <row r="212" spans="2:65" s="1" customFormat="1" ht="28.5" customHeight="1">
      <c r="B212" s="162"/>
      <c r="C212" s="163" t="s">
        <v>1015</v>
      </c>
      <c r="D212" s="163" t="s">
        <v>807</v>
      </c>
      <c r="E212" s="164" t="s">
        <v>1016</v>
      </c>
      <c r="F212" s="165" t="s">
        <v>1017</v>
      </c>
      <c r="G212" s="166" t="s">
        <v>810</v>
      </c>
      <c r="H212" s="167">
        <v>352.39</v>
      </c>
      <c r="I212" s="168"/>
      <c r="J212" s="169">
        <f>ROUND(I212*H212,2)</f>
        <v>0</v>
      </c>
      <c r="K212" s="165" t="s">
        <v>811</v>
      </c>
      <c r="L212" s="35"/>
      <c r="M212" s="170" t="s">
        <v>613</v>
      </c>
      <c r="N212" s="171" t="s">
        <v>636</v>
      </c>
      <c r="O212" s="36"/>
      <c r="P212" s="172">
        <f>O212*H212</f>
        <v>0</v>
      </c>
      <c r="Q212" s="172">
        <v>0.00348</v>
      </c>
      <c r="R212" s="172">
        <f>Q212*H212</f>
        <v>1.2263172</v>
      </c>
      <c r="S212" s="172">
        <v>0</v>
      </c>
      <c r="T212" s="173">
        <f>S212*H212</f>
        <v>0</v>
      </c>
      <c r="AR212" s="18" t="s">
        <v>812</v>
      </c>
      <c r="AT212" s="18" t="s">
        <v>807</v>
      </c>
      <c r="AU212" s="18" t="s">
        <v>673</v>
      </c>
      <c r="AY212" s="18" t="s">
        <v>805</v>
      </c>
      <c r="BE212" s="174">
        <f>IF(N212="základní",J212,0)</f>
        <v>0</v>
      </c>
      <c r="BF212" s="174">
        <f>IF(N212="snížená",J212,0)</f>
        <v>0</v>
      </c>
      <c r="BG212" s="174">
        <f>IF(N212="zákl. přenesená",J212,0)</f>
        <v>0</v>
      </c>
      <c r="BH212" s="174">
        <f>IF(N212="sníž. přenesená",J212,0)</f>
        <v>0</v>
      </c>
      <c r="BI212" s="174">
        <f>IF(N212="nulová",J212,0)</f>
        <v>0</v>
      </c>
      <c r="BJ212" s="18" t="s">
        <v>615</v>
      </c>
      <c r="BK212" s="174">
        <f>ROUND(I212*H212,2)</f>
        <v>0</v>
      </c>
      <c r="BL212" s="18" t="s">
        <v>812</v>
      </c>
      <c r="BM212" s="18" t="s">
        <v>1018</v>
      </c>
    </row>
    <row r="213" spans="2:47" s="1" customFormat="1" ht="28.5" customHeight="1">
      <c r="B213" s="35"/>
      <c r="D213" s="175" t="s">
        <v>814</v>
      </c>
      <c r="F213" s="176" t="s">
        <v>1019</v>
      </c>
      <c r="I213" s="132"/>
      <c r="L213" s="35"/>
      <c r="M213" s="65"/>
      <c r="N213" s="36"/>
      <c r="O213" s="36"/>
      <c r="P213" s="36"/>
      <c r="Q213" s="36"/>
      <c r="R213" s="36"/>
      <c r="S213" s="36"/>
      <c r="T213" s="66"/>
      <c r="AT213" s="18" t="s">
        <v>814</v>
      </c>
      <c r="AU213" s="18" t="s">
        <v>673</v>
      </c>
    </row>
    <row r="214" spans="2:51" s="11" customFormat="1" ht="20.25" customHeight="1">
      <c r="B214" s="177"/>
      <c r="D214" s="178" t="s">
        <v>816</v>
      </c>
      <c r="E214" s="179" t="s">
        <v>613</v>
      </c>
      <c r="F214" s="180" t="s">
        <v>1020</v>
      </c>
      <c r="H214" s="181">
        <v>352.39</v>
      </c>
      <c r="I214" s="182"/>
      <c r="L214" s="177"/>
      <c r="M214" s="183"/>
      <c r="N214" s="184"/>
      <c r="O214" s="184"/>
      <c r="P214" s="184"/>
      <c r="Q214" s="184"/>
      <c r="R214" s="184"/>
      <c r="S214" s="184"/>
      <c r="T214" s="185"/>
      <c r="AT214" s="186" t="s">
        <v>816</v>
      </c>
      <c r="AU214" s="186" t="s">
        <v>673</v>
      </c>
      <c r="AV214" s="11" t="s">
        <v>673</v>
      </c>
      <c r="AW214" s="11" t="s">
        <v>629</v>
      </c>
      <c r="AX214" s="11" t="s">
        <v>615</v>
      </c>
      <c r="AY214" s="186" t="s">
        <v>805</v>
      </c>
    </row>
    <row r="215" spans="2:65" s="1" customFormat="1" ht="20.25" customHeight="1">
      <c r="B215" s="162"/>
      <c r="C215" s="163" t="s">
        <v>1021</v>
      </c>
      <c r="D215" s="163" t="s">
        <v>807</v>
      </c>
      <c r="E215" s="164" t="s">
        <v>1022</v>
      </c>
      <c r="F215" s="165" t="s">
        <v>1023</v>
      </c>
      <c r="G215" s="166" t="s">
        <v>810</v>
      </c>
      <c r="H215" s="167">
        <v>16.073</v>
      </c>
      <c r="I215" s="168"/>
      <c r="J215" s="169">
        <f>ROUND(I215*H215,2)</f>
        <v>0</v>
      </c>
      <c r="K215" s="165" t="s">
        <v>811</v>
      </c>
      <c r="L215" s="35"/>
      <c r="M215" s="170" t="s">
        <v>613</v>
      </c>
      <c r="N215" s="171" t="s">
        <v>636</v>
      </c>
      <c r="O215" s="36"/>
      <c r="P215" s="172">
        <f>O215*H215</f>
        <v>0</v>
      </c>
      <c r="Q215" s="172">
        <v>0.0003</v>
      </c>
      <c r="R215" s="172">
        <f>Q215*H215</f>
        <v>0.0048219</v>
      </c>
      <c r="S215" s="172">
        <v>0</v>
      </c>
      <c r="T215" s="173">
        <f>S215*H215</f>
        <v>0</v>
      </c>
      <c r="AR215" s="18" t="s">
        <v>812</v>
      </c>
      <c r="AT215" s="18" t="s">
        <v>807</v>
      </c>
      <c r="AU215" s="18" t="s">
        <v>673</v>
      </c>
      <c r="AY215" s="18" t="s">
        <v>805</v>
      </c>
      <c r="BE215" s="174">
        <f>IF(N215="základní",J215,0)</f>
        <v>0</v>
      </c>
      <c r="BF215" s="174">
        <f>IF(N215="snížená",J215,0)</f>
        <v>0</v>
      </c>
      <c r="BG215" s="174">
        <f>IF(N215="zákl. přenesená",J215,0)</f>
        <v>0</v>
      </c>
      <c r="BH215" s="174">
        <f>IF(N215="sníž. přenesená",J215,0)</f>
        <v>0</v>
      </c>
      <c r="BI215" s="174">
        <f>IF(N215="nulová",J215,0)</f>
        <v>0</v>
      </c>
      <c r="BJ215" s="18" t="s">
        <v>615</v>
      </c>
      <c r="BK215" s="174">
        <f>ROUND(I215*H215,2)</f>
        <v>0</v>
      </c>
      <c r="BL215" s="18" t="s">
        <v>812</v>
      </c>
      <c r="BM215" s="18" t="s">
        <v>1024</v>
      </c>
    </row>
    <row r="216" spans="2:47" s="1" customFormat="1" ht="20.25" customHeight="1">
      <c r="B216" s="35"/>
      <c r="D216" s="175" t="s">
        <v>814</v>
      </c>
      <c r="F216" s="176" t="s">
        <v>624</v>
      </c>
      <c r="I216" s="132"/>
      <c r="L216" s="35"/>
      <c r="M216" s="65"/>
      <c r="N216" s="36"/>
      <c r="O216" s="36"/>
      <c r="P216" s="36"/>
      <c r="Q216" s="36"/>
      <c r="R216" s="36"/>
      <c r="S216" s="36"/>
      <c r="T216" s="66"/>
      <c r="AT216" s="18" t="s">
        <v>814</v>
      </c>
      <c r="AU216" s="18" t="s">
        <v>673</v>
      </c>
    </row>
    <row r="217" spans="2:51" s="11" customFormat="1" ht="20.25" customHeight="1">
      <c r="B217" s="177"/>
      <c r="D217" s="178" t="s">
        <v>816</v>
      </c>
      <c r="E217" s="179" t="s">
        <v>613</v>
      </c>
      <c r="F217" s="180" t="s">
        <v>731</v>
      </c>
      <c r="H217" s="181">
        <v>16.073</v>
      </c>
      <c r="I217" s="182"/>
      <c r="L217" s="177"/>
      <c r="M217" s="183"/>
      <c r="N217" s="184"/>
      <c r="O217" s="184"/>
      <c r="P217" s="184"/>
      <c r="Q217" s="184"/>
      <c r="R217" s="184"/>
      <c r="S217" s="184"/>
      <c r="T217" s="185"/>
      <c r="AT217" s="186" t="s">
        <v>816</v>
      </c>
      <c r="AU217" s="186" t="s">
        <v>673</v>
      </c>
      <c r="AV217" s="11" t="s">
        <v>673</v>
      </c>
      <c r="AW217" s="11" t="s">
        <v>629</v>
      </c>
      <c r="AX217" s="11" t="s">
        <v>615</v>
      </c>
      <c r="AY217" s="186" t="s">
        <v>805</v>
      </c>
    </row>
    <row r="218" spans="2:65" s="1" customFormat="1" ht="20.25" customHeight="1">
      <c r="B218" s="162"/>
      <c r="C218" s="163" t="s">
        <v>1025</v>
      </c>
      <c r="D218" s="163" t="s">
        <v>807</v>
      </c>
      <c r="E218" s="164" t="s">
        <v>1026</v>
      </c>
      <c r="F218" s="165" t="s">
        <v>1027</v>
      </c>
      <c r="G218" s="166" t="s">
        <v>810</v>
      </c>
      <c r="H218" s="167">
        <v>47.924</v>
      </c>
      <c r="I218" s="168"/>
      <c r="J218" s="169">
        <f>ROUND(I218*H218,2)</f>
        <v>0</v>
      </c>
      <c r="K218" s="165" t="s">
        <v>811</v>
      </c>
      <c r="L218" s="35"/>
      <c r="M218" s="170" t="s">
        <v>613</v>
      </c>
      <c r="N218" s="171" t="s">
        <v>636</v>
      </c>
      <c r="O218" s="36"/>
      <c r="P218" s="172">
        <f>O218*H218</f>
        <v>0</v>
      </c>
      <c r="Q218" s="172">
        <v>0.00012</v>
      </c>
      <c r="R218" s="172">
        <f>Q218*H218</f>
        <v>0.00575088</v>
      </c>
      <c r="S218" s="172">
        <v>0</v>
      </c>
      <c r="T218" s="173">
        <f>S218*H218</f>
        <v>0</v>
      </c>
      <c r="AR218" s="18" t="s">
        <v>812</v>
      </c>
      <c r="AT218" s="18" t="s">
        <v>807</v>
      </c>
      <c r="AU218" s="18" t="s">
        <v>673</v>
      </c>
      <c r="AY218" s="18" t="s">
        <v>805</v>
      </c>
      <c r="BE218" s="174">
        <f>IF(N218="základní",J218,0)</f>
        <v>0</v>
      </c>
      <c r="BF218" s="174">
        <f>IF(N218="snížená",J218,0)</f>
        <v>0</v>
      </c>
      <c r="BG218" s="174">
        <f>IF(N218="zákl. přenesená",J218,0)</f>
        <v>0</v>
      </c>
      <c r="BH218" s="174">
        <f>IF(N218="sníž. přenesená",J218,0)</f>
        <v>0</v>
      </c>
      <c r="BI218" s="174">
        <f>IF(N218="nulová",J218,0)</f>
        <v>0</v>
      </c>
      <c r="BJ218" s="18" t="s">
        <v>615</v>
      </c>
      <c r="BK218" s="174">
        <f>ROUND(I218*H218,2)</f>
        <v>0</v>
      </c>
      <c r="BL218" s="18" t="s">
        <v>812</v>
      </c>
      <c r="BM218" s="18" t="s">
        <v>1028</v>
      </c>
    </row>
    <row r="219" spans="2:47" s="1" customFormat="1" ht="28.5" customHeight="1">
      <c r="B219" s="35"/>
      <c r="D219" s="175" t="s">
        <v>814</v>
      </c>
      <c r="F219" s="176" t="s">
        <v>1029</v>
      </c>
      <c r="I219" s="132"/>
      <c r="L219" s="35"/>
      <c r="M219" s="65"/>
      <c r="N219" s="36"/>
      <c r="O219" s="36"/>
      <c r="P219" s="36"/>
      <c r="Q219" s="36"/>
      <c r="R219" s="36"/>
      <c r="S219" s="36"/>
      <c r="T219" s="66"/>
      <c r="AT219" s="18" t="s">
        <v>814</v>
      </c>
      <c r="AU219" s="18" t="s">
        <v>673</v>
      </c>
    </row>
    <row r="220" spans="2:51" s="11" customFormat="1" ht="28.5" customHeight="1">
      <c r="B220" s="177"/>
      <c r="D220" s="175" t="s">
        <v>816</v>
      </c>
      <c r="E220" s="186" t="s">
        <v>613</v>
      </c>
      <c r="F220" s="187" t="s">
        <v>1030</v>
      </c>
      <c r="H220" s="188">
        <v>24.476</v>
      </c>
      <c r="I220" s="182"/>
      <c r="L220" s="177"/>
      <c r="M220" s="183"/>
      <c r="N220" s="184"/>
      <c r="O220" s="184"/>
      <c r="P220" s="184"/>
      <c r="Q220" s="184"/>
      <c r="R220" s="184"/>
      <c r="S220" s="184"/>
      <c r="T220" s="185"/>
      <c r="AT220" s="186" t="s">
        <v>816</v>
      </c>
      <c r="AU220" s="186" t="s">
        <v>673</v>
      </c>
      <c r="AV220" s="11" t="s">
        <v>673</v>
      </c>
      <c r="AW220" s="11" t="s">
        <v>629</v>
      </c>
      <c r="AX220" s="11" t="s">
        <v>665</v>
      </c>
      <c r="AY220" s="186" t="s">
        <v>805</v>
      </c>
    </row>
    <row r="221" spans="2:51" s="11" customFormat="1" ht="28.5" customHeight="1">
      <c r="B221" s="177"/>
      <c r="D221" s="175" t="s">
        <v>816</v>
      </c>
      <c r="E221" s="186" t="s">
        <v>613</v>
      </c>
      <c r="F221" s="187" t="s">
        <v>1031</v>
      </c>
      <c r="H221" s="188">
        <v>23.448</v>
      </c>
      <c r="I221" s="182"/>
      <c r="L221" s="177"/>
      <c r="M221" s="183"/>
      <c r="N221" s="184"/>
      <c r="O221" s="184"/>
      <c r="P221" s="184"/>
      <c r="Q221" s="184"/>
      <c r="R221" s="184"/>
      <c r="S221" s="184"/>
      <c r="T221" s="185"/>
      <c r="AT221" s="186" t="s">
        <v>816</v>
      </c>
      <c r="AU221" s="186" t="s">
        <v>673</v>
      </c>
      <c r="AV221" s="11" t="s">
        <v>673</v>
      </c>
      <c r="AW221" s="11" t="s">
        <v>629</v>
      </c>
      <c r="AX221" s="11" t="s">
        <v>665</v>
      </c>
      <c r="AY221" s="186" t="s">
        <v>805</v>
      </c>
    </row>
    <row r="222" spans="2:51" s="12" customFormat="1" ht="20.25" customHeight="1">
      <c r="B222" s="189"/>
      <c r="D222" s="178" t="s">
        <v>816</v>
      </c>
      <c r="E222" s="190" t="s">
        <v>613</v>
      </c>
      <c r="F222" s="191" t="s">
        <v>824</v>
      </c>
      <c r="H222" s="192">
        <v>47.924</v>
      </c>
      <c r="I222" s="193"/>
      <c r="L222" s="189"/>
      <c r="M222" s="194"/>
      <c r="N222" s="195"/>
      <c r="O222" s="195"/>
      <c r="P222" s="195"/>
      <c r="Q222" s="195"/>
      <c r="R222" s="195"/>
      <c r="S222" s="195"/>
      <c r="T222" s="196"/>
      <c r="AT222" s="197" t="s">
        <v>816</v>
      </c>
      <c r="AU222" s="197" t="s">
        <v>673</v>
      </c>
      <c r="AV222" s="12" t="s">
        <v>812</v>
      </c>
      <c r="AW222" s="12" t="s">
        <v>629</v>
      </c>
      <c r="AX222" s="12" t="s">
        <v>615</v>
      </c>
      <c r="AY222" s="197" t="s">
        <v>805</v>
      </c>
    </row>
    <row r="223" spans="2:65" s="1" customFormat="1" ht="20.25" customHeight="1">
      <c r="B223" s="162"/>
      <c r="C223" s="163" t="s">
        <v>1032</v>
      </c>
      <c r="D223" s="163" t="s">
        <v>807</v>
      </c>
      <c r="E223" s="164" t="s">
        <v>1033</v>
      </c>
      <c r="F223" s="165" t="s">
        <v>1034</v>
      </c>
      <c r="G223" s="166" t="s">
        <v>810</v>
      </c>
      <c r="H223" s="167">
        <v>393.2</v>
      </c>
      <c r="I223" s="168"/>
      <c r="J223" s="169">
        <f>ROUND(I223*H223,2)</f>
        <v>0</v>
      </c>
      <c r="K223" s="165" t="s">
        <v>811</v>
      </c>
      <c r="L223" s="35"/>
      <c r="M223" s="170" t="s">
        <v>613</v>
      </c>
      <c r="N223" s="171" t="s">
        <v>636</v>
      </c>
      <c r="O223" s="36"/>
      <c r="P223" s="172">
        <f>O223*H223</f>
        <v>0</v>
      </c>
      <c r="Q223" s="172">
        <v>0</v>
      </c>
      <c r="R223" s="172">
        <f>Q223*H223</f>
        <v>0</v>
      </c>
      <c r="S223" s="172">
        <v>0</v>
      </c>
      <c r="T223" s="173">
        <f>S223*H223</f>
        <v>0</v>
      </c>
      <c r="AR223" s="18" t="s">
        <v>812</v>
      </c>
      <c r="AT223" s="18" t="s">
        <v>807</v>
      </c>
      <c r="AU223" s="18" t="s">
        <v>673</v>
      </c>
      <c r="AY223" s="18" t="s">
        <v>805</v>
      </c>
      <c r="BE223" s="174">
        <f>IF(N223="základní",J223,0)</f>
        <v>0</v>
      </c>
      <c r="BF223" s="174">
        <f>IF(N223="snížená",J223,0)</f>
        <v>0</v>
      </c>
      <c r="BG223" s="174">
        <f>IF(N223="zákl. přenesená",J223,0)</f>
        <v>0</v>
      </c>
      <c r="BH223" s="174">
        <f>IF(N223="sníž. přenesená",J223,0)</f>
        <v>0</v>
      </c>
      <c r="BI223" s="174">
        <f>IF(N223="nulová",J223,0)</f>
        <v>0</v>
      </c>
      <c r="BJ223" s="18" t="s">
        <v>615</v>
      </c>
      <c r="BK223" s="174">
        <f>ROUND(I223*H223,2)</f>
        <v>0</v>
      </c>
      <c r="BL223" s="18" t="s">
        <v>812</v>
      </c>
      <c r="BM223" s="18" t="s">
        <v>1035</v>
      </c>
    </row>
    <row r="224" spans="2:47" s="1" customFormat="1" ht="20.25" customHeight="1">
      <c r="B224" s="35"/>
      <c r="D224" s="175" t="s">
        <v>814</v>
      </c>
      <c r="F224" s="176" t="s">
        <v>1036</v>
      </c>
      <c r="I224" s="132"/>
      <c r="L224" s="35"/>
      <c r="M224" s="65"/>
      <c r="N224" s="36"/>
      <c r="O224" s="36"/>
      <c r="P224" s="36"/>
      <c r="Q224" s="36"/>
      <c r="R224" s="36"/>
      <c r="S224" s="36"/>
      <c r="T224" s="66"/>
      <c r="AT224" s="18" t="s">
        <v>814</v>
      </c>
      <c r="AU224" s="18" t="s">
        <v>673</v>
      </c>
    </row>
    <row r="225" spans="2:51" s="13" customFormat="1" ht="20.25" customHeight="1">
      <c r="B225" s="211"/>
      <c r="D225" s="175" t="s">
        <v>816</v>
      </c>
      <c r="E225" s="212" t="s">
        <v>613</v>
      </c>
      <c r="F225" s="213" t="s">
        <v>1037</v>
      </c>
      <c r="H225" s="214" t="s">
        <v>613</v>
      </c>
      <c r="I225" s="215"/>
      <c r="L225" s="211"/>
      <c r="M225" s="216"/>
      <c r="N225" s="217"/>
      <c r="O225" s="217"/>
      <c r="P225" s="217"/>
      <c r="Q225" s="217"/>
      <c r="R225" s="217"/>
      <c r="S225" s="217"/>
      <c r="T225" s="218"/>
      <c r="AT225" s="214" t="s">
        <v>816</v>
      </c>
      <c r="AU225" s="214" t="s">
        <v>673</v>
      </c>
      <c r="AV225" s="13" t="s">
        <v>615</v>
      </c>
      <c r="AW225" s="13" t="s">
        <v>629</v>
      </c>
      <c r="AX225" s="13" t="s">
        <v>665</v>
      </c>
      <c r="AY225" s="214" t="s">
        <v>805</v>
      </c>
    </row>
    <row r="226" spans="2:51" s="11" customFormat="1" ht="28.5" customHeight="1">
      <c r="B226" s="177"/>
      <c r="D226" s="175" t="s">
        <v>816</v>
      </c>
      <c r="E226" s="186" t="s">
        <v>613</v>
      </c>
      <c r="F226" s="187" t="s">
        <v>1038</v>
      </c>
      <c r="H226" s="188">
        <v>7.878</v>
      </c>
      <c r="I226" s="182"/>
      <c r="L226" s="177"/>
      <c r="M226" s="183"/>
      <c r="N226" s="184"/>
      <c r="O226" s="184"/>
      <c r="P226" s="184"/>
      <c r="Q226" s="184"/>
      <c r="R226" s="184"/>
      <c r="S226" s="184"/>
      <c r="T226" s="185"/>
      <c r="AT226" s="186" t="s">
        <v>816</v>
      </c>
      <c r="AU226" s="186" t="s">
        <v>673</v>
      </c>
      <c r="AV226" s="11" t="s">
        <v>673</v>
      </c>
      <c r="AW226" s="11" t="s">
        <v>629</v>
      </c>
      <c r="AX226" s="11" t="s">
        <v>665</v>
      </c>
      <c r="AY226" s="186" t="s">
        <v>805</v>
      </c>
    </row>
    <row r="227" spans="2:51" s="11" customFormat="1" ht="28.5" customHeight="1">
      <c r="B227" s="177"/>
      <c r="D227" s="175" t="s">
        <v>816</v>
      </c>
      <c r="E227" s="186" t="s">
        <v>613</v>
      </c>
      <c r="F227" s="187" t="s">
        <v>1039</v>
      </c>
      <c r="H227" s="188">
        <v>6.713</v>
      </c>
      <c r="I227" s="182"/>
      <c r="L227" s="177"/>
      <c r="M227" s="183"/>
      <c r="N227" s="184"/>
      <c r="O227" s="184"/>
      <c r="P227" s="184"/>
      <c r="Q227" s="184"/>
      <c r="R227" s="184"/>
      <c r="S227" s="184"/>
      <c r="T227" s="185"/>
      <c r="AT227" s="186" t="s">
        <v>816</v>
      </c>
      <c r="AU227" s="186" t="s">
        <v>673</v>
      </c>
      <c r="AV227" s="11" t="s">
        <v>673</v>
      </c>
      <c r="AW227" s="11" t="s">
        <v>629</v>
      </c>
      <c r="AX227" s="11" t="s">
        <v>665</v>
      </c>
      <c r="AY227" s="186" t="s">
        <v>805</v>
      </c>
    </row>
    <row r="228" spans="2:51" s="11" customFormat="1" ht="20.25" customHeight="1">
      <c r="B228" s="177"/>
      <c r="D228" s="175" t="s">
        <v>816</v>
      </c>
      <c r="E228" s="186" t="s">
        <v>613</v>
      </c>
      <c r="F228" s="187" t="s">
        <v>1040</v>
      </c>
      <c r="H228" s="188">
        <v>1.74</v>
      </c>
      <c r="I228" s="182"/>
      <c r="L228" s="177"/>
      <c r="M228" s="183"/>
      <c r="N228" s="184"/>
      <c r="O228" s="184"/>
      <c r="P228" s="184"/>
      <c r="Q228" s="184"/>
      <c r="R228" s="184"/>
      <c r="S228" s="184"/>
      <c r="T228" s="185"/>
      <c r="AT228" s="186" t="s">
        <v>816</v>
      </c>
      <c r="AU228" s="186" t="s">
        <v>673</v>
      </c>
      <c r="AV228" s="11" t="s">
        <v>673</v>
      </c>
      <c r="AW228" s="11" t="s">
        <v>629</v>
      </c>
      <c r="AX228" s="11" t="s">
        <v>665</v>
      </c>
      <c r="AY228" s="186" t="s">
        <v>805</v>
      </c>
    </row>
    <row r="229" spans="2:51" s="14" customFormat="1" ht="20.25" customHeight="1">
      <c r="B229" s="219"/>
      <c r="D229" s="175" t="s">
        <v>816</v>
      </c>
      <c r="E229" s="220" t="s">
        <v>708</v>
      </c>
      <c r="F229" s="221" t="s">
        <v>1041</v>
      </c>
      <c r="H229" s="222">
        <v>16.331</v>
      </c>
      <c r="I229" s="223"/>
      <c r="L229" s="219"/>
      <c r="M229" s="224"/>
      <c r="N229" s="225"/>
      <c r="O229" s="225"/>
      <c r="P229" s="225"/>
      <c r="Q229" s="225"/>
      <c r="R229" s="225"/>
      <c r="S229" s="225"/>
      <c r="T229" s="226"/>
      <c r="AT229" s="220" t="s">
        <v>816</v>
      </c>
      <c r="AU229" s="220" t="s">
        <v>673</v>
      </c>
      <c r="AV229" s="14" t="s">
        <v>825</v>
      </c>
      <c r="AW229" s="14" t="s">
        <v>629</v>
      </c>
      <c r="AX229" s="14" t="s">
        <v>665</v>
      </c>
      <c r="AY229" s="220" t="s">
        <v>805</v>
      </c>
    </row>
    <row r="230" spans="2:51" s="11" customFormat="1" ht="20.25" customHeight="1">
      <c r="B230" s="177"/>
      <c r="D230" s="175" t="s">
        <v>816</v>
      </c>
      <c r="E230" s="186" t="s">
        <v>613</v>
      </c>
      <c r="F230" s="187" t="s">
        <v>1042</v>
      </c>
      <c r="H230" s="188">
        <v>2.562</v>
      </c>
      <c r="I230" s="182"/>
      <c r="L230" s="177"/>
      <c r="M230" s="183"/>
      <c r="N230" s="184"/>
      <c r="O230" s="184"/>
      <c r="P230" s="184"/>
      <c r="Q230" s="184"/>
      <c r="R230" s="184"/>
      <c r="S230" s="184"/>
      <c r="T230" s="185"/>
      <c r="AT230" s="186" t="s">
        <v>816</v>
      </c>
      <c r="AU230" s="186" t="s">
        <v>673</v>
      </c>
      <c r="AV230" s="11" t="s">
        <v>673</v>
      </c>
      <c r="AW230" s="11" t="s">
        <v>629</v>
      </c>
      <c r="AX230" s="11" t="s">
        <v>665</v>
      </c>
      <c r="AY230" s="186" t="s">
        <v>805</v>
      </c>
    </row>
    <row r="231" spans="2:51" s="11" customFormat="1" ht="20.25" customHeight="1">
      <c r="B231" s="177"/>
      <c r="D231" s="175" t="s">
        <v>816</v>
      </c>
      <c r="E231" s="186" t="s">
        <v>613</v>
      </c>
      <c r="F231" s="187" t="s">
        <v>1043</v>
      </c>
      <c r="H231" s="188">
        <v>2.072</v>
      </c>
      <c r="I231" s="182"/>
      <c r="L231" s="177"/>
      <c r="M231" s="183"/>
      <c r="N231" s="184"/>
      <c r="O231" s="184"/>
      <c r="P231" s="184"/>
      <c r="Q231" s="184"/>
      <c r="R231" s="184"/>
      <c r="S231" s="184"/>
      <c r="T231" s="185"/>
      <c r="AT231" s="186" t="s">
        <v>816</v>
      </c>
      <c r="AU231" s="186" t="s">
        <v>673</v>
      </c>
      <c r="AV231" s="11" t="s">
        <v>673</v>
      </c>
      <c r="AW231" s="11" t="s">
        <v>629</v>
      </c>
      <c r="AX231" s="11" t="s">
        <v>665</v>
      </c>
      <c r="AY231" s="186" t="s">
        <v>805</v>
      </c>
    </row>
    <row r="232" spans="2:51" s="14" customFormat="1" ht="20.25" customHeight="1">
      <c r="B232" s="219"/>
      <c r="D232" s="175" t="s">
        <v>816</v>
      </c>
      <c r="E232" s="220" t="s">
        <v>1044</v>
      </c>
      <c r="F232" s="221" t="s">
        <v>1041</v>
      </c>
      <c r="H232" s="222">
        <v>4.634</v>
      </c>
      <c r="I232" s="223"/>
      <c r="L232" s="219"/>
      <c r="M232" s="224"/>
      <c r="N232" s="225"/>
      <c r="O232" s="225"/>
      <c r="P232" s="225"/>
      <c r="Q232" s="225"/>
      <c r="R232" s="225"/>
      <c r="S232" s="225"/>
      <c r="T232" s="226"/>
      <c r="AT232" s="220" t="s">
        <v>816</v>
      </c>
      <c r="AU232" s="220" t="s">
        <v>673</v>
      </c>
      <c r="AV232" s="14" t="s">
        <v>825</v>
      </c>
      <c r="AW232" s="14" t="s">
        <v>629</v>
      </c>
      <c r="AX232" s="14" t="s">
        <v>665</v>
      </c>
      <c r="AY232" s="220" t="s">
        <v>805</v>
      </c>
    </row>
    <row r="233" spans="2:51" s="13" customFormat="1" ht="20.25" customHeight="1">
      <c r="B233" s="211"/>
      <c r="D233" s="175" t="s">
        <v>816</v>
      </c>
      <c r="E233" s="212" t="s">
        <v>613</v>
      </c>
      <c r="F233" s="213" t="s">
        <v>1045</v>
      </c>
      <c r="H233" s="214" t="s">
        <v>613</v>
      </c>
      <c r="I233" s="215"/>
      <c r="L233" s="211"/>
      <c r="M233" s="216"/>
      <c r="N233" s="217"/>
      <c r="O233" s="217"/>
      <c r="P233" s="217"/>
      <c r="Q233" s="217"/>
      <c r="R233" s="217"/>
      <c r="S233" s="217"/>
      <c r="T233" s="218"/>
      <c r="AT233" s="214" t="s">
        <v>816</v>
      </c>
      <c r="AU233" s="214" t="s">
        <v>673</v>
      </c>
      <c r="AV233" s="13" t="s">
        <v>615</v>
      </c>
      <c r="AW233" s="13" t="s">
        <v>629</v>
      </c>
      <c r="AX233" s="13" t="s">
        <v>665</v>
      </c>
      <c r="AY233" s="214" t="s">
        <v>805</v>
      </c>
    </row>
    <row r="234" spans="2:51" s="11" customFormat="1" ht="20.25" customHeight="1">
      <c r="B234" s="177"/>
      <c r="D234" s="175" t="s">
        <v>816</v>
      </c>
      <c r="E234" s="186" t="s">
        <v>710</v>
      </c>
      <c r="F234" s="187" t="s">
        <v>1046</v>
      </c>
      <c r="H234" s="188">
        <v>4.365</v>
      </c>
      <c r="I234" s="182"/>
      <c r="L234" s="177"/>
      <c r="M234" s="183"/>
      <c r="N234" s="184"/>
      <c r="O234" s="184"/>
      <c r="P234" s="184"/>
      <c r="Q234" s="184"/>
      <c r="R234" s="184"/>
      <c r="S234" s="184"/>
      <c r="T234" s="185"/>
      <c r="AT234" s="186" t="s">
        <v>816</v>
      </c>
      <c r="AU234" s="186" t="s">
        <v>673</v>
      </c>
      <c r="AV234" s="11" t="s">
        <v>673</v>
      </c>
      <c r="AW234" s="11" t="s">
        <v>629</v>
      </c>
      <c r="AX234" s="11" t="s">
        <v>665</v>
      </c>
      <c r="AY234" s="186" t="s">
        <v>805</v>
      </c>
    </row>
    <row r="235" spans="2:51" s="11" customFormat="1" ht="20.25" customHeight="1">
      <c r="B235" s="177"/>
      <c r="D235" s="175" t="s">
        <v>816</v>
      </c>
      <c r="E235" s="186" t="s">
        <v>712</v>
      </c>
      <c r="F235" s="187" t="s">
        <v>1047</v>
      </c>
      <c r="H235" s="188">
        <v>1.4</v>
      </c>
      <c r="I235" s="182"/>
      <c r="L235" s="177"/>
      <c r="M235" s="183"/>
      <c r="N235" s="184"/>
      <c r="O235" s="184"/>
      <c r="P235" s="184"/>
      <c r="Q235" s="184"/>
      <c r="R235" s="184"/>
      <c r="S235" s="184"/>
      <c r="T235" s="185"/>
      <c r="AT235" s="186" t="s">
        <v>816</v>
      </c>
      <c r="AU235" s="186" t="s">
        <v>673</v>
      </c>
      <c r="AV235" s="11" t="s">
        <v>673</v>
      </c>
      <c r="AW235" s="11" t="s">
        <v>629</v>
      </c>
      <c r="AX235" s="11" t="s">
        <v>665</v>
      </c>
      <c r="AY235" s="186" t="s">
        <v>805</v>
      </c>
    </row>
    <row r="236" spans="2:51" s="11" customFormat="1" ht="20.25" customHeight="1">
      <c r="B236" s="177"/>
      <c r="D236" s="175" t="s">
        <v>816</v>
      </c>
      <c r="E236" s="186" t="s">
        <v>714</v>
      </c>
      <c r="F236" s="187" t="s">
        <v>1048</v>
      </c>
      <c r="H236" s="188">
        <v>1.4</v>
      </c>
      <c r="I236" s="182"/>
      <c r="L236" s="177"/>
      <c r="M236" s="183"/>
      <c r="N236" s="184"/>
      <c r="O236" s="184"/>
      <c r="P236" s="184"/>
      <c r="Q236" s="184"/>
      <c r="R236" s="184"/>
      <c r="S236" s="184"/>
      <c r="T236" s="185"/>
      <c r="AT236" s="186" t="s">
        <v>816</v>
      </c>
      <c r="AU236" s="186" t="s">
        <v>673</v>
      </c>
      <c r="AV236" s="11" t="s">
        <v>673</v>
      </c>
      <c r="AW236" s="11" t="s">
        <v>629</v>
      </c>
      <c r="AX236" s="11" t="s">
        <v>665</v>
      </c>
      <c r="AY236" s="186" t="s">
        <v>805</v>
      </c>
    </row>
    <row r="237" spans="2:51" s="11" customFormat="1" ht="20.25" customHeight="1">
      <c r="B237" s="177"/>
      <c r="D237" s="175" t="s">
        <v>816</v>
      </c>
      <c r="E237" s="186" t="s">
        <v>717</v>
      </c>
      <c r="F237" s="187" t="s">
        <v>1049</v>
      </c>
      <c r="H237" s="188">
        <v>2.948</v>
      </c>
      <c r="I237" s="182"/>
      <c r="L237" s="177"/>
      <c r="M237" s="183"/>
      <c r="N237" s="184"/>
      <c r="O237" s="184"/>
      <c r="P237" s="184"/>
      <c r="Q237" s="184"/>
      <c r="R237" s="184"/>
      <c r="S237" s="184"/>
      <c r="T237" s="185"/>
      <c r="AT237" s="186" t="s">
        <v>816</v>
      </c>
      <c r="AU237" s="186" t="s">
        <v>673</v>
      </c>
      <c r="AV237" s="11" t="s">
        <v>673</v>
      </c>
      <c r="AW237" s="11" t="s">
        <v>629</v>
      </c>
      <c r="AX237" s="11" t="s">
        <v>665</v>
      </c>
      <c r="AY237" s="186" t="s">
        <v>805</v>
      </c>
    </row>
    <row r="238" spans="2:51" s="11" customFormat="1" ht="20.25" customHeight="1">
      <c r="B238" s="177"/>
      <c r="D238" s="175" t="s">
        <v>816</v>
      </c>
      <c r="E238" s="186" t="s">
        <v>719</v>
      </c>
      <c r="F238" s="187" t="s">
        <v>1050</v>
      </c>
      <c r="H238" s="188">
        <v>16.494</v>
      </c>
      <c r="I238" s="182"/>
      <c r="L238" s="177"/>
      <c r="M238" s="183"/>
      <c r="N238" s="184"/>
      <c r="O238" s="184"/>
      <c r="P238" s="184"/>
      <c r="Q238" s="184"/>
      <c r="R238" s="184"/>
      <c r="S238" s="184"/>
      <c r="T238" s="185"/>
      <c r="AT238" s="186" t="s">
        <v>816</v>
      </c>
      <c r="AU238" s="186" t="s">
        <v>673</v>
      </c>
      <c r="AV238" s="11" t="s">
        <v>673</v>
      </c>
      <c r="AW238" s="11" t="s">
        <v>629</v>
      </c>
      <c r="AX238" s="11" t="s">
        <v>665</v>
      </c>
      <c r="AY238" s="186" t="s">
        <v>805</v>
      </c>
    </row>
    <row r="239" spans="2:51" s="14" customFormat="1" ht="20.25" customHeight="1">
      <c r="B239" s="219"/>
      <c r="D239" s="175" t="s">
        <v>816</v>
      </c>
      <c r="E239" s="220" t="s">
        <v>613</v>
      </c>
      <c r="F239" s="221" t="s">
        <v>1041</v>
      </c>
      <c r="H239" s="222">
        <v>26.607</v>
      </c>
      <c r="I239" s="223"/>
      <c r="L239" s="219"/>
      <c r="M239" s="224"/>
      <c r="N239" s="225"/>
      <c r="O239" s="225"/>
      <c r="P239" s="225"/>
      <c r="Q239" s="225"/>
      <c r="R239" s="225"/>
      <c r="S239" s="225"/>
      <c r="T239" s="226"/>
      <c r="AT239" s="220" t="s">
        <v>816</v>
      </c>
      <c r="AU239" s="220" t="s">
        <v>673</v>
      </c>
      <c r="AV239" s="14" t="s">
        <v>825</v>
      </c>
      <c r="AW239" s="14" t="s">
        <v>629</v>
      </c>
      <c r="AX239" s="14" t="s">
        <v>665</v>
      </c>
      <c r="AY239" s="220" t="s">
        <v>805</v>
      </c>
    </row>
    <row r="240" spans="2:51" s="13" customFormat="1" ht="20.25" customHeight="1">
      <c r="B240" s="211"/>
      <c r="D240" s="175" t="s">
        <v>816</v>
      </c>
      <c r="E240" s="212" t="s">
        <v>613</v>
      </c>
      <c r="F240" s="213" t="s">
        <v>1051</v>
      </c>
      <c r="H240" s="214" t="s">
        <v>613</v>
      </c>
      <c r="I240" s="215"/>
      <c r="L240" s="211"/>
      <c r="M240" s="216"/>
      <c r="N240" s="217"/>
      <c r="O240" s="217"/>
      <c r="P240" s="217"/>
      <c r="Q240" s="217"/>
      <c r="R240" s="217"/>
      <c r="S240" s="217"/>
      <c r="T240" s="218"/>
      <c r="AT240" s="214" t="s">
        <v>816</v>
      </c>
      <c r="AU240" s="214" t="s">
        <v>673</v>
      </c>
      <c r="AV240" s="13" t="s">
        <v>615</v>
      </c>
      <c r="AW240" s="13" t="s">
        <v>629</v>
      </c>
      <c r="AX240" s="13" t="s">
        <v>665</v>
      </c>
      <c r="AY240" s="214" t="s">
        <v>805</v>
      </c>
    </row>
    <row r="241" spans="2:51" s="11" customFormat="1" ht="20.25" customHeight="1">
      <c r="B241" s="177"/>
      <c r="D241" s="175" t="s">
        <v>816</v>
      </c>
      <c r="E241" s="186" t="s">
        <v>613</v>
      </c>
      <c r="F241" s="187" t="s">
        <v>1052</v>
      </c>
      <c r="H241" s="188">
        <v>25.137</v>
      </c>
      <c r="I241" s="182"/>
      <c r="L241" s="177"/>
      <c r="M241" s="183"/>
      <c r="N241" s="184"/>
      <c r="O241" s="184"/>
      <c r="P241" s="184"/>
      <c r="Q241" s="184"/>
      <c r="R241" s="184"/>
      <c r="S241" s="184"/>
      <c r="T241" s="185"/>
      <c r="AT241" s="186" t="s">
        <v>816</v>
      </c>
      <c r="AU241" s="186" t="s">
        <v>673</v>
      </c>
      <c r="AV241" s="11" t="s">
        <v>673</v>
      </c>
      <c r="AW241" s="11" t="s">
        <v>629</v>
      </c>
      <c r="AX241" s="11" t="s">
        <v>665</v>
      </c>
      <c r="AY241" s="186" t="s">
        <v>805</v>
      </c>
    </row>
    <row r="242" spans="2:51" s="11" customFormat="1" ht="20.25" customHeight="1">
      <c r="B242" s="177"/>
      <c r="D242" s="175" t="s">
        <v>816</v>
      </c>
      <c r="E242" s="186" t="s">
        <v>613</v>
      </c>
      <c r="F242" s="187" t="s">
        <v>1053</v>
      </c>
      <c r="H242" s="188">
        <v>50.255</v>
      </c>
      <c r="I242" s="182"/>
      <c r="L242" s="177"/>
      <c r="M242" s="183"/>
      <c r="N242" s="184"/>
      <c r="O242" s="184"/>
      <c r="P242" s="184"/>
      <c r="Q242" s="184"/>
      <c r="R242" s="184"/>
      <c r="S242" s="184"/>
      <c r="T242" s="185"/>
      <c r="AT242" s="186" t="s">
        <v>816</v>
      </c>
      <c r="AU242" s="186" t="s">
        <v>673</v>
      </c>
      <c r="AV242" s="11" t="s">
        <v>673</v>
      </c>
      <c r="AW242" s="11" t="s">
        <v>629</v>
      </c>
      <c r="AX242" s="11" t="s">
        <v>665</v>
      </c>
      <c r="AY242" s="186" t="s">
        <v>805</v>
      </c>
    </row>
    <row r="243" spans="2:51" s="11" customFormat="1" ht="20.25" customHeight="1">
      <c r="B243" s="177"/>
      <c r="D243" s="175" t="s">
        <v>816</v>
      </c>
      <c r="E243" s="186" t="s">
        <v>613</v>
      </c>
      <c r="F243" s="187" t="s">
        <v>1054</v>
      </c>
      <c r="H243" s="188">
        <v>49.218</v>
      </c>
      <c r="I243" s="182"/>
      <c r="L243" s="177"/>
      <c r="M243" s="183"/>
      <c r="N243" s="184"/>
      <c r="O243" s="184"/>
      <c r="P243" s="184"/>
      <c r="Q243" s="184"/>
      <c r="R243" s="184"/>
      <c r="S243" s="184"/>
      <c r="T243" s="185"/>
      <c r="AT243" s="186" t="s">
        <v>816</v>
      </c>
      <c r="AU243" s="186" t="s">
        <v>673</v>
      </c>
      <c r="AV243" s="11" t="s">
        <v>673</v>
      </c>
      <c r="AW243" s="11" t="s">
        <v>629</v>
      </c>
      <c r="AX243" s="11" t="s">
        <v>665</v>
      </c>
      <c r="AY243" s="186" t="s">
        <v>805</v>
      </c>
    </row>
    <row r="244" spans="2:51" s="11" customFormat="1" ht="20.25" customHeight="1">
      <c r="B244" s="177"/>
      <c r="D244" s="175" t="s">
        <v>816</v>
      </c>
      <c r="E244" s="186" t="s">
        <v>613</v>
      </c>
      <c r="F244" s="187" t="s">
        <v>1055</v>
      </c>
      <c r="H244" s="188">
        <v>36.593</v>
      </c>
      <c r="I244" s="182"/>
      <c r="L244" s="177"/>
      <c r="M244" s="183"/>
      <c r="N244" s="184"/>
      <c r="O244" s="184"/>
      <c r="P244" s="184"/>
      <c r="Q244" s="184"/>
      <c r="R244" s="184"/>
      <c r="S244" s="184"/>
      <c r="T244" s="185"/>
      <c r="AT244" s="186" t="s">
        <v>816</v>
      </c>
      <c r="AU244" s="186" t="s">
        <v>673</v>
      </c>
      <c r="AV244" s="11" t="s">
        <v>673</v>
      </c>
      <c r="AW244" s="11" t="s">
        <v>629</v>
      </c>
      <c r="AX244" s="11" t="s">
        <v>665</v>
      </c>
      <c r="AY244" s="186" t="s">
        <v>805</v>
      </c>
    </row>
    <row r="245" spans="2:51" s="11" customFormat="1" ht="28.5" customHeight="1">
      <c r="B245" s="177"/>
      <c r="D245" s="175" t="s">
        <v>816</v>
      </c>
      <c r="E245" s="186" t="s">
        <v>613</v>
      </c>
      <c r="F245" s="187" t="s">
        <v>1056</v>
      </c>
      <c r="H245" s="188">
        <v>52.533</v>
      </c>
      <c r="I245" s="182"/>
      <c r="L245" s="177"/>
      <c r="M245" s="183"/>
      <c r="N245" s="184"/>
      <c r="O245" s="184"/>
      <c r="P245" s="184"/>
      <c r="Q245" s="184"/>
      <c r="R245" s="184"/>
      <c r="S245" s="184"/>
      <c r="T245" s="185"/>
      <c r="AT245" s="186" t="s">
        <v>816</v>
      </c>
      <c r="AU245" s="186" t="s">
        <v>673</v>
      </c>
      <c r="AV245" s="11" t="s">
        <v>673</v>
      </c>
      <c r="AW245" s="11" t="s">
        <v>629</v>
      </c>
      <c r="AX245" s="11" t="s">
        <v>665</v>
      </c>
      <c r="AY245" s="186" t="s">
        <v>805</v>
      </c>
    </row>
    <row r="246" spans="2:51" s="11" customFormat="1" ht="20.25" customHeight="1">
      <c r="B246" s="177"/>
      <c r="D246" s="175" t="s">
        <v>816</v>
      </c>
      <c r="E246" s="186" t="s">
        <v>613</v>
      </c>
      <c r="F246" s="187" t="s">
        <v>1057</v>
      </c>
      <c r="H246" s="188">
        <v>32.674</v>
      </c>
      <c r="I246" s="182"/>
      <c r="L246" s="177"/>
      <c r="M246" s="183"/>
      <c r="N246" s="184"/>
      <c r="O246" s="184"/>
      <c r="P246" s="184"/>
      <c r="Q246" s="184"/>
      <c r="R246" s="184"/>
      <c r="S246" s="184"/>
      <c r="T246" s="185"/>
      <c r="AT246" s="186" t="s">
        <v>816</v>
      </c>
      <c r="AU246" s="186" t="s">
        <v>673</v>
      </c>
      <c r="AV246" s="11" t="s">
        <v>673</v>
      </c>
      <c r="AW246" s="11" t="s">
        <v>629</v>
      </c>
      <c r="AX246" s="11" t="s">
        <v>665</v>
      </c>
      <c r="AY246" s="186" t="s">
        <v>805</v>
      </c>
    </row>
    <row r="247" spans="2:51" s="11" customFormat="1" ht="28.5" customHeight="1">
      <c r="B247" s="177"/>
      <c r="D247" s="175" t="s">
        <v>816</v>
      </c>
      <c r="E247" s="186" t="s">
        <v>613</v>
      </c>
      <c r="F247" s="187" t="s">
        <v>1058</v>
      </c>
      <c r="H247" s="188">
        <v>69.815</v>
      </c>
      <c r="I247" s="182"/>
      <c r="L247" s="177"/>
      <c r="M247" s="183"/>
      <c r="N247" s="184"/>
      <c r="O247" s="184"/>
      <c r="P247" s="184"/>
      <c r="Q247" s="184"/>
      <c r="R247" s="184"/>
      <c r="S247" s="184"/>
      <c r="T247" s="185"/>
      <c r="AT247" s="186" t="s">
        <v>816</v>
      </c>
      <c r="AU247" s="186" t="s">
        <v>673</v>
      </c>
      <c r="AV247" s="11" t="s">
        <v>673</v>
      </c>
      <c r="AW247" s="11" t="s">
        <v>629</v>
      </c>
      <c r="AX247" s="11" t="s">
        <v>665</v>
      </c>
      <c r="AY247" s="186" t="s">
        <v>805</v>
      </c>
    </row>
    <row r="248" spans="2:51" s="14" customFormat="1" ht="20.25" customHeight="1">
      <c r="B248" s="219"/>
      <c r="D248" s="175" t="s">
        <v>816</v>
      </c>
      <c r="E248" s="220" t="s">
        <v>721</v>
      </c>
      <c r="F248" s="221" t="s">
        <v>1041</v>
      </c>
      <c r="H248" s="222">
        <v>316.225</v>
      </c>
      <c r="I248" s="223"/>
      <c r="L248" s="219"/>
      <c r="M248" s="224"/>
      <c r="N248" s="225"/>
      <c r="O248" s="225"/>
      <c r="P248" s="225"/>
      <c r="Q248" s="225"/>
      <c r="R248" s="225"/>
      <c r="S248" s="225"/>
      <c r="T248" s="226"/>
      <c r="AT248" s="220" t="s">
        <v>816</v>
      </c>
      <c r="AU248" s="220" t="s">
        <v>673</v>
      </c>
      <c r="AV248" s="14" t="s">
        <v>825</v>
      </c>
      <c r="AW248" s="14" t="s">
        <v>629</v>
      </c>
      <c r="AX248" s="14" t="s">
        <v>665</v>
      </c>
      <c r="AY248" s="220" t="s">
        <v>805</v>
      </c>
    </row>
    <row r="249" spans="2:51" s="11" customFormat="1" ht="20.25" customHeight="1">
      <c r="B249" s="177"/>
      <c r="D249" s="175" t="s">
        <v>816</v>
      </c>
      <c r="E249" s="186" t="s">
        <v>723</v>
      </c>
      <c r="F249" s="187" t="s">
        <v>1059</v>
      </c>
      <c r="H249" s="188">
        <v>0.492</v>
      </c>
      <c r="I249" s="182"/>
      <c r="L249" s="177"/>
      <c r="M249" s="183"/>
      <c r="N249" s="184"/>
      <c r="O249" s="184"/>
      <c r="P249" s="184"/>
      <c r="Q249" s="184"/>
      <c r="R249" s="184"/>
      <c r="S249" s="184"/>
      <c r="T249" s="185"/>
      <c r="AT249" s="186" t="s">
        <v>816</v>
      </c>
      <c r="AU249" s="186" t="s">
        <v>673</v>
      </c>
      <c r="AV249" s="11" t="s">
        <v>673</v>
      </c>
      <c r="AW249" s="11" t="s">
        <v>629</v>
      </c>
      <c r="AX249" s="11" t="s">
        <v>665</v>
      </c>
      <c r="AY249" s="186" t="s">
        <v>805</v>
      </c>
    </row>
    <row r="250" spans="2:51" s="11" customFormat="1" ht="20.25" customHeight="1">
      <c r="B250" s="177"/>
      <c r="D250" s="175" t="s">
        <v>816</v>
      </c>
      <c r="E250" s="186" t="s">
        <v>725</v>
      </c>
      <c r="F250" s="187" t="s">
        <v>1060</v>
      </c>
      <c r="H250" s="188">
        <v>3.28</v>
      </c>
      <c r="I250" s="182"/>
      <c r="L250" s="177"/>
      <c r="M250" s="183"/>
      <c r="N250" s="184"/>
      <c r="O250" s="184"/>
      <c r="P250" s="184"/>
      <c r="Q250" s="184"/>
      <c r="R250" s="184"/>
      <c r="S250" s="184"/>
      <c r="T250" s="185"/>
      <c r="AT250" s="186" t="s">
        <v>816</v>
      </c>
      <c r="AU250" s="186" t="s">
        <v>673</v>
      </c>
      <c r="AV250" s="11" t="s">
        <v>673</v>
      </c>
      <c r="AW250" s="11" t="s">
        <v>629</v>
      </c>
      <c r="AX250" s="11" t="s">
        <v>665</v>
      </c>
      <c r="AY250" s="186" t="s">
        <v>805</v>
      </c>
    </row>
    <row r="251" spans="2:51" s="11" customFormat="1" ht="20.25" customHeight="1">
      <c r="B251" s="177"/>
      <c r="D251" s="175" t="s">
        <v>816</v>
      </c>
      <c r="E251" s="186" t="s">
        <v>727</v>
      </c>
      <c r="F251" s="187" t="s">
        <v>1061</v>
      </c>
      <c r="H251" s="188">
        <v>6.37</v>
      </c>
      <c r="I251" s="182"/>
      <c r="L251" s="177"/>
      <c r="M251" s="183"/>
      <c r="N251" s="184"/>
      <c r="O251" s="184"/>
      <c r="P251" s="184"/>
      <c r="Q251" s="184"/>
      <c r="R251" s="184"/>
      <c r="S251" s="184"/>
      <c r="T251" s="185"/>
      <c r="AT251" s="186" t="s">
        <v>816</v>
      </c>
      <c r="AU251" s="186" t="s">
        <v>673</v>
      </c>
      <c r="AV251" s="11" t="s">
        <v>673</v>
      </c>
      <c r="AW251" s="11" t="s">
        <v>629</v>
      </c>
      <c r="AX251" s="11" t="s">
        <v>665</v>
      </c>
      <c r="AY251" s="186" t="s">
        <v>805</v>
      </c>
    </row>
    <row r="252" spans="2:51" s="11" customFormat="1" ht="20.25" customHeight="1">
      <c r="B252" s="177"/>
      <c r="D252" s="175" t="s">
        <v>816</v>
      </c>
      <c r="E252" s="186" t="s">
        <v>729</v>
      </c>
      <c r="F252" s="187" t="s">
        <v>1062</v>
      </c>
      <c r="H252" s="188">
        <v>3.188</v>
      </c>
      <c r="I252" s="182"/>
      <c r="L252" s="177"/>
      <c r="M252" s="183"/>
      <c r="N252" s="184"/>
      <c r="O252" s="184"/>
      <c r="P252" s="184"/>
      <c r="Q252" s="184"/>
      <c r="R252" s="184"/>
      <c r="S252" s="184"/>
      <c r="T252" s="185"/>
      <c r="AT252" s="186" t="s">
        <v>816</v>
      </c>
      <c r="AU252" s="186" t="s">
        <v>673</v>
      </c>
      <c r="AV252" s="11" t="s">
        <v>673</v>
      </c>
      <c r="AW252" s="11" t="s">
        <v>629</v>
      </c>
      <c r="AX252" s="11" t="s">
        <v>665</v>
      </c>
      <c r="AY252" s="186" t="s">
        <v>805</v>
      </c>
    </row>
    <row r="253" spans="2:51" s="14" customFormat="1" ht="20.25" customHeight="1">
      <c r="B253" s="219"/>
      <c r="D253" s="175" t="s">
        <v>816</v>
      </c>
      <c r="E253" s="220" t="s">
        <v>613</v>
      </c>
      <c r="F253" s="221" t="s">
        <v>1041</v>
      </c>
      <c r="H253" s="222">
        <v>13.33</v>
      </c>
      <c r="I253" s="223"/>
      <c r="L253" s="219"/>
      <c r="M253" s="224"/>
      <c r="N253" s="225"/>
      <c r="O253" s="225"/>
      <c r="P253" s="225"/>
      <c r="Q253" s="225"/>
      <c r="R253" s="225"/>
      <c r="S253" s="225"/>
      <c r="T253" s="226"/>
      <c r="AT253" s="220" t="s">
        <v>816</v>
      </c>
      <c r="AU253" s="220" t="s">
        <v>673</v>
      </c>
      <c r="AV253" s="14" t="s">
        <v>825</v>
      </c>
      <c r="AW253" s="14" t="s">
        <v>629</v>
      </c>
      <c r="AX253" s="14" t="s">
        <v>665</v>
      </c>
      <c r="AY253" s="220" t="s">
        <v>805</v>
      </c>
    </row>
    <row r="254" spans="2:51" s="13" customFormat="1" ht="20.25" customHeight="1">
      <c r="B254" s="211"/>
      <c r="D254" s="175" t="s">
        <v>816</v>
      </c>
      <c r="E254" s="212" t="s">
        <v>613</v>
      </c>
      <c r="F254" s="213" t="s">
        <v>1063</v>
      </c>
      <c r="H254" s="214" t="s">
        <v>613</v>
      </c>
      <c r="I254" s="215"/>
      <c r="L254" s="211"/>
      <c r="M254" s="216"/>
      <c r="N254" s="217"/>
      <c r="O254" s="217"/>
      <c r="P254" s="217"/>
      <c r="Q254" s="217"/>
      <c r="R254" s="217"/>
      <c r="S254" s="217"/>
      <c r="T254" s="218"/>
      <c r="AT254" s="214" t="s">
        <v>816</v>
      </c>
      <c r="AU254" s="214" t="s">
        <v>673</v>
      </c>
      <c r="AV254" s="13" t="s">
        <v>615</v>
      </c>
      <c r="AW254" s="13" t="s">
        <v>629</v>
      </c>
      <c r="AX254" s="13" t="s">
        <v>665</v>
      </c>
      <c r="AY254" s="214" t="s">
        <v>805</v>
      </c>
    </row>
    <row r="255" spans="2:51" s="11" customFormat="1" ht="28.5" customHeight="1">
      <c r="B255" s="177"/>
      <c r="D255" s="175" t="s">
        <v>816</v>
      </c>
      <c r="E255" s="186" t="s">
        <v>731</v>
      </c>
      <c r="F255" s="187" t="s">
        <v>1064</v>
      </c>
      <c r="H255" s="188">
        <v>16.073</v>
      </c>
      <c r="I255" s="182"/>
      <c r="L255" s="177"/>
      <c r="M255" s="183"/>
      <c r="N255" s="184"/>
      <c r="O255" s="184"/>
      <c r="P255" s="184"/>
      <c r="Q255" s="184"/>
      <c r="R255" s="184"/>
      <c r="S255" s="184"/>
      <c r="T255" s="185"/>
      <c r="AT255" s="186" t="s">
        <v>816</v>
      </c>
      <c r="AU255" s="186" t="s">
        <v>673</v>
      </c>
      <c r="AV255" s="11" t="s">
        <v>673</v>
      </c>
      <c r="AW255" s="11" t="s">
        <v>629</v>
      </c>
      <c r="AX255" s="11" t="s">
        <v>665</v>
      </c>
      <c r="AY255" s="186" t="s">
        <v>805</v>
      </c>
    </row>
    <row r="256" spans="2:51" s="12" customFormat="1" ht="20.25" customHeight="1">
      <c r="B256" s="189"/>
      <c r="D256" s="178" t="s">
        <v>816</v>
      </c>
      <c r="E256" s="190" t="s">
        <v>613</v>
      </c>
      <c r="F256" s="191" t="s">
        <v>824</v>
      </c>
      <c r="H256" s="192">
        <v>393.2</v>
      </c>
      <c r="I256" s="193"/>
      <c r="L256" s="189"/>
      <c r="M256" s="194"/>
      <c r="N256" s="195"/>
      <c r="O256" s="195"/>
      <c r="P256" s="195"/>
      <c r="Q256" s="195"/>
      <c r="R256" s="195"/>
      <c r="S256" s="195"/>
      <c r="T256" s="196"/>
      <c r="AT256" s="197" t="s">
        <v>816</v>
      </c>
      <c r="AU256" s="197" t="s">
        <v>673</v>
      </c>
      <c r="AV256" s="12" t="s">
        <v>812</v>
      </c>
      <c r="AW256" s="12" t="s">
        <v>629</v>
      </c>
      <c r="AX256" s="12" t="s">
        <v>615</v>
      </c>
      <c r="AY256" s="197" t="s">
        <v>805</v>
      </c>
    </row>
    <row r="257" spans="2:65" s="1" customFormat="1" ht="20.25" customHeight="1">
      <c r="B257" s="162"/>
      <c r="C257" s="163" t="s">
        <v>1065</v>
      </c>
      <c r="D257" s="163" t="s">
        <v>807</v>
      </c>
      <c r="E257" s="164" t="s">
        <v>1066</v>
      </c>
      <c r="F257" s="165" t="s">
        <v>1067</v>
      </c>
      <c r="G257" s="166" t="s">
        <v>810</v>
      </c>
      <c r="H257" s="167">
        <v>16.073</v>
      </c>
      <c r="I257" s="168"/>
      <c r="J257" s="169">
        <f>ROUND(I257*H257,2)</f>
        <v>0</v>
      </c>
      <c r="K257" s="165" t="s">
        <v>811</v>
      </c>
      <c r="L257" s="35"/>
      <c r="M257" s="170" t="s">
        <v>613</v>
      </c>
      <c r="N257" s="171" t="s">
        <v>636</v>
      </c>
      <c r="O257" s="36"/>
      <c r="P257" s="172">
        <f>O257*H257</f>
        <v>0</v>
      </c>
      <c r="Q257" s="172">
        <v>0.024</v>
      </c>
      <c r="R257" s="172">
        <f>Q257*H257</f>
        <v>0.38575200000000004</v>
      </c>
      <c r="S257" s="172">
        <v>0.024</v>
      </c>
      <c r="T257" s="173">
        <f>S257*H257</f>
        <v>0.38575200000000004</v>
      </c>
      <c r="AR257" s="18" t="s">
        <v>812</v>
      </c>
      <c r="AT257" s="18" t="s">
        <v>807</v>
      </c>
      <c r="AU257" s="18" t="s">
        <v>673</v>
      </c>
      <c r="AY257" s="18" t="s">
        <v>805</v>
      </c>
      <c r="BE257" s="174">
        <f>IF(N257="základní",J257,0)</f>
        <v>0</v>
      </c>
      <c r="BF257" s="174">
        <f>IF(N257="snížená",J257,0)</f>
        <v>0</v>
      </c>
      <c r="BG257" s="174">
        <f>IF(N257="zákl. přenesená",J257,0)</f>
        <v>0</v>
      </c>
      <c r="BH257" s="174">
        <f>IF(N257="sníž. přenesená",J257,0)</f>
        <v>0</v>
      </c>
      <c r="BI257" s="174">
        <f>IF(N257="nulová",J257,0)</f>
        <v>0</v>
      </c>
      <c r="BJ257" s="18" t="s">
        <v>615</v>
      </c>
      <c r="BK257" s="174">
        <f>ROUND(I257*H257,2)</f>
        <v>0</v>
      </c>
      <c r="BL257" s="18" t="s">
        <v>812</v>
      </c>
      <c r="BM257" s="18" t="s">
        <v>1068</v>
      </c>
    </row>
    <row r="258" spans="2:47" s="1" customFormat="1" ht="20.25" customHeight="1">
      <c r="B258" s="35"/>
      <c r="D258" s="175" t="s">
        <v>814</v>
      </c>
      <c r="F258" s="176" t="s">
        <v>1069</v>
      </c>
      <c r="I258" s="132"/>
      <c r="L258" s="35"/>
      <c r="M258" s="65"/>
      <c r="N258" s="36"/>
      <c r="O258" s="36"/>
      <c r="P258" s="36"/>
      <c r="Q258" s="36"/>
      <c r="R258" s="36"/>
      <c r="S258" s="36"/>
      <c r="T258" s="66"/>
      <c r="AT258" s="18" t="s">
        <v>814</v>
      </c>
      <c r="AU258" s="18" t="s">
        <v>673</v>
      </c>
    </row>
    <row r="259" spans="2:51" s="11" customFormat="1" ht="20.25" customHeight="1">
      <c r="B259" s="177"/>
      <c r="D259" s="178" t="s">
        <v>816</v>
      </c>
      <c r="E259" s="179" t="s">
        <v>613</v>
      </c>
      <c r="F259" s="180" t="s">
        <v>1070</v>
      </c>
      <c r="H259" s="181">
        <v>16.073</v>
      </c>
      <c r="I259" s="182"/>
      <c r="L259" s="177"/>
      <c r="M259" s="183"/>
      <c r="N259" s="184"/>
      <c r="O259" s="184"/>
      <c r="P259" s="184"/>
      <c r="Q259" s="184"/>
      <c r="R259" s="184"/>
      <c r="S259" s="184"/>
      <c r="T259" s="185"/>
      <c r="AT259" s="186" t="s">
        <v>816</v>
      </c>
      <c r="AU259" s="186" t="s">
        <v>673</v>
      </c>
      <c r="AV259" s="11" t="s">
        <v>673</v>
      </c>
      <c r="AW259" s="11" t="s">
        <v>629</v>
      </c>
      <c r="AX259" s="11" t="s">
        <v>615</v>
      </c>
      <c r="AY259" s="186" t="s">
        <v>805</v>
      </c>
    </row>
    <row r="260" spans="2:65" s="1" customFormat="1" ht="20.25" customHeight="1">
      <c r="B260" s="162"/>
      <c r="C260" s="163" t="s">
        <v>1071</v>
      </c>
      <c r="D260" s="163" t="s">
        <v>807</v>
      </c>
      <c r="E260" s="164" t="s">
        <v>1072</v>
      </c>
      <c r="F260" s="165" t="s">
        <v>1073</v>
      </c>
      <c r="G260" s="166" t="s">
        <v>1074</v>
      </c>
      <c r="H260" s="167">
        <v>1.326</v>
      </c>
      <c r="I260" s="168"/>
      <c r="J260" s="169">
        <f>ROUND(I260*H260,2)</f>
        <v>0</v>
      </c>
      <c r="K260" s="165" t="s">
        <v>811</v>
      </c>
      <c r="L260" s="35"/>
      <c r="M260" s="170" t="s">
        <v>613</v>
      </c>
      <c r="N260" s="171" t="s">
        <v>636</v>
      </c>
      <c r="O260" s="36"/>
      <c r="P260" s="172">
        <f>O260*H260</f>
        <v>0</v>
      </c>
      <c r="Q260" s="172">
        <v>2.45329</v>
      </c>
      <c r="R260" s="172">
        <f>Q260*H260</f>
        <v>3.25306254</v>
      </c>
      <c r="S260" s="172">
        <v>0</v>
      </c>
      <c r="T260" s="173">
        <f>S260*H260</f>
        <v>0</v>
      </c>
      <c r="AR260" s="18" t="s">
        <v>812</v>
      </c>
      <c r="AT260" s="18" t="s">
        <v>807</v>
      </c>
      <c r="AU260" s="18" t="s">
        <v>673</v>
      </c>
      <c r="AY260" s="18" t="s">
        <v>805</v>
      </c>
      <c r="BE260" s="174">
        <f>IF(N260="základní",J260,0)</f>
        <v>0</v>
      </c>
      <c r="BF260" s="174">
        <f>IF(N260="snížená",J260,0)</f>
        <v>0</v>
      </c>
      <c r="BG260" s="174">
        <f>IF(N260="zákl. přenesená",J260,0)</f>
        <v>0</v>
      </c>
      <c r="BH260" s="174">
        <f>IF(N260="sníž. přenesená",J260,0)</f>
        <v>0</v>
      </c>
      <c r="BI260" s="174">
        <f>IF(N260="nulová",J260,0)</f>
        <v>0</v>
      </c>
      <c r="BJ260" s="18" t="s">
        <v>615</v>
      </c>
      <c r="BK260" s="174">
        <f>ROUND(I260*H260,2)</f>
        <v>0</v>
      </c>
      <c r="BL260" s="18" t="s">
        <v>812</v>
      </c>
      <c r="BM260" s="18" t="s">
        <v>1075</v>
      </c>
    </row>
    <row r="261" spans="2:47" s="1" customFormat="1" ht="20.25" customHeight="1">
      <c r="B261" s="35"/>
      <c r="D261" s="175" t="s">
        <v>814</v>
      </c>
      <c r="F261" s="176" t="s">
        <v>1076</v>
      </c>
      <c r="I261" s="132"/>
      <c r="L261" s="35"/>
      <c r="M261" s="65"/>
      <c r="N261" s="36"/>
      <c r="O261" s="36"/>
      <c r="P261" s="36"/>
      <c r="Q261" s="36"/>
      <c r="R261" s="36"/>
      <c r="S261" s="36"/>
      <c r="T261" s="66"/>
      <c r="AT261" s="18" t="s">
        <v>814</v>
      </c>
      <c r="AU261" s="18" t="s">
        <v>673</v>
      </c>
    </row>
    <row r="262" spans="2:51" s="11" customFormat="1" ht="20.25" customHeight="1">
      <c r="B262" s="177"/>
      <c r="D262" s="178" t="s">
        <v>816</v>
      </c>
      <c r="E262" s="179" t="s">
        <v>613</v>
      </c>
      <c r="F262" s="180" t="s">
        <v>1077</v>
      </c>
      <c r="H262" s="181">
        <v>1.326</v>
      </c>
      <c r="I262" s="182"/>
      <c r="L262" s="177"/>
      <c r="M262" s="183"/>
      <c r="N262" s="184"/>
      <c r="O262" s="184"/>
      <c r="P262" s="184"/>
      <c r="Q262" s="184"/>
      <c r="R262" s="184"/>
      <c r="S262" s="184"/>
      <c r="T262" s="185"/>
      <c r="AT262" s="186" t="s">
        <v>816</v>
      </c>
      <c r="AU262" s="186" t="s">
        <v>673</v>
      </c>
      <c r="AV262" s="11" t="s">
        <v>673</v>
      </c>
      <c r="AW262" s="11" t="s">
        <v>629</v>
      </c>
      <c r="AX262" s="11" t="s">
        <v>615</v>
      </c>
      <c r="AY262" s="186" t="s">
        <v>805</v>
      </c>
    </row>
    <row r="263" spans="2:65" s="1" customFormat="1" ht="20.25" customHeight="1">
      <c r="B263" s="162"/>
      <c r="C263" s="163" t="s">
        <v>1078</v>
      </c>
      <c r="D263" s="163" t="s">
        <v>807</v>
      </c>
      <c r="E263" s="164" t="s">
        <v>1079</v>
      </c>
      <c r="F263" s="165" t="s">
        <v>1080</v>
      </c>
      <c r="G263" s="166" t="s">
        <v>810</v>
      </c>
      <c r="H263" s="167">
        <v>16.575</v>
      </c>
      <c r="I263" s="168"/>
      <c r="J263" s="169">
        <f>ROUND(I263*H263,2)</f>
        <v>0</v>
      </c>
      <c r="K263" s="165" t="s">
        <v>811</v>
      </c>
      <c r="L263" s="35"/>
      <c r="M263" s="170" t="s">
        <v>613</v>
      </c>
      <c r="N263" s="171" t="s">
        <v>636</v>
      </c>
      <c r="O263" s="36"/>
      <c r="P263" s="172">
        <f>O263*H263</f>
        <v>0</v>
      </c>
      <c r="Q263" s="172">
        <v>0.04984</v>
      </c>
      <c r="R263" s="172">
        <f>Q263*H263</f>
        <v>0.826098</v>
      </c>
      <c r="S263" s="172">
        <v>0</v>
      </c>
      <c r="T263" s="173">
        <f>S263*H263</f>
        <v>0</v>
      </c>
      <c r="AR263" s="18" t="s">
        <v>812</v>
      </c>
      <c r="AT263" s="18" t="s">
        <v>807</v>
      </c>
      <c r="AU263" s="18" t="s">
        <v>673</v>
      </c>
      <c r="AY263" s="18" t="s">
        <v>805</v>
      </c>
      <c r="BE263" s="174">
        <f>IF(N263="základní",J263,0)</f>
        <v>0</v>
      </c>
      <c r="BF263" s="174">
        <f>IF(N263="snížená",J263,0)</f>
        <v>0</v>
      </c>
      <c r="BG263" s="174">
        <f>IF(N263="zákl. přenesená",J263,0)</f>
        <v>0</v>
      </c>
      <c r="BH263" s="174">
        <f>IF(N263="sníž. přenesená",J263,0)</f>
        <v>0</v>
      </c>
      <c r="BI263" s="174">
        <f>IF(N263="nulová",J263,0)</f>
        <v>0</v>
      </c>
      <c r="BJ263" s="18" t="s">
        <v>615</v>
      </c>
      <c r="BK263" s="174">
        <f>ROUND(I263*H263,2)</f>
        <v>0</v>
      </c>
      <c r="BL263" s="18" t="s">
        <v>812</v>
      </c>
      <c r="BM263" s="18" t="s">
        <v>1081</v>
      </c>
    </row>
    <row r="264" spans="2:47" s="1" customFormat="1" ht="28.5" customHeight="1">
      <c r="B264" s="35"/>
      <c r="D264" s="175" t="s">
        <v>814</v>
      </c>
      <c r="F264" s="176" t="s">
        <v>1082</v>
      </c>
      <c r="I264" s="132"/>
      <c r="L264" s="35"/>
      <c r="M264" s="65"/>
      <c r="N264" s="36"/>
      <c r="O264" s="36"/>
      <c r="P264" s="36"/>
      <c r="Q264" s="36"/>
      <c r="R264" s="36"/>
      <c r="S264" s="36"/>
      <c r="T264" s="66"/>
      <c r="AT264" s="18" t="s">
        <v>814</v>
      </c>
      <c r="AU264" s="18" t="s">
        <v>673</v>
      </c>
    </row>
    <row r="265" spans="2:51" s="11" customFormat="1" ht="20.25" customHeight="1">
      <c r="B265" s="177"/>
      <c r="D265" s="178" t="s">
        <v>816</v>
      </c>
      <c r="E265" s="179" t="s">
        <v>613</v>
      </c>
      <c r="F265" s="180" t="s">
        <v>692</v>
      </c>
      <c r="H265" s="181">
        <v>16.575</v>
      </c>
      <c r="I265" s="182"/>
      <c r="L265" s="177"/>
      <c r="M265" s="183"/>
      <c r="N265" s="184"/>
      <c r="O265" s="184"/>
      <c r="P265" s="184"/>
      <c r="Q265" s="184"/>
      <c r="R265" s="184"/>
      <c r="S265" s="184"/>
      <c r="T265" s="185"/>
      <c r="AT265" s="186" t="s">
        <v>816</v>
      </c>
      <c r="AU265" s="186" t="s">
        <v>673</v>
      </c>
      <c r="AV265" s="11" t="s">
        <v>673</v>
      </c>
      <c r="AW265" s="11" t="s">
        <v>629</v>
      </c>
      <c r="AX265" s="11" t="s">
        <v>615</v>
      </c>
      <c r="AY265" s="186" t="s">
        <v>805</v>
      </c>
    </row>
    <row r="266" spans="2:65" s="1" customFormat="1" ht="20.25" customHeight="1">
      <c r="B266" s="162"/>
      <c r="C266" s="163" t="s">
        <v>1083</v>
      </c>
      <c r="D266" s="163" t="s">
        <v>807</v>
      </c>
      <c r="E266" s="164" t="s">
        <v>1084</v>
      </c>
      <c r="F266" s="165" t="s">
        <v>1085</v>
      </c>
      <c r="G266" s="166" t="s">
        <v>810</v>
      </c>
      <c r="H266" s="167">
        <v>17.24</v>
      </c>
      <c r="I266" s="168"/>
      <c r="J266" s="169">
        <f>ROUND(I266*H266,2)</f>
        <v>0</v>
      </c>
      <c r="K266" s="165" t="s">
        <v>811</v>
      </c>
      <c r="L266" s="35"/>
      <c r="M266" s="170" t="s">
        <v>613</v>
      </c>
      <c r="N266" s="171" t="s">
        <v>636</v>
      </c>
      <c r="O266" s="36"/>
      <c r="P266" s="172">
        <f>O266*H266</f>
        <v>0</v>
      </c>
      <c r="Q266" s="172">
        <v>0.0204</v>
      </c>
      <c r="R266" s="172">
        <f>Q266*H266</f>
        <v>0.351696</v>
      </c>
      <c r="S266" s="172">
        <v>0</v>
      </c>
      <c r="T266" s="173">
        <f>S266*H266</f>
        <v>0</v>
      </c>
      <c r="AR266" s="18" t="s">
        <v>812</v>
      </c>
      <c r="AT266" s="18" t="s">
        <v>807</v>
      </c>
      <c r="AU266" s="18" t="s">
        <v>673</v>
      </c>
      <c r="AY266" s="18" t="s">
        <v>805</v>
      </c>
      <c r="BE266" s="174">
        <f>IF(N266="základní",J266,0)</f>
        <v>0</v>
      </c>
      <c r="BF266" s="174">
        <f>IF(N266="snížená",J266,0)</f>
        <v>0</v>
      </c>
      <c r="BG266" s="174">
        <f>IF(N266="zákl. přenesená",J266,0)</f>
        <v>0</v>
      </c>
      <c r="BH266" s="174">
        <f>IF(N266="sníž. přenesená",J266,0)</f>
        <v>0</v>
      </c>
      <c r="BI266" s="174">
        <f>IF(N266="nulová",J266,0)</f>
        <v>0</v>
      </c>
      <c r="BJ266" s="18" t="s">
        <v>615</v>
      </c>
      <c r="BK266" s="174">
        <f>ROUND(I266*H266,2)</f>
        <v>0</v>
      </c>
      <c r="BL266" s="18" t="s">
        <v>812</v>
      </c>
      <c r="BM266" s="18" t="s">
        <v>1086</v>
      </c>
    </row>
    <row r="267" spans="2:47" s="1" customFormat="1" ht="20.25" customHeight="1">
      <c r="B267" s="35"/>
      <c r="D267" s="175" t="s">
        <v>814</v>
      </c>
      <c r="F267" s="176" t="s">
        <v>1087</v>
      </c>
      <c r="I267" s="132"/>
      <c r="L267" s="35"/>
      <c r="M267" s="65"/>
      <c r="N267" s="36"/>
      <c r="O267" s="36"/>
      <c r="P267" s="36"/>
      <c r="Q267" s="36"/>
      <c r="R267" s="36"/>
      <c r="S267" s="36"/>
      <c r="T267" s="66"/>
      <c r="AT267" s="18" t="s">
        <v>814</v>
      </c>
      <c r="AU267" s="18" t="s">
        <v>673</v>
      </c>
    </row>
    <row r="268" spans="2:51" s="11" customFormat="1" ht="20.25" customHeight="1">
      <c r="B268" s="177"/>
      <c r="D268" s="178" t="s">
        <v>816</v>
      </c>
      <c r="E268" s="179" t="s">
        <v>613</v>
      </c>
      <c r="F268" s="180" t="s">
        <v>702</v>
      </c>
      <c r="H268" s="181">
        <v>17.24</v>
      </c>
      <c r="I268" s="182"/>
      <c r="L268" s="177"/>
      <c r="M268" s="183"/>
      <c r="N268" s="184"/>
      <c r="O268" s="184"/>
      <c r="P268" s="184"/>
      <c r="Q268" s="184"/>
      <c r="R268" s="184"/>
      <c r="S268" s="184"/>
      <c r="T268" s="185"/>
      <c r="AT268" s="186" t="s">
        <v>816</v>
      </c>
      <c r="AU268" s="186" t="s">
        <v>673</v>
      </c>
      <c r="AV268" s="11" t="s">
        <v>673</v>
      </c>
      <c r="AW268" s="11" t="s">
        <v>629</v>
      </c>
      <c r="AX268" s="11" t="s">
        <v>615</v>
      </c>
      <c r="AY268" s="186" t="s">
        <v>805</v>
      </c>
    </row>
    <row r="269" spans="2:65" s="1" customFormat="1" ht="20.25" customHeight="1">
      <c r="B269" s="162"/>
      <c r="C269" s="163" t="s">
        <v>1088</v>
      </c>
      <c r="D269" s="163" t="s">
        <v>807</v>
      </c>
      <c r="E269" s="164" t="s">
        <v>1089</v>
      </c>
      <c r="F269" s="165" t="s">
        <v>1090</v>
      </c>
      <c r="G269" s="166" t="s">
        <v>810</v>
      </c>
      <c r="H269" s="167">
        <v>59</v>
      </c>
      <c r="I269" s="168"/>
      <c r="J269" s="169">
        <f>ROUND(I269*H269,2)</f>
        <v>0</v>
      </c>
      <c r="K269" s="165" t="s">
        <v>811</v>
      </c>
      <c r="L269" s="35"/>
      <c r="M269" s="170" t="s">
        <v>613</v>
      </c>
      <c r="N269" s="171" t="s">
        <v>636</v>
      </c>
      <c r="O269" s="36"/>
      <c r="P269" s="172">
        <f>O269*H269</f>
        <v>0</v>
      </c>
      <c r="Q269" s="172">
        <v>0.00012</v>
      </c>
      <c r="R269" s="172">
        <f>Q269*H269</f>
        <v>0.00708</v>
      </c>
      <c r="S269" s="172">
        <v>0</v>
      </c>
      <c r="T269" s="173">
        <f>S269*H269</f>
        <v>0</v>
      </c>
      <c r="AR269" s="18" t="s">
        <v>812</v>
      </c>
      <c r="AT269" s="18" t="s">
        <v>807</v>
      </c>
      <c r="AU269" s="18" t="s">
        <v>673</v>
      </c>
      <c r="AY269" s="18" t="s">
        <v>805</v>
      </c>
      <c r="BE269" s="174">
        <f>IF(N269="základní",J269,0)</f>
        <v>0</v>
      </c>
      <c r="BF269" s="174">
        <f>IF(N269="snížená",J269,0)</f>
        <v>0</v>
      </c>
      <c r="BG269" s="174">
        <f>IF(N269="zákl. přenesená",J269,0)</f>
        <v>0</v>
      </c>
      <c r="BH269" s="174">
        <f>IF(N269="sníž. přenesená",J269,0)</f>
        <v>0</v>
      </c>
      <c r="BI269" s="174">
        <f>IF(N269="nulová",J269,0)</f>
        <v>0</v>
      </c>
      <c r="BJ269" s="18" t="s">
        <v>615</v>
      </c>
      <c r="BK269" s="174">
        <f>ROUND(I269*H269,2)</f>
        <v>0</v>
      </c>
      <c r="BL269" s="18" t="s">
        <v>812</v>
      </c>
      <c r="BM269" s="18" t="s">
        <v>1091</v>
      </c>
    </row>
    <row r="270" spans="2:47" s="1" customFormat="1" ht="20.25" customHeight="1">
      <c r="B270" s="35"/>
      <c r="D270" s="175" t="s">
        <v>814</v>
      </c>
      <c r="F270" s="176" t="s">
        <v>1092</v>
      </c>
      <c r="I270" s="132"/>
      <c r="L270" s="35"/>
      <c r="M270" s="65"/>
      <c r="N270" s="36"/>
      <c r="O270" s="36"/>
      <c r="P270" s="36"/>
      <c r="Q270" s="36"/>
      <c r="R270" s="36"/>
      <c r="S270" s="36"/>
      <c r="T270" s="66"/>
      <c r="AT270" s="18" t="s">
        <v>814</v>
      </c>
      <c r="AU270" s="18" t="s">
        <v>673</v>
      </c>
    </row>
    <row r="271" spans="2:51" s="11" customFormat="1" ht="20.25" customHeight="1">
      <c r="B271" s="177"/>
      <c r="D271" s="178" t="s">
        <v>816</v>
      </c>
      <c r="E271" s="179" t="s">
        <v>613</v>
      </c>
      <c r="F271" s="180" t="s">
        <v>715</v>
      </c>
      <c r="H271" s="181">
        <v>59</v>
      </c>
      <c r="I271" s="182"/>
      <c r="L271" s="177"/>
      <c r="M271" s="183"/>
      <c r="N271" s="184"/>
      <c r="O271" s="184"/>
      <c r="P271" s="184"/>
      <c r="Q271" s="184"/>
      <c r="R271" s="184"/>
      <c r="S271" s="184"/>
      <c r="T271" s="185"/>
      <c r="AT271" s="186" t="s">
        <v>816</v>
      </c>
      <c r="AU271" s="186" t="s">
        <v>673</v>
      </c>
      <c r="AV271" s="11" t="s">
        <v>673</v>
      </c>
      <c r="AW271" s="11" t="s">
        <v>629</v>
      </c>
      <c r="AX271" s="11" t="s">
        <v>615</v>
      </c>
      <c r="AY271" s="186" t="s">
        <v>805</v>
      </c>
    </row>
    <row r="272" spans="2:65" s="1" customFormat="1" ht="28.5" customHeight="1">
      <c r="B272" s="162"/>
      <c r="C272" s="163" t="s">
        <v>1093</v>
      </c>
      <c r="D272" s="163" t="s">
        <v>807</v>
      </c>
      <c r="E272" s="164" t="s">
        <v>1094</v>
      </c>
      <c r="F272" s="165" t="s">
        <v>1095</v>
      </c>
      <c r="G272" s="166" t="s">
        <v>810</v>
      </c>
      <c r="H272" s="167">
        <v>16.575</v>
      </c>
      <c r="I272" s="168"/>
      <c r="J272" s="169">
        <f>ROUND(I272*H272,2)</f>
        <v>0</v>
      </c>
      <c r="K272" s="165" t="s">
        <v>811</v>
      </c>
      <c r="L272" s="35"/>
      <c r="M272" s="170" t="s">
        <v>613</v>
      </c>
      <c r="N272" s="171" t="s">
        <v>636</v>
      </c>
      <c r="O272" s="36"/>
      <c r="P272" s="172">
        <f>O272*H272</f>
        <v>0</v>
      </c>
      <c r="Q272" s="172">
        <v>0.00188</v>
      </c>
      <c r="R272" s="172">
        <f>Q272*H272</f>
        <v>0.031160999999999998</v>
      </c>
      <c r="S272" s="172">
        <v>0</v>
      </c>
      <c r="T272" s="173">
        <f>S272*H272</f>
        <v>0</v>
      </c>
      <c r="AR272" s="18" t="s">
        <v>812</v>
      </c>
      <c r="AT272" s="18" t="s">
        <v>807</v>
      </c>
      <c r="AU272" s="18" t="s">
        <v>673</v>
      </c>
      <c r="AY272" s="18" t="s">
        <v>805</v>
      </c>
      <c r="BE272" s="174">
        <f>IF(N272="základní",J272,0)</f>
        <v>0</v>
      </c>
      <c r="BF272" s="174">
        <f>IF(N272="snížená",J272,0)</f>
        <v>0</v>
      </c>
      <c r="BG272" s="174">
        <f>IF(N272="zákl. přenesená",J272,0)</f>
        <v>0</v>
      </c>
      <c r="BH272" s="174">
        <f>IF(N272="sníž. přenesená",J272,0)</f>
        <v>0</v>
      </c>
      <c r="BI272" s="174">
        <f>IF(N272="nulová",J272,0)</f>
        <v>0</v>
      </c>
      <c r="BJ272" s="18" t="s">
        <v>615</v>
      </c>
      <c r="BK272" s="174">
        <f>ROUND(I272*H272,2)</f>
        <v>0</v>
      </c>
      <c r="BL272" s="18" t="s">
        <v>812</v>
      </c>
      <c r="BM272" s="18" t="s">
        <v>1096</v>
      </c>
    </row>
    <row r="273" spans="2:47" s="1" customFormat="1" ht="28.5" customHeight="1">
      <c r="B273" s="35"/>
      <c r="D273" s="175" t="s">
        <v>814</v>
      </c>
      <c r="F273" s="176" t="s">
        <v>1097</v>
      </c>
      <c r="I273" s="132"/>
      <c r="L273" s="35"/>
      <c r="M273" s="65"/>
      <c r="N273" s="36"/>
      <c r="O273" s="36"/>
      <c r="P273" s="36"/>
      <c r="Q273" s="36"/>
      <c r="R273" s="36"/>
      <c r="S273" s="36"/>
      <c r="T273" s="66"/>
      <c r="AT273" s="18" t="s">
        <v>814</v>
      </c>
      <c r="AU273" s="18" t="s">
        <v>673</v>
      </c>
    </row>
    <row r="274" spans="2:51" s="11" customFormat="1" ht="20.25" customHeight="1">
      <c r="B274" s="177"/>
      <c r="D274" s="178" t="s">
        <v>816</v>
      </c>
      <c r="E274" s="179" t="s">
        <v>613</v>
      </c>
      <c r="F274" s="180" t="s">
        <v>692</v>
      </c>
      <c r="H274" s="181">
        <v>16.575</v>
      </c>
      <c r="I274" s="182"/>
      <c r="L274" s="177"/>
      <c r="M274" s="183"/>
      <c r="N274" s="184"/>
      <c r="O274" s="184"/>
      <c r="P274" s="184"/>
      <c r="Q274" s="184"/>
      <c r="R274" s="184"/>
      <c r="S274" s="184"/>
      <c r="T274" s="185"/>
      <c r="AT274" s="186" t="s">
        <v>816</v>
      </c>
      <c r="AU274" s="186" t="s">
        <v>673</v>
      </c>
      <c r="AV274" s="11" t="s">
        <v>673</v>
      </c>
      <c r="AW274" s="11" t="s">
        <v>629</v>
      </c>
      <c r="AX274" s="11" t="s">
        <v>615</v>
      </c>
      <c r="AY274" s="186" t="s">
        <v>805</v>
      </c>
    </row>
    <row r="275" spans="2:65" s="1" customFormat="1" ht="20.25" customHeight="1">
      <c r="B275" s="162"/>
      <c r="C275" s="198" t="s">
        <v>1098</v>
      </c>
      <c r="D275" s="198" t="s">
        <v>840</v>
      </c>
      <c r="E275" s="199" t="s">
        <v>1099</v>
      </c>
      <c r="F275" s="200" t="s">
        <v>1100</v>
      </c>
      <c r="G275" s="201" t="s">
        <v>810</v>
      </c>
      <c r="H275" s="202">
        <v>16.907</v>
      </c>
      <c r="I275" s="203"/>
      <c r="J275" s="204">
        <f>ROUND(I275*H275,2)</f>
        <v>0</v>
      </c>
      <c r="K275" s="200" t="s">
        <v>613</v>
      </c>
      <c r="L275" s="205"/>
      <c r="M275" s="206" t="s">
        <v>613</v>
      </c>
      <c r="N275" s="207" t="s">
        <v>636</v>
      </c>
      <c r="O275" s="36"/>
      <c r="P275" s="172">
        <f>O275*H275</f>
        <v>0</v>
      </c>
      <c r="Q275" s="172">
        <v>0.091</v>
      </c>
      <c r="R275" s="172">
        <f>Q275*H275</f>
        <v>1.538537</v>
      </c>
      <c r="S275" s="172">
        <v>0</v>
      </c>
      <c r="T275" s="173">
        <f>S275*H275</f>
        <v>0</v>
      </c>
      <c r="AR275" s="18" t="s">
        <v>843</v>
      </c>
      <c r="AT275" s="18" t="s">
        <v>840</v>
      </c>
      <c r="AU275" s="18" t="s">
        <v>673</v>
      </c>
      <c r="AY275" s="18" t="s">
        <v>805</v>
      </c>
      <c r="BE275" s="174">
        <f>IF(N275="základní",J275,0)</f>
        <v>0</v>
      </c>
      <c r="BF275" s="174">
        <f>IF(N275="snížená",J275,0)</f>
        <v>0</v>
      </c>
      <c r="BG275" s="174">
        <f>IF(N275="zákl. přenesená",J275,0)</f>
        <v>0</v>
      </c>
      <c r="BH275" s="174">
        <f>IF(N275="sníž. přenesená",J275,0)</f>
        <v>0</v>
      </c>
      <c r="BI275" s="174">
        <f>IF(N275="nulová",J275,0)</f>
        <v>0</v>
      </c>
      <c r="BJ275" s="18" t="s">
        <v>615</v>
      </c>
      <c r="BK275" s="174">
        <f>ROUND(I275*H275,2)</f>
        <v>0</v>
      </c>
      <c r="BL275" s="18" t="s">
        <v>812</v>
      </c>
      <c r="BM275" s="18" t="s">
        <v>1101</v>
      </c>
    </row>
    <row r="276" spans="2:47" s="1" customFormat="1" ht="28.5" customHeight="1">
      <c r="B276" s="35"/>
      <c r="D276" s="175" t="s">
        <v>814</v>
      </c>
      <c r="F276" s="176" t="s">
        <v>1102</v>
      </c>
      <c r="I276" s="132"/>
      <c r="L276" s="35"/>
      <c r="M276" s="65"/>
      <c r="N276" s="36"/>
      <c r="O276" s="36"/>
      <c r="P276" s="36"/>
      <c r="Q276" s="36"/>
      <c r="R276" s="36"/>
      <c r="S276" s="36"/>
      <c r="T276" s="66"/>
      <c r="AT276" s="18" t="s">
        <v>814</v>
      </c>
      <c r="AU276" s="18" t="s">
        <v>673</v>
      </c>
    </row>
    <row r="277" spans="2:47" s="1" customFormat="1" ht="28.5" customHeight="1">
      <c r="B277" s="35"/>
      <c r="D277" s="175" t="s">
        <v>897</v>
      </c>
      <c r="F277" s="210" t="s">
        <v>1103</v>
      </c>
      <c r="I277" s="132"/>
      <c r="L277" s="35"/>
      <c r="M277" s="65"/>
      <c r="N277" s="36"/>
      <c r="O277" s="36"/>
      <c r="P277" s="36"/>
      <c r="Q277" s="36"/>
      <c r="R277" s="36"/>
      <c r="S277" s="36"/>
      <c r="T277" s="66"/>
      <c r="AT277" s="18" t="s">
        <v>897</v>
      </c>
      <c r="AU277" s="18" t="s">
        <v>673</v>
      </c>
    </row>
    <row r="278" spans="2:51" s="11" customFormat="1" ht="20.25" customHeight="1">
      <c r="B278" s="177"/>
      <c r="D278" s="178" t="s">
        <v>816</v>
      </c>
      <c r="E278" s="179" t="s">
        <v>613</v>
      </c>
      <c r="F278" s="180" t="s">
        <v>1104</v>
      </c>
      <c r="H278" s="181">
        <v>16.907</v>
      </c>
      <c r="I278" s="182"/>
      <c r="L278" s="177"/>
      <c r="M278" s="183"/>
      <c r="N278" s="184"/>
      <c r="O278" s="184"/>
      <c r="P278" s="184"/>
      <c r="Q278" s="184"/>
      <c r="R278" s="184"/>
      <c r="S278" s="184"/>
      <c r="T278" s="185"/>
      <c r="AT278" s="186" t="s">
        <v>816</v>
      </c>
      <c r="AU278" s="186" t="s">
        <v>673</v>
      </c>
      <c r="AV278" s="11" t="s">
        <v>673</v>
      </c>
      <c r="AW278" s="11" t="s">
        <v>629</v>
      </c>
      <c r="AX278" s="11" t="s">
        <v>615</v>
      </c>
      <c r="AY278" s="186" t="s">
        <v>805</v>
      </c>
    </row>
    <row r="279" spans="2:65" s="1" customFormat="1" ht="28.5" customHeight="1">
      <c r="B279" s="162"/>
      <c r="C279" s="163" t="s">
        <v>1105</v>
      </c>
      <c r="D279" s="163" t="s">
        <v>807</v>
      </c>
      <c r="E279" s="164" t="s">
        <v>1106</v>
      </c>
      <c r="F279" s="165" t="s">
        <v>1107</v>
      </c>
      <c r="G279" s="166" t="s">
        <v>810</v>
      </c>
      <c r="H279" s="167">
        <v>17.525</v>
      </c>
      <c r="I279" s="168"/>
      <c r="J279" s="169">
        <f>ROUND(I279*H279,2)</f>
        <v>0</v>
      </c>
      <c r="K279" s="165" t="s">
        <v>811</v>
      </c>
      <c r="L279" s="35"/>
      <c r="M279" s="170" t="s">
        <v>613</v>
      </c>
      <c r="N279" s="171" t="s">
        <v>636</v>
      </c>
      <c r="O279" s="36"/>
      <c r="P279" s="172">
        <f>O279*H279</f>
        <v>0</v>
      </c>
      <c r="Q279" s="172">
        <v>0.28362</v>
      </c>
      <c r="R279" s="172">
        <f>Q279*H279</f>
        <v>4.9704405</v>
      </c>
      <c r="S279" s="172">
        <v>0</v>
      </c>
      <c r="T279" s="173">
        <f>S279*H279</f>
        <v>0</v>
      </c>
      <c r="AR279" s="18" t="s">
        <v>812</v>
      </c>
      <c r="AT279" s="18" t="s">
        <v>807</v>
      </c>
      <c r="AU279" s="18" t="s">
        <v>673</v>
      </c>
      <c r="AY279" s="18" t="s">
        <v>805</v>
      </c>
      <c r="BE279" s="174">
        <f>IF(N279="základní",J279,0)</f>
        <v>0</v>
      </c>
      <c r="BF279" s="174">
        <f>IF(N279="snížená",J279,0)</f>
        <v>0</v>
      </c>
      <c r="BG279" s="174">
        <f>IF(N279="zákl. přenesená",J279,0)</f>
        <v>0</v>
      </c>
      <c r="BH279" s="174">
        <f>IF(N279="sníž. přenesená",J279,0)</f>
        <v>0</v>
      </c>
      <c r="BI279" s="174">
        <f>IF(N279="nulová",J279,0)</f>
        <v>0</v>
      </c>
      <c r="BJ279" s="18" t="s">
        <v>615</v>
      </c>
      <c r="BK279" s="174">
        <f>ROUND(I279*H279,2)</f>
        <v>0</v>
      </c>
      <c r="BL279" s="18" t="s">
        <v>812</v>
      </c>
      <c r="BM279" s="18" t="s">
        <v>1108</v>
      </c>
    </row>
    <row r="280" spans="2:47" s="1" customFormat="1" ht="28.5" customHeight="1">
      <c r="B280" s="35"/>
      <c r="D280" s="175" t="s">
        <v>814</v>
      </c>
      <c r="F280" s="176" t="s">
        <v>1109</v>
      </c>
      <c r="I280" s="132"/>
      <c r="L280" s="35"/>
      <c r="M280" s="65"/>
      <c r="N280" s="36"/>
      <c r="O280" s="36"/>
      <c r="P280" s="36"/>
      <c r="Q280" s="36"/>
      <c r="R280" s="36"/>
      <c r="S280" s="36"/>
      <c r="T280" s="66"/>
      <c r="AT280" s="18" t="s">
        <v>814</v>
      </c>
      <c r="AU280" s="18" t="s">
        <v>673</v>
      </c>
    </row>
    <row r="281" spans="2:51" s="11" customFormat="1" ht="20.25" customHeight="1">
      <c r="B281" s="177"/>
      <c r="D281" s="178" t="s">
        <v>816</v>
      </c>
      <c r="E281" s="179" t="s">
        <v>613</v>
      </c>
      <c r="F281" s="180" t="s">
        <v>746</v>
      </c>
      <c r="H281" s="181">
        <v>17.525</v>
      </c>
      <c r="I281" s="182"/>
      <c r="L281" s="177"/>
      <c r="M281" s="183"/>
      <c r="N281" s="184"/>
      <c r="O281" s="184"/>
      <c r="P281" s="184"/>
      <c r="Q281" s="184"/>
      <c r="R281" s="184"/>
      <c r="S281" s="184"/>
      <c r="T281" s="185"/>
      <c r="AT281" s="186" t="s">
        <v>816</v>
      </c>
      <c r="AU281" s="186" t="s">
        <v>673</v>
      </c>
      <c r="AV281" s="11" t="s">
        <v>673</v>
      </c>
      <c r="AW281" s="11" t="s">
        <v>629</v>
      </c>
      <c r="AX281" s="11" t="s">
        <v>615</v>
      </c>
      <c r="AY281" s="186" t="s">
        <v>805</v>
      </c>
    </row>
    <row r="282" spans="2:65" s="1" customFormat="1" ht="20.25" customHeight="1">
      <c r="B282" s="162"/>
      <c r="C282" s="163" t="s">
        <v>1110</v>
      </c>
      <c r="D282" s="163" t="s">
        <v>807</v>
      </c>
      <c r="E282" s="164" t="s">
        <v>1111</v>
      </c>
      <c r="F282" s="165" t="s">
        <v>1112</v>
      </c>
      <c r="G282" s="166" t="s">
        <v>969</v>
      </c>
      <c r="H282" s="167">
        <v>33.05</v>
      </c>
      <c r="I282" s="168"/>
      <c r="J282" s="169">
        <f>ROUND(I282*H282,2)</f>
        <v>0</v>
      </c>
      <c r="K282" s="165" t="s">
        <v>811</v>
      </c>
      <c r="L282" s="35"/>
      <c r="M282" s="170" t="s">
        <v>613</v>
      </c>
      <c r="N282" s="171" t="s">
        <v>636</v>
      </c>
      <c r="O282" s="36"/>
      <c r="P282" s="172">
        <f>O282*H282</f>
        <v>0</v>
      </c>
      <c r="Q282" s="172">
        <v>0.0018</v>
      </c>
      <c r="R282" s="172">
        <f>Q282*H282</f>
        <v>0.059489999999999994</v>
      </c>
      <c r="S282" s="172">
        <v>0</v>
      </c>
      <c r="T282" s="173">
        <f>S282*H282</f>
        <v>0</v>
      </c>
      <c r="AR282" s="18" t="s">
        <v>812</v>
      </c>
      <c r="AT282" s="18" t="s">
        <v>807</v>
      </c>
      <c r="AU282" s="18" t="s">
        <v>673</v>
      </c>
      <c r="AY282" s="18" t="s">
        <v>805</v>
      </c>
      <c r="BE282" s="174">
        <f>IF(N282="základní",J282,0)</f>
        <v>0</v>
      </c>
      <c r="BF282" s="174">
        <f>IF(N282="snížená",J282,0)</f>
        <v>0</v>
      </c>
      <c r="BG282" s="174">
        <f>IF(N282="zákl. přenesená",J282,0)</f>
        <v>0</v>
      </c>
      <c r="BH282" s="174">
        <f>IF(N282="sníž. přenesená",J282,0)</f>
        <v>0</v>
      </c>
      <c r="BI282" s="174">
        <f>IF(N282="nulová",J282,0)</f>
        <v>0</v>
      </c>
      <c r="BJ282" s="18" t="s">
        <v>615</v>
      </c>
      <c r="BK282" s="174">
        <f>ROUND(I282*H282,2)</f>
        <v>0</v>
      </c>
      <c r="BL282" s="18" t="s">
        <v>812</v>
      </c>
      <c r="BM282" s="18" t="s">
        <v>1113</v>
      </c>
    </row>
    <row r="283" spans="2:47" s="1" customFormat="1" ht="28.5" customHeight="1">
      <c r="B283" s="35"/>
      <c r="D283" s="175" t="s">
        <v>814</v>
      </c>
      <c r="F283" s="176" t="s">
        <v>1114</v>
      </c>
      <c r="I283" s="132"/>
      <c r="L283" s="35"/>
      <c r="M283" s="65"/>
      <c r="N283" s="36"/>
      <c r="O283" s="36"/>
      <c r="P283" s="36"/>
      <c r="Q283" s="36"/>
      <c r="R283" s="36"/>
      <c r="S283" s="36"/>
      <c r="T283" s="66"/>
      <c r="AT283" s="18" t="s">
        <v>814</v>
      </c>
      <c r="AU283" s="18" t="s">
        <v>673</v>
      </c>
    </row>
    <row r="284" spans="2:51" s="11" customFormat="1" ht="20.25" customHeight="1">
      <c r="B284" s="177"/>
      <c r="D284" s="178" t="s">
        <v>816</v>
      </c>
      <c r="E284" s="179" t="s">
        <v>613</v>
      </c>
      <c r="F284" s="180" t="s">
        <v>1115</v>
      </c>
      <c r="H284" s="181">
        <v>33.05</v>
      </c>
      <c r="I284" s="182"/>
      <c r="L284" s="177"/>
      <c r="M284" s="183"/>
      <c r="N284" s="184"/>
      <c r="O284" s="184"/>
      <c r="P284" s="184"/>
      <c r="Q284" s="184"/>
      <c r="R284" s="184"/>
      <c r="S284" s="184"/>
      <c r="T284" s="185"/>
      <c r="AT284" s="186" t="s">
        <v>816</v>
      </c>
      <c r="AU284" s="186" t="s">
        <v>673</v>
      </c>
      <c r="AV284" s="11" t="s">
        <v>673</v>
      </c>
      <c r="AW284" s="11" t="s">
        <v>629</v>
      </c>
      <c r="AX284" s="11" t="s">
        <v>615</v>
      </c>
      <c r="AY284" s="186" t="s">
        <v>805</v>
      </c>
    </row>
    <row r="285" spans="2:65" s="1" customFormat="1" ht="20.25" customHeight="1">
      <c r="B285" s="162"/>
      <c r="C285" s="163" t="s">
        <v>1116</v>
      </c>
      <c r="D285" s="163" t="s">
        <v>807</v>
      </c>
      <c r="E285" s="164" t="s">
        <v>1117</v>
      </c>
      <c r="F285" s="165" t="s">
        <v>1118</v>
      </c>
      <c r="G285" s="166" t="s">
        <v>1119</v>
      </c>
      <c r="H285" s="167">
        <v>1</v>
      </c>
      <c r="I285" s="168"/>
      <c r="J285" s="169">
        <f>ROUND(I285*H285,2)</f>
        <v>0</v>
      </c>
      <c r="K285" s="165" t="s">
        <v>811</v>
      </c>
      <c r="L285" s="35"/>
      <c r="M285" s="170" t="s">
        <v>613</v>
      </c>
      <c r="N285" s="171" t="s">
        <v>636</v>
      </c>
      <c r="O285" s="36"/>
      <c r="P285" s="172">
        <f>O285*H285</f>
        <v>0</v>
      </c>
      <c r="Q285" s="172">
        <v>0</v>
      </c>
      <c r="R285" s="172">
        <f>Q285*H285</f>
        <v>0</v>
      </c>
      <c r="S285" s="172">
        <v>0</v>
      </c>
      <c r="T285" s="173">
        <f>S285*H285</f>
        <v>0</v>
      </c>
      <c r="AR285" s="18" t="s">
        <v>812</v>
      </c>
      <c r="AT285" s="18" t="s">
        <v>807</v>
      </c>
      <c r="AU285" s="18" t="s">
        <v>673</v>
      </c>
      <c r="AY285" s="18" t="s">
        <v>805</v>
      </c>
      <c r="BE285" s="174">
        <f>IF(N285="základní",J285,0)</f>
        <v>0</v>
      </c>
      <c r="BF285" s="174">
        <f>IF(N285="snížená",J285,0)</f>
        <v>0</v>
      </c>
      <c r="BG285" s="174">
        <f>IF(N285="zákl. přenesená",J285,0)</f>
        <v>0</v>
      </c>
      <c r="BH285" s="174">
        <f>IF(N285="sníž. přenesená",J285,0)</f>
        <v>0</v>
      </c>
      <c r="BI285" s="174">
        <f>IF(N285="nulová",J285,0)</f>
        <v>0</v>
      </c>
      <c r="BJ285" s="18" t="s">
        <v>615</v>
      </c>
      <c r="BK285" s="174">
        <f>ROUND(I285*H285,2)</f>
        <v>0</v>
      </c>
      <c r="BL285" s="18" t="s">
        <v>812</v>
      </c>
      <c r="BM285" s="18" t="s">
        <v>1120</v>
      </c>
    </row>
    <row r="286" spans="2:47" s="1" customFormat="1" ht="20.25" customHeight="1">
      <c r="B286" s="35"/>
      <c r="D286" s="178" t="s">
        <v>814</v>
      </c>
      <c r="F286" s="208" t="s">
        <v>1121</v>
      </c>
      <c r="I286" s="132"/>
      <c r="L286" s="35"/>
      <c r="M286" s="65"/>
      <c r="N286" s="36"/>
      <c r="O286" s="36"/>
      <c r="P286" s="36"/>
      <c r="Q286" s="36"/>
      <c r="R286" s="36"/>
      <c r="S286" s="36"/>
      <c r="T286" s="66"/>
      <c r="AT286" s="18" t="s">
        <v>814</v>
      </c>
      <c r="AU286" s="18" t="s">
        <v>673</v>
      </c>
    </row>
    <row r="287" spans="2:65" s="1" customFormat="1" ht="28.5" customHeight="1">
      <c r="B287" s="162"/>
      <c r="C287" s="198" t="s">
        <v>1122</v>
      </c>
      <c r="D287" s="198" t="s">
        <v>840</v>
      </c>
      <c r="E287" s="199" t="s">
        <v>1123</v>
      </c>
      <c r="F287" s="200" t="s">
        <v>1124</v>
      </c>
      <c r="G287" s="201" t="s">
        <v>1119</v>
      </c>
      <c r="H287" s="202">
        <v>1</v>
      </c>
      <c r="I287" s="203"/>
      <c r="J287" s="204">
        <f>ROUND(I287*H287,2)</f>
        <v>0</v>
      </c>
      <c r="K287" s="200" t="s">
        <v>613</v>
      </c>
      <c r="L287" s="205"/>
      <c r="M287" s="206" t="s">
        <v>613</v>
      </c>
      <c r="N287" s="207" t="s">
        <v>636</v>
      </c>
      <c r="O287" s="36"/>
      <c r="P287" s="172">
        <f>O287*H287</f>
        <v>0</v>
      </c>
      <c r="Q287" s="172">
        <v>6E-05</v>
      </c>
      <c r="R287" s="172">
        <f>Q287*H287</f>
        <v>6E-05</v>
      </c>
      <c r="S287" s="172">
        <v>0</v>
      </c>
      <c r="T287" s="173">
        <f>S287*H287</f>
        <v>0</v>
      </c>
      <c r="AR287" s="18" t="s">
        <v>843</v>
      </c>
      <c r="AT287" s="18" t="s">
        <v>840</v>
      </c>
      <c r="AU287" s="18" t="s">
        <v>673</v>
      </c>
      <c r="AY287" s="18" t="s">
        <v>805</v>
      </c>
      <c r="BE287" s="174">
        <f>IF(N287="základní",J287,0)</f>
        <v>0</v>
      </c>
      <c r="BF287" s="174">
        <f>IF(N287="snížená",J287,0)</f>
        <v>0</v>
      </c>
      <c r="BG287" s="174">
        <f>IF(N287="zákl. přenesená",J287,0)</f>
        <v>0</v>
      </c>
      <c r="BH287" s="174">
        <f>IF(N287="sníž. přenesená",J287,0)</f>
        <v>0</v>
      </c>
      <c r="BI287" s="174">
        <f>IF(N287="nulová",J287,0)</f>
        <v>0</v>
      </c>
      <c r="BJ287" s="18" t="s">
        <v>615</v>
      </c>
      <c r="BK287" s="174">
        <f>ROUND(I287*H287,2)</f>
        <v>0</v>
      </c>
      <c r="BL287" s="18" t="s">
        <v>812</v>
      </c>
      <c r="BM287" s="18" t="s">
        <v>1125</v>
      </c>
    </row>
    <row r="288" spans="2:47" s="1" customFormat="1" ht="20.25" customHeight="1">
      <c r="B288" s="35"/>
      <c r="D288" s="175" t="s">
        <v>814</v>
      </c>
      <c r="F288" s="176" t="s">
        <v>1126</v>
      </c>
      <c r="I288" s="132"/>
      <c r="L288" s="35"/>
      <c r="M288" s="65"/>
      <c r="N288" s="36"/>
      <c r="O288" s="36"/>
      <c r="P288" s="36"/>
      <c r="Q288" s="36"/>
      <c r="R288" s="36"/>
      <c r="S288" s="36"/>
      <c r="T288" s="66"/>
      <c r="AT288" s="18" t="s">
        <v>814</v>
      </c>
      <c r="AU288" s="18" t="s">
        <v>673</v>
      </c>
    </row>
    <row r="289" spans="2:63" s="10" customFormat="1" ht="29.25" customHeight="1">
      <c r="B289" s="148"/>
      <c r="D289" s="159" t="s">
        <v>664</v>
      </c>
      <c r="E289" s="160" t="s">
        <v>857</v>
      </c>
      <c r="F289" s="160" t="s">
        <v>1127</v>
      </c>
      <c r="I289" s="151"/>
      <c r="J289" s="161">
        <f>BK289</f>
        <v>0</v>
      </c>
      <c r="L289" s="148"/>
      <c r="M289" s="153"/>
      <c r="N289" s="154"/>
      <c r="O289" s="154"/>
      <c r="P289" s="155">
        <f>SUM(P290:P509)</f>
        <v>0</v>
      </c>
      <c r="Q289" s="154"/>
      <c r="R289" s="155">
        <f>SUM(R290:R509)</f>
        <v>0.10194841000000002</v>
      </c>
      <c r="S289" s="154"/>
      <c r="T289" s="156">
        <f>SUM(T290:T509)</f>
        <v>13.779547</v>
      </c>
      <c r="AR289" s="149" t="s">
        <v>615</v>
      </c>
      <c r="AT289" s="157" t="s">
        <v>664</v>
      </c>
      <c r="AU289" s="157" t="s">
        <v>615</v>
      </c>
      <c r="AY289" s="149" t="s">
        <v>805</v>
      </c>
      <c r="BK289" s="158">
        <f>SUM(BK290:BK509)</f>
        <v>0</v>
      </c>
    </row>
    <row r="290" spans="2:65" s="1" customFormat="1" ht="28.5" customHeight="1">
      <c r="B290" s="162"/>
      <c r="C290" s="163" t="s">
        <v>1128</v>
      </c>
      <c r="D290" s="163" t="s">
        <v>807</v>
      </c>
      <c r="E290" s="164" t="s">
        <v>1129</v>
      </c>
      <c r="F290" s="165" t="s">
        <v>1130</v>
      </c>
      <c r="G290" s="166" t="s">
        <v>810</v>
      </c>
      <c r="H290" s="167">
        <v>394.18</v>
      </c>
      <c r="I290" s="168"/>
      <c r="J290" s="169">
        <f>ROUND(I290*H290,2)</f>
        <v>0</v>
      </c>
      <c r="K290" s="165" t="s">
        <v>811</v>
      </c>
      <c r="L290" s="35"/>
      <c r="M290" s="170" t="s">
        <v>613</v>
      </c>
      <c r="N290" s="171" t="s">
        <v>636</v>
      </c>
      <c r="O290" s="36"/>
      <c r="P290" s="172">
        <f>O290*H290</f>
        <v>0</v>
      </c>
      <c r="Q290" s="172">
        <v>0</v>
      </c>
      <c r="R290" s="172">
        <f>Q290*H290</f>
        <v>0</v>
      </c>
      <c r="S290" s="172">
        <v>0</v>
      </c>
      <c r="T290" s="173">
        <f>S290*H290</f>
        <v>0</v>
      </c>
      <c r="AR290" s="18" t="s">
        <v>812</v>
      </c>
      <c r="AT290" s="18" t="s">
        <v>807</v>
      </c>
      <c r="AU290" s="18" t="s">
        <v>673</v>
      </c>
      <c r="AY290" s="18" t="s">
        <v>805</v>
      </c>
      <c r="BE290" s="174">
        <f>IF(N290="základní",J290,0)</f>
        <v>0</v>
      </c>
      <c r="BF290" s="174">
        <f>IF(N290="snížená",J290,0)</f>
        <v>0</v>
      </c>
      <c r="BG290" s="174">
        <f>IF(N290="zákl. přenesená",J290,0)</f>
        <v>0</v>
      </c>
      <c r="BH290" s="174">
        <f>IF(N290="sníž. přenesená",J290,0)</f>
        <v>0</v>
      </c>
      <c r="BI290" s="174">
        <f>IF(N290="nulová",J290,0)</f>
        <v>0</v>
      </c>
      <c r="BJ290" s="18" t="s">
        <v>615</v>
      </c>
      <c r="BK290" s="174">
        <f>ROUND(I290*H290,2)</f>
        <v>0</v>
      </c>
      <c r="BL290" s="18" t="s">
        <v>812</v>
      </c>
      <c r="BM290" s="18" t="s">
        <v>1131</v>
      </c>
    </row>
    <row r="291" spans="2:47" s="1" customFormat="1" ht="39.75" customHeight="1">
      <c r="B291" s="35"/>
      <c r="D291" s="175" t="s">
        <v>814</v>
      </c>
      <c r="F291" s="176" t="s">
        <v>1132</v>
      </c>
      <c r="I291" s="132"/>
      <c r="L291" s="35"/>
      <c r="M291" s="65"/>
      <c r="N291" s="36"/>
      <c r="O291" s="36"/>
      <c r="P291" s="36"/>
      <c r="Q291" s="36"/>
      <c r="R291" s="36"/>
      <c r="S291" s="36"/>
      <c r="T291" s="66"/>
      <c r="AT291" s="18" t="s">
        <v>814</v>
      </c>
      <c r="AU291" s="18" t="s">
        <v>673</v>
      </c>
    </row>
    <row r="292" spans="2:51" s="11" customFormat="1" ht="20.25" customHeight="1">
      <c r="B292" s="177"/>
      <c r="D292" s="175" t="s">
        <v>816</v>
      </c>
      <c r="E292" s="186" t="s">
        <v>613</v>
      </c>
      <c r="F292" s="187" t="s">
        <v>1133</v>
      </c>
      <c r="H292" s="188">
        <v>191.91</v>
      </c>
      <c r="I292" s="182"/>
      <c r="L292" s="177"/>
      <c r="M292" s="183"/>
      <c r="N292" s="184"/>
      <c r="O292" s="184"/>
      <c r="P292" s="184"/>
      <c r="Q292" s="184"/>
      <c r="R292" s="184"/>
      <c r="S292" s="184"/>
      <c r="T292" s="185"/>
      <c r="AT292" s="186" t="s">
        <v>816</v>
      </c>
      <c r="AU292" s="186" t="s">
        <v>673</v>
      </c>
      <c r="AV292" s="11" t="s">
        <v>673</v>
      </c>
      <c r="AW292" s="11" t="s">
        <v>629</v>
      </c>
      <c r="AX292" s="11" t="s">
        <v>665</v>
      </c>
      <c r="AY292" s="186" t="s">
        <v>805</v>
      </c>
    </row>
    <row r="293" spans="2:51" s="11" customFormat="1" ht="20.25" customHeight="1">
      <c r="B293" s="177"/>
      <c r="D293" s="175" t="s">
        <v>816</v>
      </c>
      <c r="E293" s="186" t="s">
        <v>613</v>
      </c>
      <c r="F293" s="187" t="s">
        <v>1134</v>
      </c>
      <c r="H293" s="188">
        <v>136.8</v>
      </c>
      <c r="I293" s="182"/>
      <c r="L293" s="177"/>
      <c r="M293" s="183"/>
      <c r="N293" s="184"/>
      <c r="O293" s="184"/>
      <c r="P293" s="184"/>
      <c r="Q293" s="184"/>
      <c r="R293" s="184"/>
      <c r="S293" s="184"/>
      <c r="T293" s="185"/>
      <c r="AT293" s="186" t="s">
        <v>816</v>
      </c>
      <c r="AU293" s="186" t="s">
        <v>673</v>
      </c>
      <c r="AV293" s="11" t="s">
        <v>673</v>
      </c>
      <c r="AW293" s="11" t="s">
        <v>629</v>
      </c>
      <c r="AX293" s="11" t="s">
        <v>665</v>
      </c>
      <c r="AY293" s="186" t="s">
        <v>805</v>
      </c>
    </row>
    <row r="294" spans="2:51" s="11" customFormat="1" ht="20.25" customHeight="1">
      <c r="B294" s="177"/>
      <c r="D294" s="175" t="s">
        <v>816</v>
      </c>
      <c r="E294" s="186" t="s">
        <v>613</v>
      </c>
      <c r="F294" s="187" t="s">
        <v>1135</v>
      </c>
      <c r="H294" s="188">
        <v>65.47</v>
      </c>
      <c r="I294" s="182"/>
      <c r="L294" s="177"/>
      <c r="M294" s="183"/>
      <c r="N294" s="184"/>
      <c r="O294" s="184"/>
      <c r="P294" s="184"/>
      <c r="Q294" s="184"/>
      <c r="R294" s="184"/>
      <c r="S294" s="184"/>
      <c r="T294" s="185"/>
      <c r="AT294" s="186" t="s">
        <v>816</v>
      </c>
      <c r="AU294" s="186" t="s">
        <v>673</v>
      </c>
      <c r="AV294" s="11" t="s">
        <v>673</v>
      </c>
      <c r="AW294" s="11" t="s">
        <v>629</v>
      </c>
      <c r="AX294" s="11" t="s">
        <v>665</v>
      </c>
      <c r="AY294" s="186" t="s">
        <v>805</v>
      </c>
    </row>
    <row r="295" spans="2:51" s="12" customFormat="1" ht="20.25" customHeight="1">
      <c r="B295" s="189"/>
      <c r="D295" s="178" t="s">
        <v>816</v>
      </c>
      <c r="E295" s="190" t="s">
        <v>739</v>
      </c>
      <c r="F295" s="191" t="s">
        <v>824</v>
      </c>
      <c r="H295" s="192">
        <v>394.18</v>
      </c>
      <c r="I295" s="193"/>
      <c r="L295" s="189"/>
      <c r="M295" s="194"/>
      <c r="N295" s="195"/>
      <c r="O295" s="195"/>
      <c r="P295" s="195"/>
      <c r="Q295" s="195"/>
      <c r="R295" s="195"/>
      <c r="S295" s="195"/>
      <c r="T295" s="196"/>
      <c r="AT295" s="197" t="s">
        <v>816</v>
      </c>
      <c r="AU295" s="197" t="s">
        <v>673</v>
      </c>
      <c r="AV295" s="12" t="s">
        <v>812</v>
      </c>
      <c r="AW295" s="12" t="s">
        <v>629</v>
      </c>
      <c r="AX295" s="12" t="s">
        <v>615</v>
      </c>
      <c r="AY295" s="197" t="s">
        <v>805</v>
      </c>
    </row>
    <row r="296" spans="2:65" s="1" customFormat="1" ht="28.5" customHeight="1">
      <c r="B296" s="162"/>
      <c r="C296" s="163" t="s">
        <v>1136</v>
      </c>
      <c r="D296" s="163" t="s">
        <v>807</v>
      </c>
      <c r="E296" s="164" t="s">
        <v>1137</v>
      </c>
      <c r="F296" s="165" t="s">
        <v>1138</v>
      </c>
      <c r="G296" s="166" t="s">
        <v>810</v>
      </c>
      <c r="H296" s="167">
        <v>47301.6</v>
      </c>
      <c r="I296" s="168"/>
      <c r="J296" s="169">
        <f>ROUND(I296*H296,2)</f>
        <v>0</v>
      </c>
      <c r="K296" s="165" t="s">
        <v>811</v>
      </c>
      <c r="L296" s="35"/>
      <c r="M296" s="170" t="s">
        <v>613</v>
      </c>
      <c r="N296" s="171" t="s">
        <v>636</v>
      </c>
      <c r="O296" s="36"/>
      <c r="P296" s="172">
        <f>O296*H296</f>
        <v>0</v>
      </c>
      <c r="Q296" s="172">
        <v>0</v>
      </c>
      <c r="R296" s="172">
        <f>Q296*H296</f>
        <v>0</v>
      </c>
      <c r="S296" s="172">
        <v>0</v>
      </c>
      <c r="T296" s="173">
        <f>S296*H296</f>
        <v>0</v>
      </c>
      <c r="AR296" s="18" t="s">
        <v>812</v>
      </c>
      <c r="AT296" s="18" t="s">
        <v>807</v>
      </c>
      <c r="AU296" s="18" t="s">
        <v>673</v>
      </c>
      <c r="AY296" s="18" t="s">
        <v>805</v>
      </c>
      <c r="BE296" s="174">
        <f>IF(N296="základní",J296,0)</f>
        <v>0</v>
      </c>
      <c r="BF296" s="174">
        <f>IF(N296="snížená",J296,0)</f>
        <v>0</v>
      </c>
      <c r="BG296" s="174">
        <f>IF(N296="zákl. přenesená",J296,0)</f>
        <v>0</v>
      </c>
      <c r="BH296" s="174">
        <f>IF(N296="sníž. přenesená",J296,0)</f>
        <v>0</v>
      </c>
      <c r="BI296" s="174">
        <f>IF(N296="nulová",J296,0)</f>
        <v>0</v>
      </c>
      <c r="BJ296" s="18" t="s">
        <v>615</v>
      </c>
      <c r="BK296" s="174">
        <f>ROUND(I296*H296,2)</f>
        <v>0</v>
      </c>
      <c r="BL296" s="18" t="s">
        <v>812</v>
      </c>
      <c r="BM296" s="18" t="s">
        <v>1139</v>
      </c>
    </row>
    <row r="297" spans="2:47" s="1" customFormat="1" ht="39.75" customHeight="1">
      <c r="B297" s="35"/>
      <c r="D297" s="175" t="s">
        <v>814</v>
      </c>
      <c r="F297" s="176" t="s">
        <v>1140</v>
      </c>
      <c r="I297" s="132"/>
      <c r="L297" s="35"/>
      <c r="M297" s="65"/>
      <c r="N297" s="36"/>
      <c r="O297" s="36"/>
      <c r="P297" s="36"/>
      <c r="Q297" s="36"/>
      <c r="R297" s="36"/>
      <c r="S297" s="36"/>
      <c r="T297" s="66"/>
      <c r="AT297" s="18" t="s">
        <v>814</v>
      </c>
      <c r="AU297" s="18" t="s">
        <v>673</v>
      </c>
    </row>
    <row r="298" spans="2:51" s="11" customFormat="1" ht="20.25" customHeight="1">
      <c r="B298" s="177"/>
      <c r="D298" s="178" t="s">
        <v>816</v>
      </c>
      <c r="E298" s="179" t="s">
        <v>613</v>
      </c>
      <c r="F298" s="180" t="s">
        <v>1141</v>
      </c>
      <c r="H298" s="181">
        <v>47301.6</v>
      </c>
      <c r="I298" s="182"/>
      <c r="L298" s="177"/>
      <c r="M298" s="183"/>
      <c r="N298" s="184"/>
      <c r="O298" s="184"/>
      <c r="P298" s="184"/>
      <c r="Q298" s="184"/>
      <c r="R298" s="184"/>
      <c r="S298" s="184"/>
      <c r="T298" s="185"/>
      <c r="AT298" s="186" t="s">
        <v>816</v>
      </c>
      <c r="AU298" s="186" t="s">
        <v>673</v>
      </c>
      <c r="AV298" s="11" t="s">
        <v>673</v>
      </c>
      <c r="AW298" s="11" t="s">
        <v>629</v>
      </c>
      <c r="AX298" s="11" t="s">
        <v>615</v>
      </c>
      <c r="AY298" s="186" t="s">
        <v>805</v>
      </c>
    </row>
    <row r="299" spans="2:65" s="1" customFormat="1" ht="28.5" customHeight="1">
      <c r="B299" s="162"/>
      <c r="C299" s="163" t="s">
        <v>1142</v>
      </c>
      <c r="D299" s="163" t="s">
        <v>807</v>
      </c>
      <c r="E299" s="164" t="s">
        <v>1143</v>
      </c>
      <c r="F299" s="165" t="s">
        <v>1144</v>
      </c>
      <c r="G299" s="166" t="s">
        <v>810</v>
      </c>
      <c r="H299" s="167">
        <v>394.18</v>
      </c>
      <c r="I299" s="168"/>
      <c r="J299" s="169">
        <f>ROUND(I299*H299,2)</f>
        <v>0</v>
      </c>
      <c r="K299" s="165" t="s">
        <v>811</v>
      </c>
      <c r="L299" s="35"/>
      <c r="M299" s="170" t="s">
        <v>613</v>
      </c>
      <c r="N299" s="171" t="s">
        <v>636</v>
      </c>
      <c r="O299" s="36"/>
      <c r="P299" s="172">
        <f>O299*H299</f>
        <v>0</v>
      </c>
      <c r="Q299" s="172">
        <v>0</v>
      </c>
      <c r="R299" s="172">
        <f>Q299*H299</f>
        <v>0</v>
      </c>
      <c r="S299" s="172">
        <v>0</v>
      </c>
      <c r="T299" s="173">
        <f>S299*H299</f>
        <v>0</v>
      </c>
      <c r="AR299" s="18" t="s">
        <v>812</v>
      </c>
      <c r="AT299" s="18" t="s">
        <v>807</v>
      </c>
      <c r="AU299" s="18" t="s">
        <v>673</v>
      </c>
      <c r="AY299" s="18" t="s">
        <v>805</v>
      </c>
      <c r="BE299" s="174">
        <f>IF(N299="základní",J299,0)</f>
        <v>0</v>
      </c>
      <c r="BF299" s="174">
        <f>IF(N299="snížená",J299,0)</f>
        <v>0</v>
      </c>
      <c r="BG299" s="174">
        <f>IF(N299="zákl. přenesená",J299,0)</f>
        <v>0</v>
      </c>
      <c r="BH299" s="174">
        <f>IF(N299="sníž. přenesená",J299,0)</f>
        <v>0</v>
      </c>
      <c r="BI299" s="174">
        <f>IF(N299="nulová",J299,0)</f>
        <v>0</v>
      </c>
      <c r="BJ299" s="18" t="s">
        <v>615</v>
      </c>
      <c r="BK299" s="174">
        <f>ROUND(I299*H299,2)</f>
        <v>0</v>
      </c>
      <c r="BL299" s="18" t="s">
        <v>812</v>
      </c>
      <c r="BM299" s="18" t="s">
        <v>1145</v>
      </c>
    </row>
    <row r="300" spans="2:47" s="1" customFormat="1" ht="39.75" customHeight="1">
      <c r="B300" s="35"/>
      <c r="D300" s="175" t="s">
        <v>814</v>
      </c>
      <c r="F300" s="176" t="s">
        <v>1146</v>
      </c>
      <c r="I300" s="132"/>
      <c r="L300" s="35"/>
      <c r="M300" s="65"/>
      <c r="N300" s="36"/>
      <c r="O300" s="36"/>
      <c r="P300" s="36"/>
      <c r="Q300" s="36"/>
      <c r="R300" s="36"/>
      <c r="S300" s="36"/>
      <c r="T300" s="66"/>
      <c r="AT300" s="18" t="s">
        <v>814</v>
      </c>
      <c r="AU300" s="18" t="s">
        <v>673</v>
      </c>
    </row>
    <row r="301" spans="2:51" s="11" customFormat="1" ht="20.25" customHeight="1">
      <c r="B301" s="177"/>
      <c r="D301" s="178" t="s">
        <v>816</v>
      </c>
      <c r="E301" s="179" t="s">
        <v>613</v>
      </c>
      <c r="F301" s="180" t="s">
        <v>739</v>
      </c>
      <c r="H301" s="181">
        <v>394.18</v>
      </c>
      <c r="I301" s="182"/>
      <c r="L301" s="177"/>
      <c r="M301" s="183"/>
      <c r="N301" s="184"/>
      <c r="O301" s="184"/>
      <c r="P301" s="184"/>
      <c r="Q301" s="184"/>
      <c r="R301" s="184"/>
      <c r="S301" s="184"/>
      <c r="T301" s="185"/>
      <c r="AT301" s="186" t="s">
        <v>816</v>
      </c>
      <c r="AU301" s="186" t="s">
        <v>673</v>
      </c>
      <c r="AV301" s="11" t="s">
        <v>673</v>
      </c>
      <c r="AW301" s="11" t="s">
        <v>629</v>
      </c>
      <c r="AX301" s="11" t="s">
        <v>615</v>
      </c>
      <c r="AY301" s="186" t="s">
        <v>805</v>
      </c>
    </row>
    <row r="302" spans="2:65" s="1" customFormat="1" ht="20.25" customHeight="1">
      <c r="B302" s="162"/>
      <c r="C302" s="163" t="s">
        <v>1147</v>
      </c>
      <c r="D302" s="163" t="s">
        <v>807</v>
      </c>
      <c r="E302" s="164" t="s">
        <v>1148</v>
      </c>
      <c r="F302" s="165" t="s">
        <v>1149</v>
      </c>
      <c r="G302" s="166" t="s">
        <v>810</v>
      </c>
      <c r="H302" s="167">
        <v>394.18</v>
      </c>
      <c r="I302" s="168"/>
      <c r="J302" s="169">
        <f>ROUND(I302*H302,2)</f>
        <v>0</v>
      </c>
      <c r="K302" s="165" t="s">
        <v>811</v>
      </c>
      <c r="L302" s="35"/>
      <c r="M302" s="170" t="s">
        <v>613</v>
      </c>
      <c r="N302" s="171" t="s">
        <v>636</v>
      </c>
      <c r="O302" s="36"/>
      <c r="P302" s="172">
        <f>O302*H302</f>
        <v>0</v>
      </c>
      <c r="Q302" s="172">
        <v>0</v>
      </c>
      <c r="R302" s="172">
        <f>Q302*H302</f>
        <v>0</v>
      </c>
      <c r="S302" s="172">
        <v>0</v>
      </c>
      <c r="T302" s="173">
        <f>S302*H302</f>
        <v>0</v>
      </c>
      <c r="AR302" s="18" t="s">
        <v>812</v>
      </c>
      <c r="AT302" s="18" t="s">
        <v>807</v>
      </c>
      <c r="AU302" s="18" t="s">
        <v>673</v>
      </c>
      <c r="AY302" s="18" t="s">
        <v>805</v>
      </c>
      <c r="BE302" s="174">
        <f>IF(N302="základní",J302,0)</f>
        <v>0</v>
      </c>
      <c r="BF302" s="174">
        <f>IF(N302="snížená",J302,0)</f>
        <v>0</v>
      </c>
      <c r="BG302" s="174">
        <f>IF(N302="zákl. přenesená",J302,0)</f>
        <v>0</v>
      </c>
      <c r="BH302" s="174">
        <f>IF(N302="sníž. přenesená",J302,0)</f>
        <v>0</v>
      </c>
      <c r="BI302" s="174">
        <f>IF(N302="nulová",J302,0)</f>
        <v>0</v>
      </c>
      <c r="BJ302" s="18" t="s">
        <v>615</v>
      </c>
      <c r="BK302" s="174">
        <f>ROUND(I302*H302,2)</f>
        <v>0</v>
      </c>
      <c r="BL302" s="18" t="s">
        <v>812</v>
      </c>
      <c r="BM302" s="18" t="s">
        <v>1150</v>
      </c>
    </row>
    <row r="303" spans="2:47" s="1" customFormat="1" ht="28.5" customHeight="1">
      <c r="B303" s="35"/>
      <c r="D303" s="175" t="s">
        <v>814</v>
      </c>
      <c r="F303" s="176" t="s">
        <v>1151</v>
      </c>
      <c r="I303" s="132"/>
      <c r="L303" s="35"/>
      <c r="M303" s="65"/>
      <c r="N303" s="36"/>
      <c r="O303" s="36"/>
      <c r="P303" s="36"/>
      <c r="Q303" s="36"/>
      <c r="R303" s="36"/>
      <c r="S303" s="36"/>
      <c r="T303" s="66"/>
      <c r="AT303" s="18" t="s">
        <v>814</v>
      </c>
      <c r="AU303" s="18" t="s">
        <v>673</v>
      </c>
    </row>
    <row r="304" spans="2:51" s="11" customFormat="1" ht="20.25" customHeight="1">
      <c r="B304" s="177"/>
      <c r="D304" s="178" t="s">
        <v>816</v>
      </c>
      <c r="E304" s="179" t="s">
        <v>613</v>
      </c>
      <c r="F304" s="180" t="s">
        <v>739</v>
      </c>
      <c r="H304" s="181">
        <v>394.18</v>
      </c>
      <c r="I304" s="182"/>
      <c r="L304" s="177"/>
      <c r="M304" s="183"/>
      <c r="N304" s="184"/>
      <c r="O304" s="184"/>
      <c r="P304" s="184"/>
      <c r="Q304" s="184"/>
      <c r="R304" s="184"/>
      <c r="S304" s="184"/>
      <c r="T304" s="185"/>
      <c r="AT304" s="186" t="s">
        <v>816</v>
      </c>
      <c r="AU304" s="186" t="s">
        <v>673</v>
      </c>
      <c r="AV304" s="11" t="s">
        <v>673</v>
      </c>
      <c r="AW304" s="11" t="s">
        <v>629</v>
      </c>
      <c r="AX304" s="11" t="s">
        <v>615</v>
      </c>
      <c r="AY304" s="186" t="s">
        <v>805</v>
      </c>
    </row>
    <row r="305" spans="2:65" s="1" customFormat="1" ht="20.25" customHeight="1">
      <c r="B305" s="162"/>
      <c r="C305" s="163" t="s">
        <v>1152</v>
      </c>
      <c r="D305" s="163" t="s">
        <v>807</v>
      </c>
      <c r="E305" s="164" t="s">
        <v>1153</v>
      </c>
      <c r="F305" s="165" t="s">
        <v>1154</v>
      </c>
      <c r="G305" s="166" t="s">
        <v>810</v>
      </c>
      <c r="H305" s="167">
        <v>47301.6</v>
      </c>
      <c r="I305" s="168"/>
      <c r="J305" s="169">
        <f>ROUND(I305*H305,2)</f>
        <v>0</v>
      </c>
      <c r="K305" s="165" t="s">
        <v>811</v>
      </c>
      <c r="L305" s="35"/>
      <c r="M305" s="170" t="s">
        <v>613</v>
      </c>
      <c r="N305" s="171" t="s">
        <v>636</v>
      </c>
      <c r="O305" s="36"/>
      <c r="P305" s="172">
        <f>O305*H305</f>
        <v>0</v>
      </c>
      <c r="Q305" s="172">
        <v>0</v>
      </c>
      <c r="R305" s="172">
        <f>Q305*H305</f>
        <v>0</v>
      </c>
      <c r="S305" s="172">
        <v>0</v>
      </c>
      <c r="T305" s="173">
        <f>S305*H305</f>
        <v>0</v>
      </c>
      <c r="AR305" s="18" t="s">
        <v>812</v>
      </c>
      <c r="AT305" s="18" t="s">
        <v>807</v>
      </c>
      <c r="AU305" s="18" t="s">
        <v>673</v>
      </c>
      <c r="AY305" s="18" t="s">
        <v>805</v>
      </c>
      <c r="BE305" s="174">
        <f>IF(N305="základní",J305,0)</f>
        <v>0</v>
      </c>
      <c r="BF305" s="174">
        <f>IF(N305="snížená",J305,0)</f>
        <v>0</v>
      </c>
      <c r="BG305" s="174">
        <f>IF(N305="zákl. přenesená",J305,0)</f>
        <v>0</v>
      </c>
      <c r="BH305" s="174">
        <f>IF(N305="sníž. přenesená",J305,0)</f>
        <v>0</v>
      </c>
      <c r="BI305" s="174">
        <f>IF(N305="nulová",J305,0)</f>
        <v>0</v>
      </c>
      <c r="BJ305" s="18" t="s">
        <v>615</v>
      </c>
      <c r="BK305" s="174">
        <f>ROUND(I305*H305,2)</f>
        <v>0</v>
      </c>
      <c r="BL305" s="18" t="s">
        <v>812</v>
      </c>
      <c r="BM305" s="18" t="s">
        <v>1155</v>
      </c>
    </row>
    <row r="306" spans="2:47" s="1" customFormat="1" ht="28.5" customHeight="1">
      <c r="B306" s="35"/>
      <c r="D306" s="175" t="s">
        <v>814</v>
      </c>
      <c r="F306" s="176" t="s">
        <v>1156</v>
      </c>
      <c r="I306" s="132"/>
      <c r="L306" s="35"/>
      <c r="M306" s="65"/>
      <c r="N306" s="36"/>
      <c r="O306" s="36"/>
      <c r="P306" s="36"/>
      <c r="Q306" s="36"/>
      <c r="R306" s="36"/>
      <c r="S306" s="36"/>
      <c r="T306" s="66"/>
      <c r="AT306" s="18" t="s">
        <v>814</v>
      </c>
      <c r="AU306" s="18" t="s">
        <v>673</v>
      </c>
    </row>
    <row r="307" spans="2:51" s="11" customFormat="1" ht="20.25" customHeight="1">
      <c r="B307" s="177"/>
      <c r="D307" s="178" t="s">
        <v>816</v>
      </c>
      <c r="E307" s="179" t="s">
        <v>613</v>
      </c>
      <c r="F307" s="180" t="s">
        <v>1141</v>
      </c>
      <c r="H307" s="181">
        <v>47301.6</v>
      </c>
      <c r="I307" s="182"/>
      <c r="L307" s="177"/>
      <c r="M307" s="183"/>
      <c r="N307" s="184"/>
      <c r="O307" s="184"/>
      <c r="P307" s="184"/>
      <c r="Q307" s="184"/>
      <c r="R307" s="184"/>
      <c r="S307" s="184"/>
      <c r="T307" s="185"/>
      <c r="AT307" s="186" t="s">
        <v>816</v>
      </c>
      <c r="AU307" s="186" t="s">
        <v>673</v>
      </c>
      <c r="AV307" s="11" t="s">
        <v>673</v>
      </c>
      <c r="AW307" s="11" t="s">
        <v>629</v>
      </c>
      <c r="AX307" s="11" t="s">
        <v>615</v>
      </c>
      <c r="AY307" s="186" t="s">
        <v>805</v>
      </c>
    </row>
    <row r="308" spans="2:65" s="1" customFormat="1" ht="20.25" customHeight="1">
      <c r="B308" s="162"/>
      <c r="C308" s="163" t="s">
        <v>1157</v>
      </c>
      <c r="D308" s="163" t="s">
        <v>807</v>
      </c>
      <c r="E308" s="164" t="s">
        <v>1158</v>
      </c>
      <c r="F308" s="165" t="s">
        <v>1159</v>
      </c>
      <c r="G308" s="166" t="s">
        <v>810</v>
      </c>
      <c r="H308" s="167">
        <v>394.18</v>
      </c>
      <c r="I308" s="168"/>
      <c r="J308" s="169">
        <f>ROUND(I308*H308,2)</f>
        <v>0</v>
      </c>
      <c r="K308" s="165" t="s">
        <v>811</v>
      </c>
      <c r="L308" s="35"/>
      <c r="M308" s="170" t="s">
        <v>613</v>
      </c>
      <c r="N308" s="171" t="s">
        <v>636</v>
      </c>
      <c r="O308" s="36"/>
      <c r="P308" s="172">
        <f>O308*H308</f>
        <v>0</v>
      </c>
      <c r="Q308" s="172">
        <v>0</v>
      </c>
      <c r="R308" s="172">
        <f>Q308*H308</f>
        <v>0</v>
      </c>
      <c r="S308" s="172">
        <v>0</v>
      </c>
      <c r="T308" s="173">
        <f>S308*H308</f>
        <v>0</v>
      </c>
      <c r="AR308" s="18" t="s">
        <v>812</v>
      </c>
      <c r="AT308" s="18" t="s">
        <v>807</v>
      </c>
      <c r="AU308" s="18" t="s">
        <v>673</v>
      </c>
      <c r="AY308" s="18" t="s">
        <v>805</v>
      </c>
      <c r="BE308" s="174">
        <f>IF(N308="základní",J308,0)</f>
        <v>0</v>
      </c>
      <c r="BF308" s="174">
        <f>IF(N308="snížená",J308,0)</f>
        <v>0</v>
      </c>
      <c r="BG308" s="174">
        <f>IF(N308="zákl. přenesená",J308,0)</f>
        <v>0</v>
      </c>
      <c r="BH308" s="174">
        <f>IF(N308="sníž. přenesená",J308,0)</f>
        <v>0</v>
      </c>
      <c r="BI308" s="174">
        <f>IF(N308="nulová",J308,0)</f>
        <v>0</v>
      </c>
      <c r="BJ308" s="18" t="s">
        <v>615</v>
      </c>
      <c r="BK308" s="174">
        <f>ROUND(I308*H308,2)</f>
        <v>0</v>
      </c>
      <c r="BL308" s="18" t="s">
        <v>812</v>
      </c>
      <c r="BM308" s="18" t="s">
        <v>1160</v>
      </c>
    </row>
    <row r="309" spans="2:47" s="1" customFormat="1" ht="28.5" customHeight="1">
      <c r="B309" s="35"/>
      <c r="D309" s="175" t="s">
        <v>814</v>
      </c>
      <c r="F309" s="176" t="s">
        <v>1161</v>
      </c>
      <c r="I309" s="132"/>
      <c r="L309" s="35"/>
      <c r="M309" s="65"/>
      <c r="N309" s="36"/>
      <c r="O309" s="36"/>
      <c r="P309" s="36"/>
      <c r="Q309" s="36"/>
      <c r="R309" s="36"/>
      <c r="S309" s="36"/>
      <c r="T309" s="66"/>
      <c r="AT309" s="18" t="s">
        <v>814</v>
      </c>
      <c r="AU309" s="18" t="s">
        <v>673</v>
      </c>
    </row>
    <row r="310" spans="2:51" s="11" customFormat="1" ht="20.25" customHeight="1">
      <c r="B310" s="177"/>
      <c r="D310" s="178" t="s">
        <v>816</v>
      </c>
      <c r="E310" s="179" t="s">
        <v>613</v>
      </c>
      <c r="F310" s="180" t="s">
        <v>739</v>
      </c>
      <c r="H310" s="181">
        <v>394.18</v>
      </c>
      <c r="I310" s="182"/>
      <c r="L310" s="177"/>
      <c r="M310" s="183"/>
      <c r="N310" s="184"/>
      <c r="O310" s="184"/>
      <c r="P310" s="184"/>
      <c r="Q310" s="184"/>
      <c r="R310" s="184"/>
      <c r="S310" s="184"/>
      <c r="T310" s="185"/>
      <c r="AT310" s="186" t="s">
        <v>816</v>
      </c>
      <c r="AU310" s="186" t="s">
        <v>673</v>
      </c>
      <c r="AV310" s="11" t="s">
        <v>673</v>
      </c>
      <c r="AW310" s="11" t="s">
        <v>629</v>
      </c>
      <c r="AX310" s="11" t="s">
        <v>615</v>
      </c>
      <c r="AY310" s="186" t="s">
        <v>805</v>
      </c>
    </row>
    <row r="311" spans="2:65" s="1" customFormat="1" ht="28.5" customHeight="1">
      <c r="B311" s="162"/>
      <c r="C311" s="163" t="s">
        <v>716</v>
      </c>
      <c r="D311" s="163" t="s">
        <v>807</v>
      </c>
      <c r="E311" s="164" t="s">
        <v>1162</v>
      </c>
      <c r="F311" s="165" t="s">
        <v>1163</v>
      </c>
      <c r="G311" s="166" t="s">
        <v>810</v>
      </c>
      <c r="H311" s="167">
        <v>62.162</v>
      </c>
      <c r="I311" s="168"/>
      <c r="J311" s="169">
        <f>ROUND(I311*H311,2)</f>
        <v>0</v>
      </c>
      <c r="K311" s="165" t="s">
        <v>811</v>
      </c>
      <c r="L311" s="35"/>
      <c r="M311" s="170" t="s">
        <v>613</v>
      </c>
      <c r="N311" s="171" t="s">
        <v>636</v>
      </c>
      <c r="O311" s="36"/>
      <c r="P311" s="172">
        <f>O311*H311</f>
        <v>0</v>
      </c>
      <c r="Q311" s="172">
        <v>0.00013</v>
      </c>
      <c r="R311" s="172">
        <f>Q311*H311</f>
        <v>0.00808106</v>
      </c>
      <c r="S311" s="172">
        <v>0</v>
      </c>
      <c r="T311" s="173">
        <f>S311*H311</f>
        <v>0</v>
      </c>
      <c r="AR311" s="18" t="s">
        <v>812</v>
      </c>
      <c r="AT311" s="18" t="s">
        <v>807</v>
      </c>
      <c r="AU311" s="18" t="s">
        <v>673</v>
      </c>
      <c r="AY311" s="18" t="s">
        <v>805</v>
      </c>
      <c r="BE311" s="174">
        <f>IF(N311="základní",J311,0)</f>
        <v>0</v>
      </c>
      <c r="BF311" s="174">
        <f>IF(N311="snížená",J311,0)</f>
        <v>0</v>
      </c>
      <c r="BG311" s="174">
        <f>IF(N311="zákl. přenesená",J311,0)</f>
        <v>0</v>
      </c>
      <c r="BH311" s="174">
        <f>IF(N311="sníž. přenesená",J311,0)</f>
        <v>0</v>
      </c>
      <c r="BI311" s="174">
        <f>IF(N311="nulová",J311,0)</f>
        <v>0</v>
      </c>
      <c r="BJ311" s="18" t="s">
        <v>615</v>
      </c>
      <c r="BK311" s="174">
        <f>ROUND(I311*H311,2)</f>
        <v>0</v>
      </c>
      <c r="BL311" s="18" t="s">
        <v>812</v>
      </c>
      <c r="BM311" s="18" t="s">
        <v>1164</v>
      </c>
    </row>
    <row r="312" spans="2:47" s="1" customFormat="1" ht="28.5" customHeight="1">
      <c r="B312" s="35"/>
      <c r="D312" s="175" t="s">
        <v>814</v>
      </c>
      <c r="F312" s="176" t="s">
        <v>1165</v>
      </c>
      <c r="I312" s="132"/>
      <c r="L312" s="35"/>
      <c r="M312" s="65"/>
      <c r="N312" s="36"/>
      <c r="O312" s="36"/>
      <c r="P312" s="36"/>
      <c r="Q312" s="36"/>
      <c r="R312" s="36"/>
      <c r="S312" s="36"/>
      <c r="T312" s="66"/>
      <c r="AT312" s="18" t="s">
        <v>814</v>
      </c>
      <c r="AU312" s="18" t="s">
        <v>673</v>
      </c>
    </row>
    <row r="313" spans="2:51" s="11" customFormat="1" ht="20.25" customHeight="1">
      <c r="B313" s="177"/>
      <c r="D313" s="175" t="s">
        <v>816</v>
      </c>
      <c r="E313" s="186" t="s">
        <v>613</v>
      </c>
      <c r="F313" s="187" t="s">
        <v>1166</v>
      </c>
      <c r="H313" s="188">
        <v>37.12</v>
      </c>
      <c r="I313" s="182"/>
      <c r="L313" s="177"/>
      <c r="M313" s="183"/>
      <c r="N313" s="184"/>
      <c r="O313" s="184"/>
      <c r="P313" s="184"/>
      <c r="Q313" s="184"/>
      <c r="R313" s="184"/>
      <c r="S313" s="184"/>
      <c r="T313" s="185"/>
      <c r="AT313" s="186" t="s">
        <v>816</v>
      </c>
      <c r="AU313" s="186" t="s">
        <v>673</v>
      </c>
      <c r="AV313" s="11" t="s">
        <v>673</v>
      </c>
      <c r="AW313" s="11" t="s">
        <v>629</v>
      </c>
      <c r="AX313" s="11" t="s">
        <v>665</v>
      </c>
      <c r="AY313" s="186" t="s">
        <v>805</v>
      </c>
    </row>
    <row r="314" spans="2:51" s="11" customFormat="1" ht="20.25" customHeight="1">
      <c r="B314" s="177"/>
      <c r="D314" s="175" t="s">
        <v>816</v>
      </c>
      <c r="E314" s="186" t="s">
        <v>613</v>
      </c>
      <c r="F314" s="187" t="s">
        <v>1167</v>
      </c>
      <c r="H314" s="188">
        <v>25.042</v>
      </c>
      <c r="I314" s="182"/>
      <c r="L314" s="177"/>
      <c r="M314" s="183"/>
      <c r="N314" s="184"/>
      <c r="O314" s="184"/>
      <c r="P314" s="184"/>
      <c r="Q314" s="184"/>
      <c r="R314" s="184"/>
      <c r="S314" s="184"/>
      <c r="T314" s="185"/>
      <c r="AT314" s="186" t="s">
        <v>816</v>
      </c>
      <c r="AU314" s="186" t="s">
        <v>673</v>
      </c>
      <c r="AV314" s="11" t="s">
        <v>673</v>
      </c>
      <c r="AW314" s="11" t="s">
        <v>629</v>
      </c>
      <c r="AX314" s="11" t="s">
        <v>665</v>
      </c>
      <c r="AY314" s="186" t="s">
        <v>805</v>
      </c>
    </row>
    <row r="315" spans="2:51" s="12" customFormat="1" ht="20.25" customHeight="1">
      <c r="B315" s="189"/>
      <c r="D315" s="178" t="s">
        <v>816</v>
      </c>
      <c r="E315" s="190" t="s">
        <v>613</v>
      </c>
      <c r="F315" s="191" t="s">
        <v>824</v>
      </c>
      <c r="H315" s="192">
        <v>62.162</v>
      </c>
      <c r="I315" s="193"/>
      <c r="L315" s="189"/>
      <c r="M315" s="194"/>
      <c r="N315" s="195"/>
      <c r="O315" s="195"/>
      <c r="P315" s="195"/>
      <c r="Q315" s="195"/>
      <c r="R315" s="195"/>
      <c r="S315" s="195"/>
      <c r="T315" s="196"/>
      <c r="AT315" s="197" t="s">
        <v>816</v>
      </c>
      <c r="AU315" s="197" t="s">
        <v>673</v>
      </c>
      <c r="AV315" s="12" t="s">
        <v>812</v>
      </c>
      <c r="AW315" s="12" t="s">
        <v>629</v>
      </c>
      <c r="AX315" s="12" t="s">
        <v>615</v>
      </c>
      <c r="AY315" s="197" t="s">
        <v>805</v>
      </c>
    </row>
    <row r="316" spans="2:65" s="1" customFormat="1" ht="20.25" customHeight="1">
      <c r="B316" s="162"/>
      <c r="C316" s="163" t="s">
        <v>1168</v>
      </c>
      <c r="D316" s="163" t="s">
        <v>807</v>
      </c>
      <c r="E316" s="164" t="s">
        <v>1169</v>
      </c>
      <c r="F316" s="165" t="s">
        <v>1170</v>
      </c>
      <c r="G316" s="166" t="s">
        <v>810</v>
      </c>
      <c r="H316" s="167">
        <v>10.656</v>
      </c>
      <c r="I316" s="168"/>
      <c r="J316" s="169">
        <f>ROUND(I316*H316,2)</f>
        <v>0</v>
      </c>
      <c r="K316" s="165" t="s">
        <v>613</v>
      </c>
      <c r="L316" s="35"/>
      <c r="M316" s="170" t="s">
        <v>613</v>
      </c>
      <c r="N316" s="171" t="s">
        <v>636</v>
      </c>
      <c r="O316" s="36"/>
      <c r="P316" s="172">
        <f>O316*H316</f>
        <v>0</v>
      </c>
      <c r="Q316" s="172">
        <v>0</v>
      </c>
      <c r="R316" s="172">
        <f>Q316*H316</f>
        <v>0</v>
      </c>
      <c r="S316" s="172">
        <v>0</v>
      </c>
      <c r="T316" s="173">
        <f>S316*H316</f>
        <v>0</v>
      </c>
      <c r="AR316" s="18" t="s">
        <v>812</v>
      </c>
      <c r="AT316" s="18" t="s">
        <v>807</v>
      </c>
      <c r="AU316" s="18" t="s">
        <v>673</v>
      </c>
      <c r="AY316" s="18" t="s">
        <v>805</v>
      </c>
      <c r="BE316" s="174">
        <f>IF(N316="základní",J316,0)</f>
        <v>0</v>
      </c>
      <c r="BF316" s="174">
        <f>IF(N316="snížená",J316,0)</f>
        <v>0</v>
      </c>
      <c r="BG316" s="174">
        <f>IF(N316="zákl. přenesená",J316,0)</f>
        <v>0</v>
      </c>
      <c r="BH316" s="174">
        <f>IF(N316="sníž. přenesená",J316,0)</f>
        <v>0</v>
      </c>
      <c r="BI316" s="174">
        <f>IF(N316="nulová",J316,0)</f>
        <v>0</v>
      </c>
      <c r="BJ316" s="18" t="s">
        <v>615</v>
      </c>
      <c r="BK316" s="174">
        <f>ROUND(I316*H316,2)</f>
        <v>0</v>
      </c>
      <c r="BL316" s="18" t="s">
        <v>812</v>
      </c>
      <c r="BM316" s="18" t="s">
        <v>1171</v>
      </c>
    </row>
    <row r="317" spans="2:47" s="1" customFormat="1" ht="20.25" customHeight="1">
      <c r="B317" s="35"/>
      <c r="D317" s="175" t="s">
        <v>814</v>
      </c>
      <c r="F317" s="176" t="s">
        <v>624</v>
      </c>
      <c r="I317" s="132"/>
      <c r="L317" s="35"/>
      <c r="M317" s="65"/>
      <c r="N317" s="36"/>
      <c r="O317" s="36"/>
      <c r="P317" s="36"/>
      <c r="Q317" s="36"/>
      <c r="R317" s="36"/>
      <c r="S317" s="36"/>
      <c r="T317" s="66"/>
      <c r="AT317" s="18" t="s">
        <v>814</v>
      </c>
      <c r="AU317" s="18" t="s">
        <v>673</v>
      </c>
    </row>
    <row r="318" spans="2:51" s="11" customFormat="1" ht="20.25" customHeight="1">
      <c r="B318" s="177"/>
      <c r="D318" s="178" t="s">
        <v>816</v>
      </c>
      <c r="E318" s="179" t="s">
        <v>613</v>
      </c>
      <c r="F318" s="180" t="s">
        <v>1172</v>
      </c>
      <c r="H318" s="181">
        <v>10.656</v>
      </c>
      <c r="I318" s="182"/>
      <c r="L318" s="177"/>
      <c r="M318" s="183"/>
      <c r="N318" s="184"/>
      <c r="O318" s="184"/>
      <c r="P318" s="184"/>
      <c r="Q318" s="184"/>
      <c r="R318" s="184"/>
      <c r="S318" s="184"/>
      <c r="T318" s="185"/>
      <c r="AT318" s="186" t="s">
        <v>816</v>
      </c>
      <c r="AU318" s="186" t="s">
        <v>673</v>
      </c>
      <c r="AV318" s="11" t="s">
        <v>673</v>
      </c>
      <c r="AW318" s="11" t="s">
        <v>629</v>
      </c>
      <c r="AX318" s="11" t="s">
        <v>615</v>
      </c>
      <c r="AY318" s="186" t="s">
        <v>805</v>
      </c>
    </row>
    <row r="319" spans="2:65" s="1" customFormat="1" ht="28.5" customHeight="1">
      <c r="B319" s="162"/>
      <c r="C319" s="163" t="s">
        <v>1173</v>
      </c>
      <c r="D319" s="163" t="s">
        <v>807</v>
      </c>
      <c r="E319" s="164" t="s">
        <v>1174</v>
      </c>
      <c r="F319" s="165" t="s">
        <v>1175</v>
      </c>
      <c r="G319" s="166" t="s">
        <v>1119</v>
      </c>
      <c r="H319" s="167">
        <v>20</v>
      </c>
      <c r="I319" s="168"/>
      <c r="J319" s="169">
        <f>ROUND(I319*H319,2)</f>
        <v>0</v>
      </c>
      <c r="K319" s="165" t="s">
        <v>811</v>
      </c>
      <c r="L319" s="35"/>
      <c r="M319" s="170" t="s">
        <v>613</v>
      </c>
      <c r="N319" s="171" t="s">
        <v>636</v>
      </c>
      <c r="O319" s="36"/>
      <c r="P319" s="172">
        <f>O319*H319</f>
        <v>0</v>
      </c>
      <c r="Q319" s="172">
        <v>1E-05</v>
      </c>
      <c r="R319" s="172">
        <f>Q319*H319</f>
        <v>0.0002</v>
      </c>
      <c r="S319" s="172">
        <v>0</v>
      </c>
      <c r="T319" s="173">
        <f>S319*H319</f>
        <v>0</v>
      </c>
      <c r="AR319" s="18" t="s">
        <v>812</v>
      </c>
      <c r="AT319" s="18" t="s">
        <v>807</v>
      </c>
      <c r="AU319" s="18" t="s">
        <v>673</v>
      </c>
      <c r="AY319" s="18" t="s">
        <v>805</v>
      </c>
      <c r="BE319" s="174">
        <f>IF(N319="základní",J319,0)</f>
        <v>0</v>
      </c>
      <c r="BF319" s="174">
        <f>IF(N319="snížená",J319,0)</f>
        <v>0</v>
      </c>
      <c r="BG319" s="174">
        <f>IF(N319="zákl. přenesená",J319,0)</f>
        <v>0</v>
      </c>
      <c r="BH319" s="174">
        <f>IF(N319="sníž. přenesená",J319,0)</f>
        <v>0</v>
      </c>
      <c r="BI319" s="174">
        <f>IF(N319="nulová",J319,0)</f>
        <v>0</v>
      </c>
      <c r="BJ319" s="18" t="s">
        <v>615</v>
      </c>
      <c r="BK319" s="174">
        <f>ROUND(I319*H319,2)</f>
        <v>0</v>
      </c>
      <c r="BL319" s="18" t="s">
        <v>812</v>
      </c>
      <c r="BM319" s="18" t="s">
        <v>1176</v>
      </c>
    </row>
    <row r="320" spans="2:47" s="1" customFormat="1" ht="28.5" customHeight="1">
      <c r="B320" s="35"/>
      <c r="D320" s="175" t="s">
        <v>814</v>
      </c>
      <c r="F320" s="176" t="s">
        <v>1177</v>
      </c>
      <c r="I320" s="132"/>
      <c r="L320" s="35"/>
      <c r="M320" s="65"/>
      <c r="N320" s="36"/>
      <c r="O320" s="36"/>
      <c r="P320" s="36"/>
      <c r="Q320" s="36"/>
      <c r="R320" s="36"/>
      <c r="S320" s="36"/>
      <c r="T320" s="66"/>
      <c r="AT320" s="18" t="s">
        <v>814</v>
      </c>
      <c r="AU320" s="18" t="s">
        <v>673</v>
      </c>
    </row>
    <row r="321" spans="2:51" s="11" customFormat="1" ht="20.25" customHeight="1">
      <c r="B321" s="177"/>
      <c r="D321" s="178" t="s">
        <v>816</v>
      </c>
      <c r="E321" s="179" t="s">
        <v>613</v>
      </c>
      <c r="F321" s="180" t="s">
        <v>1178</v>
      </c>
      <c r="H321" s="181">
        <v>20</v>
      </c>
      <c r="I321" s="182"/>
      <c r="L321" s="177"/>
      <c r="M321" s="183"/>
      <c r="N321" s="184"/>
      <c r="O321" s="184"/>
      <c r="P321" s="184"/>
      <c r="Q321" s="184"/>
      <c r="R321" s="184"/>
      <c r="S321" s="184"/>
      <c r="T321" s="185"/>
      <c r="AT321" s="186" t="s">
        <v>816</v>
      </c>
      <c r="AU321" s="186" t="s">
        <v>673</v>
      </c>
      <c r="AV321" s="11" t="s">
        <v>673</v>
      </c>
      <c r="AW321" s="11" t="s">
        <v>629</v>
      </c>
      <c r="AX321" s="11" t="s">
        <v>615</v>
      </c>
      <c r="AY321" s="186" t="s">
        <v>805</v>
      </c>
    </row>
    <row r="322" spans="2:65" s="1" customFormat="1" ht="28.5" customHeight="1">
      <c r="B322" s="162"/>
      <c r="C322" s="163" t="s">
        <v>1179</v>
      </c>
      <c r="D322" s="163" t="s">
        <v>807</v>
      </c>
      <c r="E322" s="164" t="s">
        <v>1180</v>
      </c>
      <c r="F322" s="165" t="s">
        <v>1181</v>
      </c>
      <c r="G322" s="166" t="s">
        <v>1119</v>
      </c>
      <c r="H322" s="167">
        <v>4</v>
      </c>
      <c r="I322" s="168"/>
      <c r="J322" s="169">
        <f>ROUND(I322*H322,2)</f>
        <v>0</v>
      </c>
      <c r="K322" s="165" t="s">
        <v>613</v>
      </c>
      <c r="L322" s="35"/>
      <c r="M322" s="170" t="s">
        <v>613</v>
      </c>
      <c r="N322" s="171" t="s">
        <v>636</v>
      </c>
      <c r="O322" s="36"/>
      <c r="P322" s="172">
        <f>O322*H322</f>
        <v>0</v>
      </c>
      <c r="Q322" s="172">
        <v>0</v>
      </c>
      <c r="R322" s="172">
        <f>Q322*H322</f>
        <v>0</v>
      </c>
      <c r="S322" s="172">
        <v>0</v>
      </c>
      <c r="T322" s="173">
        <f>S322*H322</f>
        <v>0</v>
      </c>
      <c r="AR322" s="18" t="s">
        <v>812</v>
      </c>
      <c r="AT322" s="18" t="s">
        <v>807</v>
      </c>
      <c r="AU322" s="18" t="s">
        <v>673</v>
      </c>
      <c r="AY322" s="18" t="s">
        <v>805</v>
      </c>
      <c r="BE322" s="174">
        <f>IF(N322="základní",J322,0)</f>
        <v>0</v>
      </c>
      <c r="BF322" s="174">
        <f>IF(N322="snížená",J322,0)</f>
        <v>0</v>
      </c>
      <c r="BG322" s="174">
        <f>IF(N322="zákl. přenesená",J322,0)</f>
        <v>0</v>
      </c>
      <c r="BH322" s="174">
        <f>IF(N322="sníž. přenesená",J322,0)</f>
        <v>0</v>
      </c>
      <c r="BI322" s="174">
        <f>IF(N322="nulová",J322,0)</f>
        <v>0</v>
      </c>
      <c r="BJ322" s="18" t="s">
        <v>615</v>
      </c>
      <c r="BK322" s="174">
        <f>ROUND(I322*H322,2)</f>
        <v>0</v>
      </c>
      <c r="BL322" s="18" t="s">
        <v>812</v>
      </c>
      <c r="BM322" s="18" t="s">
        <v>1182</v>
      </c>
    </row>
    <row r="323" spans="2:65" s="1" customFormat="1" ht="20.25" customHeight="1">
      <c r="B323" s="162"/>
      <c r="C323" s="163" t="s">
        <v>1183</v>
      </c>
      <c r="D323" s="163" t="s">
        <v>807</v>
      </c>
      <c r="E323" s="164" t="s">
        <v>1184</v>
      </c>
      <c r="F323" s="165" t="s">
        <v>1185</v>
      </c>
      <c r="G323" s="166" t="s">
        <v>969</v>
      </c>
      <c r="H323" s="167">
        <v>13</v>
      </c>
      <c r="I323" s="168"/>
      <c r="J323" s="169">
        <f>ROUND(I323*H323,2)</f>
        <v>0</v>
      </c>
      <c r="K323" s="165" t="s">
        <v>613</v>
      </c>
      <c r="L323" s="35"/>
      <c r="M323" s="170" t="s">
        <v>613</v>
      </c>
      <c r="N323" s="171" t="s">
        <v>636</v>
      </c>
      <c r="O323" s="36"/>
      <c r="P323" s="172">
        <f>O323*H323</f>
        <v>0</v>
      </c>
      <c r="Q323" s="172">
        <v>0</v>
      </c>
      <c r="R323" s="172">
        <f>Q323*H323</f>
        <v>0</v>
      </c>
      <c r="S323" s="172">
        <v>0</v>
      </c>
      <c r="T323" s="173">
        <f>S323*H323</f>
        <v>0</v>
      </c>
      <c r="AR323" s="18" t="s">
        <v>812</v>
      </c>
      <c r="AT323" s="18" t="s">
        <v>807</v>
      </c>
      <c r="AU323" s="18" t="s">
        <v>673</v>
      </c>
      <c r="AY323" s="18" t="s">
        <v>805</v>
      </c>
      <c r="BE323" s="174">
        <f>IF(N323="základní",J323,0)</f>
        <v>0</v>
      </c>
      <c r="BF323" s="174">
        <f>IF(N323="snížená",J323,0)</f>
        <v>0</v>
      </c>
      <c r="BG323" s="174">
        <f>IF(N323="zákl. přenesená",J323,0)</f>
        <v>0</v>
      </c>
      <c r="BH323" s="174">
        <f>IF(N323="sníž. přenesená",J323,0)</f>
        <v>0</v>
      </c>
      <c r="BI323" s="174">
        <f>IF(N323="nulová",J323,0)</f>
        <v>0</v>
      </c>
      <c r="BJ323" s="18" t="s">
        <v>615</v>
      </c>
      <c r="BK323" s="174">
        <f>ROUND(I323*H323,2)</f>
        <v>0</v>
      </c>
      <c r="BL323" s="18" t="s">
        <v>812</v>
      </c>
      <c r="BM323" s="18" t="s">
        <v>1186</v>
      </c>
    </row>
    <row r="324" spans="2:51" s="11" customFormat="1" ht="20.25" customHeight="1">
      <c r="B324" s="177"/>
      <c r="D324" s="175" t="s">
        <v>816</v>
      </c>
      <c r="E324" s="186" t="s">
        <v>613</v>
      </c>
      <c r="F324" s="187" t="s">
        <v>1187</v>
      </c>
      <c r="H324" s="188">
        <v>13</v>
      </c>
      <c r="I324" s="182"/>
      <c r="L324" s="177"/>
      <c r="M324" s="183"/>
      <c r="N324" s="184"/>
      <c r="O324" s="184"/>
      <c r="P324" s="184"/>
      <c r="Q324" s="184"/>
      <c r="R324" s="184"/>
      <c r="S324" s="184"/>
      <c r="T324" s="185"/>
      <c r="AT324" s="186" t="s">
        <v>816</v>
      </c>
      <c r="AU324" s="186" t="s">
        <v>673</v>
      </c>
      <c r="AV324" s="11" t="s">
        <v>673</v>
      </c>
      <c r="AW324" s="11" t="s">
        <v>629</v>
      </c>
      <c r="AX324" s="11" t="s">
        <v>615</v>
      </c>
      <c r="AY324" s="186" t="s">
        <v>805</v>
      </c>
    </row>
    <row r="325" spans="2:51" s="11" customFormat="1" ht="20.25" customHeight="1">
      <c r="B325" s="177"/>
      <c r="D325" s="175" t="s">
        <v>816</v>
      </c>
      <c r="E325" s="186" t="s">
        <v>613</v>
      </c>
      <c r="F325" s="187" t="s">
        <v>613</v>
      </c>
      <c r="H325" s="188">
        <v>0</v>
      </c>
      <c r="I325" s="182"/>
      <c r="L325" s="177"/>
      <c r="M325" s="183"/>
      <c r="N325" s="184"/>
      <c r="O325" s="184"/>
      <c r="P325" s="184"/>
      <c r="Q325" s="184"/>
      <c r="R325" s="184"/>
      <c r="S325" s="184"/>
      <c r="T325" s="185"/>
      <c r="AT325" s="186" t="s">
        <v>816</v>
      </c>
      <c r="AU325" s="186" t="s">
        <v>673</v>
      </c>
      <c r="AV325" s="11" t="s">
        <v>673</v>
      </c>
      <c r="AW325" s="11" t="s">
        <v>629</v>
      </c>
      <c r="AX325" s="11" t="s">
        <v>665</v>
      </c>
      <c r="AY325" s="186" t="s">
        <v>805</v>
      </c>
    </row>
    <row r="326" spans="2:51" s="11" customFormat="1" ht="20.25" customHeight="1">
      <c r="B326" s="177"/>
      <c r="D326" s="175" t="s">
        <v>816</v>
      </c>
      <c r="E326" s="186" t="s">
        <v>613</v>
      </c>
      <c r="F326" s="187" t="s">
        <v>613</v>
      </c>
      <c r="H326" s="188">
        <v>0</v>
      </c>
      <c r="I326" s="182"/>
      <c r="L326" s="177"/>
      <c r="M326" s="183"/>
      <c r="N326" s="184"/>
      <c r="O326" s="184"/>
      <c r="P326" s="184"/>
      <c r="Q326" s="184"/>
      <c r="R326" s="184"/>
      <c r="S326" s="184"/>
      <c r="T326" s="185"/>
      <c r="AT326" s="186" t="s">
        <v>816</v>
      </c>
      <c r="AU326" s="186" t="s">
        <v>673</v>
      </c>
      <c r="AV326" s="11" t="s">
        <v>673</v>
      </c>
      <c r="AW326" s="11" t="s">
        <v>629</v>
      </c>
      <c r="AX326" s="11" t="s">
        <v>665</v>
      </c>
      <c r="AY326" s="186" t="s">
        <v>805</v>
      </c>
    </row>
    <row r="327" spans="2:51" s="11" customFormat="1" ht="20.25" customHeight="1">
      <c r="B327" s="177"/>
      <c r="D327" s="175" t="s">
        <v>816</v>
      </c>
      <c r="E327" s="186" t="s">
        <v>613</v>
      </c>
      <c r="F327" s="187" t="s">
        <v>613</v>
      </c>
      <c r="H327" s="188">
        <v>0</v>
      </c>
      <c r="I327" s="182"/>
      <c r="L327" s="177"/>
      <c r="M327" s="183"/>
      <c r="N327" s="184"/>
      <c r="O327" s="184"/>
      <c r="P327" s="184"/>
      <c r="Q327" s="184"/>
      <c r="R327" s="184"/>
      <c r="S327" s="184"/>
      <c r="T327" s="185"/>
      <c r="AT327" s="186" t="s">
        <v>816</v>
      </c>
      <c r="AU327" s="186" t="s">
        <v>673</v>
      </c>
      <c r="AV327" s="11" t="s">
        <v>673</v>
      </c>
      <c r="AW327" s="11" t="s">
        <v>629</v>
      </c>
      <c r="AX327" s="11" t="s">
        <v>665</v>
      </c>
      <c r="AY327" s="186" t="s">
        <v>805</v>
      </c>
    </row>
    <row r="328" spans="2:51" s="11" customFormat="1" ht="20.25" customHeight="1">
      <c r="B328" s="177"/>
      <c r="D328" s="175" t="s">
        <v>816</v>
      </c>
      <c r="E328" s="186" t="s">
        <v>613</v>
      </c>
      <c r="F328" s="187" t="s">
        <v>613</v>
      </c>
      <c r="H328" s="188">
        <v>0</v>
      </c>
      <c r="I328" s="182"/>
      <c r="L328" s="177"/>
      <c r="M328" s="183"/>
      <c r="N328" s="184"/>
      <c r="O328" s="184"/>
      <c r="P328" s="184"/>
      <c r="Q328" s="184"/>
      <c r="R328" s="184"/>
      <c r="S328" s="184"/>
      <c r="T328" s="185"/>
      <c r="AT328" s="186" t="s">
        <v>816</v>
      </c>
      <c r="AU328" s="186" t="s">
        <v>673</v>
      </c>
      <c r="AV328" s="11" t="s">
        <v>673</v>
      </c>
      <c r="AW328" s="11" t="s">
        <v>629</v>
      </c>
      <c r="AX328" s="11" t="s">
        <v>665</v>
      </c>
      <c r="AY328" s="186" t="s">
        <v>805</v>
      </c>
    </row>
    <row r="329" spans="2:51" s="11" customFormat="1" ht="20.25" customHeight="1">
      <c r="B329" s="177"/>
      <c r="D329" s="175" t="s">
        <v>816</v>
      </c>
      <c r="E329" s="186" t="s">
        <v>613</v>
      </c>
      <c r="F329" s="187" t="s">
        <v>613</v>
      </c>
      <c r="H329" s="188">
        <v>0</v>
      </c>
      <c r="I329" s="182"/>
      <c r="L329" s="177"/>
      <c r="M329" s="183"/>
      <c r="N329" s="184"/>
      <c r="O329" s="184"/>
      <c r="P329" s="184"/>
      <c r="Q329" s="184"/>
      <c r="R329" s="184"/>
      <c r="S329" s="184"/>
      <c r="T329" s="185"/>
      <c r="AT329" s="186" t="s">
        <v>816</v>
      </c>
      <c r="AU329" s="186" t="s">
        <v>673</v>
      </c>
      <c r="AV329" s="11" t="s">
        <v>673</v>
      </c>
      <c r="AW329" s="11" t="s">
        <v>629</v>
      </c>
      <c r="AX329" s="11" t="s">
        <v>665</v>
      </c>
      <c r="AY329" s="186" t="s">
        <v>805</v>
      </c>
    </row>
    <row r="330" spans="2:51" s="11" customFormat="1" ht="20.25" customHeight="1">
      <c r="B330" s="177"/>
      <c r="D330" s="175" t="s">
        <v>816</v>
      </c>
      <c r="E330" s="186" t="s">
        <v>613</v>
      </c>
      <c r="F330" s="187" t="s">
        <v>613</v>
      </c>
      <c r="H330" s="188">
        <v>0</v>
      </c>
      <c r="I330" s="182"/>
      <c r="L330" s="177"/>
      <c r="M330" s="183"/>
      <c r="N330" s="184"/>
      <c r="O330" s="184"/>
      <c r="P330" s="184"/>
      <c r="Q330" s="184"/>
      <c r="R330" s="184"/>
      <c r="S330" s="184"/>
      <c r="T330" s="185"/>
      <c r="AT330" s="186" t="s">
        <v>816</v>
      </c>
      <c r="AU330" s="186" t="s">
        <v>673</v>
      </c>
      <c r="AV330" s="11" t="s">
        <v>673</v>
      </c>
      <c r="AW330" s="11" t="s">
        <v>629</v>
      </c>
      <c r="AX330" s="11" t="s">
        <v>665</v>
      </c>
      <c r="AY330" s="186" t="s">
        <v>805</v>
      </c>
    </row>
    <row r="331" spans="2:51" s="11" customFormat="1" ht="20.25" customHeight="1">
      <c r="B331" s="177"/>
      <c r="D331" s="175" t="s">
        <v>816</v>
      </c>
      <c r="E331" s="186" t="s">
        <v>613</v>
      </c>
      <c r="F331" s="187" t="s">
        <v>613</v>
      </c>
      <c r="H331" s="188">
        <v>0</v>
      </c>
      <c r="I331" s="182"/>
      <c r="L331" s="177"/>
      <c r="M331" s="183"/>
      <c r="N331" s="184"/>
      <c r="O331" s="184"/>
      <c r="P331" s="184"/>
      <c r="Q331" s="184"/>
      <c r="R331" s="184"/>
      <c r="S331" s="184"/>
      <c r="T331" s="185"/>
      <c r="AT331" s="186" t="s">
        <v>816</v>
      </c>
      <c r="AU331" s="186" t="s">
        <v>673</v>
      </c>
      <c r="AV331" s="11" t="s">
        <v>673</v>
      </c>
      <c r="AW331" s="11" t="s">
        <v>629</v>
      </c>
      <c r="AX331" s="11" t="s">
        <v>665</v>
      </c>
      <c r="AY331" s="186" t="s">
        <v>805</v>
      </c>
    </row>
    <row r="332" spans="2:51" s="11" customFormat="1" ht="20.25" customHeight="1">
      <c r="B332" s="177"/>
      <c r="D332" s="175" t="s">
        <v>816</v>
      </c>
      <c r="E332" s="186" t="s">
        <v>613</v>
      </c>
      <c r="F332" s="187" t="s">
        <v>613</v>
      </c>
      <c r="H332" s="188">
        <v>0</v>
      </c>
      <c r="I332" s="182"/>
      <c r="L332" s="177"/>
      <c r="M332" s="183"/>
      <c r="N332" s="184"/>
      <c r="O332" s="184"/>
      <c r="P332" s="184"/>
      <c r="Q332" s="184"/>
      <c r="R332" s="184"/>
      <c r="S332" s="184"/>
      <c r="T332" s="185"/>
      <c r="AT332" s="186" t="s">
        <v>816</v>
      </c>
      <c r="AU332" s="186" t="s">
        <v>673</v>
      </c>
      <c r="AV332" s="11" t="s">
        <v>673</v>
      </c>
      <c r="AW332" s="11" t="s">
        <v>629</v>
      </c>
      <c r="AX332" s="11" t="s">
        <v>665</v>
      </c>
      <c r="AY332" s="186" t="s">
        <v>805</v>
      </c>
    </row>
    <row r="333" spans="2:51" s="11" customFormat="1" ht="20.25" customHeight="1">
      <c r="B333" s="177"/>
      <c r="D333" s="175" t="s">
        <v>816</v>
      </c>
      <c r="E333" s="186" t="s">
        <v>613</v>
      </c>
      <c r="F333" s="187" t="s">
        <v>613</v>
      </c>
      <c r="H333" s="188">
        <v>0</v>
      </c>
      <c r="I333" s="182"/>
      <c r="L333" s="177"/>
      <c r="M333" s="183"/>
      <c r="N333" s="184"/>
      <c r="O333" s="184"/>
      <c r="P333" s="184"/>
      <c r="Q333" s="184"/>
      <c r="R333" s="184"/>
      <c r="S333" s="184"/>
      <c r="T333" s="185"/>
      <c r="AT333" s="186" t="s">
        <v>816</v>
      </c>
      <c r="AU333" s="186" t="s">
        <v>673</v>
      </c>
      <c r="AV333" s="11" t="s">
        <v>673</v>
      </c>
      <c r="AW333" s="11" t="s">
        <v>629</v>
      </c>
      <c r="AX333" s="11" t="s">
        <v>665</v>
      </c>
      <c r="AY333" s="186" t="s">
        <v>805</v>
      </c>
    </row>
    <row r="334" spans="2:51" s="11" customFormat="1" ht="20.25" customHeight="1">
      <c r="B334" s="177"/>
      <c r="D334" s="175" t="s">
        <v>816</v>
      </c>
      <c r="E334" s="186" t="s">
        <v>613</v>
      </c>
      <c r="F334" s="187" t="s">
        <v>613</v>
      </c>
      <c r="H334" s="188">
        <v>0</v>
      </c>
      <c r="I334" s="182"/>
      <c r="L334" s="177"/>
      <c r="M334" s="183"/>
      <c r="N334" s="184"/>
      <c r="O334" s="184"/>
      <c r="P334" s="184"/>
      <c r="Q334" s="184"/>
      <c r="R334" s="184"/>
      <c r="S334" s="184"/>
      <c r="T334" s="185"/>
      <c r="AT334" s="186" t="s">
        <v>816</v>
      </c>
      <c r="AU334" s="186" t="s">
        <v>673</v>
      </c>
      <c r="AV334" s="11" t="s">
        <v>673</v>
      </c>
      <c r="AW334" s="11" t="s">
        <v>629</v>
      </c>
      <c r="AX334" s="11" t="s">
        <v>665</v>
      </c>
      <c r="AY334" s="186" t="s">
        <v>805</v>
      </c>
    </row>
    <row r="335" spans="2:51" s="11" customFormat="1" ht="20.25" customHeight="1">
      <c r="B335" s="177"/>
      <c r="D335" s="178" t="s">
        <v>816</v>
      </c>
      <c r="E335" s="179" t="s">
        <v>613</v>
      </c>
      <c r="F335" s="180" t="s">
        <v>613</v>
      </c>
      <c r="H335" s="181">
        <v>0</v>
      </c>
      <c r="I335" s="182"/>
      <c r="L335" s="177"/>
      <c r="M335" s="183"/>
      <c r="N335" s="184"/>
      <c r="O335" s="184"/>
      <c r="P335" s="184"/>
      <c r="Q335" s="184"/>
      <c r="R335" s="184"/>
      <c r="S335" s="184"/>
      <c r="T335" s="185"/>
      <c r="AT335" s="186" t="s">
        <v>816</v>
      </c>
      <c r="AU335" s="186" t="s">
        <v>673</v>
      </c>
      <c r="AV335" s="11" t="s">
        <v>673</v>
      </c>
      <c r="AW335" s="11" t="s">
        <v>629</v>
      </c>
      <c r="AX335" s="11" t="s">
        <v>665</v>
      </c>
      <c r="AY335" s="186" t="s">
        <v>805</v>
      </c>
    </row>
    <row r="336" spans="2:65" s="1" customFormat="1" ht="20.25" customHeight="1">
      <c r="B336" s="162"/>
      <c r="C336" s="163" t="s">
        <v>1188</v>
      </c>
      <c r="D336" s="163" t="s">
        <v>807</v>
      </c>
      <c r="E336" s="164" t="s">
        <v>1189</v>
      </c>
      <c r="F336" s="165" t="s">
        <v>1190</v>
      </c>
      <c r="G336" s="166" t="s">
        <v>1119</v>
      </c>
      <c r="H336" s="167">
        <v>1</v>
      </c>
      <c r="I336" s="168"/>
      <c r="J336" s="169">
        <f>ROUND(I336*H336,2)</f>
        <v>0</v>
      </c>
      <c r="K336" s="165" t="s">
        <v>613</v>
      </c>
      <c r="L336" s="35"/>
      <c r="M336" s="170" t="s">
        <v>613</v>
      </c>
      <c r="N336" s="171" t="s">
        <v>636</v>
      </c>
      <c r="O336" s="36"/>
      <c r="P336" s="172">
        <f>O336*H336</f>
        <v>0</v>
      </c>
      <c r="Q336" s="172">
        <v>0</v>
      </c>
      <c r="R336" s="172">
        <f>Q336*H336</f>
        <v>0</v>
      </c>
      <c r="S336" s="172">
        <v>0</v>
      </c>
      <c r="T336" s="173">
        <f>S336*H336</f>
        <v>0</v>
      </c>
      <c r="AR336" s="18" t="s">
        <v>812</v>
      </c>
      <c r="AT336" s="18" t="s">
        <v>807</v>
      </c>
      <c r="AU336" s="18" t="s">
        <v>673</v>
      </c>
      <c r="AY336" s="18" t="s">
        <v>805</v>
      </c>
      <c r="BE336" s="174">
        <f>IF(N336="základní",J336,0)</f>
        <v>0</v>
      </c>
      <c r="BF336" s="174">
        <f>IF(N336="snížená",J336,0)</f>
        <v>0</v>
      </c>
      <c r="BG336" s="174">
        <f>IF(N336="zákl. přenesená",J336,0)</f>
        <v>0</v>
      </c>
      <c r="BH336" s="174">
        <f>IF(N336="sníž. přenesená",J336,0)</f>
        <v>0</v>
      </c>
      <c r="BI336" s="174">
        <f>IF(N336="nulová",J336,0)</f>
        <v>0</v>
      </c>
      <c r="BJ336" s="18" t="s">
        <v>615</v>
      </c>
      <c r="BK336" s="174">
        <f>ROUND(I336*H336,2)</f>
        <v>0</v>
      </c>
      <c r="BL336" s="18" t="s">
        <v>812</v>
      </c>
      <c r="BM336" s="18" t="s">
        <v>1191</v>
      </c>
    </row>
    <row r="337" spans="2:51" s="11" customFormat="1" ht="20.25" customHeight="1">
      <c r="B337" s="177"/>
      <c r="D337" s="175" t="s">
        <v>816</v>
      </c>
      <c r="E337" s="186" t="s">
        <v>613</v>
      </c>
      <c r="F337" s="187" t="s">
        <v>615</v>
      </c>
      <c r="H337" s="188">
        <v>1</v>
      </c>
      <c r="I337" s="182"/>
      <c r="L337" s="177"/>
      <c r="M337" s="183"/>
      <c r="N337" s="184"/>
      <c r="O337" s="184"/>
      <c r="P337" s="184"/>
      <c r="Q337" s="184"/>
      <c r="R337" s="184"/>
      <c r="S337" s="184"/>
      <c r="T337" s="185"/>
      <c r="AT337" s="186" t="s">
        <v>816</v>
      </c>
      <c r="AU337" s="186" t="s">
        <v>673</v>
      </c>
      <c r="AV337" s="11" t="s">
        <v>673</v>
      </c>
      <c r="AW337" s="11" t="s">
        <v>629</v>
      </c>
      <c r="AX337" s="11" t="s">
        <v>615</v>
      </c>
      <c r="AY337" s="186" t="s">
        <v>805</v>
      </c>
    </row>
    <row r="338" spans="2:51" s="11" customFormat="1" ht="20.25" customHeight="1">
      <c r="B338" s="177"/>
      <c r="D338" s="175" t="s">
        <v>816</v>
      </c>
      <c r="E338" s="186" t="s">
        <v>613</v>
      </c>
      <c r="F338" s="187" t="s">
        <v>613</v>
      </c>
      <c r="H338" s="188">
        <v>0</v>
      </c>
      <c r="I338" s="182"/>
      <c r="L338" s="177"/>
      <c r="M338" s="183"/>
      <c r="N338" s="184"/>
      <c r="O338" s="184"/>
      <c r="P338" s="184"/>
      <c r="Q338" s="184"/>
      <c r="R338" s="184"/>
      <c r="S338" s="184"/>
      <c r="T338" s="185"/>
      <c r="AT338" s="186" t="s">
        <v>816</v>
      </c>
      <c r="AU338" s="186" t="s">
        <v>673</v>
      </c>
      <c r="AV338" s="11" t="s">
        <v>673</v>
      </c>
      <c r="AW338" s="11" t="s">
        <v>629</v>
      </c>
      <c r="AX338" s="11" t="s">
        <v>665</v>
      </c>
      <c r="AY338" s="186" t="s">
        <v>805</v>
      </c>
    </row>
    <row r="339" spans="2:51" s="11" customFormat="1" ht="20.25" customHeight="1">
      <c r="B339" s="177"/>
      <c r="D339" s="175" t="s">
        <v>816</v>
      </c>
      <c r="E339" s="186" t="s">
        <v>613</v>
      </c>
      <c r="F339" s="187" t="s">
        <v>613</v>
      </c>
      <c r="H339" s="188">
        <v>0</v>
      </c>
      <c r="I339" s="182"/>
      <c r="L339" s="177"/>
      <c r="M339" s="183"/>
      <c r="N339" s="184"/>
      <c r="O339" s="184"/>
      <c r="P339" s="184"/>
      <c r="Q339" s="184"/>
      <c r="R339" s="184"/>
      <c r="S339" s="184"/>
      <c r="T339" s="185"/>
      <c r="AT339" s="186" t="s">
        <v>816</v>
      </c>
      <c r="AU339" s="186" t="s">
        <v>673</v>
      </c>
      <c r="AV339" s="11" t="s">
        <v>673</v>
      </c>
      <c r="AW339" s="11" t="s">
        <v>629</v>
      </c>
      <c r="AX339" s="11" t="s">
        <v>665</v>
      </c>
      <c r="AY339" s="186" t="s">
        <v>805</v>
      </c>
    </row>
    <row r="340" spans="2:51" s="11" customFormat="1" ht="20.25" customHeight="1">
      <c r="B340" s="177"/>
      <c r="D340" s="175" t="s">
        <v>816</v>
      </c>
      <c r="E340" s="186" t="s">
        <v>613</v>
      </c>
      <c r="F340" s="187" t="s">
        <v>613</v>
      </c>
      <c r="H340" s="188">
        <v>0</v>
      </c>
      <c r="I340" s="182"/>
      <c r="L340" s="177"/>
      <c r="M340" s="183"/>
      <c r="N340" s="184"/>
      <c r="O340" s="184"/>
      <c r="P340" s="184"/>
      <c r="Q340" s="184"/>
      <c r="R340" s="184"/>
      <c r="S340" s="184"/>
      <c r="T340" s="185"/>
      <c r="AT340" s="186" t="s">
        <v>816</v>
      </c>
      <c r="AU340" s="186" t="s">
        <v>673</v>
      </c>
      <c r="AV340" s="11" t="s">
        <v>673</v>
      </c>
      <c r="AW340" s="11" t="s">
        <v>629</v>
      </c>
      <c r="AX340" s="11" t="s">
        <v>665</v>
      </c>
      <c r="AY340" s="186" t="s">
        <v>805</v>
      </c>
    </row>
    <row r="341" spans="2:51" s="11" customFormat="1" ht="20.25" customHeight="1">
      <c r="B341" s="177"/>
      <c r="D341" s="175" t="s">
        <v>816</v>
      </c>
      <c r="E341" s="186" t="s">
        <v>613</v>
      </c>
      <c r="F341" s="187" t="s">
        <v>613</v>
      </c>
      <c r="H341" s="188">
        <v>0</v>
      </c>
      <c r="I341" s="182"/>
      <c r="L341" s="177"/>
      <c r="M341" s="183"/>
      <c r="N341" s="184"/>
      <c r="O341" s="184"/>
      <c r="P341" s="184"/>
      <c r="Q341" s="184"/>
      <c r="R341" s="184"/>
      <c r="S341" s="184"/>
      <c r="T341" s="185"/>
      <c r="AT341" s="186" t="s">
        <v>816</v>
      </c>
      <c r="AU341" s="186" t="s">
        <v>673</v>
      </c>
      <c r="AV341" s="11" t="s">
        <v>673</v>
      </c>
      <c r="AW341" s="11" t="s">
        <v>629</v>
      </c>
      <c r="AX341" s="11" t="s">
        <v>665</v>
      </c>
      <c r="AY341" s="186" t="s">
        <v>805</v>
      </c>
    </row>
    <row r="342" spans="2:51" s="11" customFormat="1" ht="20.25" customHeight="1">
      <c r="B342" s="177"/>
      <c r="D342" s="175" t="s">
        <v>816</v>
      </c>
      <c r="E342" s="186" t="s">
        <v>613</v>
      </c>
      <c r="F342" s="187" t="s">
        <v>613</v>
      </c>
      <c r="H342" s="188">
        <v>0</v>
      </c>
      <c r="I342" s="182"/>
      <c r="L342" s="177"/>
      <c r="M342" s="183"/>
      <c r="N342" s="184"/>
      <c r="O342" s="184"/>
      <c r="P342" s="184"/>
      <c r="Q342" s="184"/>
      <c r="R342" s="184"/>
      <c r="S342" s="184"/>
      <c r="T342" s="185"/>
      <c r="AT342" s="186" t="s">
        <v>816</v>
      </c>
      <c r="AU342" s="186" t="s">
        <v>673</v>
      </c>
      <c r="AV342" s="11" t="s">
        <v>673</v>
      </c>
      <c r="AW342" s="11" t="s">
        <v>629</v>
      </c>
      <c r="AX342" s="11" t="s">
        <v>665</v>
      </c>
      <c r="AY342" s="186" t="s">
        <v>805</v>
      </c>
    </row>
    <row r="343" spans="2:51" s="11" customFormat="1" ht="20.25" customHeight="1">
      <c r="B343" s="177"/>
      <c r="D343" s="175" t="s">
        <v>816</v>
      </c>
      <c r="E343" s="186" t="s">
        <v>613</v>
      </c>
      <c r="F343" s="187" t="s">
        <v>613</v>
      </c>
      <c r="H343" s="188">
        <v>0</v>
      </c>
      <c r="I343" s="182"/>
      <c r="L343" s="177"/>
      <c r="M343" s="183"/>
      <c r="N343" s="184"/>
      <c r="O343" s="184"/>
      <c r="P343" s="184"/>
      <c r="Q343" s="184"/>
      <c r="R343" s="184"/>
      <c r="S343" s="184"/>
      <c r="T343" s="185"/>
      <c r="AT343" s="186" t="s">
        <v>816</v>
      </c>
      <c r="AU343" s="186" t="s">
        <v>673</v>
      </c>
      <c r="AV343" s="11" t="s">
        <v>673</v>
      </c>
      <c r="AW343" s="11" t="s">
        <v>629</v>
      </c>
      <c r="AX343" s="11" t="s">
        <v>665</v>
      </c>
      <c r="AY343" s="186" t="s">
        <v>805</v>
      </c>
    </row>
    <row r="344" spans="2:51" s="11" customFormat="1" ht="20.25" customHeight="1">
      <c r="B344" s="177"/>
      <c r="D344" s="175" t="s">
        <v>816</v>
      </c>
      <c r="E344" s="186" t="s">
        <v>613</v>
      </c>
      <c r="F344" s="187" t="s">
        <v>613</v>
      </c>
      <c r="H344" s="188">
        <v>0</v>
      </c>
      <c r="I344" s="182"/>
      <c r="L344" s="177"/>
      <c r="M344" s="183"/>
      <c r="N344" s="184"/>
      <c r="O344" s="184"/>
      <c r="P344" s="184"/>
      <c r="Q344" s="184"/>
      <c r="R344" s="184"/>
      <c r="S344" s="184"/>
      <c r="T344" s="185"/>
      <c r="AT344" s="186" t="s">
        <v>816</v>
      </c>
      <c r="AU344" s="186" t="s">
        <v>673</v>
      </c>
      <c r="AV344" s="11" t="s">
        <v>673</v>
      </c>
      <c r="AW344" s="11" t="s">
        <v>629</v>
      </c>
      <c r="AX344" s="11" t="s">
        <v>665</v>
      </c>
      <c r="AY344" s="186" t="s">
        <v>805</v>
      </c>
    </row>
    <row r="345" spans="2:51" s="11" customFormat="1" ht="20.25" customHeight="1">
      <c r="B345" s="177"/>
      <c r="D345" s="175" t="s">
        <v>816</v>
      </c>
      <c r="E345" s="186" t="s">
        <v>613</v>
      </c>
      <c r="F345" s="187" t="s">
        <v>613</v>
      </c>
      <c r="H345" s="188">
        <v>0</v>
      </c>
      <c r="I345" s="182"/>
      <c r="L345" s="177"/>
      <c r="M345" s="183"/>
      <c r="N345" s="184"/>
      <c r="O345" s="184"/>
      <c r="P345" s="184"/>
      <c r="Q345" s="184"/>
      <c r="R345" s="184"/>
      <c r="S345" s="184"/>
      <c r="T345" s="185"/>
      <c r="AT345" s="186" t="s">
        <v>816</v>
      </c>
      <c r="AU345" s="186" t="s">
        <v>673</v>
      </c>
      <c r="AV345" s="11" t="s">
        <v>673</v>
      </c>
      <c r="AW345" s="11" t="s">
        <v>629</v>
      </c>
      <c r="AX345" s="11" t="s">
        <v>665</v>
      </c>
      <c r="AY345" s="186" t="s">
        <v>805</v>
      </c>
    </row>
    <row r="346" spans="2:51" s="11" customFormat="1" ht="20.25" customHeight="1">
      <c r="B346" s="177"/>
      <c r="D346" s="175" t="s">
        <v>816</v>
      </c>
      <c r="E346" s="186" t="s">
        <v>613</v>
      </c>
      <c r="F346" s="187" t="s">
        <v>613</v>
      </c>
      <c r="H346" s="188">
        <v>0</v>
      </c>
      <c r="I346" s="182"/>
      <c r="L346" s="177"/>
      <c r="M346" s="183"/>
      <c r="N346" s="184"/>
      <c r="O346" s="184"/>
      <c r="P346" s="184"/>
      <c r="Q346" s="184"/>
      <c r="R346" s="184"/>
      <c r="S346" s="184"/>
      <c r="T346" s="185"/>
      <c r="AT346" s="186" t="s">
        <v>816</v>
      </c>
      <c r="AU346" s="186" t="s">
        <v>673</v>
      </c>
      <c r="AV346" s="11" t="s">
        <v>673</v>
      </c>
      <c r="AW346" s="11" t="s">
        <v>629</v>
      </c>
      <c r="AX346" s="11" t="s">
        <v>665</v>
      </c>
      <c r="AY346" s="186" t="s">
        <v>805</v>
      </c>
    </row>
    <row r="347" spans="2:51" s="11" customFormat="1" ht="20.25" customHeight="1">
      <c r="B347" s="177"/>
      <c r="D347" s="175" t="s">
        <v>816</v>
      </c>
      <c r="E347" s="186" t="s">
        <v>613</v>
      </c>
      <c r="F347" s="187" t="s">
        <v>613</v>
      </c>
      <c r="H347" s="188">
        <v>0</v>
      </c>
      <c r="I347" s="182"/>
      <c r="L347" s="177"/>
      <c r="M347" s="183"/>
      <c r="N347" s="184"/>
      <c r="O347" s="184"/>
      <c r="P347" s="184"/>
      <c r="Q347" s="184"/>
      <c r="R347" s="184"/>
      <c r="S347" s="184"/>
      <c r="T347" s="185"/>
      <c r="AT347" s="186" t="s">
        <v>816</v>
      </c>
      <c r="AU347" s="186" t="s">
        <v>673</v>
      </c>
      <c r="AV347" s="11" t="s">
        <v>673</v>
      </c>
      <c r="AW347" s="11" t="s">
        <v>629</v>
      </c>
      <c r="AX347" s="11" t="s">
        <v>665</v>
      </c>
      <c r="AY347" s="186" t="s">
        <v>805</v>
      </c>
    </row>
    <row r="348" spans="2:51" s="11" customFormat="1" ht="20.25" customHeight="1">
      <c r="B348" s="177"/>
      <c r="D348" s="178" t="s">
        <v>816</v>
      </c>
      <c r="E348" s="179" t="s">
        <v>613</v>
      </c>
      <c r="F348" s="180" t="s">
        <v>613</v>
      </c>
      <c r="H348" s="181">
        <v>0</v>
      </c>
      <c r="I348" s="182"/>
      <c r="L348" s="177"/>
      <c r="M348" s="183"/>
      <c r="N348" s="184"/>
      <c r="O348" s="184"/>
      <c r="P348" s="184"/>
      <c r="Q348" s="184"/>
      <c r="R348" s="184"/>
      <c r="S348" s="184"/>
      <c r="T348" s="185"/>
      <c r="AT348" s="186" t="s">
        <v>816</v>
      </c>
      <c r="AU348" s="186" t="s">
        <v>673</v>
      </c>
      <c r="AV348" s="11" t="s">
        <v>673</v>
      </c>
      <c r="AW348" s="11" t="s">
        <v>629</v>
      </c>
      <c r="AX348" s="11" t="s">
        <v>665</v>
      </c>
      <c r="AY348" s="186" t="s">
        <v>805</v>
      </c>
    </row>
    <row r="349" spans="2:65" s="1" customFormat="1" ht="20.25" customHeight="1">
      <c r="B349" s="162"/>
      <c r="C349" s="163" t="s">
        <v>1192</v>
      </c>
      <c r="D349" s="163" t="s">
        <v>807</v>
      </c>
      <c r="E349" s="164" t="s">
        <v>1193</v>
      </c>
      <c r="F349" s="165" t="s">
        <v>1194</v>
      </c>
      <c r="G349" s="166" t="s">
        <v>1119</v>
      </c>
      <c r="H349" s="167">
        <v>3</v>
      </c>
      <c r="I349" s="168"/>
      <c r="J349" s="169">
        <f>ROUND(I349*H349,2)</f>
        <v>0</v>
      </c>
      <c r="K349" s="165" t="s">
        <v>613</v>
      </c>
      <c r="L349" s="35"/>
      <c r="M349" s="170" t="s">
        <v>613</v>
      </c>
      <c r="N349" s="171" t="s">
        <v>636</v>
      </c>
      <c r="O349" s="36"/>
      <c r="P349" s="172">
        <f>O349*H349</f>
        <v>0</v>
      </c>
      <c r="Q349" s="172">
        <v>0</v>
      </c>
      <c r="R349" s="172">
        <f>Q349*H349</f>
        <v>0</v>
      </c>
      <c r="S349" s="172">
        <v>0</v>
      </c>
      <c r="T349" s="173">
        <f>S349*H349</f>
        <v>0</v>
      </c>
      <c r="AR349" s="18" t="s">
        <v>812</v>
      </c>
      <c r="AT349" s="18" t="s">
        <v>807</v>
      </c>
      <c r="AU349" s="18" t="s">
        <v>673</v>
      </c>
      <c r="AY349" s="18" t="s">
        <v>805</v>
      </c>
      <c r="BE349" s="174">
        <f>IF(N349="základní",J349,0)</f>
        <v>0</v>
      </c>
      <c r="BF349" s="174">
        <f>IF(N349="snížená",J349,0)</f>
        <v>0</v>
      </c>
      <c r="BG349" s="174">
        <f>IF(N349="zákl. přenesená",J349,0)</f>
        <v>0</v>
      </c>
      <c r="BH349" s="174">
        <f>IF(N349="sníž. přenesená",J349,0)</f>
        <v>0</v>
      </c>
      <c r="BI349" s="174">
        <f>IF(N349="nulová",J349,0)</f>
        <v>0</v>
      </c>
      <c r="BJ349" s="18" t="s">
        <v>615</v>
      </c>
      <c r="BK349" s="174">
        <f>ROUND(I349*H349,2)</f>
        <v>0</v>
      </c>
      <c r="BL349" s="18" t="s">
        <v>812</v>
      </c>
      <c r="BM349" s="18" t="s">
        <v>1195</v>
      </c>
    </row>
    <row r="350" spans="2:51" s="11" customFormat="1" ht="20.25" customHeight="1">
      <c r="B350" s="177"/>
      <c r="D350" s="175" t="s">
        <v>816</v>
      </c>
      <c r="E350" s="186" t="s">
        <v>613</v>
      </c>
      <c r="F350" s="187" t="s">
        <v>825</v>
      </c>
      <c r="H350" s="188">
        <v>3</v>
      </c>
      <c r="I350" s="182"/>
      <c r="L350" s="177"/>
      <c r="M350" s="183"/>
      <c r="N350" s="184"/>
      <c r="O350" s="184"/>
      <c r="P350" s="184"/>
      <c r="Q350" s="184"/>
      <c r="R350" s="184"/>
      <c r="S350" s="184"/>
      <c r="T350" s="185"/>
      <c r="AT350" s="186" t="s">
        <v>816</v>
      </c>
      <c r="AU350" s="186" t="s">
        <v>673</v>
      </c>
      <c r="AV350" s="11" t="s">
        <v>673</v>
      </c>
      <c r="AW350" s="11" t="s">
        <v>629</v>
      </c>
      <c r="AX350" s="11" t="s">
        <v>615</v>
      </c>
      <c r="AY350" s="186" t="s">
        <v>805</v>
      </c>
    </row>
    <row r="351" spans="2:51" s="11" customFormat="1" ht="20.25" customHeight="1">
      <c r="B351" s="177"/>
      <c r="D351" s="175" t="s">
        <v>816</v>
      </c>
      <c r="E351" s="186" t="s">
        <v>613</v>
      </c>
      <c r="F351" s="187" t="s">
        <v>613</v>
      </c>
      <c r="H351" s="188">
        <v>0</v>
      </c>
      <c r="I351" s="182"/>
      <c r="L351" s="177"/>
      <c r="M351" s="183"/>
      <c r="N351" s="184"/>
      <c r="O351" s="184"/>
      <c r="P351" s="184"/>
      <c r="Q351" s="184"/>
      <c r="R351" s="184"/>
      <c r="S351" s="184"/>
      <c r="T351" s="185"/>
      <c r="AT351" s="186" t="s">
        <v>816</v>
      </c>
      <c r="AU351" s="186" t="s">
        <v>673</v>
      </c>
      <c r="AV351" s="11" t="s">
        <v>673</v>
      </c>
      <c r="AW351" s="11" t="s">
        <v>629</v>
      </c>
      <c r="AX351" s="11" t="s">
        <v>665</v>
      </c>
      <c r="AY351" s="186" t="s">
        <v>805</v>
      </c>
    </row>
    <row r="352" spans="2:51" s="11" customFormat="1" ht="20.25" customHeight="1">
      <c r="B352" s="177"/>
      <c r="D352" s="175" t="s">
        <v>816</v>
      </c>
      <c r="E352" s="186" t="s">
        <v>613</v>
      </c>
      <c r="F352" s="187" t="s">
        <v>613</v>
      </c>
      <c r="H352" s="188">
        <v>0</v>
      </c>
      <c r="I352" s="182"/>
      <c r="L352" s="177"/>
      <c r="M352" s="183"/>
      <c r="N352" s="184"/>
      <c r="O352" s="184"/>
      <c r="P352" s="184"/>
      <c r="Q352" s="184"/>
      <c r="R352" s="184"/>
      <c r="S352" s="184"/>
      <c r="T352" s="185"/>
      <c r="AT352" s="186" t="s">
        <v>816</v>
      </c>
      <c r="AU352" s="186" t="s">
        <v>673</v>
      </c>
      <c r="AV352" s="11" t="s">
        <v>673</v>
      </c>
      <c r="AW352" s="11" t="s">
        <v>629</v>
      </c>
      <c r="AX352" s="11" t="s">
        <v>665</v>
      </c>
      <c r="AY352" s="186" t="s">
        <v>805</v>
      </c>
    </row>
    <row r="353" spans="2:51" s="11" customFormat="1" ht="20.25" customHeight="1">
      <c r="B353" s="177"/>
      <c r="D353" s="175" t="s">
        <v>816</v>
      </c>
      <c r="E353" s="186" t="s">
        <v>613</v>
      </c>
      <c r="F353" s="187" t="s">
        <v>613</v>
      </c>
      <c r="H353" s="188">
        <v>0</v>
      </c>
      <c r="I353" s="182"/>
      <c r="L353" s="177"/>
      <c r="M353" s="183"/>
      <c r="N353" s="184"/>
      <c r="O353" s="184"/>
      <c r="P353" s="184"/>
      <c r="Q353" s="184"/>
      <c r="R353" s="184"/>
      <c r="S353" s="184"/>
      <c r="T353" s="185"/>
      <c r="AT353" s="186" t="s">
        <v>816</v>
      </c>
      <c r="AU353" s="186" t="s">
        <v>673</v>
      </c>
      <c r="AV353" s="11" t="s">
        <v>673</v>
      </c>
      <c r="AW353" s="11" t="s">
        <v>629</v>
      </c>
      <c r="AX353" s="11" t="s">
        <v>665</v>
      </c>
      <c r="AY353" s="186" t="s">
        <v>805</v>
      </c>
    </row>
    <row r="354" spans="2:51" s="11" customFormat="1" ht="20.25" customHeight="1">
      <c r="B354" s="177"/>
      <c r="D354" s="175" t="s">
        <v>816</v>
      </c>
      <c r="E354" s="186" t="s">
        <v>613</v>
      </c>
      <c r="F354" s="187" t="s">
        <v>613</v>
      </c>
      <c r="H354" s="188">
        <v>0</v>
      </c>
      <c r="I354" s="182"/>
      <c r="L354" s="177"/>
      <c r="M354" s="183"/>
      <c r="N354" s="184"/>
      <c r="O354" s="184"/>
      <c r="P354" s="184"/>
      <c r="Q354" s="184"/>
      <c r="R354" s="184"/>
      <c r="S354" s="184"/>
      <c r="T354" s="185"/>
      <c r="AT354" s="186" t="s">
        <v>816</v>
      </c>
      <c r="AU354" s="186" t="s">
        <v>673</v>
      </c>
      <c r="AV354" s="11" t="s">
        <v>673</v>
      </c>
      <c r="AW354" s="11" t="s">
        <v>629</v>
      </c>
      <c r="AX354" s="11" t="s">
        <v>665</v>
      </c>
      <c r="AY354" s="186" t="s">
        <v>805</v>
      </c>
    </row>
    <row r="355" spans="2:51" s="11" customFormat="1" ht="20.25" customHeight="1">
      <c r="B355" s="177"/>
      <c r="D355" s="175" t="s">
        <v>816</v>
      </c>
      <c r="E355" s="186" t="s">
        <v>613</v>
      </c>
      <c r="F355" s="187" t="s">
        <v>613</v>
      </c>
      <c r="H355" s="188">
        <v>0</v>
      </c>
      <c r="I355" s="182"/>
      <c r="L355" s="177"/>
      <c r="M355" s="183"/>
      <c r="N355" s="184"/>
      <c r="O355" s="184"/>
      <c r="P355" s="184"/>
      <c r="Q355" s="184"/>
      <c r="R355" s="184"/>
      <c r="S355" s="184"/>
      <c r="T355" s="185"/>
      <c r="AT355" s="186" t="s">
        <v>816</v>
      </c>
      <c r="AU355" s="186" t="s">
        <v>673</v>
      </c>
      <c r="AV355" s="11" t="s">
        <v>673</v>
      </c>
      <c r="AW355" s="11" t="s">
        <v>629</v>
      </c>
      <c r="AX355" s="11" t="s">
        <v>665</v>
      </c>
      <c r="AY355" s="186" t="s">
        <v>805</v>
      </c>
    </row>
    <row r="356" spans="2:51" s="11" customFormat="1" ht="20.25" customHeight="1">
      <c r="B356" s="177"/>
      <c r="D356" s="175" t="s">
        <v>816</v>
      </c>
      <c r="E356" s="186" t="s">
        <v>613</v>
      </c>
      <c r="F356" s="187" t="s">
        <v>613</v>
      </c>
      <c r="H356" s="188">
        <v>0</v>
      </c>
      <c r="I356" s="182"/>
      <c r="L356" s="177"/>
      <c r="M356" s="183"/>
      <c r="N356" s="184"/>
      <c r="O356" s="184"/>
      <c r="P356" s="184"/>
      <c r="Q356" s="184"/>
      <c r="R356" s="184"/>
      <c r="S356" s="184"/>
      <c r="T356" s="185"/>
      <c r="AT356" s="186" t="s">
        <v>816</v>
      </c>
      <c r="AU356" s="186" t="s">
        <v>673</v>
      </c>
      <c r="AV356" s="11" t="s">
        <v>673</v>
      </c>
      <c r="AW356" s="11" t="s">
        <v>629</v>
      </c>
      <c r="AX356" s="11" t="s">
        <v>665</v>
      </c>
      <c r="AY356" s="186" t="s">
        <v>805</v>
      </c>
    </row>
    <row r="357" spans="2:51" s="11" customFormat="1" ht="20.25" customHeight="1">
      <c r="B357" s="177"/>
      <c r="D357" s="175" t="s">
        <v>816</v>
      </c>
      <c r="E357" s="186" t="s">
        <v>613</v>
      </c>
      <c r="F357" s="187" t="s">
        <v>613</v>
      </c>
      <c r="H357" s="188">
        <v>0</v>
      </c>
      <c r="I357" s="182"/>
      <c r="L357" s="177"/>
      <c r="M357" s="183"/>
      <c r="N357" s="184"/>
      <c r="O357" s="184"/>
      <c r="P357" s="184"/>
      <c r="Q357" s="184"/>
      <c r="R357" s="184"/>
      <c r="S357" s="184"/>
      <c r="T357" s="185"/>
      <c r="AT357" s="186" t="s">
        <v>816</v>
      </c>
      <c r="AU357" s="186" t="s">
        <v>673</v>
      </c>
      <c r="AV357" s="11" t="s">
        <v>673</v>
      </c>
      <c r="AW357" s="11" t="s">
        <v>629</v>
      </c>
      <c r="AX357" s="11" t="s">
        <v>665</v>
      </c>
      <c r="AY357" s="186" t="s">
        <v>805</v>
      </c>
    </row>
    <row r="358" spans="2:51" s="11" customFormat="1" ht="20.25" customHeight="1">
      <c r="B358" s="177"/>
      <c r="D358" s="175" t="s">
        <v>816</v>
      </c>
      <c r="E358" s="186" t="s">
        <v>613</v>
      </c>
      <c r="F358" s="187" t="s">
        <v>613</v>
      </c>
      <c r="H358" s="188">
        <v>0</v>
      </c>
      <c r="I358" s="182"/>
      <c r="L358" s="177"/>
      <c r="M358" s="183"/>
      <c r="N358" s="184"/>
      <c r="O358" s="184"/>
      <c r="P358" s="184"/>
      <c r="Q358" s="184"/>
      <c r="R358" s="184"/>
      <c r="S358" s="184"/>
      <c r="T358" s="185"/>
      <c r="AT358" s="186" t="s">
        <v>816</v>
      </c>
      <c r="AU358" s="186" t="s">
        <v>673</v>
      </c>
      <c r="AV358" s="11" t="s">
        <v>673</v>
      </c>
      <c r="AW358" s="11" t="s">
        <v>629</v>
      </c>
      <c r="AX358" s="11" t="s">
        <v>665</v>
      </c>
      <c r="AY358" s="186" t="s">
        <v>805</v>
      </c>
    </row>
    <row r="359" spans="2:51" s="11" customFormat="1" ht="20.25" customHeight="1">
      <c r="B359" s="177"/>
      <c r="D359" s="175" t="s">
        <v>816</v>
      </c>
      <c r="E359" s="186" t="s">
        <v>613</v>
      </c>
      <c r="F359" s="187" t="s">
        <v>613</v>
      </c>
      <c r="H359" s="188">
        <v>0</v>
      </c>
      <c r="I359" s="182"/>
      <c r="L359" s="177"/>
      <c r="M359" s="183"/>
      <c r="N359" s="184"/>
      <c r="O359" s="184"/>
      <c r="P359" s="184"/>
      <c r="Q359" s="184"/>
      <c r="R359" s="184"/>
      <c r="S359" s="184"/>
      <c r="T359" s="185"/>
      <c r="AT359" s="186" t="s">
        <v>816</v>
      </c>
      <c r="AU359" s="186" t="s">
        <v>673</v>
      </c>
      <c r="AV359" s="11" t="s">
        <v>673</v>
      </c>
      <c r="AW359" s="11" t="s">
        <v>629</v>
      </c>
      <c r="AX359" s="11" t="s">
        <v>665</v>
      </c>
      <c r="AY359" s="186" t="s">
        <v>805</v>
      </c>
    </row>
    <row r="360" spans="2:51" s="11" customFormat="1" ht="20.25" customHeight="1">
      <c r="B360" s="177"/>
      <c r="D360" s="175" t="s">
        <v>816</v>
      </c>
      <c r="E360" s="186" t="s">
        <v>613</v>
      </c>
      <c r="F360" s="187" t="s">
        <v>613</v>
      </c>
      <c r="H360" s="188">
        <v>0</v>
      </c>
      <c r="I360" s="182"/>
      <c r="L360" s="177"/>
      <c r="M360" s="183"/>
      <c r="N360" s="184"/>
      <c r="O360" s="184"/>
      <c r="P360" s="184"/>
      <c r="Q360" s="184"/>
      <c r="R360" s="184"/>
      <c r="S360" s="184"/>
      <c r="T360" s="185"/>
      <c r="AT360" s="186" t="s">
        <v>816</v>
      </c>
      <c r="AU360" s="186" t="s">
        <v>673</v>
      </c>
      <c r="AV360" s="11" t="s">
        <v>673</v>
      </c>
      <c r="AW360" s="11" t="s">
        <v>629</v>
      </c>
      <c r="AX360" s="11" t="s">
        <v>665</v>
      </c>
      <c r="AY360" s="186" t="s">
        <v>805</v>
      </c>
    </row>
    <row r="361" spans="2:51" s="11" customFormat="1" ht="20.25" customHeight="1">
      <c r="B361" s="177"/>
      <c r="D361" s="178" t="s">
        <v>816</v>
      </c>
      <c r="E361" s="179" t="s">
        <v>613</v>
      </c>
      <c r="F361" s="180" t="s">
        <v>613</v>
      </c>
      <c r="H361" s="181">
        <v>0</v>
      </c>
      <c r="I361" s="182"/>
      <c r="L361" s="177"/>
      <c r="M361" s="183"/>
      <c r="N361" s="184"/>
      <c r="O361" s="184"/>
      <c r="P361" s="184"/>
      <c r="Q361" s="184"/>
      <c r="R361" s="184"/>
      <c r="S361" s="184"/>
      <c r="T361" s="185"/>
      <c r="AT361" s="186" t="s">
        <v>816</v>
      </c>
      <c r="AU361" s="186" t="s">
        <v>673</v>
      </c>
      <c r="AV361" s="11" t="s">
        <v>673</v>
      </c>
      <c r="AW361" s="11" t="s">
        <v>629</v>
      </c>
      <c r="AX361" s="11" t="s">
        <v>665</v>
      </c>
      <c r="AY361" s="186" t="s">
        <v>805</v>
      </c>
    </row>
    <row r="362" spans="2:65" s="1" customFormat="1" ht="20.25" customHeight="1">
      <c r="B362" s="162"/>
      <c r="C362" s="163" t="s">
        <v>1196</v>
      </c>
      <c r="D362" s="163" t="s">
        <v>807</v>
      </c>
      <c r="E362" s="164" t="s">
        <v>1197</v>
      </c>
      <c r="F362" s="165" t="s">
        <v>1198</v>
      </c>
      <c r="G362" s="166" t="s">
        <v>1119</v>
      </c>
      <c r="H362" s="167">
        <v>2</v>
      </c>
      <c r="I362" s="168"/>
      <c r="J362" s="169">
        <f>ROUND(I362*H362,2)</f>
        <v>0</v>
      </c>
      <c r="K362" s="165" t="s">
        <v>613</v>
      </c>
      <c r="L362" s="35"/>
      <c r="M362" s="170" t="s">
        <v>613</v>
      </c>
      <c r="N362" s="171" t="s">
        <v>636</v>
      </c>
      <c r="O362" s="36"/>
      <c r="P362" s="172">
        <f>O362*H362</f>
        <v>0</v>
      </c>
      <c r="Q362" s="172">
        <v>0</v>
      </c>
      <c r="R362" s="172">
        <f>Q362*H362</f>
        <v>0</v>
      </c>
      <c r="S362" s="172">
        <v>0</v>
      </c>
      <c r="T362" s="173">
        <f>S362*H362</f>
        <v>0</v>
      </c>
      <c r="AR362" s="18" t="s">
        <v>812</v>
      </c>
      <c r="AT362" s="18" t="s">
        <v>807</v>
      </c>
      <c r="AU362" s="18" t="s">
        <v>673</v>
      </c>
      <c r="AY362" s="18" t="s">
        <v>805</v>
      </c>
      <c r="BE362" s="174">
        <f>IF(N362="základní",J362,0)</f>
        <v>0</v>
      </c>
      <c r="BF362" s="174">
        <f>IF(N362="snížená",J362,0)</f>
        <v>0</v>
      </c>
      <c r="BG362" s="174">
        <f>IF(N362="zákl. přenesená",J362,0)</f>
        <v>0</v>
      </c>
      <c r="BH362" s="174">
        <f>IF(N362="sníž. přenesená",J362,0)</f>
        <v>0</v>
      </c>
      <c r="BI362" s="174">
        <f>IF(N362="nulová",J362,0)</f>
        <v>0</v>
      </c>
      <c r="BJ362" s="18" t="s">
        <v>615</v>
      </c>
      <c r="BK362" s="174">
        <f>ROUND(I362*H362,2)</f>
        <v>0</v>
      </c>
      <c r="BL362" s="18" t="s">
        <v>812</v>
      </c>
      <c r="BM362" s="18" t="s">
        <v>1199</v>
      </c>
    </row>
    <row r="363" spans="2:51" s="11" customFormat="1" ht="20.25" customHeight="1">
      <c r="B363" s="177"/>
      <c r="D363" s="175" t="s">
        <v>816</v>
      </c>
      <c r="E363" s="186" t="s">
        <v>613</v>
      </c>
      <c r="F363" s="187" t="s">
        <v>673</v>
      </c>
      <c r="H363" s="188">
        <v>2</v>
      </c>
      <c r="I363" s="182"/>
      <c r="L363" s="177"/>
      <c r="M363" s="183"/>
      <c r="N363" s="184"/>
      <c r="O363" s="184"/>
      <c r="P363" s="184"/>
      <c r="Q363" s="184"/>
      <c r="R363" s="184"/>
      <c r="S363" s="184"/>
      <c r="T363" s="185"/>
      <c r="AT363" s="186" t="s">
        <v>816</v>
      </c>
      <c r="AU363" s="186" t="s">
        <v>673</v>
      </c>
      <c r="AV363" s="11" t="s">
        <v>673</v>
      </c>
      <c r="AW363" s="11" t="s">
        <v>629</v>
      </c>
      <c r="AX363" s="11" t="s">
        <v>615</v>
      </c>
      <c r="AY363" s="186" t="s">
        <v>805</v>
      </c>
    </row>
    <row r="364" spans="2:51" s="11" customFormat="1" ht="20.25" customHeight="1">
      <c r="B364" s="177"/>
      <c r="D364" s="175" t="s">
        <v>816</v>
      </c>
      <c r="E364" s="186" t="s">
        <v>613</v>
      </c>
      <c r="F364" s="187" t="s">
        <v>613</v>
      </c>
      <c r="H364" s="188">
        <v>0</v>
      </c>
      <c r="I364" s="182"/>
      <c r="L364" s="177"/>
      <c r="M364" s="183"/>
      <c r="N364" s="184"/>
      <c r="O364" s="184"/>
      <c r="P364" s="184"/>
      <c r="Q364" s="184"/>
      <c r="R364" s="184"/>
      <c r="S364" s="184"/>
      <c r="T364" s="185"/>
      <c r="AT364" s="186" t="s">
        <v>816</v>
      </c>
      <c r="AU364" s="186" t="s">
        <v>673</v>
      </c>
      <c r="AV364" s="11" t="s">
        <v>673</v>
      </c>
      <c r="AW364" s="11" t="s">
        <v>629</v>
      </c>
      <c r="AX364" s="11" t="s">
        <v>665</v>
      </c>
      <c r="AY364" s="186" t="s">
        <v>805</v>
      </c>
    </row>
    <row r="365" spans="2:51" s="11" customFormat="1" ht="20.25" customHeight="1">
      <c r="B365" s="177"/>
      <c r="D365" s="175" t="s">
        <v>816</v>
      </c>
      <c r="E365" s="186" t="s">
        <v>613</v>
      </c>
      <c r="F365" s="187" t="s">
        <v>613</v>
      </c>
      <c r="H365" s="188">
        <v>0</v>
      </c>
      <c r="I365" s="182"/>
      <c r="L365" s="177"/>
      <c r="M365" s="183"/>
      <c r="N365" s="184"/>
      <c r="O365" s="184"/>
      <c r="P365" s="184"/>
      <c r="Q365" s="184"/>
      <c r="R365" s="184"/>
      <c r="S365" s="184"/>
      <c r="T365" s="185"/>
      <c r="AT365" s="186" t="s">
        <v>816</v>
      </c>
      <c r="AU365" s="186" t="s">
        <v>673</v>
      </c>
      <c r="AV365" s="11" t="s">
        <v>673</v>
      </c>
      <c r="AW365" s="11" t="s">
        <v>629</v>
      </c>
      <c r="AX365" s="11" t="s">
        <v>665</v>
      </c>
      <c r="AY365" s="186" t="s">
        <v>805</v>
      </c>
    </row>
    <row r="366" spans="2:51" s="11" customFormat="1" ht="20.25" customHeight="1">
      <c r="B366" s="177"/>
      <c r="D366" s="175" t="s">
        <v>816</v>
      </c>
      <c r="E366" s="186" t="s">
        <v>613</v>
      </c>
      <c r="F366" s="187" t="s">
        <v>613</v>
      </c>
      <c r="H366" s="188">
        <v>0</v>
      </c>
      <c r="I366" s="182"/>
      <c r="L366" s="177"/>
      <c r="M366" s="183"/>
      <c r="N366" s="184"/>
      <c r="O366" s="184"/>
      <c r="P366" s="184"/>
      <c r="Q366" s="184"/>
      <c r="R366" s="184"/>
      <c r="S366" s="184"/>
      <c r="T366" s="185"/>
      <c r="AT366" s="186" t="s">
        <v>816</v>
      </c>
      <c r="AU366" s="186" t="s">
        <v>673</v>
      </c>
      <c r="AV366" s="11" t="s">
        <v>673</v>
      </c>
      <c r="AW366" s="11" t="s">
        <v>629</v>
      </c>
      <c r="AX366" s="11" t="s">
        <v>665</v>
      </c>
      <c r="AY366" s="186" t="s">
        <v>805</v>
      </c>
    </row>
    <row r="367" spans="2:51" s="11" customFormat="1" ht="20.25" customHeight="1">
      <c r="B367" s="177"/>
      <c r="D367" s="175" t="s">
        <v>816</v>
      </c>
      <c r="E367" s="186" t="s">
        <v>613</v>
      </c>
      <c r="F367" s="187" t="s">
        <v>613</v>
      </c>
      <c r="H367" s="188">
        <v>0</v>
      </c>
      <c r="I367" s="182"/>
      <c r="L367" s="177"/>
      <c r="M367" s="183"/>
      <c r="N367" s="184"/>
      <c r="O367" s="184"/>
      <c r="P367" s="184"/>
      <c r="Q367" s="184"/>
      <c r="R367" s="184"/>
      <c r="S367" s="184"/>
      <c r="T367" s="185"/>
      <c r="AT367" s="186" t="s">
        <v>816</v>
      </c>
      <c r="AU367" s="186" t="s">
        <v>673</v>
      </c>
      <c r="AV367" s="11" t="s">
        <v>673</v>
      </c>
      <c r="AW367" s="11" t="s">
        <v>629</v>
      </c>
      <c r="AX367" s="11" t="s">
        <v>665</v>
      </c>
      <c r="AY367" s="186" t="s">
        <v>805</v>
      </c>
    </row>
    <row r="368" spans="2:51" s="11" customFormat="1" ht="20.25" customHeight="1">
      <c r="B368" s="177"/>
      <c r="D368" s="175" t="s">
        <v>816</v>
      </c>
      <c r="E368" s="186" t="s">
        <v>613</v>
      </c>
      <c r="F368" s="187" t="s">
        <v>613</v>
      </c>
      <c r="H368" s="188">
        <v>0</v>
      </c>
      <c r="I368" s="182"/>
      <c r="L368" s="177"/>
      <c r="M368" s="183"/>
      <c r="N368" s="184"/>
      <c r="O368" s="184"/>
      <c r="P368" s="184"/>
      <c r="Q368" s="184"/>
      <c r="R368" s="184"/>
      <c r="S368" s="184"/>
      <c r="T368" s="185"/>
      <c r="AT368" s="186" t="s">
        <v>816</v>
      </c>
      <c r="AU368" s="186" t="s">
        <v>673</v>
      </c>
      <c r="AV368" s="11" t="s">
        <v>673</v>
      </c>
      <c r="AW368" s="11" t="s">
        <v>629</v>
      </c>
      <c r="AX368" s="11" t="s">
        <v>665</v>
      </c>
      <c r="AY368" s="186" t="s">
        <v>805</v>
      </c>
    </row>
    <row r="369" spans="2:51" s="11" customFormat="1" ht="20.25" customHeight="1">
      <c r="B369" s="177"/>
      <c r="D369" s="175" t="s">
        <v>816</v>
      </c>
      <c r="E369" s="186" t="s">
        <v>613</v>
      </c>
      <c r="F369" s="187" t="s">
        <v>613</v>
      </c>
      <c r="H369" s="188">
        <v>0</v>
      </c>
      <c r="I369" s="182"/>
      <c r="L369" s="177"/>
      <c r="M369" s="183"/>
      <c r="N369" s="184"/>
      <c r="O369" s="184"/>
      <c r="P369" s="184"/>
      <c r="Q369" s="184"/>
      <c r="R369" s="184"/>
      <c r="S369" s="184"/>
      <c r="T369" s="185"/>
      <c r="AT369" s="186" t="s">
        <v>816</v>
      </c>
      <c r="AU369" s="186" t="s">
        <v>673</v>
      </c>
      <c r="AV369" s="11" t="s">
        <v>673</v>
      </c>
      <c r="AW369" s="11" t="s">
        <v>629</v>
      </c>
      <c r="AX369" s="11" t="s">
        <v>665</v>
      </c>
      <c r="AY369" s="186" t="s">
        <v>805</v>
      </c>
    </row>
    <row r="370" spans="2:51" s="11" customFormat="1" ht="20.25" customHeight="1">
      <c r="B370" s="177"/>
      <c r="D370" s="175" t="s">
        <v>816</v>
      </c>
      <c r="E370" s="186" t="s">
        <v>613</v>
      </c>
      <c r="F370" s="187" t="s">
        <v>613</v>
      </c>
      <c r="H370" s="188">
        <v>0</v>
      </c>
      <c r="I370" s="182"/>
      <c r="L370" s="177"/>
      <c r="M370" s="183"/>
      <c r="N370" s="184"/>
      <c r="O370" s="184"/>
      <c r="P370" s="184"/>
      <c r="Q370" s="184"/>
      <c r="R370" s="184"/>
      <c r="S370" s="184"/>
      <c r="T370" s="185"/>
      <c r="AT370" s="186" t="s">
        <v>816</v>
      </c>
      <c r="AU370" s="186" t="s">
        <v>673</v>
      </c>
      <c r="AV370" s="11" t="s">
        <v>673</v>
      </c>
      <c r="AW370" s="11" t="s">
        <v>629</v>
      </c>
      <c r="AX370" s="11" t="s">
        <v>665</v>
      </c>
      <c r="AY370" s="186" t="s">
        <v>805</v>
      </c>
    </row>
    <row r="371" spans="2:51" s="11" customFormat="1" ht="20.25" customHeight="1">
      <c r="B371" s="177"/>
      <c r="D371" s="175" t="s">
        <v>816</v>
      </c>
      <c r="E371" s="186" t="s">
        <v>613</v>
      </c>
      <c r="F371" s="187" t="s">
        <v>613</v>
      </c>
      <c r="H371" s="188">
        <v>0</v>
      </c>
      <c r="I371" s="182"/>
      <c r="L371" s="177"/>
      <c r="M371" s="183"/>
      <c r="N371" s="184"/>
      <c r="O371" s="184"/>
      <c r="P371" s="184"/>
      <c r="Q371" s="184"/>
      <c r="R371" s="184"/>
      <c r="S371" s="184"/>
      <c r="T371" s="185"/>
      <c r="AT371" s="186" t="s">
        <v>816</v>
      </c>
      <c r="AU371" s="186" t="s">
        <v>673</v>
      </c>
      <c r="AV371" s="11" t="s">
        <v>673</v>
      </c>
      <c r="AW371" s="11" t="s">
        <v>629</v>
      </c>
      <c r="AX371" s="11" t="s">
        <v>665</v>
      </c>
      <c r="AY371" s="186" t="s">
        <v>805</v>
      </c>
    </row>
    <row r="372" spans="2:51" s="11" customFormat="1" ht="20.25" customHeight="1">
      <c r="B372" s="177"/>
      <c r="D372" s="175" t="s">
        <v>816</v>
      </c>
      <c r="E372" s="186" t="s">
        <v>613</v>
      </c>
      <c r="F372" s="187" t="s">
        <v>613</v>
      </c>
      <c r="H372" s="188">
        <v>0</v>
      </c>
      <c r="I372" s="182"/>
      <c r="L372" s="177"/>
      <c r="M372" s="183"/>
      <c r="N372" s="184"/>
      <c r="O372" s="184"/>
      <c r="P372" s="184"/>
      <c r="Q372" s="184"/>
      <c r="R372" s="184"/>
      <c r="S372" s="184"/>
      <c r="T372" s="185"/>
      <c r="AT372" s="186" t="s">
        <v>816</v>
      </c>
      <c r="AU372" s="186" t="s">
        <v>673</v>
      </c>
      <c r="AV372" s="11" t="s">
        <v>673</v>
      </c>
      <c r="AW372" s="11" t="s">
        <v>629</v>
      </c>
      <c r="AX372" s="11" t="s">
        <v>665</v>
      </c>
      <c r="AY372" s="186" t="s">
        <v>805</v>
      </c>
    </row>
    <row r="373" spans="2:51" s="11" customFormat="1" ht="20.25" customHeight="1">
      <c r="B373" s="177"/>
      <c r="D373" s="175" t="s">
        <v>816</v>
      </c>
      <c r="E373" s="186" t="s">
        <v>613</v>
      </c>
      <c r="F373" s="187" t="s">
        <v>613</v>
      </c>
      <c r="H373" s="188">
        <v>0</v>
      </c>
      <c r="I373" s="182"/>
      <c r="L373" s="177"/>
      <c r="M373" s="183"/>
      <c r="N373" s="184"/>
      <c r="O373" s="184"/>
      <c r="P373" s="184"/>
      <c r="Q373" s="184"/>
      <c r="R373" s="184"/>
      <c r="S373" s="184"/>
      <c r="T373" s="185"/>
      <c r="AT373" s="186" t="s">
        <v>816</v>
      </c>
      <c r="AU373" s="186" t="s">
        <v>673</v>
      </c>
      <c r="AV373" s="11" t="s">
        <v>673</v>
      </c>
      <c r="AW373" s="11" t="s">
        <v>629</v>
      </c>
      <c r="AX373" s="11" t="s">
        <v>665</v>
      </c>
      <c r="AY373" s="186" t="s">
        <v>805</v>
      </c>
    </row>
    <row r="374" spans="2:51" s="11" customFormat="1" ht="20.25" customHeight="1">
      <c r="B374" s="177"/>
      <c r="D374" s="178" t="s">
        <v>816</v>
      </c>
      <c r="E374" s="179" t="s">
        <v>613</v>
      </c>
      <c r="F374" s="180" t="s">
        <v>613</v>
      </c>
      <c r="H374" s="181">
        <v>0</v>
      </c>
      <c r="I374" s="182"/>
      <c r="L374" s="177"/>
      <c r="M374" s="183"/>
      <c r="N374" s="184"/>
      <c r="O374" s="184"/>
      <c r="P374" s="184"/>
      <c r="Q374" s="184"/>
      <c r="R374" s="184"/>
      <c r="S374" s="184"/>
      <c r="T374" s="185"/>
      <c r="AT374" s="186" t="s">
        <v>816</v>
      </c>
      <c r="AU374" s="186" t="s">
        <v>673</v>
      </c>
      <c r="AV374" s="11" t="s">
        <v>673</v>
      </c>
      <c r="AW374" s="11" t="s">
        <v>629</v>
      </c>
      <c r="AX374" s="11" t="s">
        <v>665</v>
      </c>
      <c r="AY374" s="186" t="s">
        <v>805</v>
      </c>
    </row>
    <row r="375" spans="2:65" s="1" customFormat="1" ht="20.25" customHeight="1">
      <c r="B375" s="162"/>
      <c r="C375" s="163" t="s">
        <v>1200</v>
      </c>
      <c r="D375" s="163" t="s">
        <v>807</v>
      </c>
      <c r="E375" s="164" t="s">
        <v>1201</v>
      </c>
      <c r="F375" s="165" t="s">
        <v>1202</v>
      </c>
      <c r="G375" s="166" t="s">
        <v>1119</v>
      </c>
      <c r="H375" s="167">
        <v>1</v>
      </c>
      <c r="I375" s="168"/>
      <c r="J375" s="169">
        <f>ROUND(I375*H375,2)</f>
        <v>0</v>
      </c>
      <c r="K375" s="165" t="s">
        <v>613</v>
      </c>
      <c r="L375" s="35"/>
      <c r="M375" s="170" t="s">
        <v>613</v>
      </c>
      <c r="N375" s="171" t="s">
        <v>636</v>
      </c>
      <c r="O375" s="36"/>
      <c r="P375" s="172">
        <f>O375*H375</f>
        <v>0</v>
      </c>
      <c r="Q375" s="172">
        <v>0</v>
      </c>
      <c r="R375" s="172">
        <f>Q375*H375</f>
        <v>0</v>
      </c>
      <c r="S375" s="172">
        <v>0</v>
      </c>
      <c r="T375" s="173">
        <f>S375*H375</f>
        <v>0</v>
      </c>
      <c r="AR375" s="18" t="s">
        <v>812</v>
      </c>
      <c r="AT375" s="18" t="s">
        <v>807</v>
      </c>
      <c r="AU375" s="18" t="s">
        <v>673</v>
      </c>
      <c r="AY375" s="18" t="s">
        <v>805</v>
      </c>
      <c r="BE375" s="174">
        <f>IF(N375="základní",J375,0)</f>
        <v>0</v>
      </c>
      <c r="BF375" s="174">
        <f>IF(N375="snížená",J375,0)</f>
        <v>0</v>
      </c>
      <c r="BG375" s="174">
        <f>IF(N375="zákl. přenesená",J375,0)</f>
        <v>0</v>
      </c>
      <c r="BH375" s="174">
        <f>IF(N375="sníž. přenesená",J375,0)</f>
        <v>0</v>
      </c>
      <c r="BI375" s="174">
        <f>IF(N375="nulová",J375,0)</f>
        <v>0</v>
      </c>
      <c r="BJ375" s="18" t="s">
        <v>615</v>
      </c>
      <c r="BK375" s="174">
        <f>ROUND(I375*H375,2)</f>
        <v>0</v>
      </c>
      <c r="BL375" s="18" t="s">
        <v>812</v>
      </c>
      <c r="BM375" s="18" t="s">
        <v>1203</v>
      </c>
    </row>
    <row r="376" spans="2:51" s="11" customFormat="1" ht="20.25" customHeight="1">
      <c r="B376" s="177"/>
      <c r="D376" s="175" t="s">
        <v>816</v>
      </c>
      <c r="E376" s="186" t="s">
        <v>613</v>
      </c>
      <c r="F376" s="187" t="s">
        <v>615</v>
      </c>
      <c r="H376" s="188">
        <v>1</v>
      </c>
      <c r="I376" s="182"/>
      <c r="L376" s="177"/>
      <c r="M376" s="183"/>
      <c r="N376" s="184"/>
      <c r="O376" s="184"/>
      <c r="P376" s="184"/>
      <c r="Q376" s="184"/>
      <c r="R376" s="184"/>
      <c r="S376" s="184"/>
      <c r="T376" s="185"/>
      <c r="AT376" s="186" t="s">
        <v>816</v>
      </c>
      <c r="AU376" s="186" t="s">
        <v>673</v>
      </c>
      <c r="AV376" s="11" t="s">
        <v>673</v>
      </c>
      <c r="AW376" s="11" t="s">
        <v>629</v>
      </c>
      <c r="AX376" s="11" t="s">
        <v>615</v>
      </c>
      <c r="AY376" s="186" t="s">
        <v>805</v>
      </c>
    </row>
    <row r="377" spans="2:51" s="11" customFormat="1" ht="20.25" customHeight="1">
      <c r="B377" s="177"/>
      <c r="D377" s="175" t="s">
        <v>816</v>
      </c>
      <c r="E377" s="186" t="s">
        <v>613</v>
      </c>
      <c r="F377" s="187" t="s">
        <v>613</v>
      </c>
      <c r="H377" s="188">
        <v>0</v>
      </c>
      <c r="I377" s="182"/>
      <c r="L377" s="177"/>
      <c r="M377" s="183"/>
      <c r="N377" s="184"/>
      <c r="O377" s="184"/>
      <c r="P377" s="184"/>
      <c r="Q377" s="184"/>
      <c r="R377" s="184"/>
      <c r="S377" s="184"/>
      <c r="T377" s="185"/>
      <c r="AT377" s="186" t="s">
        <v>816</v>
      </c>
      <c r="AU377" s="186" t="s">
        <v>673</v>
      </c>
      <c r="AV377" s="11" t="s">
        <v>673</v>
      </c>
      <c r="AW377" s="11" t="s">
        <v>629</v>
      </c>
      <c r="AX377" s="11" t="s">
        <v>665</v>
      </c>
      <c r="AY377" s="186" t="s">
        <v>805</v>
      </c>
    </row>
    <row r="378" spans="2:51" s="11" customFormat="1" ht="20.25" customHeight="1">
      <c r="B378" s="177"/>
      <c r="D378" s="175" t="s">
        <v>816</v>
      </c>
      <c r="E378" s="186" t="s">
        <v>613</v>
      </c>
      <c r="F378" s="187" t="s">
        <v>613</v>
      </c>
      <c r="H378" s="188">
        <v>0</v>
      </c>
      <c r="I378" s="182"/>
      <c r="L378" s="177"/>
      <c r="M378" s="183"/>
      <c r="N378" s="184"/>
      <c r="O378" s="184"/>
      <c r="P378" s="184"/>
      <c r="Q378" s="184"/>
      <c r="R378" s="184"/>
      <c r="S378" s="184"/>
      <c r="T378" s="185"/>
      <c r="AT378" s="186" t="s">
        <v>816</v>
      </c>
      <c r="AU378" s="186" t="s">
        <v>673</v>
      </c>
      <c r="AV378" s="11" t="s">
        <v>673</v>
      </c>
      <c r="AW378" s="11" t="s">
        <v>629</v>
      </c>
      <c r="AX378" s="11" t="s">
        <v>665</v>
      </c>
      <c r="AY378" s="186" t="s">
        <v>805</v>
      </c>
    </row>
    <row r="379" spans="2:51" s="11" customFormat="1" ht="20.25" customHeight="1">
      <c r="B379" s="177"/>
      <c r="D379" s="175" t="s">
        <v>816</v>
      </c>
      <c r="E379" s="186" t="s">
        <v>613</v>
      </c>
      <c r="F379" s="187" t="s">
        <v>613</v>
      </c>
      <c r="H379" s="188">
        <v>0</v>
      </c>
      <c r="I379" s="182"/>
      <c r="L379" s="177"/>
      <c r="M379" s="183"/>
      <c r="N379" s="184"/>
      <c r="O379" s="184"/>
      <c r="P379" s="184"/>
      <c r="Q379" s="184"/>
      <c r="R379" s="184"/>
      <c r="S379" s="184"/>
      <c r="T379" s="185"/>
      <c r="AT379" s="186" t="s">
        <v>816</v>
      </c>
      <c r="AU379" s="186" t="s">
        <v>673</v>
      </c>
      <c r="AV379" s="11" t="s">
        <v>673</v>
      </c>
      <c r="AW379" s="11" t="s">
        <v>629</v>
      </c>
      <c r="AX379" s="11" t="s">
        <v>665</v>
      </c>
      <c r="AY379" s="186" t="s">
        <v>805</v>
      </c>
    </row>
    <row r="380" spans="2:51" s="11" customFormat="1" ht="20.25" customHeight="1">
      <c r="B380" s="177"/>
      <c r="D380" s="175" t="s">
        <v>816</v>
      </c>
      <c r="E380" s="186" t="s">
        <v>613</v>
      </c>
      <c r="F380" s="187" t="s">
        <v>613</v>
      </c>
      <c r="H380" s="188">
        <v>0</v>
      </c>
      <c r="I380" s="182"/>
      <c r="L380" s="177"/>
      <c r="M380" s="183"/>
      <c r="N380" s="184"/>
      <c r="O380" s="184"/>
      <c r="P380" s="184"/>
      <c r="Q380" s="184"/>
      <c r="R380" s="184"/>
      <c r="S380" s="184"/>
      <c r="T380" s="185"/>
      <c r="AT380" s="186" t="s">
        <v>816</v>
      </c>
      <c r="AU380" s="186" t="s">
        <v>673</v>
      </c>
      <c r="AV380" s="11" t="s">
        <v>673</v>
      </c>
      <c r="AW380" s="11" t="s">
        <v>629</v>
      </c>
      <c r="AX380" s="11" t="s">
        <v>665</v>
      </c>
      <c r="AY380" s="186" t="s">
        <v>805</v>
      </c>
    </row>
    <row r="381" spans="2:51" s="11" customFormat="1" ht="20.25" customHeight="1">
      <c r="B381" s="177"/>
      <c r="D381" s="175" t="s">
        <v>816</v>
      </c>
      <c r="E381" s="186" t="s">
        <v>613</v>
      </c>
      <c r="F381" s="187" t="s">
        <v>613</v>
      </c>
      <c r="H381" s="188">
        <v>0</v>
      </c>
      <c r="I381" s="182"/>
      <c r="L381" s="177"/>
      <c r="M381" s="183"/>
      <c r="N381" s="184"/>
      <c r="O381" s="184"/>
      <c r="P381" s="184"/>
      <c r="Q381" s="184"/>
      <c r="R381" s="184"/>
      <c r="S381" s="184"/>
      <c r="T381" s="185"/>
      <c r="AT381" s="186" t="s">
        <v>816</v>
      </c>
      <c r="AU381" s="186" t="s">
        <v>673</v>
      </c>
      <c r="AV381" s="11" t="s">
        <v>673</v>
      </c>
      <c r="AW381" s="11" t="s">
        <v>629</v>
      </c>
      <c r="AX381" s="11" t="s">
        <v>665</v>
      </c>
      <c r="AY381" s="186" t="s">
        <v>805</v>
      </c>
    </row>
    <row r="382" spans="2:51" s="11" customFormat="1" ht="20.25" customHeight="1">
      <c r="B382" s="177"/>
      <c r="D382" s="175" t="s">
        <v>816</v>
      </c>
      <c r="E382" s="186" t="s">
        <v>613</v>
      </c>
      <c r="F382" s="187" t="s">
        <v>613</v>
      </c>
      <c r="H382" s="188">
        <v>0</v>
      </c>
      <c r="I382" s="182"/>
      <c r="L382" s="177"/>
      <c r="M382" s="183"/>
      <c r="N382" s="184"/>
      <c r="O382" s="184"/>
      <c r="P382" s="184"/>
      <c r="Q382" s="184"/>
      <c r="R382" s="184"/>
      <c r="S382" s="184"/>
      <c r="T382" s="185"/>
      <c r="AT382" s="186" t="s">
        <v>816</v>
      </c>
      <c r="AU382" s="186" t="s">
        <v>673</v>
      </c>
      <c r="AV382" s="11" t="s">
        <v>673</v>
      </c>
      <c r="AW382" s="11" t="s">
        <v>629</v>
      </c>
      <c r="AX382" s="11" t="s">
        <v>665</v>
      </c>
      <c r="AY382" s="186" t="s">
        <v>805</v>
      </c>
    </row>
    <row r="383" spans="2:51" s="11" customFormat="1" ht="20.25" customHeight="1">
      <c r="B383" s="177"/>
      <c r="D383" s="175" t="s">
        <v>816</v>
      </c>
      <c r="E383" s="186" t="s">
        <v>613</v>
      </c>
      <c r="F383" s="187" t="s">
        <v>613</v>
      </c>
      <c r="H383" s="188">
        <v>0</v>
      </c>
      <c r="I383" s="182"/>
      <c r="L383" s="177"/>
      <c r="M383" s="183"/>
      <c r="N383" s="184"/>
      <c r="O383" s="184"/>
      <c r="P383" s="184"/>
      <c r="Q383" s="184"/>
      <c r="R383" s="184"/>
      <c r="S383" s="184"/>
      <c r="T383" s="185"/>
      <c r="AT383" s="186" t="s">
        <v>816</v>
      </c>
      <c r="AU383" s="186" t="s">
        <v>673</v>
      </c>
      <c r="AV383" s="11" t="s">
        <v>673</v>
      </c>
      <c r="AW383" s="11" t="s">
        <v>629</v>
      </c>
      <c r="AX383" s="11" t="s">
        <v>665</v>
      </c>
      <c r="AY383" s="186" t="s">
        <v>805</v>
      </c>
    </row>
    <row r="384" spans="2:51" s="11" customFormat="1" ht="20.25" customHeight="1">
      <c r="B384" s="177"/>
      <c r="D384" s="175" t="s">
        <v>816</v>
      </c>
      <c r="E384" s="186" t="s">
        <v>613</v>
      </c>
      <c r="F384" s="187" t="s">
        <v>613</v>
      </c>
      <c r="H384" s="188">
        <v>0</v>
      </c>
      <c r="I384" s="182"/>
      <c r="L384" s="177"/>
      <c r="M384" s="183"/>
      <c r="N384" s="184"/>
      <c r="O384" s="184"/>
      <c r="P384" s="184"/>
      <c r="Q384" s="184"/>
      <c r="R384" s="184"/>
      <c r="S384" s="184"/>
      <c r="T384" s="185"/>
      <c r="AT384" s="186" t="s">
        <v>816</v>
      </c>
      <c r="AU384" s="186" t="s">
        <v>673</v>
      </c>
      <c r="AV384" s="11" t="s">
        <v>673</v>
      </c>
      <c r="AW384" s="11" t="s">
        <v>629</v>
      </c>
      <c r="AX384" s="11" t="s">
        <v>665</v>
      </c>
      <c r="AY384" s="186" t="s">
        <v>805</v>
      </c>
    </row>
    <row r="385" spans="2:51" s="11" customFormat="1" ht="20.25" customHeight="1">
      <c r="B385" s="177"/>
      <c r="D385" s="175" t="s">
        <v>816</v>
      </c>
      <c r="E385" s="186" t="s">
        <v>613</v>
      </c>
      <c r="F385" s="187" t="s">
        <v>613</v>
      </c>
      <c r="H385" s="188">
        <v>0</v>
      </c>
      <c r="I385" s="182"/>
      <c r="L385" s="177"/>
      <c r="M385" s="183"/>
      <c r="N385" s="184"/>
      <c r="O385" s="184"/>
      <c r="P385" s="184"/>
      <c r="Q385" s="184"/>
      <c r="R385" s="184"/>
      <c r="S385" s="184"/>
      <c r="T385" s="185"/>
      <c r="AT385" s="186" t="s">
        <v>816</v>
      </c>
      <c r="AU385" s="186" t="s">
        <v>673</v>
      </c>
      <c r="AV385" s="11" t="s">
        <v>673</v>
      </c>
      <c r="AW385" s="11" t="s">
        <v>629</v>
      </c>
      <c r="AX385" s="11" t="s">
        <v>665</v>
      </c>
      <c r="AY385" s="186" t="s">
        <v>805</v>
      </c>
    </row>
    <row r="386" spans="2:51" s="11" customFormat="1" ht="20.25" customHeight="1">
      <c r="B386" s="177"/>
      <c r="D386" s="175" t="s">
        <v>816</v>
      </c>
      <c r="E386" s="186" t="s">
        <v>613</v>
      </c>
      <c r="F386" s="187" t="s">
        <v>613</v>
      </c>
      <c r="H386" s="188">
        <v>0</v>
      </c>
      <c r="I386" s="182"/>
      <c r="L386" s="177"/>
      <c r="M386" s="183"/>
      <c r="N386" s="184"/>
      <c r="O386" s="184"/>
      <c r="P386" s="184"/>
      <c r="Q386" s="184"/>
      <c r="R386" s="184"/>
      <c r="S386" s="184"/>
      <c r="T386" s="185"/>
      <c r="AT386" s="186" t="s">
        <v>816</v>
      </c>
      <c r="AU386" s="186" t="s">
        <v>673</v>
      </c>
      <c r="AV386" s="11" t="s">
        <v>673</v>
      </c>
      <c r="AW386" s="11" t="s">
        <v>629</v>
      </c>
      <c r="AX386" s="11" t="s">
        <v>665</v>
      </c>
      <c r="AY386" s="186" t="s">
        <v>805</v>
      </c>
    </row>
    <row r="387" spans="2:51" s="11" customFormat="1" ht="20.25" customHeight="1">
      <c r="B387" s="177"/>
      <c r="D387" s="178" t="s">
        <v>816</v>
      </c>
      <c r="E387" s="179" t="s">
        <v>613</v>
      </c>
      <c r="F387" s="180" t="s">
        <v>613</v>
      </c>
      <c r="H387" s="181">
        <v>0</v>
      </c>
      <c r="I387" s="182"/>
      <c r="L387" s="177"/>
      <c r="M387" s="183"/>
      <c r="N387" s="184"/>
      <c r="O387" s="184"/>
      <c r="P387" s="184"/>
      <c r="Q387" s="184"/>
      <c r="R387" s="184"/>
      <c r="S387" s="184"/>
      <c r="T387" s="185"/>
      <c r="AT387" s="186" t="s">
        <v>816</v>
      </c>
      <c r="AU387" s="186" t="s">
        <v>673</v>
      </c>
      <c r="AV387" s="11" t="s">
        <v>673</v>
      </c>
      <c r="AW387" s="11" t="s">
        <v>629</v>
      </c>
      <c r="AX387" s="11" t="s">
        <v>665</v>
      </c>
      <c r="AY387" s="186" t="s">
        <v>805</v>
      </c>
    </row>
    <row r="388" spans="2:65" s="1" customFormat="1" ht="20.25" customHeight="1">
      <c r="B388" s="162"/>
      <c r="C388" s="163" t="s">
        <v>1204</v>
      </c>
      <c r="D388" s="163" t="s">
        <v>807</v>
      </c>
      <c r="E388" s="164" t="s">
        <v>1205</v>
      </c>
      <c r="F388" s="165" t="s">
        <v>1206</v>
      </c>
      <c r="G388" s="166" t="s">
        <v>1119</v>
      </c>
      <c r="H388" s="167">
        <v>1</v>
      </c>
      <c r="I388" s="168"/>
      <c r="J388" s="169">
        <f>ROUND(I388*H388,2)</f>
        <v>0</v>
      </c>
      <c r="K388" s="165" t="s">
        <v>613</v>
      </c>
      <c r="L388" s="35"/>
      <c r="M388" s="170" t="s">
        <v>613</v>
      </c>
      <c r="N388" s="171" t="s">
        <v>636</v>
      </c>
      <c r="O388" s="36"/>
      <c r="P388" s="172">
        <f>O388*H388</f>
        <v>0</v>
      </c>
      <c r="Q388" s="172">
        <v>0</v>
      </c>
      <c r="R388" s="172">
        <f>Q388*H388</f>
        <v>0</v>
      </c>
      <c r="S388" s="172">
        <v>0</v>
      </c>
      <c r="T388" s="173">
        <f>S388*H388</f>
        <v>0</v>
      </c>
      <c r="AR388" s="18" t="s">
        <v>812</v>
      </c>
      <c r="AT388" s="18" t="s">
        <v>807</v>
      </c>
      <c r="AU388" s="18" t="s">
        <v>673</v>
      </c>
      <c r="AY388" s="18" t="s">
        <v>805</v>
      </c>
      <c r="BE388" s="174">
        <f>IF(N388="základní",J388,0)</f>
        <v>0</v>
      </c>
      <c r="BF388" s="174">
        <f>IF(N388="snížená",J388,0)</f>
        <v>0</v>
      </c>
      <c r="BG388" s="174">
        <f>IF(N388="zákl. přenesená",J388,0)</f>
        <v>0</v>
      </c>
      <c r="BH388" s="174">
        <f>IF(N388="sníž. přenesená",J388,0)</f>
        <v>0</v>
      </c>
      <c r="BI388" s="174">
        <f>IF(N388="nulová",J388,0)</f>
        <v>0</v>
      </c>
      <c r="BJ388" s="18" t="s">
        <v>615</v>
      </c>
      <c r="BK388" s="174">
        <f>ROUND(I388*H388,2)</f>
        <v>0</v>
      </c>
      <c r="BL388" s="18" t="s">
        <v>812</v>
      </c>
      <c r="BM388" s="18" t="s">
        <v>1207</v>
      </c>
    </row>
    <row r="389" spans="2:51" s="11" customFormat="1" ht="20.25" customHeight="1">
      <c r="B389" s="177"/>
      <c r="D389" s="175" t="s">
        <v>816</v>
      </c>
      <c r="E389" s="186" t="s">
        <v>613</v>
      </c>
      <c r="F389" s="187" t="s">
        <v>615</v>
      </c>
      <c r="H389" s="188">
        <v>1</v>
      </c>
      <c r="I389" s="182"/>
      <c r="L389" s="177"/>
      <c r="M389" s="183"/>
      <c r="N389" s="184"/>
      <c r="O389" s="184"/>
      <c r="P389" s="184"/>
      <c r="Q389" s="184"/>
      <c r="R389" s="184"/>
      <c r="S389" s="184"/>
      <c r="T389" s="185"/>
      <c r="AT389" s="186" t="s">
        <v>816</v>
      </c>
      <c r="AU389" s="186" t="s">
        <v>673</v>
      </c>
      <c r="AV389" s="11" t="s">
        <v>673</v>
      </c>
      <c r="AW389" s="11" t="s">
        <v>629</v>
      </c>
      <c r="AX389" s="11" t="s">
        <v>615</v>
      </c>
      <c r="AY389" s="186" t="s">
        <v>805</v>
      </c>
    </row>
    <row r="390" spans="2:51" s="11" customFormat="1" ht="20.25" customHeight="1">
      <c r="B390" s="177"/>
      <c r="D390" s="175" t="s">
        <v>816</v>
      </c>
      <c r="E390" s="186" t="s">
        <v>613</v>
      </c>
      <c r="F390" s="187" t="s">
        <v>613</v>
      </c>
      <c r="H390" s="188">
        <v>0</v>
      </c>
      <c r="I390" s="182"/>
      <c r="L390" s="177"/>
      <c r="M390" s="183"/>
      <c r="N390" s="184"/>
      <c r="O390" s="184"/>
      <c r="P390" s="184"/>
      <c r="Q390" s="184"/>
      <c r="R390" s="184"/>
      <c r="S390" s="184"/>
      <c r="T390" s="185"/>
      <c r="AT390" s="186" t="s">
        <v>816</v>
      </c>
      <c r="AU390" s="186" t="s">
        <v>673</v>
      </c>
      <c r="AV390" s="11" t="s">
        <v>673</v>
      </c>
      <c r="AW390" s="11" t="s">
        <v>629</v>
      </c>
      <c r="AX390" s="11" t="s">
        <v>665</v>
      </c>
      <c r="AY390" s="186" t="s">
        <v>805</v>
      </c>
    </row>
    <row r="391" spans="2:51" s="11" customFormat="1" ht="20.25" customHeight="1">
      <c r="B391" s="177"/>
      <c r="D391" s="175" t="s">
        <v>816</v>
      </c>
      <c r="E391" s="186" t="s">
        <v>613</v>
      </c>
      <c r="F391" s="187" t="s">
        <v>613</v>
      </c>
      <c r="H391" s="188">
        <v>0</v>
      </c>
      <c r="I391" s="182"/>
      <c r="L391" s="177"/>
      <c r="M391" s="183"/>
      <c r="N391" s="184"/>
      <c r="O391" s="184"/>
      <c r="P391" s="184"/>
      <c r="Q391" s="184"/>
      <c r="R391" s="184"/>
      <c r="S391" s="184"/>
      <c r="T391" s="185"/>
      <c r="AT391" s="186" t="s">
        <v>816</v>
      </c>
      <c r="AU391" s="186" t="s">
        <v>673</v>
      </c>
      <c r="AV391" s="11" t="s">
        <v>673</v>
      </c>
      <c r="AW391" s="11" t="s">
        <v>629</v>
      </c>
      <c r="AX391" s="11" t="s">
        <v>665</v>
      </c>
      <c r="AY391" s="186" t="s">
        <v>805</v>
      </c>
    </row>
    <row r="392" spans="2:51" s="11" customFormat="1" ht="20.25" customHeight="1">
      <c r="B392" s="177"/>
      <c r="D392" s="175" t="s">
        <v>816</v>
      </c>
      <c r="E392" s="186" t="s">
        <v>613</v>
      </c>
      <c r="F392" s="187" t="s">
        <v>613</v>
      </c>
      <c r="H392" s="188">
        <v>0</v>
      </c>
      <c r="I392" s="182"/>
      <c r="L392" s="177"/>
      <c r="M392" s="183"/>
      <c r="N392" s="184"/>
      <c r="O392" s="184"/>
      <c r="P392" s="184"/>
      <c r="Q392" s="184"/>
      <c r="R392" s="184"/>
      <c r="S392" s="184"/>
      <c r="T392" s="185"/>
      <c r="AT392" s="186" t="s">
        <v>816</v>
      </c>
      <c r="AU392" s="186" t="s">
        <v>673</v>
      </c>
      <c r="AV392" s="11" t="s">
        <v>673</v>
      </c>
      <c r="AW392" s="11" t="s">
        <v>629</v>
      </c>
      <c r="AX392" s="11" t="s">
        <v>665</v>
      </c>
      <c r="AY392" s="186" t="s">
        <v>805</v>
      </c>
    </row>
    <row r="393" spans="2:51" s="11" customFormat="1" ht="20.25" customHeight="1">
      <c r="B393" s="177"/>
      <c r="D393" s="175" t="s">
        <v>816</v>
      </c>
      <c r="E393" s="186" t="s">
        <v>613</v>
      </c>
      <c r="F393" s="187" t="s">
        <v>613</v>
      </c>
      <c r="H393" s="188">
        <v>0</v>
      </c>
      <c r="I393" s="182"/>
      <c r="L393" s="177"/>
      <c r="M393" s="183"/>
      <c r="N393" s="184"/>
      <c r="O393" s="184"/>
      <c r="P393" s="184"/>
      <c r="Q393" s="184"/>
      <c r="R393" s="184"/>
      <c r="S393" s="184"/>
      <c r="T393" s="185"/>
      <c r="AT393" s="186" t="s">
        <v>816</v>
      </c>
      <c r="AU393" s="186" t="s">
        <v>673</v>
      </c>
      <c r="AV393" s="11" t="s">
        <v>673</v>
      </c>
      <c r="AW393" s="11" t="s">
        <v>629</v>
      </c>
      <c r="AX393" s="11" t="s">
        <v>665</v>
      </c>
      <c r="AY393" s="186" t="s">
        <v>805</v>
      </c>
    </row>
    <row r="394" spans="2:51" s="11" customFormat="1" ht="20.25" customHeight="1">
      <c r="B394" s="177"/>
      <c r="D394" s="175" t="s">
        <v>816</v>
      </c>
      <c r="E394" s="186" t="s">
        <v>613</v>
      </c>
      <c r="F394" s="187" t="s">
        <v>613</v>
      </c>
      <c r="H394" s="188">
        <v>0</v>
      </c>
      <c r="I394" s="182"/>
      <c r="L394" s="177"/>
      <c r="M394" s="183"/>
      <c r="N394" s="184"/>
      <c r="O394" s="184"/>
      <c r="P394" s="184"/>
      <c r="Q394" s="184"/>
      <c r="R394" s="184"/>
      <c r="S394" s="184"/>
      <c r="T394" s="185"/>
      <c r="AT394" s="186" t="s">
        <v>816</v>
      </c>
      <c r="AU394" s="186" t="s">
        <v>673</v>
      </c>
      <c r="AV394" s="11" t="s">
        <v>673</v>
      </c>
      <c r="AW394" s="11" t="s">
        <v>629</v>
      </c>
      <c r="AX394" s="11" t="s">
        <v>665</v>
      </c>
      <c r="AY394" s="186" t="s">
        <v>805</v>
      </c>
    </row>
    <row r="395" spans="2:51" s="11" customFormat="1" ht="20.25" customHeight="1">
      <c r="B395" s="177"/>
      <c r="D395" s="175" t="s">
        <v>816</v>
      </c>
      <c r="E395" s="186" t="s">
        <v>613</v>
      </c>
      <c r="F395" s="187" t="s">
        <v>613</v>
      </c>
      <c r="H395" s="188">
        <v>0</v>
      </c>
      <c r="I395" s="182"/>
      <c r="L395" s="177"/>
      <c r="M395" s="183"/>
      <c r="N395" s="184"/>
      <c r="O395" s="184"/>
      <c r="P395" s="184"/>
      <c r="Q395" s="184"/>
      <c r="R395" s="184"/>
      <c r="S395" s="184"/>
      <c r="T395" s="185"/>
      <c r="AT395" s="186" t="s">
        <v>816</v>
      </c>
      <c r="AU395" s="186" t="s">
        <v>673</v>
      </c>
      <c r="AV395" s="11" t="s">
        <v>673</v>
      </c>
      <c r="AW395" s="11" t="s">
        <v>629</v>
      </c>
      <c r="AX395" s="11" t="s">
        <v>665</v>
      </c>
      <c r="AY395" s="186" t="s">
        <v>805</v>
      </c>
    </row>
    <row r="396" spans="2:51" s="11" customFormat="1" ht="20.25" customHeight="1">
      <c r="B396" s="177"/>
      <c r="D396" s="175" t="s">
        <v>816</v>
      </c>
      <c r="E396" s="186" t="s">
        <v>613</v>
      </c>
      <c r="F396" s="187" t="s">
        <v>613</v>
      </c>
      <c r="H396" s="188">
        <v>0</v>
      </c>
      <c r="I396" s="182"/>
      <c r="L396" s="177"/>
      <c r="M396" s="183"/>
      <c r="N396" s="184"/>
      <c r="O396" s="184"/>
      <c r="P396" s="184"/>
      <c r="Q396" s="184"/>
      <c r="R396" s="184"/>
      <c r="S396" s="184"/>
      <c r="T396" s="185"/>
      <c r="AT396" s="186" t="s">
        <v>816</v>
      </c>
      <c r="AU396" s="186" t="s">
        <v>673</v>
      </c>
      <c r="AV396" s="11" t="s">
        <v>673</v>
      </c>
      <c r="AW396" s="11" t="s">
        <v>629</v>
      </c>
      <c r="AX396" s="11" t="s">
        <v>665</v>
      </c>
      <c r="AY396" s="186" t="s">
        <v>805</v>
      </c>
    </row>
    <row r="397" spans="2:51" s="11" customFormat="1" ht="20.25" customHeight="1">
      <c r="B397" s="177"/>
      <c r="D397" s="175" t="s">
        <v>816</v>
      </c>
      <c r="E397" s="186" t="s">
        <v>613</v>
      </c>
      <c r="F397" s="187" t="s">
        <v>613</v>
      </c>
      <c r="H397" s="188">
        <v>0</v>
      </c>
      <c r="I397" s="182"/>
      <c r="L397" s="177"/>
      <c r="M397" s="183"/>
      <c r="N397" s="184"/>
      <c r="O397" s="184"/>
      <c r="P397" s="184"/>
      <c r="Q397" s="184"/>
      <c r="R397" s="184"/>
      <c r="S397" s="184"/>
      <c r="T397" s="185"/>
      <c r="AT397" s="186" t="s">
        <v>816</v>
      </c>
      <c r="AU397" s="186" t="s">
        <v>673</v>
      </c>
      <c r="AV397" s="11" t="s">
        <v>673</v>
      </c>
      <c r="AW397" s="11" t="s">
        <v>629</v>
      </c>
      <c r="AX397" s="11" t="s">
        <v>665</v>
      </c>
      <c r="AY397" s="186" t="s">
        <v>805</v>
      </c>
    </row>
    <row r="398" spans="2:51" s="11" customFormat="1" ht="20.25" customHeight="1">
      <c r="B398" s="177"/>
      <c r="D398" s="175" t="s">
        <v>816</v>
      </c>
      <c r="E398" s="186" t="s">
        <v>613</v>
      </c>
      <c r="F398" s="187" t="s">
        <v>613</v>
      </c>
      <c r="H398" s="188">
        <v>0</v>
      </c>
      <c r="I398" s="182"/>
      <c r="L398" s="177"/>
      <c r="M398" s="183"/>
      <c r="N398" s="184"/>
      <c r="O398" s="184"/>
      <c r="P398" s="184"/>
      <c r="Q398" s="184"/>
      <c r="R398" s="184"/>
      <c r="S398" s="184"/>
      <c r="T398" s="185"/>
      <c r="AT398" s="186" t="s">
        <v>816</v>
      </c>
      <c r="AU398" s="186" t="s">
        <v>673</v>
      </c>
      <c r="AV398" s="11" t="s">
        <v>673</v>
      </c>
      <c r="AW398" s="11" t="s">
        <v>629</v>
      </c>
      <c r="AX398" s="11" t="s">
        <v>665</v>
      </c>
      <c r="AY398" s="186" t="s">
        <v>805</v>
      </c>
    </row>
    <row r="399" spans="2:51" s="11" customFormat="1" ht="20.25" customHeight="1">
      <c r="B399" s="177"/>
      <c r="D399" s="175" t="s">
        <v>816</v>
      </c>
      <c r="E399" s="186" t="s">
        <v>613</v>
      </c>
      <c r="F399" s="187" t="s">
        <v>613</v>
      </c>
      <c r="H399" s="188">
        <v>0</v>
      </c>
      <c r="I399" s="182"/>
      <c r="L399" s="177"/>
      <c r="M399" s="183"/>
      <c r="N399" s="184"/>
      <c r="O399" s="184"/>
      <c r="P399" s="184"/>
      <c r="Q399" s="184"/>
      <c r="R399" s="184"/>
      <c r="S399" s="184"/>
      <c r="T399" s="185"/>
      <c r="AT399" s="186" t="s">
        <v>816</v>
      </c>
      <c r="AU399" s="186" t="s">
        <v>673</v>
      </c>
      <c r="AV399" s="11" t="s">
        <v>673</v>
      </c>
      <c r="AW399" s="11" t="s">
        <v>629</v>
      </c>
      <c r="AX399" s="11" t="s">
        <v>665</v>
      </c>
      <c r="AY399" s="186" t="s">
        <v>805</v>
      </c>
    </row>
    <row r="400" spans="2:51" s="11" customFormat="1" ht="20.25" customHeight="1">
      <c r="B400" s="177"/>
      <c r="D400" s="178" t="s">
        <v>816</v>
      </c>
      <c r="E400" s="179" t="s">
        <v>613</v>
      </c>
      <c r="F400" s="180" t="s">
        <v>613</v>
      </c>
      <c r="H400" s="181">
        <v>0</v>
      </c>
      <c r="I400" s="182"/>
      <c r="L400" s="177"/>
      <c r="M400" s="183"/>
      <c r="N400" s="184"/>
      <c r="O400" s="184"/>
      <c r="P400" s="184"/>
      <c r="Q400" s="184"/>
      <c r="R400" s="184"/>
      <c r="S400" s="184"/>
      <c r="T400" s="185"/>
      <c r="AT400" s="186" t="s">
        <v>816</v>
      </c>
      <c r="AU400" s="186" t="s">
        <v>673</v>
      </c>
      <c r="AV400" s="11" t="s">
        <v>673</v>
      </c>
      <c r="AW400" s="11" t="s">
        <v>629</v>
      </c>
      <c r="AX400" s="11" t="s">
        <v>665</v>
      </c>
      <c r="AY400" s="186" t="s">
        <v>805</v>
      </c>
    </row>
    <row r="401" spans="2:65" s="1" customFormat="1" ht="20.25" customHeight="1">
      <c r="B401" s="162"/>
      <c r="C401" s="163" t="s">
        <v>1208</v>
      </c>
      <c r="D401" s="163" t="s">
        <v>807</v>
      </c>
      <c r="E401" s="164" t="s">
        <v>1209</v>
      </c>
      <c r="F401" s="165" t="s">
        <v>1210</v>
      </c>
      <c r="G401" s="166" t="s">
        <v>1119</v>
      </c>
      <c r="H401" s="167">
        <v>1</v>
      </c>
      <c r="I401" s="168"/>
      <c r="J401" s="169">
        <f>ROUND(I401*H401,2)</f>
        <v>0</v>
      </c>
      <c r="K401" s="165" t="s">
        <v>613</v>
      </c>
      <c r="L401" s="35"/>
      <c r="M401" s="170" t="s">
        <v>613</v>
      </c>
      <c r="N401" s="171" t="s">
        <v>636</v>
      </c>
      <c r="O401" s="36"/>
      <c r="P401" s="172">
        <f>O401*H401</f>
        <v>0</v>
      </c>
      <c r="Q401" s="172">
        <v>0</v>
      </c>
      <c r="R401" s="172">
        <f>Q401*H401</f>
        <v>0</v>
      </c>
      <c r="S401" s="172">
        <v>0</v>
      </c>
      <c r="T401" s="173">
        <f>S401*H401</f>
        <v>0</v>
      </c>
      <c r="AR401" s="18" t="s">
        <v>812</v>
      </c>
      <c r="AT401" s="18" t="s">
        <v>807</v>
      </c>
      <c r="AU401" s="18" t="s">
        <v>673</v>
      </c>
      <c r="AY401" s="18" t="s">
        <v>805</v>
      </c>
      <c r="BE401" s="174">
        <f>IF(N401="základní",J401,0)</f>
        <v>0</v>
      </c>
      <c r="BF401" s="174">
        <f>IF(N401="snížená",J401,0)</f>
        <v>0</v>
      </c>
      <c r="BG401" s="174">
        <f>IF(N401="zákl. přenesená",J401,0)</f>
        <v>0</v>
      </c>
      <c r="BH401" s="174">
        <f>IF(N401="sníž. přenesená",J401,0)</f>
        <v>0</v>
      </c>
      <c r="BI401" s="174">
        <f>IF(N401="nulová",J401,0)</f>
        <v>0</v>
      </c>
      <c r="BJ401" s="18" t="s">
        <v>615</v>
      </c>
      <c r="BK401" s="174">
        <f>ROUND(I401*H401,2)</f>
        <v>0</v>
      </c>
      <c r="BL401" s="18" t="s">
        <v>812</v>
      </c>
      <c r="BM401" s="18" t="s">
        <v>1211</v>
      </c>
    </row>
    <row r="402" spans="2:51" s="11" customFormat="1" ht="20.25" customHeight="1">
      <c r="B402" s="177"/>
      <c r="D402" s="175" t="s">
        <v>816</v>
      </c>
      <c r="E402" s="186" t="s">
        <v>613</v>
      </c>
      <c r="F402" s="187" t="s">
        <v>615</v>
      </c>
      <c r="H402" s="188">
        <v>1</v>
      </c>
      <c r="I402" s="182"/>
      <c r="L402" s="177"/>
      <c r="M402" s="183"/>
      <c r="N402" s="184"/>
      <c r="O402" s="184"/>
      <c r="P402" s="184"/>
      <c r="Q402" s="184"/>
      <c r="R402" s="184"/>
      <c r="S402" s="184"/>
      <c r="T402" s="185"/>
      <c r="AT402" s="186" t="s">
        <v>816</v>
      </c>
      <c r="AU402" s="186" t="s">
        <v>673</v>
      </c>
      <c r="AV402" s="11" t="s">
        <v>673</v>
      </c>
      <c r="AW402" s="11" t="s">
        <v>629</v>
      </c>
      <c r="AX402" s="11" t="s">
        <v>615</v>
      </c>
      <c r="AY402" s="186" t="s">
        <v>805</v>
      </c>
    </row>
    <row r="403" spans="2:51" s="11" customFormat="1" ht="20.25" customHeight="1">
      <c r="B403" s="177"/>
      <c r="D403" s="175" t="s">
        <v>816</v>
      </c>
      <c r="E403" s="186" t="s">
        <v>613</v>
      </c>
      <c r="F403" s="187" t="s">
        <v>613</v>
      </c>
      <c r="H403" s="188">
        <v>0</v>
      </c>
      <c r="I403" s="182"/>
      <c r="L403" s="177"/>
      <c r="M403" s="183"/>
      <c r="N403" s="184"/>
      <c r="O403" s="184"/>
      <c r="P403" s="184"/>
      <c r="Q403" s="184"/>
      <c r="R403" s="184"/>
      <c r="S403" s="184"/>
      <c r="T403" s="185"/>
      <c r="AT403" s="186" t="s">
        <v>816</v>
      </c>
      <c r="AU403" s="186" t="s">
        <v>673</v>
      </c>
      <c r="AV403" s="11" t="s">
        <v>673</v>
      </c>
      <c r="AW403" s="11" t="s">
        <v>629</v>
      </c>
      <c r="AX403" s="11" t="s">
        <v>665</v>
      </c>
      <c r="AY403" s="186" t="s">
        <v>805</v>
      </c>
    </row>
    <row r="404" spans="2:51" s="11" customFormat="1" ht="20.25" customHeight="1">
      <c r="B404" s="177"/>
      <c r="D404" s="175" t="s">
        <v>816</v>
      </c>
      <c r="E404" s="186" t="s">
        <v>613</v>
      </c>
      <c r="F404" s="187" t="s">
        <v>613</v>
      </c>
      <c r="H404" s="188">
        <v>0</v>
      </c>
      <c r="I404" s="182"/>
      <c r="L404" s="177"/>
      <c r="M404" s="183"/>
      <c r="N404" s="184"/>
      <c r="O404" s="184"/>
      <c r="P404" s="184"/>
      <c r="Q404" s="184"/>
      <c r="R404" s="184"/>
      <c r="S404" s="184"/>
      <c r="T404" s="185"/>
      <c r="AT404" s="186" t="s">
        <v>816</v>
      </c>
      <c r="AU404" s="186" t="s">
        <v>673</v>
      </c>
      <c r="AV404" s="11" t="s">
        <v>673</v>
      </c>
      <c r="AW404" s="11" t="s">
        <v>629</v>
      </c>
      <c r="AX404" s="11" t="s">
        <v>665</v>
      </c>
      <c r="AY404" s="186" t="s">
        <v>805</v>
      </c>
    </row>
    <row r="405" spans="2:51" s="11" customFormat="1" ht="20.25" customHeight="1">
      <c r="B405" s="177"/>
      <c r="D405" s="175" t="s">
        <v>816</v>
      </c>
      <c r="E405" s="186" t="s">
        <v>613</v>
      </c>
      <c r="F405" s="187" t="s">
        <v>613</v>
      </c>
      <c r="H405" s="188">
        <v>0</v>
      </c>
      <c r="I405" s="182"/>
      <c r="L405" s="177"/>
      <c r="M405" s="183"/>
      <c r="N405" s="184"/>
      <c r="O405" s="184"/>
      <c r="P405" s="184"/>
      <c r="Q405" s="184"/>
      <c r="R405" s="184"/>
      <c r="S405" s="184"/>
      <c r="T405" s="185"/>
      <c r="AT405" s="186" t="s">
        <v>816</v>
      </c>
      <c r="AU405" s="186" t="s">
        <v>673</v>
      </c>
      <c r="AV405" s="11" t="s">
        <v>673</v>
      </c>
      <c r="AW405" s="11" t="s">
        <v>629</v>
      </c>
      <c r="AX405" s="11" t="s">
        <v>665</v>
      </c>
      <c r="AY405" s="186" t="s">
        <v>805</v>
      </c>
    </row>
    <row r="406" spans="2:51" s="11" customFormat="1" ht="20.25" customHeight="1">
      <c r="B406" s="177"/>
      <c r="D406" s="175" t="s">
        <v>816</v>
      </c>
      <c r="E406" s="186" t="s">
        <v>613</v>
      </c>
      <c r="F406" s="187" t="s">
        <v>613</v>
      </c>
      <c r="H406" s="188">
        <v>0</v>
      </c>
      <c r="I406" s="182"/>
      <c r="L406" s="177"/>
      <c r="M406" s="183"/>
      <c r="N406" s="184"/>
      <c r="O406" s="184"/>
      <c r="P406" s="184"/>
      <c r="Q406" s="184"/>
      <c r="R406" s="184"/>
      <c r="S406" s="184"/>
      <c r="T406" s="185"/>
      <c r="AT406" s="186" t="s">
        <v>816</v>
      </c>
      <c r="AU406" s="186" t="s">
        <v>673</v>
      </c>
      <c r="AV406" s="11" t="s">
        <v>673</v>
      </c>
      <c r="AW406" s="11" t="s">
        <v>629</v>
      </c>
      <c r="AX406" s="11" t="s">
        <v>665</v>
      </c>
      <c r="AY406" s="186" t="s">
        <v>805</v>
      </c>
    </row>
    <row r="407" spans="2:51" s="11" customFormat="1" ht="20.25" customHeight="1">
      <c r="B407" s="177"/>
      <c r="D407" s="175" t="s">
        <v>816</v>
      </c>
      <c r="E407" s="186" t="s">
        <v>613</v>
      </c>
      <c r="F407" s="187" t="s">
        <v>613</v>
      </c>
      <c r="H407" s="188">
        <v>0</v>
      </c>
      <c r="I407" s="182"/>
      <c r="L407" s="177"/>
      <c r="M407" s="183"/>
      <c r="N407" s="184"/>
      <c r="O407" s="184"/>
      <c r="P407" s="184"/>
      <c r="Q407" s="184"/>
      <c r="R407" s="184"/>
      <c r="S407" s="184"/>
      <c r="T407" s="185"/>
      <c r="AT407" s="186" t="s">
        <v>816</v>
      </c>
      <c r="AU407" s="186" t="s">
        <v>673</v>
      </c>
      <c r="AV407" s="11" t="s">
        <v>673</v>
      </c>
      <c r="AW407" s="11" t="s">
        <v>629</v>
      </c>
      <c r="AX407" s="11" t="s">
        <v>665</v>
      </c>
      <c r="AY407" s="186" t="s">
        <v>805</v>
      </c>
    </row>
    <row r="408" spans="2:51" s="11" customFormat="1" ht="20.25" customHeight="1">
      <c r="B408" s="177"/>
      <c r="D408" s="175" t="s">
        <v>816</v>
      </c>
      <c r="E408" s="186" t="s">
        <v>613</v>
      </c>
      <c r="F408" s="187" t="s">
        <v>613</v>
      </c>
      <c r="H408" s="188">
        <v>0</v>
      </c>
      <c r="I408" s="182"/>
      <c r="L408" s="177"/>
      <c r="M408" s="183"/>
      <c r="N408" s="184"/>
      <c r="O408" s="184"/>
      <c r="P408" s="184"/>
      <c r="Q408" s="184"/>
      <c r="R408" s="184"/>
      <c r="S408" s="184"/>
      <c r="T408" s="185"/>
      <c r="AT408" s="186" t="s">
        <v>816</v>
      </c>
      <c r="AU408" s="186" t="s">
        <v>673</v>
      </c>
      <c r="AV408" s="11" t="s">
        <v>673</v>
      </c>
      <c r="AW408" s="11" t="s">
        <v>629</v>
      </c>
      <c r="AX408" s="11" t="s">
        <v>665</v>
      </c>
      <c r="AY408" s="186" t="s">
        <v>805</v>
      </c>
    </row>
    <row r="409" spans="2:51" s="11" customFormat="1" ht="20.25" customHeight="1">
      <c r="B409" s="177"/>
      <c r="D409" s="175" t="s">
        <v>816</v>
      </c>
      <c r="E409" s="186" t="s">
        <v>613</v>
      </c>
      <c r="F409" s="187" t="s">
        <v>613</v>
      </c>
      <c r="H409" s="188">
        <v>0</v>
      </c>
      <c r="I409" s="182"/>
      <c r="L409" s="177"/>
      <c r="M409" s="183"/>
      <c r="N409" s="184"/>
      <c r="O409" s="184"/>
      <c r="P409" s="184"/>
      <c r="Q409" s="184"/>
      <c r="R409" s="184"/>
      <c r="S409" s="184"/>
      <c r="T409" s="185"/>
      <c r="AT409" s="186" t="s">
        <v>816</v>
      </c>
      <c r="AU409" s="186" t="s">
        <v>673</v>
      </c>
      <c r="AV409" s="11" t="s">
        <v>673</v>
      </c>
      <c r="AW409" s="11" t="s">
        <v>629</v>
      </c>
      <c r="AX409" s="11" t="s">
        <v>665</v>
      </c>
      <c r="AY409" s="186" t="s">
        <v>805</v>
      </c>
    </row>
    <row r="410" spans="2:51" s="11" customFormat="1" ht="20.25" customHeight="1">
      <c r="B410" s="177"/>
      <c r="D410" s="175" t="s">
        <v>816</v>
      </c>
      <c r="E410" s="186" t="s">
        <v>613</v>
      </c>
      <c r="F410" s="187" t="s">
        <v>613</v>
      </c>
      <c r="H410" s="188">
        <v>0</v>
      </c>
      <c r="I410" s="182"/>
      <c r="L410" s="177"/>
      <c r="M410" s="183"/>
      <c r="N410" s="184"/>
      <c r="O410" s="184"/>
      <c r="P410" s="184"/>
      <c r="Q410" s="184"/>
      <c r="R410" s="184"/>
      <c r="S410" s="184"/>
      <c r="T410" s="185"/>
      <c r="AT410" s="186" t="s">
        <v>816</v>
      </c>
      <c r="AU410" s="186" t="s">
        <v>673</v>
      </c>
      <c r="AV410" s="11" t="s">
        <v>673</v>
      </c>
      <c r="AW410" s="11" t="s">
        <v>629</v>
      </c>
      <c r="AX410" s="11" t="s">
        <v>665</v>
      </c>
      <c r="AY410" s="186" t="s">
        <v>805</v>
      </c>
    </row>
    <row r="411" spans="2:51" s="11" customFormat="1" ht="20.25" customHeight="1">
      <c r="B411" s="177"/>
      <c r="D411" s="175" t="s">
        <v>816</v>
      </c>
      <c r="E411" s="186" t="s">
        <v>613</v>
      </c>
      <c r="F411" s="187" t="s">
        <v>613</v>
      </c>
      <c r="H411" s="188">
        <v>0</v>
      </c>
      <c r="I411" s="182"/>
      <c r="L411" s="177"/>
      <c r="M411" s="183"/>
      <c r="N411" s="184"/>
      <c r="O411" s="184"/>
      <c r="P411" s="184"/>
      <c r="Q411" s="184"/>
      <c r="R411" s="184"/>
      <c r="S411" s="184"/>
      <c r="T411" s="185"/>
      <c r="AT411" s="186" t="s">
        <v>816</v>
      </c>
      <c r="AU411" s="186" t="s">
        <v>673</v>
      </c>
      <c r="AV411" s="11" t="s">
        <v>673</v>
      </c>
      <c r="AW411" s="11" t="s">
        <v>629</v>
      </c>
      <c r="AX411" s="11" t="s">
        <v>665</v>
      </c>
      <c r="AY411" s="186" t="s">
        <v>805</v>
      </c>
    </row>
    <row r="412" spans="2:51" s="11" customFormat="1" ht="20.25" customHeight="1">
      <c r="B412" s="177"/>
      <c r="D412" s="175" t="s">
        <v>816</v>
      </c>
      <c r="E412" s="186" t="s">
        <v>613</v>
      </c>
      <c r="F412" s="187" t="s">
        <v>613</v>
      </c>
      <c r="H412" s="188">
        <v>0</v>
      </c>
      <c r="I412" s="182"/>
      <c r="L412" s="177"/>
      <c r="M412" s="183"/>
      <c r="N412" s="184"/>
      <c r="O412" s="184"/>
      <c r="P412" s="184"/>
      <c r="Q412" s="184"/>
      <c r="R412" s="184"/>
      <c r="S412" s="184"/>
      <c r="T412" s="185"/>
      <c r="AT412" s="186" t="s">
        <v>816</v>
      </c>
      <c r="AU412" s="186" t="s">
        <v>673</v>
      </c>
      <c r="AV412" s="11" t="s">
        <v>673</v>
      </c>
      <c r="AW412" s="11" t="s">
        <v>629</v>
      </c>
      <c r="AX412" s="11" t="s">
        <v>665</v>
      </c>
      <c r="AY412" s="186" t="s">
        <v>805</v>
      </c>
    </row>
    <row r="413" spans="2:51" s="11" customFormat="1" ht="20.25" customHeight="1">
      <c r="B413" s="177"/>
      <c r="D413" s="178" t="s">
        <v>816</v>
      </c>
      <c r="E413" s="179" t="s">
        <v>613</v>
      </c>
      <c r="F413" s="180" t="s">
        <v>613</v>
      </c>
      <c r="H413" s="181">
        <v>0</v>
      </c>
      <c r="I413" s="182"/>
      <c r="L413" s="177"/>
      <c r="M413" s="183"/>
      <c r="N413" s="184"/>
      <c r="O413" s="184"/>
      <c r="P413" s="184"/>
      <c r="Q413" s="184"/>
      <c r="R413" s="184"/>
      <c r="S413" s="184"/>
      <c r="T413" s="185"/>
      <c r="AT413" s="186" t="s">
        <v>816</v>
      </c>
      <c r="AU413" s="186" t="s">
        <v>673</v>
      </c>
      <c r="AV413" s="11" t="s">
        <v>673</v>
      </c>
      <c r="AW413" s="11" t="s">
        <v>629</v>
      </c>
      <c r="AX413" s="11" t="s">
        <v>665</v>
      </c>
      <c r="AY413" s="186" t="s">
        <v>805</v>
      </c>
    </row>
    <row r="414" spans="2:65" s="1" customFormat="1" ht="28.5" customHeight="1">
      <c r="B414" s="162"/>
      <c r="C414" s="163" t="s">
        <v>1212</v>
      </c>
      <c r="D414" s="163" t="s">
        <v>807</v>
      </c>
      <c r="E414" s="164" t="s">
        <v>1213</v>
      </c>
      <c r="F414" s="165" t="s">
        <v>1214</v>
      </c>
      <c r="G414" s="166" t="s">
        <v>1119</v>
      </c>
      <c r="H414" s="167">
        <v>1</v>
      </c>
      <c r="I414" s="168"/>
      <c r="J414" s="169">
        <f>ROUND(I414*H414,2)</f>
        <v>0</v>
      </c>
      <c r="K414" s="165" t="s">
        <v>613</v>
      </c>
      <c r="L414" s="35"/>
      <c r="M414" s="170" t="s">
        <v>613</v>
      </c>
      <c r="N414" s="171" t="s">
        <v>636</v>
      </c>
      <c r="O414" s="36"/>
      <c r="P414" s="172">
        <f>O414*H414</f>
        <v>0</v>
      </c>
      <c r="Q414" s="172">
        <v>0</v>
      </c>
      <c r="R414" s="172">
        <f>Q414*H414</f>
        <v>0</v>
      </c>
      <c r="S414" s="172">
        <v>0</v>
      </c>
      <c r="T414" s="173">
        <f>S414*H414</f>
        <v>0</v>
      </c>
      <c r="AR414" s="18" t="s">
        <v>812</v>
      </c>
      <c r="AT414" s="18" t="s">
        <v>807</v>
      </c>
      <c r="AU414" s="18" t="s">
        <v>673</v>
      </c>
      <c r="AY414" s="18" t="s">
        <v>805</v>
      </c>
      <c r="BE414" s="174">
        <f>IF(N414="základní",J414,0)</f>
        <v>0</v>
      </c>
      <c r="BF414" s="174">
        <f>IF(N414="snížená",J414,0)</f>
        <v>0</v>
      </c>
      <c r="BG414" s="174">
        <f>IF(N414="zákl. přenesená",J414,0)</f>
        <v>0</v>
      </c>
      <c r="BH414" s="174">
        <f>IF(N414="sníž. přenesená",J414,0)</f>
        <v>0</v>
      </c>
      <c r="BI414" s="174">
        <f>IF(N414="nulová",J414,0)</f>
        <v>0</v>
      </c>
      <c r="BJ414" s="18" t="s">
        <v>615</v>
      </c>
      <c r="BK414" s="174">
        <f>ROUND(I414*H414,2)</f>
        <v>0</v>
      </c>
      <c r="BL414" s="18" t="s">
        <v>812</v>
      </c>
      <c r="BM414" s="18" t="s">
        <v>1215</v>
      </c>
    </row>
    <row r="415" spans="2:51" s="11" customFormat="1" ht="20.25" customHeight="1">
      <c r="B415" s="177"/>
      <c r="D415" s="175" t="s">
        <v>816</v>
      </c>
      <c r="E415" s="186" t="s">
        <v>613</v>
      </c>
      <c r="F415" s="187" t="s">
        <v>615</v>
      </c>
      <c r="H415" s="188">
        <v>1</v>
      </c>
      <c r="I415" s="182"/>
      <c r="L415" s="177"/>
      <c r="M415" s="183"/>
      <c r="N415" s="184"/>
      <c r="O415" s="184"/>
      <c r="P415" s="184"/>
      <c r="Q415" s="184"/>
      <c r="R415" s="184"/>
      <c r="S415" s="184"/>
      <c r="T415" s="185"/>
      <c r="AT415" s="186" t="s">
        <v>816</v>
      </c>
      <c r="AU415" s="186" t="s">
        <v>673</v>
      </c>
      <c r="AV415" s="11" t="s">
        <v>673</v>
      </c>
      <c r="AW415" s="11" t="s">
        <v>629</v>
      </c>
      <c r="AX415" s="11" t="s">
        <v>615</v>
      </c>
      <c r="AY415" s="186" t="s">
        <v>805</v>
      </c>
    </row>
    <row r="416" spans="2:51" s="11" customFormat="1" ht="20.25" customHeight="1">
      <c r="B416" s="177"/>
      <c r="D416" s="175" t="s">
        <v>816</v>
      </c>
      <c r="E416" s="186" t="s">
        <v>613</v>
      </c>
      <c r="F416" s="187" t="s">
        <v>613</v>
      </c>
      <c r="H416" s="188">
        <v>0</v>
      </c>
      <c r="I416" s="182"/>
      <c r="L416" s="177"/>
      <c r="M416" s="183"/>
      <c r="N416" s="184"/>
      <c r="O416" s="184"/>
      <c r="P416" s="184"/>
      <c r="Q416" s="184"/>
      <c r="R416" s="184"/>
      <c r="S416" s="184"/>
      <c r="T416" s="185"/>
      <c r="AT416" s="186" t="s">
        <v>816</v>
      </c>
      <c r="AU416" s="186" t="s">
        <v>673</v>
      </c>
      <c r="AV416" s="11" t="s">
        <v>673</v>
      </c>
      <c r="AW416" s="11" t="s">
        <v>629</v>
      </c>
      <c r="AX416" s="11" t="s">
        <v>665</v>
      </c>
      <c r="AY416" s="186" t="s">
        <v>805</v>
      </c>
    </row>
    <row r="417" spans="2:51" s="11" customFormat="1" ht="20.25" customHeight="1">
      <c r="B417" s="177"/>
      <c r="D417" s="175" t="s">
        <v>816</v>
      </c>
      <c r="E417" s="186" t="s">
        <v>613</v>
      </c>
      <c r="F417" s="187" t="s">
        <v>613</v>
      </c>
      <c r="H417" s="188">
        <v>0</v>
      </c>
      <c r="I417" s="182"/>
      <c r="L417" s="177"/>
      <c r="M417" s="183"/>
      <c r="N417" s="184"/>
      <c r="O417" s="184"/>
      <c r="P417" s="184"/>
      <c r="Q417" s="184"/>
      <c r="R417" s="184"/>
      <c r="S417" s="184"/>
      <c r="T417" s="185"/>
      <c r="AT417" s="186" t="s">
        <v>816</v>
      </c>
      <c r="AU417" s="186" t="s">
        <v>673</v>
      </c>
      <c r="AV417" s="11" t="s">
        <v>673</v>
      </c>
      <c r="AW417" s="11" t="s">
        <v>629</v>
      </c>
      <c r="AX417" s="11" t="s">
        <v>665</v>
      </c>
      <c r="AY417" s="186" t="s">
        <v>805</v>
      </c>
    </row>
    <row r="418" spans="2:51" s="11" customFormat="1" ht="20.25" customHeight="1">
      <c r="B418" s="177"/>
      <c r="D418" s="175" t="s">
        <v>816</v>
      </c>
      <c r="E418" s="186" t="s">
        <v>613</v>
      </c>
      <c r="F418" s="187" t="s">
        <v>613</v>
      </c>
      <c r="H418" s="188">
        <v>0</v>
      </c>
      <c r="I418" s="182"/>
      <c r="L418" s="177"/>
      <c r="M418" s="183"/>
      <c r="N418" s="184"/>
      <c r="O418" s="184"/>
      <c r="P418" s="184"/>
      <c r="Q418" s="184"/>
      <c r="R418" s="184"/>
      <c r="S418" s="184"/>
      <c r="T418" s="185"/>
      <c r="AT418" s="186" t="s">
        <v>816</v>
      </c>
      <c r="AU418" s="186" t="s">
        <v>673</v>
      </c>
      <c r="AV418" s="11" t="s">
        <v>673</v>
      </c>
      <c r="AW418" s="11" t="s">
        <v>629</v>
      </c>
      <c r="AX418" s="11" t="s">
        <v>665</v>
      </c>
      <c r="AY418" s="186" t="s">
        <v>805</v>
      </c>
    </row>
    <row r="419" spans="2:51" s="11" customFormat="1" ht="20.25" customHeight="1">
      <c r="B419" s="177"/>
      <c r="D419" s="175" t="s">
        <v>816</v>
      </c>
      <c r="E419" s="186" t="s">
        <v>613</v>
      </c>
      <c r="F419" s="187" t="s">
        <v>613</v>
      </c>
      <c r="H419" s="188">
        <v>0</v>
      </c>
      <c r="I419" s="182"/>
      <c r="L419" s="177"/>
      <c r="M419" s="183"/>
      <c r="N419" s="184"/>
      <c r="O419" s="184"/>
      <c r="P419" s="184"/>
      <c r="Q419" s="184"/>
      <c r="R419" s="184"/>
      <c r="S419" s="184"/>
      <c r="T419" s="185"/>
      <c r="AT419" s="186" t="s">
        <v>816</v>
      </c>
      <c r="AU419" s="186" t="s">
        <v>673</v>
      </c>
      <c r="AV419" s="11" t="s">
        <v>673</v>
      </c>
      <c r="AW419" s="11" t="s">
        <v>629</v>
      </c>
      <c r="AX419" s="11" t="s">
        <v>665</v>
      </c>
      <c r="AY419" s="186" t="s">
        <v>805</v>
      </c>
    </row>
    <row r="420" spans="2:51" s="11" customFormat="1" ht="20.25" customHeight="1">
      <c r="B420" s="177"/>
      <c r="D420" s="175" t="s">
        <v>816</v>
      </c>
      <c r="E420" s="186" t="s">
        <v>613</v>
      </c>
      <c r="F420" s="187" t="s">
        <v>613</v>
      </c>
      <c r="H420" s="188">
        <v>0</v>
      </c>
      <c r="I420" s="182"/>
      <c r="L420" s="177"/>
      <c r="M420" s="183"/>
      <c r="N420" s="184"/>
      <c r="O420" s="184"/>
      <c r="P420" s="184"/>
      <c r="Q420" s="184"/>
      <c r="R420" s="184"/>
      <c r="S420" s="184"/>
      <c r="T420" s="185"/>
      <c r="AT420" s="186" t="s">
        <v>816</v>
      </c>
      <c r="AU420" s="186" t="s">
        <v>673</v>
      </c>
      <c r="AV420" s="11" t="s">
        <v>673</v>
      </c>
      <c r="AW420" s="11" t="s">
        <v>629</v>
      </c>
      <c r="AX420" s="11" t="s">
        <v>665</v>
      </c>
      <c r="AY420" s="186" t="s">
        <v>805</v>
      </c>
    </row>
    <row r="421" spans="2:51" s="11" customFormat="1" ht="20.25" customHeight="1">
      <c r="B421" s="177"/>
      <c r="D421" s="175" t="s">
        <v>816</v>
      </c>
      <c r="E421" s="186" t="s">
        <v>613</v>
      </c>
      <c r="F421" s="187" t="s">
        <v>613</v>
      </c>
      <c r="H421" s="188">
        <v>0</v>
      </c>
      <c r="I421" s="182"/>
      <c r="L421" s="177"/>
      <c r="M421" s="183"/>
      <c r="N421" s="184"/>
      <c r="O421" s="184"/>
      <c r="P421" s="184"/>
      <c r="Q421" s="184"/>
      <c r="R421" s="184"/>
      <c r="S421" s="184"/>
      <c r="T421" s="185"/>
      <c r="AT421" s="186" t="s">
        <v>816</v>
      </c>
      <c r="AU421" s="186" t="s">
        <v>673</v>
      </c>
      <c r="AV421" s="11" t="s">
        <v>673</v>
      </c>
      <c r="AW421" s="11" t="s">
        <v>629</v>
      </c>
      <c r="AX421" s="11" t="s">
        <v>665</v>
      </c>
      <c r="AY421" s="186" t="s">
        <v>805</v>
      </c>
    </row>
    <row r="422" spans="2:51" s="11" customFormat="1" ht="20.25" customHeight="1">
      <c r="B422" s="177"/>
      <c r="D422" s="175" t="s">
        <v>816</v>
      </c>
      <c r="E422" s="186" t="s">
        <v>613</v>
      </c>
      <c r="F422" s="187" t="s">
        <v>613</v>
      </c>
      <c r="H422" s="188">
        <v>0</v>
      </c>
      <c r="I422" s="182"/>
      <c r="L422" s="177"/>
      <c r="M422" s="183"/>
      <c r="N422" s="184"/>
      <c r="O422" s="184"/>
      <c r="P422" s="184"/>
      <c r="Q422" s="184"/>
      <c r="R422" s="184"/>
      <c r="S422" s="184"/>
      <c r="T422" s="185"/>
      <c r="AT422" s="186" t="s">
        <v>816</v>
      </c>
      <c r="AU422" s="186" t="s">
        <v>673</v>
      </c>
      <c r="AV422" s="11" t="s">
        <v>673</v>
      </c>
      <c r="AW422" s="11" t="s">
        <v>629</v>
      </c>
      <c r="AX422" s="11" t="s">
        <v>665</v>
      </c>
      <c r="AY422" s="186" t="s">
        <v>805</v>
      </c>
    </row>
    <row r="423" spans="2:51" s="11" customFormat="1" ht="20.25" customHeight="1">
      <c r="B423" s="177"/>
      <c r="D423" s="175" t="s">
        <v>816</v>
      </c>
      <c r="E423" s="186" t="s">
        <v>613</v>
      </c>
      <c r="F423" s="187" t="s">
        <v>613</v>
      </c>
      <c r="H423" s="188">
        <v>0</v>
      </c>
      <c r="I423" s="182"/>
      <c r="L423" s="177"/>
      <c r="M423" s="183"/>
      <c r="N423" s="184"/>
      <c r="O423" s="184"/>
      <c r="P423" s="184"/>
      <c r="Q423" s="184"/>
      <c r="R423" s="184"/>
      <c r="S423" s="184"/>
      <c r="T423" s="185"/>
      <c r="AT423" s="186" t="s">
        <v>816</v>
      </c>
      <c r="AU423" s="186" t="s">
        <v>673</v>
      </c>
      <c r="AV423" s="11" t="s">
        <v>673</v>
      </c>
      <c r="AW423" s="11" t="s">
        <v>629</v>
      </c>
      <c r="AX423" s="11" t="s">
        <v>665</v>
      </c>
      <c r="AY423" s="186" t="s">
        <v>805</v>
      </c>
    </row>
    <row r="424" spans="2:51" s="11" customFormat="1" ht="20.25" customHeight="1">
      <c r="B424" s="177"/>
      <c r="D424" s="175" t="s">
        <v>816</v>
      </c>
      <c r="E424" s="186" t="s">
        <v>613</v>
      </c>
      <c r="F424" s="187" t="s">
        <v>613</v>
      </c>
      <c r="H424" s="188">
        <v>0</v>
      </c>
      <c r="I424" s="182"/>
      <c r="L424" s="177"/>
      <c r="M424" s="183"/>
      <c r="N424" s="184"/>
      <c r="O424" s="184"/>
      <c r="P424" s="184"/>
      <c r="Q424" s="184"/>
      <c r="R424" s="184"/>
      <c r="S424" s="184"/>
      <c r="T424" s="185"/>
      <c r="AT424" s="186" t="s">
        <v>816</v>
      </c>
      <c r="AU424" s="186" t="s">
        <v>673</v>
      </c>
      <c r="AV424" s="11" t="s">
        <v>673</v>
      </c>
      <c r="AW424" s="11" t="s">
        <v>629</v>
      </c>
      <c r="AX424" s="11" t="s">
        <v>665</v>
      </c>
      <c r="AY424" s="186" t="s">
        <v>805</v>
      </c>
    </row>
    <row r="425" spans="2:51" s="11" customFormat="1" ht="20.25" customHeight="1">
      <c r="B425" s="177"/>
      <c r="D425" s="175" t="s">
        <v>816</v>
      </c>
      <c r="E425" s="186" t="s">
        <v>613</v>
      </c>
      <c r="F425" s="187" t="s">
        <v>613</v>
      </c>
      <c r="H425" s="188">
        <v>0</v>
      </c>
      <c r="I425" s="182"/>
      <c r="L425" s="177"/>
      <c r="M425" s="183"/>
      <c r="N425" s="184"/>
      <c r="O425" s="184"/>
      <c r="P425" s="184"/>
      <c r="Q425" s="184"/>
      <c r="R425" s="184"/>
      <c r="S425" s="184"/>
      <c r="T425" s="185"/>
      <c r="AT425" s="186" t="s">
        <v>816</v>
      </c>
      <c r="AU425" s="186" t="s">
        <v>673</v>
      </c>
      <c r="AV425" s="11" t="s">
        <v>673</v>
      </c>
      <c r="AW425" s="11" t="s">
        <v>629</v>
      </c>
      <c r="AX425" s="11" t="s">
        <v>665</v>
      </c>
      <c r="AY425" s="186" t="s">
        <v>805</v>
      </c>
    </row>
    <row r="426" spans="2:51" s="11" customFormat="1" ht="20.25" customHeight="1">
      <c r="B426" s="177"/>
      <c r="D426" s="178" t="s">
        <v>816</v>
      </c>
      <c r="E426" s="179" t="s">
        <v>613</v>
      </c>
      <c r="F426" s="180" t="s">
        <v>613</v>
      </c>
      <c r="H426" s="181">
        <v>0</v>
      </c>
      <c r="I426" s="182"/>
      <c r="L426" s="177"/>
      <c r="M426" s="183"/>
      <c r="N426" s="184"/>
      <c r="O426" s="184"/>
      <c r="P426" s="184"/>
      <c r="Q426" s="184"/>
      <c r="R426" s="184"/>
      <c r="S426" s="184"/>
      <c r="T426" s="185"/>
      <c r="AT426" s="186" t="s">
        <v>816</v>
      </c>
      <c r="AU426" s="186" t="s">
        <v>673</v>
      </c>
      <c r="AV426" s="11" t="s">
        <v>673</v>
      </c>
      <c r="AW426" s="11" t="s">
        <v>629</v>
      </c>
      <c r="AX426" s="11" t="s">
        <v>665</v>
      </c>
      <c r="AY426" s="186" t="s">
        <v>805</v>
      </c>
    </row>
    <row r="427" spans="2:65" s="1" customFormat="1" ht="20.25" customHeight="1">
      <c r="B427" s="162"/>
      <c r="C427" s="163" t="s">
        <v>1216</v>
      </c>
      <c r="D427" s="163" t="s">
        <v>807</v>
      </c>
      <c r="E427" s="164" t="s">
        <v>1217</v>
      </c>
      <c r="F427" s="165" t="s">
        <v>1218</v>
      </c>
      <c r="G427" s="166" t="s">
        <v>1119</v>
      </c>
      <c r="H427" s="167">
        <v>1</v>
      </c>
      <c r="I427" s="168"/>
      <c r="J427" s="169">
        <f>ROUND(I427*H427,2)</f>
        <v>0</v>
      </c>
      <c r="K427" s="165" t="s">
        <v>613</v>
      </c>
      <c r="L427" s="35"/>
      <c r="M427" s="170" t="s">
        <v>613</v>
      </c>
      <c r="N427" s="171" t="s">
        <v>636</v>
      </c>
      <c r="O427" s="36"/>
      <c r="P427" s="172">
        <f>O427*H427</f>
        <v>0</v>
      </c>
      <c r="Q427" s="172">
        <v>0</v>
      </c>
      <c r="R427" s="172">
        <f>Q427*H427</f>
        <v>0</v>
      </c>
      <c r="S427" s="172">
        <v>0</v>
      </c>
      <c r="T427" s="173">
        <f>S427*H427</f>
        <v>0</v>
      </c>
      <c r="AR427" s="18" t="s">
        <v>812</v>
      </c>
      <c r="AT427" s="18" t="s">
        <v>807</v>
      </c>
      <c r="AU427" s="18" t="s">
        <v>673</v>
      </c>
      <c r="AY427" s="18" t="s">
        <v>805</v>
      </c>
      <c r="BE427" s="174">
        <f>IF(N427="základní",J427,0)</f>
        <v>0</v>
      </c>
      <c r="BF427" s="174">
        <f>IF(N427="snížená",J427,0)</f>
        <v>0</v>
      </c>
      <c r="BG427" s="174">
        <f>IF(N427="zákl. přenesená",J427,0)</f>
        <v>0</v>
      </c>
      <c r="BH427" s="174">
        <f>IF(N427="sníž. přenesená",J427,0)</f>
        <v>0</v>
      </c>
      <c r="BI427" s="174">
        <f>IF(N427="nulová",J427,0)</f>
        <v>0</v>
      </c>
      <c r="BJ427" s="18" t="s">
        <v>615</v>
      </c>
      <c r="BK427" s="174">
        <f>ROUND(I427*H427,2)</f>
        <v>0</v>
      </c>
      <c r="BL427" s="18" t="s">
        <v>812</v>
      </c>
      <c r="BM427" s="18" t="s">
        <v>1219</v>
      </c>
    </row>
    <row r="428" spans="2:51" s="11" customFormat="1" ht="20.25" customHeight="1">
      <c r="B428" s="177"/>
      <c r="D428" s="175" t="s">
        <v>816</v>
      </c>
      <c r="E428" s="186" t="s">
        <v>613</v>
      </c>
      <c r="F428" s="187" t="s">
        <v>615</v>
      </c>
      <c r="H428" s="188">
        <v>1</v>
      </c>
      <c r="I428" s="182"/>
      <c r="L428" s="177"/>
      <c r="M428" s="183"/>
      <c r="N428" s="184"/>
      <c r="O428" s="184"/>
      <c r="P428" s="184"/>
      <c r="Q428" s="184"/>
      <c r="R428" s="184"/>
      <c r="S428" s="184"/>
      <c r="T428" s="185"/>
      <c r="AT428" s="186" t="s">
        <v>816</v>
      </c>
      <c r="AU428" s="186" t="s">
        <v>673</v>
      </c>
      <c r="AV428" s="11" t="s">
        <v>673</v>
      </c>
      <c r="AW428" s="11" t="s">
        <v>629</v>
      </c>
      <c r="AX428" s="11" t="s">
        <v>615</v>
      </c>
      <c r="AY428" s="186" t="s">
        <v>805</v>
      </c>
    </row>
    <row r="429" spans="2:51" s="11" customFormat="1" ht="20.25" customHeight="1">
      <c r="B429" s="177"/>
      <c r="D429" s="175" t="s">
        <v>816</v>
      </c>
      <c r="E429" s="186" t="s">
        <v>613</v>
      </c>
      <c r="F429" s="187" t="s">
        <v>613</v>
      </c>
      <c r="H429" s="188">
        <v>0</v>
      </c>
      <c r="I429" s="182"/>
      <c r="L429" s="177"/>
      <c r="M429" s="183"/>
      <c r="N429" s="184"/>
      <c r="O429" s="184"/>
      <c r="P429" s="184"/>
      <c r="Q429" s="184"/>
      <c r="R429" s="184"/>
      <c r="S429" s="184"/>
      <c r="T429" s="185"/>
      <c r="AT429" s="186" t="s">
        <v>816</v>
      </c>
      <c r="AU429" s="186" t="s">
        <v>673</v>
      </c>
      <c r="AV429" s="11" t="s">
        <v>673</v>
      </c>
      <c r="AW429" s="11" t="s">
        <v>629</v>
      </c>
      <c r="AX429" s="11" t="s">
        <v>665</v>
      </c>
      <c r="AY429" s="186" t="s">
        <v>805</v>
      </c>
    </row>
    <row r="430" spans="2:51" s="11" customFormat="1" ht="20.25" customHeight="1">
      <c r="B430" s="177"/>
      <c r="D430" s="175" t="s">
        <v>816</v>
      </c>
      <c r="E430" s="186" t="s">
        <v>613</v>
      </c>
      <c r="F430" s="187" t="s">
        <v>613</v>
      </c>
      <c r="H430" s="188">
        <v>0</v>
      </c>
      <c r="I430" s="182"/>
      <c r="L430" s="177"/>
      <c r="M430" s="183"/>
      <c r="N430" s="184"/>
      <c r="O430" s="184"/>
      <c r="P430" s="184"/>
      <c r="Q430" s="184"/>
      <c r="R430" s="184"/>
      <c r="S430" s="184"/>
      <c r="T430" s="185"/>
      <c r="AT430" s="186" t="s">
        <v>816</v>
      </c>
      <c r="AU430" s="186" t="s">
        <v>673</v>
      </c>
      <c r="AV430" s="11" t="s">
        <v>673</v>
      </c>
      <c r="AW430" s="11" t="s">
        <v>629</v>
      </c>
      <c r="AX430" s="11" t="s">
        <v>665</v>
      </c>
      <c r="AY430" s="186" t="s">
        <v>805</v>
      </c>
    </row>
    <row r="431" spans="2:51" s="11" customFormat="1" ht="20.25" customHeight="1">
      <c r="B431" s="177"/>
      <c r="D431" s="175" t="s">
        <v>816</v>
      </c>
      <c r="E431" s="186" t="s">
        <v>613</v>
      </c>
      <c r="F431" s="187" t="s">
        <v>613</v>
      </c>
      <c r="H431" s="188">
        <v>0</v>
      </c>
      <c r="I431" s="182"/>
      <c r="L431" s="177"/>
      <c r="M431" s="183"/>
      <c r="N431" s="184"/>
      <c r="O431" s="184"/>
      <c r="P431" s="184"/>
      <c r="Q431" s="184"/>
      <c r="R431" s="184"/>
      <c r="S431" s="184"/>
      <c r="T431" s="185"/>
      <c r="AT431" s="186" t="s">
        <v>816</v>
      </c>
      <c r="AU431" s="186" t="s">
        <v>673</v>
      </c>
      <c r="AV431" s="11" t="s">
        <v>673</v>
      </c>
      <c r="AW431" s="11" t="s">
        <v>629</v>
      </c>
      <c r="AX431" s="11" t="s">
        <v>665</v>
      </c>
      <c r="AY431" s="186" t="s">
        <v>805</v>
      </c>
    </row>
    <row r="432" spans="2:51" s="11" customFormat="1" ht="20.25" customHeight="1">
      <c r="B432" s="177"/>
      <c r="D432" s="175" t="s">
        <v>816</v>
      </c>
      <c r="E432" s="186" t="s">
        <v>613</v>
      </c>
      <c r="F432" s="187" t="s">
        <v>613</v>
      </c>
      <c r="H432" s="188">
        <v>0</v>
      </c>
      <c r="I432" s="182"/>
      <c r="L432" s="177"/>
      <c r="M432" s="183"/>
      <c r="N432" s="184"/>
      <c r="O432" s="184"/>
      <c r="P432" s="184"/>
      <c r="Q432" s="184"/>
      <c r="R432" s="184"/>
      <c r="S432" s="184"/>
      <c r="T432" s="185"/>
      <c r="AT432" s="186" t="s">
        <v>816</v>
      </c>
      <c r="AU432" s="186" t="s">
        <v>673</v>
      </c>
      <c r="AV432" s="11" t="s">
        <v>673</v>
      </c>
      <c r="AW432" s="11" t="s">
        <v>629</v>
      </c>
      <c r="AX432" s="11" t="s">
        <v>665</v>
      </c>
      <c r="AY432" s="186" t="s">
        <v>805</v>
      </c>
    </row>
    <row r="433" spans="2:51" s="11" customFormat="1" ht="20.25" customHeight="1">
      <c r="B433" s="177"/>
      <c r="D433" s="175" t="s">
        <v>816</v>
      </c>
      <c r="E433" s="186" t="s">
        <v>613</v>
      </c>
      <c r="F433" s="187" t="s">
        <v>613</v>
      </c>
      <c r="H433" s="188">
        <v>0</v>
      </c>
      <c r="I433" s="182"/>
      <c r="L433" s="177"/>
      <c r="M433" s="183"/>
      <c r="N433" s="184"/>
      <c r="O433" s="184"/>
      <c r="P433" s="184"/>
      <c r="Q433" s="184"/>
      <c r="R433" s="184"/>
      <c r="S433" s="184"/>
      <c r="T433" s="185"/>
      <c r="AT433" s="186" t="s">
        <v>816</v>
      </c>
      <c r="AU433" s="186" t="s">
        <v>673</v>
      </c>
      <c r="AV433" s="11" t="s">
        <v>673</v>
      </c>
      <c r="AW433" s="11" t="s">
        <v>629</v>
      </c>
      <c r="AX433" s="11" t="s">
        <v>665</v>
      </c>
      <c r="AY433" s="186" t="s">
        <v>805</v>
      </c>
    </row>
    <row r="434" spans="2:51" s="11" customFormat="1" ht="20.25" customHeight="1">
      <c r="B434" s="177"/>
      <c r="D434" s="175" t="s">
        <v>816</v>
      </c>
      <c r="E434" s="186" t="s">
        <v>613</v>
      </c>
      <c r="F434" s="187" t="s">
        <v>613</v>
      </c>
      <c r="H434" s="188">
        <v>0</v>
      </c>
      <c r="I434" s="182"/>
      <c r="L434" s="177"/>
      <c r="M434" s="183"/>
      <c r="N434" s="184"/>
      <c r="O434" s="184"/>
      <c r="P434" s="184"/>
      <c r="Q434" s="184"/>
      <c r="R434" s="184"/>
      <c r="S434" s="184"/>
      <c r="T434" s="185"/>
      <c r="AT434" s="186" t="s">
        <v>816</v>
      </c>
      <c r="AU434" s="186" t="s">
        <v>673</v>
      </c>
      <c r="AV434" s="11" t="s">
        <v>673</v>
      </c>
      <c r="AW434" s="11" t="s">
        <v>629</v>
      </c>
      <c r="AX434" s="11" t="s">
        <v>665</v>
      </c>
      <c r="AY434" s="186" t="s">
        <v>805</v>
      </c>
    </row>
    <row r="435" spans="2:51" s="11" customFormat="1" ht="20.25" customHeight="1">
      <c r="B435" s="177"/>
      <c r="D435" s="175" t="s">
        <v>816</v>
      </c>
      <c r="E435" s="186" t="s">
        <v>613</v>
      </c>
      <c r="F435" s="187" t="s">
        <v>613</v>
      </c>
      <c r="H435" s="188">
        <v>0</v>
      </c>
      <c r="I435" s="182"/>
      <c r="L435" s="177"/>
      <c r="M435" s="183"/>
      <c r="N435" s="184"/>
      <c r="O435" s="184"/>
      <c r="P435" s="184"/>
      <c r="Q435" s="184"/>
      <c r="R435" s="184"/>
      <c r="S435" s="184"/>
      <c r="T435" s="185"/>
      <c r="AT435" s="186" t="s">
        <v>816</v>
      </c>
      <c r="AU435" s="186" t="s">
        <v>673</v>
      </c>
      <c r="AV435" s="11" t="s">
        <v>673</v>
      </c>
      <c r="AW435" s="11" t="s">
        <v>629</v>
      </c>
      <c r="AX435" s="11" t="s">
        <v>665</v>
      </c>
      <c r="AY435" s="186" t="s">
        <v>805</v>
      </c>
    </row>
    <row r="436" spans="2:51" s="11" customFormat="1" ht="20.25" customHeight="1">
      <c r="B436" s="177"/>
      <c r="D436" s="175" t="s">
        <v>816</v>
      </c>
      <c r="E436" s="186" t="s">
        <v>613</v>
      </c>
      <c r="F436" s="187" t="s">
        <v>613</v>
      </c>
      <c r="H436" s="188">
        <v>0</v>
      </c>
      <c r="I436" s="182"/>
      <c r="L436" s="177"/>
      <c r="M436" s="183"/>
      <c r="N436" s="184"/>
      <c r="O436" s="184"/>
      <c r="P436" s="184"/>
      <c r="Q436" s="184"/>
      <c r="R436" s="184"/>
      <c r="S436" s="184"/>
      <c r="T436" s="185"/>
      <c r="AT436" s="186" t="s">
        <v>816</v>
      </c>
      <c r="AU436" s="186" t="s">
        <v>673</v>
      </c>
      <c r="AV436" s="11" t="s">
        <v>673</v>
      </c>
      <c r="AW436" s="11" t="s">
        <v>629</v>
      </c>
      <c r="AX436" s="11" t="s">
        <v>665</v>
      </c>
      <c r="AY436" s="186" t="s">
        <v>805</v>
      </c>
    </row>
    <row r="437" spans="2:51" s="11" customFormat="1" ht="20.25" customHeight="1">
      <c r="B437" s="177"/>
      <c r="D437" s="175" t="s">
        <v>816</v>
      </c>
      <c r="E437" s="186" t="s">
        <v>613</v>
      </c>
      <c r="F437" s="187" t="s">
        <v>613</v>
      </c>
      <c r="H437" s="188">
        <v>0</v>
      </c>
      <c r="I437" s="182"/>
      <c r="L437" s="177"/>
      <c r="M437" s="183"/>
      <c r="N437" s="184"/>
      <c r="O437" s="184"/>
      <c r="P437" s="184"/>
      <c r="Q437" s="184"/>
      <c r="R437" s="184"/>
      <c r="S437" s="184"/>
      <c r="T437" s="185"/>
      <c r="AT437" s="186" t="s">
        <v>816</v>
      </c>
      <c r="AU437" s="186" t="s">
        <v>673</v>
      </c>
      <c r="AV437" s="11" t="s">
        <v>673</v>
      </c>
      <c r="AW437" s="11" t="s">
        <v>629</v>
      </c>
      <c r="AX437" s="11" t="s">
        <v>665</v>
      </c>
      <c r="AY437" s="186" t="s">
        <v>805</v>
      </c>
    </row>
    <row r="438" spans="2:51" s="11" customFormat="1" ht="20.25" customHeight="1">
      <c r="B438" s="177"/>
      <c r="D438" s="175" t="s">
        <v>816</v>
      </c>
      <c r="E438" s="186" t="s">
        <v>613</v>
      </c>
      <c r="F438" s="187" t="s">
        <v>613</v>
      </c>
      <c r="H438" s="188">
        <v>0</v>
      </c>
      <c r="I438" s="182"/>
      <c r="L438" s="177"/>
      <c r="M438" s="183"/>
      <c r="N438" s="184"/>
      <c r="O438" s="184"/>
      <c r="P438" s="184"/>
      <c r="Q438" s="184"/>
      <c r="R438" s="184"/>
      <c r="S438" s="184"/>
      <c r="T438" s="185"/>
      <c r="AT438" s="186" t="s">
        <v>816</v>
      </c>
      <c r="AU438" s="186" t="s">
        <v>673</v>
      </c>
      <c r="AV438" s="11" t="s">
        <v>673</v>
      </c>
      <c r="AW438" s="11" t="s">
        <v>629</v>
      </c>
      <c r="AX438" s="11" t="s">
        <v>665</v>
      </c>
      <c r="AY438" s="186" t="s">
        <v>805</v>
      </c>
    </row>
    <row r="439" spans="2:51" s="11" customFormat="1" ht="20.25" customHeight="1">
      <c r="B439" s="177"/>
      <c r="D439" s="178" t="s">
        <v>816</v>
      </c>
      <c r="E439" s="179" t="s">
        <v>613</v>
      </c>
      <c r="F439" s="180" t="s">
        <v>613</v>
      </c>
      <c r="H439" s="181">
        <v>0</v>
      </c>
      <c r="I439" s="182"/>
      <c r="L439" s="177"/>
      <c r="M439" s="183"/>
      <c r="N439" s="184"/>
      <c r="O439" s="184"/>
      <c r="P439" s="184"/>
      <c r="Q439" s="184"/>
      <c r="R439" s="184"/>
      <c r="S439" s="184"/>
      <c r="T439" s="185"/>
      <c r="AT439" s="186" t="s">
        <v>816</v>
      </c>
      <c r="AU439" s="186" t="s">
        <v>673</v>
      </c>
      <c r="AV439" s="11" t="s">
        <v>673</v>
      </c>
      <c r="AW439" s="11" t="s">
        <v>629</v>
      </c>
      <c r="AX439" s="11" t="s">
        <v>665</v>
      </c>
      <c r="AY439" s="186" t="s">
        <v>805</v>
      </c>
    </row>
    <row r="440" spans="2:65" s="1" customFormat="1" ht="20.25" customHeight="1">
      <c r="B440" s="162"/>
      <c r="C440" s="163" t="s">
        <v>1220</v>
      </c>
      <c r="D440" s="163" t="s">
        <v>807</v>
      </c>
      <c r="E440" s="164" t="s">
        <v>1221</v>
      </c>
      <c r="F440" s="165" t="s">
        <v>1222</v>
      </c>
      <c r="G440" s="166" t="s">
        <v>1223</v>
      </c>
      <c r="H440" s="167">
        <v>6</v>
      </c>
      <c r="I440" s="168"/>
      <c r="J440" s="169">
        <f>ROUND(I440*H440,2)</f>
        <v>0</v>
      </c>
      <c r="K440" s="165" t="s">
        <v>613</v>
      </c>
      <c r="L440" s="35"/>
      <c r="M440" s="170" t="s">
        <v>613</v>
      </c>
      <c r="N440" s="171" t="s">
        <v>636</v>
      </c>
      <c r="O440" s="36"/>
      <c r="P440" s="172">
        <f>O440*H440</f>
        <v>0</v>
      </c>
      <c r="Q440" s="172">
        <v>0</v>
      </c>
      <c r="R440" s="172">
        <f>Q440*H440</f>
        <v>0</v>
      </c>
      <c r="S440" s="172">
        <v>0</v>
      </c>
      <c r="T440" s="173">
        <f>S440*H440</f>
        <v>0</v>
      </c>
      <c r="AR440" s="18" t="s">
        <v>812</v>
      </c>
      <c r="AT440" s="18" t="s">
        <v>807</v>
      </c>
      <c r="AU440" s="18" t="s">
        <v>673</v>
      </c>
      <c r="AY440" s="18" t="s">
        <v>805</v>
      </c>
      <c r="BE440" s="174">
        <f>IF(N440="základní",J440,0)</f>
        <v>0</v>
      </c>
      <c r="BF440" s="174">
        <f>IF(N440="snížená",J440,0)</f>
        <v>0</v>
      </c>
      <c r="BG440" s="174">
        <f>IF(N440="zákl. přenesená",J440,0)</f>
        <v>0</v>
      </c>
      <c r="BH440" s="174">
        <f>IF(N440="sníž. přenesená",J440,0)</f>
        <v>0</v>
      </c>
      <c r="BI440" s="174">
        <f>IF(N440="nulová",J440,0)</f>
        <v>0</v>
      </c>
      <c r="BJ440" s="18" t="s">
        <v>615</v>
      </c>
      <c r="BK440" s="174">
        <f>ROUND(I440*H440,2)</f>
        <v>0</v>
      </c>
      <c r="BL440" s="18" t="s">
        <v>812</v>
      </c>
      <c r="BM440" s="18" t="s">
        <v>1224</v>
      </c>
    </row>
    <row r="441" spans="2:51" s="11" customFormat="1" ht="20.25" customHeight="1">
      <c r="B441" s="177"/>
      <c r="D441" s="175" t="s">
        <v>816</v>
      </c>
      <c r="E441" s="186" t="s">
        <v>613</v>
      </c>
      <c r="F441" s="187" t="s">
        <v>829</v>
      </c>
      <c r="H441" s="188">
        <v>6</v>
      </c>
      <c r="I441" s="182"/>
      <c r="L441" s="177"/>
      <c r="M441" s="183"/>
      <c r="N441" s="184"/>
      <c r="O441" s="184"/>
      <c r="P441" s="184"/>
      <c r="Q441" s="184"/>
      <c r="R441" s="184"/>
      <c r="S441" s="184"/>
      <c r="T441" s="185"/>
      <c r="AT441" s="186" t="s">
        <v>816</v>
      </c>
      <c r="AU441" s="186" t="s">
        <v>673</v>
      </c>
      <c r="AV441" s="11" t="s">
        <v>673</v>
      </c>
      <c r="AW441" s="11" t="s">
        <v>629</v>
      </c>
      <c r="AX441" s="11" t="s">
        <v>615</v>
      </c>
      <c r="AY441" s="186" t="s">
        <v>805</v>
      </c>
    </row>
    <row r="442" spans="2:51" s="11" customFormat="1" ht="20.25" customHeight="1">
      <c r="B442" s="177"/>
      <c r="D442" s="175" t="s">
        <v>816</v>
      </c>
      <c r="E442" s="186" t="s">
        <v>613</v>
      </c>
      <c r="F442" s="187" t="s">
        <v>613</v>
      </c>
      <c r="H442" s="188">
        <v>0</v>
      </c>
      <c r="I442" s="182"/>
      <c r="L442" s="177"/>
      <c r="M442" s="183"/>
      <c r="N442" s="184"/>
      <c r="O442" s="184"/>
      <c r="P442" s="184"/>
      <c r="Q442" s="184"/>
      <c r="R442" s="184"/>
      <c r="S442" s="184"/>
      <c r="T442" s="185"/>
      <c r="AT442" s="186" t="s">
        <v>816</v>
      </c>
      <c r="AU442" s="186" t="s">
        <v>673</v>
      </c>
      <c r="AV442" s="11" t="s">
        <v>673</v>
      </c>
      <c r="AW442" s="11" t="s">
        <v>629</v>
      </c>
      <c r="AX442" s="11" t="s">
        <v>665</v>
      </c>
      <c r="AY442" s="186" t="s">
        <v>805</v>
      </c>
    </row>
    <row r="443" spans="2:51" s="11" customFormat="1" ht="20.25" customHeight="1">
      <c r="B443" s="177"/>
      <c r="D443" s="175" t="s">
        <v>816</v>
      </c>
      <c r="E443" s="186" t="s">
        <v>613</v>
      </c>
      <c r="F443" s="187" t="s">
        <v>613</v>
      </c>
      <c r="H443" s="188">
        <v>0</v>
      </c>
      <c r="I443" s="182"/>
      <c r="L443" s="177"/>
      <c r="M443" s="183"/>
      <c r="N443" s="184"/>
      <c r="O443" s="184"/>
      <c r="P443" s="184"/>
      <c r="Q443" s="184"/>
      <c r="R443" s="184"/>
      <c r="S443" s="184"/>
      <c r="T443" s="185"/>
      <c r="AT443" s="186" t="s">
        <v>816</v>
      </c>
      <c r="AU443" s="186" t="s">
        <v>673</v>
      </c>
      <c r="AV443" s="11" t="s">
        <v>673</v>
      </c>
      <c r="AW443" s="11" t="s">
        <v>629</v>
      </c>
      <c r="AX443" s="11" t="s">
        <v>665</v>
      </c>
      <c r="AY443" s="186" t="s">
        <v>805</v>
      </c>
    </row>
    <row r="444" spans="2:51" s="11" customFormat="1" ht="20.25" customHeight="1">
      <c r="B444" s="177"/>
      <c r="D444" s="175" t="s">
        <v>816</v>
      </c>
      <c r="E444" s="186" t="s">
        <v>613</v>
      </c>
      <c r="F444" s="187" t="s">
        <v>613</v>
      </c>
      <c r="H444" s="188">
        <v>0</v>
      </c>
      <c r="I444" s="182"/>
      <c r="L444" s="177"/>
      <c r="M444" s="183"/>
      <c r="N444" s="184"/>
      <c r="O444" s="184"/>
      <c r="P444" s="184"/>
      <c r="Q444" s="184"/>
      <c r="R444" s="184"/>
      <c r="S444" s="184"/>
      <c r="T444" s="185"/>
      <c r="AT444" s="186" t="s">
        <v>816</v>
      </c>
      <c r="AU444" s="186" t="s">
        <v>673</v>
      </c>
      <c r="AV444" s="11" t="s">
        <v>673</v>
      </c>
      <c r="AW444" s="11" t="s">
        <v>629</v>
      </c>
      <c r="AX444" s="11" t="s">
        <v>665</v>
      </c>
      <c r="AY444" s="186" t="s">
        <v>805</v>
      </c>
    </row>
    <row r="445" spans="2:51" s="11" customFormat="1" ht="20.25" customHeight="1">
      <c r="B445" s="177"/>
      <c r="D445" s="175" t="s">
        <v>816</v>
      </c>
      <c r="E445" s="186" t="s">
        <v>613</v>
      </c>
      <c r="F445" s="187" t="s">
        <v>613</v>
      </c>
      <c r="H445" s="188">
        <v>0</v>
      </c>
      <c r="I445" s="182"/>
      <c r="L445" s="177"/>
      <c r="M445" s="183"/>
      <c r="N445" s="184"/>
      <c r="O445" s="184"/>
      <c r="P445" s="184"/>
      <c r="Q445" s="184"/>
      <c r="R445" s="184"/>
      <c r="S445" s="184"/>
      <c r="T445" s="185"/>
      <c r="AT445" s="186" t="s">
        <v>816</v>
      </c>
      <c r="AU445" s="186" t="s">
        <v>673</v>
      </c>
      <c r="AV445" s="11" t="s">
        <v>673</v>
      </c>
      <c r="AW445" s="11" t="s">
        <v>629</v>
      </c>
      <c r="AX445" s="11" t="s">
        <v>665</v>
      </c>
      <c r="AY445" s="186" t="s">
        <v>805</v>
      </c>
    </row>
    <row r="446" spans="2:51" s="11" customFormat="1" ht="20.25" customHeight="1">
      <c r="B446" s="177"/>
      <c r="D446" s="175" t="s">
        <v>816</v>
      </c>
      <c r="E446" s="186" t="s">
        <v>613</v>
      </c>
      <c r="F446" s="187" t="s">
        <v>613</v>
      </c>
      <c r="H446" s="188">
        <v>0</v>
      </c>
      <c r="I446" s="182"/>
      <c r="L446" s="177"/>
      <c r="M446" s="183"/>
      <c r="N446" s="184"/>
      <c r="O446" s="184"/>
      <c r="P446" s="184"/>
      <c r="Q446" s="184"/>
      <c r="R446" s="184"/>
      <c r="S446" s="184"/>
      <c r="T446" s="185"/>
      <c r="AT446" s="186" t="s">
        <v>816</v>
      </c>
      <c r="AU446" s="186" t="s">
        <v>673</v>
      </c>
      <c r="AV446" s="11" t="s">
        <v>673</v>
      </c>
      <c r="AW446" s="11" t="s">
        <v>629</v>
      </c>
      <c r="AX446" s="11" t="s">
        <v>665</v>
      </c>
      <c r="AY446" s="186" t="s">
        <v>805</v>
      </c>
    </row>
    <row r="447" spans="2:51" s="11" customFormat="1" ht="20.25" customHeight="1">
      <c r="B447" s="177"/>
      <c r="D447" s="175" t="s">
        <v>816</v>
      </c>
      <c r="E447" s="186" t="s">
        <v>613</v>
      </c>
      <c r="F447" s="187" t="s">
        <v>613</v>
      </c>
      <c r="H447" s="188">
        <v>0</v>
      </c>
      <c r="I447" s="182"/>
      <c r="L447" s="177"/>
      <c r="M447" s="183"/>
      <c r="N447" s="184"/>
      <c r="O447" s="184"/>
      <c r="P447" s="184"/>
      <c r="Q447" s="184"/>
      <c r="R447" s="184"/>
      <c r="S447" s="184"/>
      <c r="T447" s="185"/>
      <c r="AT447" s="186" t="s">
        <v>816</v>
      </c>
      <c r="AU447" s="186" t="s">
        <v>673</v>
      </c>
      <c r="AV447" s="11" t="s">
        <v>673</v>
      </c>
      <c r="AW447" s="11" t="s">
        <v>629</v>
      </c>
      <c r="AX447" s="11" t="s">
        <v>665</v>
      </c>
      <c r="AY447" s="186" t="s">
        <v>805</v>
      </c>
    </row>
    <row r="448" spans="2:51" s="11" customFormat="1" ht="20.25" customHeight="1">
      <c r="B448" s="177"/>
      <c r="D448" s="175" t="s">
        <v>816</v>
      </c>
      <c r="E448" s="186" t="s">
        <v>613</v>
      </c>
      <c r="F448" s="187" t="s">
        <v>613</v>
      </c>
      <c r="H448" s="188">
        <v>0</v>
      </c>
      <c r="I448" s="182"/>
      <c r="L448" s="177"/>
      <c r="M448" s="183"/>
      <c r="N448" s="184"/>
      <c r="O448" s="184"/>
      <c r="P448" s="184"/>
      <c r="Q448" s="184"/>
      <c r="R448" s="184"/>
      <c r="S448" s="184"/>
      <c r="T448" s="185"/>
      <c r="AT448" s="186" t="s">
        <v>816</v>
      </c>
      <c r="AU448" s="186" t="s">
        <v>673</v>
      </c>
      <c r="AV448" s="11" t="s">
        <v>673</v>
      </c>
      <c r="AW448" s="11" t="s">
        <v>629</v>
      </c>
      <c r="AX448" s="11" t="s">
        <v>665</v>
      </c>
      <c r="AY448" s="186" t="s">
        <v>805</v>
      </c>
    </row>
    <row r="449" spans="2:51" s="11" customFormat="1" ht="20.25" customHeight="1">
      <c r="B449" s="177"/>
      <c r="D449" s="175" t="s">
        <v>816</v>
      </c>
      <c r="E449" s="186" t="s">
        <v>613</v>
      </c>
      <c r="F449" s="187" t="s">
        <v>613</v>
      </c>
      <c r="H449" s="188">
        <v>0</v>
      </c>
      <c r="I449" s="182"/>
      <c r="L449" s="177"/>
      <c r="M449" s="183"/>
      <c r="N449" s="184"/>
      <c r="O449" s="184"/>
      <c r="P449" s="184"/>
      <c r="Q449" s="184"/>
      <c r="R449" s="184"/>
      <c r="S449" s="184"/>
      <c r="T449" s="185"/>
      <c r="AT449" s="186" t="s">
        <v>816</v>
      </c>
      <c r="AU449" s="186" t="s">
        <v>673</v>
      </c>
      <c r="AV449" s="11" t="s">
        <v>673</v>
      </c>
      <c r="AW449" s="11" t="s">
        <v>629</v>
      </c>
      <c r="AX449" s="11" t="s">
        <v>665</v>
      </c>
      <c r="AY449" s="186" t="s">
        <v>805</v>
      </c>
    </row>
    <row r="450" spans="2:51" s="11" customFormat="1" ht="20.25" customHeight="1">
      <c r="B450" s="177"/>
      <c r="D450" s="175" t="s">
        <v>816</v>
      </c>
      <c r="E450" s="186" t="s">
        <v>613</v>
      </c>
      <c r="F450" s="187" t="s">
        <v>613</v>
      </c>
      <c r="H450" s="188">
        <v>0</v>
      </c>
      <c r="I450" s="182"/>
      <c r="L450" s="177"/>
      <c r="M450" s="183"/>
      <c r="N450" s="184"/>
      <c r="O450" s="184"/>
      <c r="P450" s="184"/>
      <c r="Q450" s="184"/>
      <c r="R450" s="184"/>
      <c r="S450" s="184"/>
      <c r="T450" s="185"/>
      <c r="AT450" s="186" t="s">
        <v>816</v>
      </c>
      <c r="AU450" s="186" t="s">
        <v>673</v>
      </c>
      <c r="AV450" s="11" t="s">
        <v>673</v>
      </c>
      <c r="AW450" s="11" t="s">
        <v>629</v>
      </c>
      <c r="AX450" s="11" t="s">
        <v>665</v>
      </c>
      <c r="AY450" s="186" t="s">
        <v>805</v>
      </c>
    </row>
    <row r="451" spans="2:51" s="11" customFormat="1" ht="20.25" customHeight="1">
      <c r="B451" s="177"/>
      <c r="D451" s="175" t="s">
        <v>816</v>
      </c>
      <c r="E451" s="186" t="s">
        <v>613</v>
      </c>
      <c r="F451" s="187" t="s">
        <v>613</v>
      </c>
      <c r="H451" s="188">
        <v>0</v>
      </c>
      <c r="I451" s="182"/>
      <c r="L451" s="177"/>
      <c r="M451" s="183"/>
      <c r="N451" s="184"/>
      <c r="O451" s="184"/>
      <c r="P451" s="184"/>
      <c r="Q451" s="184"/>
      <c r="R451" s="184"/>
      <c r="S451" s="184"/>
      <c r="T451" s="185"/>
      <c r="AT451" s="186" t="s">
        <v>816</v>
      </c>
      <c r="AU451" s="186" t="s">
        <v>673</v>
      </c>
      <c r="AV451" s="11" t="s">
        <v>673</v>
      </c>
      <c r="AW451" s="11" t="s">
        <v>629</v>
      </c>
      <c r="AX451" s="11" t="s">
        <v>665</v>
      </c>
      <c r="AY451" s="186" t="s">
        <v>805</v>
      </c>
    </row>
    <row r="452" spans="2:51" s="11" customFormat="1" ht="20.25" customHeight="1">
      <c r="B452" s="177"/>
      <c r="D452" s="178" t="s">
        <v>816</v>
      </c>
      <c r="E452" s="179" t="s">
        <v>613</v>
      </c>
      <c r="F452" s="180" t="s">
        <v>613</v>
      </c>
      <c r="H452" s="181">
        <v>0</v>
      </c>
      <c r="I452" s="182"/>
      <c r="L452" s="177"/>
      <c r="M452" s="183"/>
      <c r="N452" s="184"/>
      <c r="O452" s="184"/>
      <c r="P452" s="184"/>
      <c r="Q452" s="184"/>
      <c r="R452" s="184"/>
      <c r="S452" s="184"/>
      <c r="T452" s="185"/>
      <c r="AT452" s="186" t="s">
        <v>816</v>
      </c>
      <c r="AU452" s="186" t="s">
        <v>673</v>
      </c>
      <c r="AV452" s="11" t="s">
        <v>673</v>
      </c>
      <c r="AW452" s="11" t="s">
        <v>629</v>
      </c>
      <c r="AX452" s="11" t="s">
        <v>665</v>
      </c>
      <c r="AY452" s="186" t="s">
        <v>805</v>
      </c>
    </row>
    <row r="453" spans="2:65" s="1" customFormat="1" ht="20.25" customHeight="1">
      <c r="B453" s="162"/>
      <c r="C453" s="163" t="s">
        <v>1225</v>
      </c>
      <c r="D453" s="163" t="s">
        <v>807</v>
      </c>
      <c r="E453" s="164" t="s">
        <v>1226</v>
      </c>
      <c r="F453" s="165" t="s">
        <v>1227</v>
      </c>
      <c r="G453" s="166" t="s">
        <v>810</v>
      </c>
      <c r="H453" s="167">
        <v>96.3</v>
      </c>
      <c r="I453" s="168"/>
      <c r="J453" s="169">
        <f>ROUND(I453*H453,2)</f>
        <v>0</v>
      </c>
      <c r="K453" s="165" t="s">
        <v>613</v>
      </c>
      <c r="L453" s="35"/>
      <c r="M453" s="170" t="s">
        <v>613</v>
      </c>
      <c r="N453" s="171" t="s">
        <v>636</v>
      </c>
      <c r="O453" s="36"/>
      <c r="P453" s="172">
        <f>O453*H453</f>
        <v>0</v>
      </c>
      <c r="Q453" s="172">
        <v>0</v>
      </c>
      <c r="R453" s="172">
        <f>Q453*H453</f>
        <v>0</v>
      </c>
      <c r="S453" s="172">
        <v>0</v>
      </c>
      <c r="T453" s="173">
        <f>S453*H453</f>
        <v>0</v>
      </c>
      <c r="AR453" s="18" t="s">
        <v>812</v>
      </c>
      <c r="AT453" s="18" t="s">
        <v>807</v>
      </c>
      <c r="AU453" s="18" t="s">
        <v>673</v>
      </c>
      <c r="AY453" s="18" t="s">
        <v>805</v>
      </c>
      <c r="BE453" s="174">
        <f>IF(N453="základní",J453,0)</f>
        <v>0</v>
      </c>
      <c r="BF453" s="174">
        <f>IF(N453="snížená",J453,0)</f>
        <v>0</v>
      </c>
      <c r="BG453" s="174">
        <f>IF(N453="zákl. přenesená",J453,0)</f>
        <v>0</v>
      </c>
      <c r="BH453" s="174">
        <f>IF(N453="sníž. přenesená",J453,0)</f>
        <v>0</v>
      </c>
      <c r="BI453" s="174">
        <f>IF(N453="nulová",J453,0)</f>
        <v>0</v>
      </c>
      <c r="BJ453" s="18" t="s">
        <v>615</v>
      </c>
      <c r="BK453" s="174">
        <f>ROUND(I453*H453,2)</f>
        <v>0</v>
      </c>
      <c r="BL453" s="18" t="s">
        <v>812</v>
      </c>
      <c r="BM453" s="18" t="s">
        <v>1228</v>
      </c>
    </row>
    <row r="454" spans="2:51" s="11" customFormat="1" ht="20.25" customHeight="1">
      <c r="B454" s="177"/>
      <c r="D454" s="175" t="s">
        <v>816</v>
      </c>
      <c r="E454" s="186" t="s">
        <v>613</v>
      </c>
      <c r="F454" s="187" t="s">
        <v>1229</v>
      </c>
      <c r="H454" s="188">
        <v>96.3</v>
      </c>
      <c r="I454" s="182"/>
      <c r="L454" s="177"/>
      <c r="M454" s="183"/>
      <c r="N454" s="184"/>
      <c r="O454" s="184"/>
      <c r="P454" s="184"/>
      <c r="Q454" s="184"/>
      <c r="R454" s="184"/>
      <c r="S454" s="184"/>
      <c r="T454" s="185"/>
      <c r="AT454" s="186" t="s">
        <v>816</v>
      </c>
      <c r="AU454" s="186" t="s">
        <v>673</v>
      </c>
      <c r="AV454" s="11" t="s">
        <v>673</v>
      </c>
      <c r="AW454" s="11" t="s">
        <v>629</v>
      </c>
      <c r="AX454" s="11" t="s">
        <v>615</v>
      </c>
      <c r="AY454" s="186" t="s">
        <v>805</v>
      </c>
    </row>
    <row r="455" spans="2:51" s="11" customFormat="1" ht="20.25" customHeight="1">
      <c r="B455" s="177"/>
      <c r="D455" s="175" t="s">
        <v>816</v>
      </c>
      <c r="E455" s="186" t="s">
        <v>613</v>
      </c>
      <c r="F455" s="187" t="s">
        <v>613</v>
      </c>
      <c r="H455" s="188">
        <v>0</v>
      </c>
      <c r="I455" s="182"/>
      <c r="L455" s="177"/>
      <c r="M455" s="183"/>
      <c r="N455" s="184"/>
      <c r="O455" s="184"/>
      <c r="P455" s="184"/>
      <c r="Q455" s="184"/>
      <c r="R455" s="184"/>
      <c r="S455" s="184"/>
      <c r="T455" s="185"/>
      <c r="AT455" s="186" t="s">
        <v>816</v>
      </c>
      <c r="AU455" s="186" t="s">
        <v>673</v>
      </c>
      <c r="AV455" s="11" t="s">
        <v>673</v>
      </c>
      <c r="AW455" s="11" t="s">
        <v>629</v>
      </c>
      <c r="AX455" s="11" t="s">
        <v>665</v>
      </c>
      <c r="AY455" s="186" t="s">
        <v>805</v>
      </c>
    </row>
    <row r="456" spans="2:51" s="11" customFormat="1" ht="20.25" customHeight="1">
      <c r="B456" s="177"/>
      <c r="D456" s="175" t="s">
        <v>816</v>
      </c>
      <c r="E456" s="186" t="s">
        <v>613</v>
      </c>
      <c r="F456" s="187" t="s">
        <v>613</v>
      </c>
      <c r="H456" s="188">
        <v>0</v>
      </c>
      <c r="I456" s="182"/>
      <c r="L456" s="177"/>
      <c r="M456" s="183"/>
      <c r="N456" s="184"/>
      <c r="O456" s="184"/>
      <c r="P456" s="184"/>
      <c r="Q456" s="184"/>
      <c r="R456" s="184"/>
      <c r="S456" s="184"/>
      <c r="T456" s="185"/>
      <c r="AT456" s="186" t="s">
        <v>816</v>
      </c>
      <c r="AU456" s="186" t="s">
        <v>673</v>
      </c>
      <c r="AV456" s="11" t="s">
        <v>673</v>
      </c>
      <c r="AW456" s="11" t="s">
        <v>629</v>
      </c>
      <c r="AX456" s="11" t="s">
        <v>665</v>
      </c>
      <c r="AY456" s="186" t="s">
        <v>805</v>
      </c>
    </row>
    <row r="457" spans="2:51" s="11" customFormat="1" ht="20.25" customHeight="1">
      <c r="B457" s="177"/>
      <c r="D457" s="175" t="s">
        <v>816</v>
      </c>
      <c r="E457" s="186" t="s">
        <v>613</v>
      </c>
      <c r="F457" s="187" t="s">
        <v>613</v>
      </c>
      <c r="H457" s="188">
        <v>0</v>
      </c>
      <c r="I457" s="182"/>
      <c r="L457" s="177"/>
      <c r="M457" s="183"/>
      <c r="N457" s="184"/>
      <c r="O457" s="184"/>
      <c r="P457" s="184"/>
      <c r="Q457" s="184"/>
      <c r="R457" s="184"/>
      <c r="S457" s="184"/>
      <c r="T457" s="185"/>
      <c r="AT457" s="186" t="s">
        <v>816</v>
      </c>
      <c r="AU457" s="186" t="s">
        <v>673</v>
      </c>
      <c r="AV457" s="11" t="s">
        <v>673</v>
      </c>
      <c r="AW457" s="11" t="s">
        <v>629</v>
      </c>
      <c r="AX457" s="11" t="s">
        <v>665</v>
      </c>
      <c r="AY457" s="186" t="s">
        <v>805</v>
      </c>
    </row>
    <row r="458" spans="2:51" s="11" customFormat="1" ht="20.25" customHeight="1">
      <c r="B458" s="177"/>
      <c r="D458" s="175" t="s">
        <v>816</v>
      </c>
      <c r="E458" s="186" t="s">
        <v>613</v>
      </c>
      <c r="F458" s="187" t="s">
        <v>613</v>
      </c>
      <c r="H458" s="188">
        <v>0</v>
      </c>
      <c r="I458" s="182"/>
      <c r="L458" s="177"/>
      <c r="M458" s="183"/>
      <c r="N458" s="184"/>
      <c r="O458" s="184"/>
      <c r="P458" s="184"/>
      <c r="Q458" s="184"/>
      <c r="R458" s="184"/>
      <c r="S458" s="184"/>
      <c r="T458" s="185"/>
      <c r="AT458" s="186" t="s">
        <v>816</v>
      </c>
      <c r="AU458" s="186" t="s">
        <v>673</v>
      </c>
      <c r="AV458" s="11" t="s">
        <v>673</v>
      </c>
      <c r="AW458" s="11" t="s">
        <v>629</v>
      </c>
      <c r="AX458" s="11" t="s">
        <v>665</v>
      </c>
      <c r="AY458" s="186" t="s">
        <v>805</v>
      </c>
    </row>
    <row r="459" spans="2:51" s="11" customFormat="1" ht="20.25" customHeight="1">
      <c r="B459" s="177"/>
      <c r="D459" s="175" t="s">
        <v>816</v>
      </c>
      <c r="E459" s="186" t="s">
        <v>613</v>
      </c>
      <c r="F459" s="187" t="s">
        <v>613</v>
      </c>
      <c r="H459" s="188">
        <v>0</v>
      </c>
      <c r="I459" s="182"/>
      <c r="L459" s="177"/>
      <c r="M459" s="183"/>
      <c r="N459" s="184"/>
      <c r="O459" s="184"/>
      <c r="P459" s="184"/>
      <c r="Q459" s="184"/>
      <c r="R459" s="184"/>
      <c r="S459" s="184"/>
      <c r="T459" s="185"/>
      <c r="AT459" s="186" t="s">
        <v>816</v>
      </c>
      <c r="AU459" s="186" t="s">
        <v>673</v>
      </c>
      <c r="AV459" s="11" t="s">
        <v>673</v>
      </c>
      <c r="AW459" s="11" t="s">
        <v>629</v>
      </c>
      <c r="AX459" s="11" t="s">
        <v>665</v>
      </c>
      <c r="AY459" s="186" t="s">
        <v>805</v>
      </c>
    </row>
    <row r="460" spans="2:51" s="11" customFormat="1" ht="20.25" customHeight="1">
      <c r="B460" s="177"/>
      <c r="D460" s="175" t="s">
        <v>816</v>
      </c>
      <c r="E460" s="186" t="s">
        <v>613</v>
      </c>
      <c r="F460" s="187" t="s">
        <v>613</v>
      </c>
      <c r="H460" s="188">
        <v>0</v>
      </c>
      <c r="I460" s="182"/>
      <c r="L460" s="177"/>
      <c r="M460" s="183"/>
      <c r="N460" s="184"/>
      <c r="O460" s="184"/>
      <c r="P460" s="184"/>
      <c r="Q460" s="184"/>
      <c r="R460" s="184"/>
      <c r="S460" s="184"/>
      <c r="T460" s="185"/>
      <c r="AT460" s="186" t="s">
        <v>816</v>
      </c>
      <c r="AU460" s="186" t="s">
        <v>673</v>
      </c>
      <c r="AV460" s="11" t="s">
        <v>673</v>
      </c>
      <c r="AW460" s="11" t="s">
        <v>629</v>
      </c>
      <c r="AX460" s="11" t="s">
        <v>665</v>
      </c>
      <c r="AY460" s="186" t="s">
        <v>805</v>
      </c>
    </row>
    <row r="461" spans="2:51" s="11" customFormat="1" ht="20.25" customHeight="1">
      <c r="B461" s="177"/>
      <c r="D461" s="175" t="s">
        <v>816</v>
      </c>
      <c r="E461" s="186" t="s">
        <v>613</v>
      </c>
      <c r="F461" s="187" t="s">
        <v>613</v>
      </c>
      <c r="H461" s="188">
        <v>0</v>
      </c>
      <c r="I461" s="182"/>
      <c r="L461" s="177"/>
      <c r="M461" s="183"/>
      <c r="N461" s="184"/>
      <c r="O461" s="184"/>
      <c r="P461" s="184"/>
      <c r="Q461" s="184"/>
      <c r="R461" s="184"/>
      <c r="S461" s="184"/>
      <c r="T461" s="185"/>
      <c r="AT461" s="186" t="s">
        <v>816</v>
      </c>
      <c r="AU461" s="186" t="s">
        <v>673</v>
      </c>
      <c r="AV461" s="11" t="s">
        <v>673</v>
      </c>
      <c r="AW461" s="11" t="s">
        <v>629</v>
      </c>
      <c r="AX461" s="11" t="s">
        <v>665</v>
      </c>
      <c r="AY461" s="186" t="s">
        <v>805</v>
      </c>
    </row>
    <row r="462" spans="2:51" s="11" customFormat="1" ht="20.25" customHeight="1">
      <c r="B462" s="177"/>
      <c r="D462" s="175" t="s">
        <v>816</v>
      </c>
      <c r="E462" s="186" t="s">
        <v>613</v>
      </c>
      <c r="F462" s="187" t="s">
        <v>613</v>
      </c>
      <c r="H462" s="188">
        <v>0</v>
      </c>
      <c r="I462" s="182"/>
      <c r="L462" s="177"/>
      <c r="M462" s="183"/>
      <c r="N462" s="184"/>
      <c r="O462" s="184"/>
      <c r="P462" s="184"/>
      <c r="Q462" s="184"/>
      <c r="R462" s="184"/>
      <c r="S462" s="184"/>
      <c r="T462" s="185"/>
      <c r="AT462" s="186" t="s">
        <v>816</v>
      </c>
      <c r="AU462" s="186" t="s">
        <v>673</v>
      </c>
      <c r="AV462" s="11" t="s">
        <v>673</v>
      </c>
      <c r="AW462" s="11" t="s">
        <v>629</v>
      </c>
      <c r="AX462" s="11" t="s">
        <v>665</v>
      </c>
      <c r="AY462" s="186" t="s">
        <v>805</v>
      </c>
    </row>
    <row r="463" spans="2:51" s="11" customFormat="1" ht="20.25" customHeight="1">
      <c r="B463" s="177"/>
      <c r="D463" s="175" t="s">
        <v>816</v>
      </c>
      <c r="E463" s="186" t="s">
        <v>613</v>
      </c>
      <c r="F463" s="187" t="s">
        <v>613</v>
      </c>
      <c r="H463" s="188">
        <v>0</v>
      </c>
      <c r="I463" s="182"/>
      <c r="L463" s="177"/>
      <c r="M463" s="183"/>
      <c r="N463" s="184"/>
      <c r="O463" s="184"/>
      <c r="P463" s="184"/>
      <c r="Q463" s="184"/>
      <c r="R463" s="184"/>
      <c r="S463" s="184"/>
      <c r="T463" s="185"/>
      <c r="AT463" s="186" t="s">
        <v>816</v>
      </c>
      <c r="AU463" s="186" t="s">
        <v>673</v>
      </c>
      <c r="AV463" s="11" t="s">
        <v>673</v>
      </c>
      <c r="AW463" s="11" t="s">
        <v>629</v>
      </c>
      <c r="AX463" s="11" t="s">
        <v>665</v>
      </c>
      <c r="AY463" s="186" t="s">
        <v>805</v>
      </c>
    </row>
    <row r="464" spans="2:51" s="11" customFormat="1" ht="20.25" customHeight="1">
      <c r="B464" s="177"/>
      <c r="D464" s="175" t="s">
        <v>816</v>
      </c>
      <c r="E464" s="186" t="s">
        <v>613</v>
      </c>
      <c r="F464" s="187" t="s">
        <v>613</v>
      </c>
      <c r="H464" s="188">
        <v>0</v>
      </c>
      <c r="I464" s="182"/>
      <c r="L464" s="177"/>
      <c r="M464" s="183"/>
      <c r="N464" s="184"/>
      <c r="O464" s="184"/>
      <c r="P464" s="184"/>
      <c r="Q464" s="184"/>
      <c r="R464" s="184"/>
      <c r="S464" s="184"/>
      <c r="T464" s="185"/>
      <c r="AT464" s="186" t="s">
        <v>816</v>
      </c>
      <c r="AU464" s="186" t="s">
        <v>673</v>
      </c>
      <c r="AV464" s="11" t="s">
        <v>673</v>
      </c>
      <c r="AW464" s="11" t="s">
        <v>629</v>
      </c>
      <c r="AX464" s="11" t="s">
        <v>665</v>
      </c>
      <c r="AY464" s="186" t="s">
        <v>805</v>
      </c>
    </row>
    <row r="465" spans="2:51" s="11" customFormat="1" ht="20.25" customHeight="1">
      <c r="B465" s="177"/>
      <c r="D465" s="178" t="s">
        <v>816</v>
      </c>
      <c r="E465" s="179" t="s">
        <v>613</v>
      </c>
      <c r="F465" s="180" t="s">
        <v>613</v>
      </c>
      <c r="H465" s="181">
        <v>0</v>
      </c>
      <c r="I465" s="182"/>
      <c r="L465" s="177"/>
      <c r="M465" s="183"/>
      <c r="N465" s="184"/>
      <c r="O465" s="184"/>
      <c r="P465" s="184"/>
      <c r="Q465" s="184"/>
      <c r="R465" s="184"/>
      <c r="S465" s="184"/>
      <c r="T465" s="185"/>
      <c r="AT465" s="186" t="s">
        <v>816</v>
      </c>
      <c r="AU465" s="186" t="s">
        <v>673</v>
      </c>
      <c r="AV465" s="11" t="s">
        <v>673</v>
      </c>
      <c r="AW465" s="11" t="s">
        <v>629</v>
      </c>
      <c r="AX465" s="11" t="s">
        <v>665</v>
      </c>
      <c r="AY465" s="186" t="s">
        <v>805</v>
      </c>
    </row>
    <row r="466" spans="2:65" s="1" customFormat="1" ht="20.25" customHeight="1">
      <c r="B466" s="162"/>
      <c r="C466" s="163" t="s">
        <v>1230</v>
      </c>
      <c r="D466" s="163" t="s">
        <v>807</v>
      </c>
      <c r="E466" s="164" t="s">
        <v>1231</v>
      </c>
      <c r="F466" s="165" t="s">
        <v>1232</v>
      </c>
      <c r="G466" s="166" t="s">
        <v>1119</v>
      </c>
      <c r="H466" s="167">
        <v>1</v>
      </c>
      <c r="I466" s="168"/>
      <c r="J466" s="169">
        <f>ROUND(I466*H466,2)</f>
        <v>0</v>
      </c>
      <c r="K466" s="165" t="s">
        <v>613</v>
      </c>
      <c r="L466" s="35"/>
      <c r="M466" s="170" t="s">
        <v>613</v>
      </c>
      <c r="N466" s="171" t="s">
        <v>636</v>
      </c>
      <c r="O466" s="36"/>
      <c r="P466" s="172">
        <f>O466*H466</f>
        <v>0</v>
      </c>
      <c r="Q466" s="172">
        <v>0</v>
      </c>
      <c r="R466" s="172">
        <f>Q466*H466</f>
        <v>0</v>
      </c>
      <c r="S466" s="172">
        <v>0</v>
      </c>
      <c r="T466" s="173">
        <f>S466*H466</f>
        <v>0</v>
      </c>
      <c r="AR466" s="18" t="s">
        <v>812</v>
      </c>
      <c r="AT466" s="18" t="s">
        <v>807</v>
      </c>
      <c r="AU466" s="18" t="s">
        <v>673</v>
      </c>
      <c r="AY466" s="18" t="s">
        <v>805</v>
      </c>
      <c r="BE466" s="174">
        <f>IF(N466="základní",J466,0)</f>
        <v>0</v>
      </c>
      <c r="BF466" s="174">
        <f>IF(N466="snížená",J466,0)</f>
        <v>0</v>
      </c>
      <c r="BG466" s="174">
        <f>IF(N466="zákl. přenesená",J466,0)</f>
        <v>0</v>
      </c>
      <c r="BH466" s="174">
        <f>IF(N466="sníž. přenesená",J466,0)</f>
        <v>0</v>
      </c>
      <c r="BI466" s="174">
        <f>IF(N466="nulová",J466,0)</f>
        <v>0</v>
      </c>
      <c r="BJ466" s="18" t="s">
        <v>615</v>
      </c>
      <c r="BK466" s="174">
        <f>ROUND(I466*H466,2)</f>
        <v>0</v>
      </c>
      <c r="BL466" s="18" t="s">
        <v>812</v>
      </c>
      <c r="BM466" s="18" t="s">
        <v>1233</v>
      </c>
    </row>
    <row r="467" spans="2:51" s="11" customFormat="1" ht="20.25" customHeight="1">
      <c r="B467" s="177"/>
      <c r="D467" s="175" t="s">
        <v>816</v>
      </c>
      <c r="E467" s="186" t="s">
        <v>613</v>
      </c>
      <c r="F467" s="187" t="s">
        <v>615</v>
      </c>
      <c r="H467" s="188">
        <v>1</v>
      </c>
      <c r="I467" s="182"/>
      <c r="L467" s="177"/>
      <c r="M467" s="183"/>
      <c r="N467" s="184"/>
      <c r="O467" s="184"/>
      <c r="P467" s="184"/>
      <c r="Q467" s="184"/>
      <c r="R467" s="184"/>
      <c r="S467" s="184"/>
      <c r="T467" s="185"/>
      <c r="AT467" s="186" t="s">
        <v>816</v>
      </c>
      <c r="AU467" s="186" t="s">
        <v>673</v>
      </c>
      <c r="AV467" s="11" t="s">
        <v>673</v>
      </c>
      <c r="AW467" s="11" t="s">
        <v>629</v>
      </c>
      <c r="AX467" s="11" t="s">
        <v>615</v>
      </c>
      <c r="AY467" s="186" t="s">
        <v>805</v>
      </c>
    </row>
    <row r="468" spans="2:51" s="11" customFormat="1" ht="20.25" customHeight="1">
      <c r="B468" s="177"/>
      <c r="D468" s="175" t="s">
        <v>816</v>
      </c>
      <c r="E468" s="186" t="s">
        <v>613</v>
      </c>
      <c r="F468" s="187" t="s">
        <v>613</v>
      </c>
      <c r="H468" s="188">
        <v>0</v>
      </c>
      <c r="I468" s="182"/>
      <c r="L468" s="177"/>
      <c r="M468" s="183"/>
      <c r="N468" s="184"/>
      <c r="O468" s="184"/>
      <c r="P468" s="184"/>
      <c r="Q468" s="184"/>
      <c r="R468" s="184"/>
      <c r="S468" s="184"/>
      <c r="T468" s="185"/>
      <c r="AT468" s="186" t="s">
        <v>816</v>
      </c>
      <c r="AU468" s="186" t="s">
        <v>673</v>
      </c>
      <c r="AV468" s="11" t="s">
        <v>673</v>
      </c>
      <c r="AW468" s="11" t="s">
        <v>629</v>
      </c>
      <c r="AX468" s="11" t="s">
        <v>665</v>
      </c>
      <c r="AY468" s="186" t="s">
        <v>805</v>
      </c>
    </row>
    <row r="469" spans="2:51" s="11" customFormat="1" ht="20.25" customHeight="1">
      <c r="B469" s="177"/>
      <c r="D469" s="175" t="s">
        <v>816</v>
      </c>
      <c r="E469" s="186" t="s">
        <v>613</v>
      </c>
      <c r="F469" s="187" t="s">
        <v>613</v>
      </c>
      <c r="H469" s="188">
        <v>0</v>
      </c>
      <c r="I469" s="182"/>
      <c r="L469" s="177"/>
      <c r="M469" s="183"/>
      <c r="N469" s="184"/>
      <c r="O469" s="184"/>
      <c r="P469" s="184"/>
      <c r="Q469" s="184"/>
      <c r="R469" s="184"/>
      <c r="S469" s="184"/>
      <c r="T469" s="185"/>
      <c r="AT469" s="186" t="s">
        <v>816</v>
      </c>
      <c r="AU469" s="186" t="s">
        <v>673</v>
      </c>
      <c r="AV469" s="11" t="s">
        <v>673</v>
      </c>
      <c r="AW469" s="11" t="s">
        <v>629</v>
      </c>
      <c r="AX469" s="11" t="s">
        <v>665</v>
      </c>
      <c r="AY469" s="186" t="s">
        <v>805</v>
      </c>
    </row>
    <row r="470" spans="2:51" s="11" customFormat="1" ht="20.25" customHeight="1">
      <c r="B470" s="177"/>
      <c r="D470" s="175" t="s">
        <v>816</v>
      </c>
      <c r="E470" s="186" t="s">
        <v>613</v>
      </c>
      <c r="F470" s="187" t="s">
        <v>613</v>
      </c>
      <c r="H470" s="188">
        <v>0</v>
      </c>
      <c r="I470" s="182"/>
      <c r="L470" s="177"/>
      <c r="M470" s="183"/>
      <c r="N470" s="184"/>
      <c r="O470" s="184"/>
      <c r="P470" s="184"/>
      <c r="Q470" s="184"/>
      <c r="R470" s="184"/>
      <c r="S470" s="184"/>
      <c r="T470" s="185"/>
      <c r="AT470" s="186" t="s">
        <v>816</v>
      </c>
      <c r="AU470" s="186" t="s">
        <v>673</v>
      </c>
      <c r="AV470" s="11" t="s">
        <v>673</v>
      </c>
      <c r="AW470" s="11" t="s">
        <v>629</v>
      </c>
      <c r="AX470" s="11" t="s">
        <v>665</v>
      </c>
      <c r="AY470" s="186" t="s">
        <v>805</v>
      </c>
    </row>
    <row r="471" spans="2:51" s="11" customFormat="1" ht="20.25" customHeight="1">
      <c r="B471" s="177"/>
      <c r="D471" s="175" t="s">
        <v>816</v>
      </c>
      <c r="E471" s="186" t="s">
        <v>613</v>
      </c>
      <c r="F471" s="187" t="s">
        <v>613</v>
      </c>
      <c r="H471" s="188">
        <v>0</v>
      </c>
      <c r="I471" s="182"/>
      <c r="L471" s="177"/>
      <c r="M471" s="183"/>
      <c r="N471" s="184"/>
      <c r="O471" s="184"/>
      <c r="P471" s="184"/>
      <c r="Q471" s="184"/>
      <c r="R471" s="184"/>
      <c r="S471" s="184"/>
      <c r="T471" s="185"/>
      <c r="AT471" s="186" t="s">
        <v>816</v>
      </c>
      <c r="AU471" s="186" t="s">
        <v>673</v>
      </c>
      <c r="AV471" s="11" t="s">
        <v>673</v>
      </c>
      <c r="AW471" s="11" t="s">
        <v>629</v>
      </c>
      <c r="AX471" s="11" t="s">
        <v>665</v>
      </c>
      <c r="AY471" s="186" t="s">
        <v>805</v>
      </c>
    </row>
    <row r="472" spans="2:51" s="11" customFormat="1" ht="20.25" customHeight="1">
      <c r="B472" s="177"/>
      <c r="D472" s="175" t="s">
        <v>816</v>
      </c>
      <c r="E472" s="186" t="s">
        <v>613</v>
      </c>
      <c r="F472" s="187" t="s">
        <v>613</v>
      </c>
      <c r="H472" s="188">
        <v>0</v>
      </c>
      <c r="I472" s="182"/>
      <c r="L472" s="177"/>
      <c r="M472" s="183"/>
      <c r="N472" s="184"/>
      <c r="O472" s="184"/>
      <c r="P472" s="184"/>
      <c r="Q472" s="184"/>
      <c r="R472" s="184"/>
      <c r="S472" s="184"/>
      <c r="T472" s="185"/>
      <c r="AT472" s="186" t="s">
        <v>816</v>
      </c>
      <c r="AU472" s="186" t="s">
        <v>673</v>
      </c>
      <c r="AV472" s="11" t="s">
        <v>673</v>
      </c>
      <c r="AW472" s="11" t="s">
        <v>629</v>
      </c>
      <c r="AX472" s="11" t="s">
        <v>665</v>
      </c>
      <c r="AY472" s="186" t="s">
        <v>805</v>
      </c>
    </row>
    <row r="473" spans="2:51" s="11" customFormat="1" ht="20.25" customHeight="1">
      <c r="B473" s="177"/>
      <c r="D473" s="175" t="s">
        <v>816</v>
      </c>
      <c r="E473" s="186" t="s">
        <v>613</v>
      </c>
      <c r="F473" s="187" t="s">
        <v>613</v>
      </c>
      <c r="H473" s="188">
        <v>0</v>
      </c>
      <c r="I473" s="182"/>
      <c r="L473" s="177"/>
      <c r="M473" s="183"/>
      <c r="N473" s="184"/>
      <c r="O473" s="184"/>
      <c r="P473" s="184"/>
      <c r="Q473" s="184"/>
      <c r="R473" s="184"/>
      <c r="S473" s="184"/>
      <c r="T473" s="185"/>
      <c r="AT473" s="186" t="s">
        <v>816</v>
      </c>
      <c r="AU473" s="186" t="s">
        <v>673</v>
      </c>
      <c r="AV473" s="11" t="s">
        <v>673</v>
      </c>
      <c r="AW473" s="11" t="s">
        <v>629</v>
      </c>
      <c r="AX473" s="11" t="s">
        <v>665</v>
      </c>
      <c r="AY473" s="186" t="s">
        <v>805</v>
      </c>
    </row>
    <row r="474" spans="2:51" s="11" customFormat="1" ht="20.25" customHeight="1">
      <c r="B474" s="177"/>
      <c r="D474" s="175" t="s">
        <v>816</v>
      </c>
      <c r="E474" s="186" t="s">
        <v>613</v>
      </c>
      <c r="F474" s="187" t="s">
        <v>613</v>
      </c>
      <c r="H474" s="188">
        <v>0</v>
      </c>
      <c r="I474" s="182"/>
      <c r="L474" s="177"/>
      <c r="M474" s="183"/>
      <c r="N474" s="184"/>
      <c r="O474" s="184"/>
      <c r="P474" s="184"/>
      <c r="Q474" s="184"/>
      <c r="R474" s="184"/>
      <c r="S474" s="184"/>
      <c r="T474" s="185"/>
      <c r="AT474" s="186" t="s">
        <v>816</v>
      </c>
      <c r="AU474" s="186" t="s">
        <v>673</v>
      </c>
      <c r="AV474" s="11" t="s">
        <v>673</v>
      </c>
      <c r="AW474" s="11" t="s">
        <v>629</v>
      </c>
      <c r="AX474" s="11" t="s">
        <v>665</v>
      </c>
      <c r="AY474" s="186" t="s">
        <v>805</v>
      </c>
    </row>
    <row r="475" spans="2:51" s="11" customFormat="1" ht="20.25" customHeight="1">
      <c r="B475" s="177"/>
      <c r="D475" s="175" t="s">
        <v>816</v>
      </c>
      <c r="E475" s="186" t="s">
        <v>613</v>
      </c>
      <c r="F475" s="187" t="s">
        <v>613</v>
      </c>
      <c r="H475" s="188">
        <v>0</v>
      </c>
      <c r="I475" s="182"/>
      <c r="L475" s="177"/>
      <c r="M475" s="183"/>
      <c r="N475" s="184"/>
      <c r="O475" s="184"/>
      <c r="P475" s="184"/>
      <c r="Q475" s="184"/>
      <c r="R475" s="184"/>
      <c r="S475" s="184"/>
      <c r="T475" s="185"/>
      <c r="AT475" s="186" t="s">
        <v>816</v>
      </c>
      <c r="AU475" s="186" t="s">
        <v>673</v>
      </c>
      <c r="AV475" s="11" t="s">
        <v>673</v>
      </c>
      <c r="AW475" s="11" t="s">
        <v>629</v>
      </c>
      <c r="AX475" s="11" t="s">
        <v>665</v>
      </c>
      <c r="AY475" s="186" t="s">
        <v>805</v>
      </c>
    </row>
    <row r="476" spans="2:51" s="11" customFormat="1" ht="20.25" customHeight="1">
      <c r="B476" s="177"/>
      <c r="D476" s="175" t="s">
        <v>816</v>
      </c>
      <c r="E476" s="186" t="s">
        <v>613</v>
      </c>
      <c r="F476" s="187" t="s">
        <v>613</v>
      </c>
      <c r="H476" s="188">
        <v>0</v>
      </c>
      <c r="I476" s="182"/>
      <c r="L476" s="177"/>
      <c r="M476" s="183"/>
      <c r="N476" s="184"/>
      <c r="O476" s="184"/>
      <c r="P476" s="184"/>
      <c r="Q476" s="184"/>
      <c r="R476" s="184"/>
      <c r="S476" s="184"/>
      <c r="T476" s="185"/>
      <c r="AT476" s="186" t="s">
        <v>816</v>
      </c>
      <c r="AU476" s="186" t="s">
        <v>673</v>
      </c>
      <c r="AV476" s="11" t="s">
        <v>673</v>
      </c>
      <c r="AW476" s="11" t="s">
        <v>629</v>
      </c>
      <c r="AX476" s="11" t="s">
        <v>665</v>
      </c>
      <c r="AY476" s="186" t="s">
        <v>805</v>
      </c>
    </row>
    <row r="477" spans="2:51" s="11" customFormat="1" ht="20.25" customHeight="1">
      <c r="B477" s="177"/>
      <c r="D477" s="175" t="s">
        <v>816</v>
      </c>
      <c r="E477" s="186" t="s">
        <v>613</v>
      </c>
      <c r="F477" s="187" t="s">
        <v>613</v>
      </c>
      <c r="H477" s="188">
        <v>0</v>
      </c>
      <c r="I477" s="182"/>
      <c r="L477" s="177"/>
      <c r="M477" s="183"/>
      <c r="N477" s="184"/>
      <c r="O477" s="184"/>
      <c r="P477" s="184"/>
      <c r="Q477" s="184"/>
      <c r="R477" s="184"/>
      <c r="S477" s="184"/>
      <c r="T477" s="185"/>
      <c r="AT477" s="186" t="s">
        <v>816</v>
      </c>
      <c r="AU477" s="186" t="s">
        <v>673</v>
      </c>
      <c r="AV477" s="11" t="s">
        <v>673</v>
      </c>
      <c r="AW477" s="11" t="s">
        <v>629</v>
      </c>
      <c r="AX477" s="11" t="s">
        <v>665</v>
      </c>
      <c r="AY477" s="186" t="s">
        <v>805</v>
      </c>
    </row>
    <row r="478" spans="2:51" s="11" customFormat="1" ht="20.25" customHeight="1">
      <c r="B478" s="177"/>
      <c r="D478" s="178" t="s">
        <v>816</v>
      </c>
      <c r="E478" s="179" t="s">
        <v>613</v>
      </c>
      <c r="F478" s="180" t="s">
        <v>613</v>
      </c>
      <c r="H478" s="181">
        <v>0</v>
      </c>
      <c r="I478" s="182"/>
      <c r="L478" s="177"/>
      <c r="M478" s="183"/>
      <c r="N478" s="184"/>
      <c r="O478" s="184"/>
      <c r="P478" s="184"/>
      <c r="Q478" s="184"/>
      <c r="R478" s="184"/>
      <c r="S478" s="184"/>
      <c r="T478" s="185"/>
      <c r="AT478" s="186" t="s">
        <v>816</v>
      </c>
      <c r="AU478" s="186" t="s">
        <v>673</v>
      </c>
      <c r="AV478" s="11" t="s">
        <v>673</v>
      </c>
      <c r="AW478" s="11" t="s">
        <v>629</v>
      </c>
      <c r="AX478" s="11" t="s">
        <v>665</v>
      </c>
      <c r="AY478" s="186" t="s">
        <v>805</v>
      </c>
    </row>
    <row r="479" spans="2:65" s="1" customFormat="1" ht="20.25" customHeight="1">
      <c r="B479" s="162"/>
      <c r="C479" s="163" t="s">
        <v>1234</v>
      </c>
      <c r="D479" s="163" t="s">
        <v>807</v>
      </c>
      <c r="E479" s="164" t="s">
        <v>1235</v>
      </c>
      <c r="F479" s="165" t="s">
        <v>1236</v>
      </c>
      <c r="G479" s="166" t="s">
        <v>810</v>
      </c>
      <c r="H479" s="167">
        <v>3.77</v>
      </c>
      <c r="I479" s="168"/>
      <c r="J479" s="169">
        <f>ROUND(I479*H479,2)</f>
        <v>0</v>
      </c>
      <c r="K479" s="165" t="s">
        <v>811</v>
      </c>
      <c r="L479" s="35"/>
      <c r="M479" s="170" t="s">
        <v>613</v>
      </c>
      <c r="N479" s="171" t="s">
        <v>636</v>
      </c>
      <c r="O479" s="36"/>
      <c r="P479" s="172">
        <f>O479*H479</f>
        <v>0</v>
      </c>
      <c r="Q479" s="172">
        <v>0</v>
      </c>
      <c r="R479" s="172">
        <f>Q479*H479</f>
        <v>0</v>
      </c>
      <c r="S479" s="172">
        <v>0.2</v>
      </c>
      <c r="T479" s="173">
        <f>S479*H479</f>
        <v>0.754</v>
      </c>
      <c r="AR479" s="18" t="s">
        <v>812</v>
      </c>
      <c r="AT479" s="18" t="s">
        <v>807</v>
      </c>
      <c r="AU479" s="18" t="s">
        <v>673</v>
      </c>
      <c r="AY479" s="18" t="s">
        <v>805</v>
      </c>
      <c r="BE479" s="174">
        <f>IF(N479="základní",J479,0)</f>
        <v>0</v>
      </c>
      <c r="BF479" s="174">
        <f>IF(N479="snížená",J479,0)</f>
        <v>0</v>
      </c>
      <c r="BG479" s="174">
        <f>IF(N479="zákl. přenesená",J479,0)</f>
        <v>0</v>
      </c>
      <c r="BH479" s="174">
        <f>IF(N479="sníž. přenesená",J479,0)</f>
        <v>0</v>
      </c>
      <c r="BI479" s="174">
        <f>IF(N479="nulová",J479,0)</f>
        <v>0</v>
      </c>
      <c r="BJ479" s="18" t="s">
        <v>615</v>
      </c>
      <c r="BK479" s="174">
        <f>ROUND(I479*H479,2)</f>
        <v>0</v>
      </c>
      <c r="BL479" s="18" t="s">
        <v>812</v>
      </c>
      <c r="BM479" s="18" t="s">
        <v>1237</v>
      </c>
    </row>
    <row r="480" spans="2:47" s="1" customFormat="1" ht="20.25" customHeight="1">
      <c r="B480" s="35"/>
      <c r="D480" s="175" t="s">
        <v>814</v>
      </c>
      <c r="F480" s="176" t="s">
        <v>1238</v>
      </c>
      <c r="I480" s="132"/>
      <c r="L480" s="35"/>
      <c r="M480" s="65"/>
      <c r="N480" s="36"/>
      <c r="O480" s="36"/>
      <c r="P480" s="36"/>
      <c r="Q480" s="36"/>
      <c r="R480" s="36"/>
      <c r="S480" s="36"/>
      <c r="T480" s="66"/>
      <c r="AT480" s="18" t="s">
        <v>814</v>
      </c>
      <c r="AU480" s="18" t="s">
        <v>673</v>
      </c>
    </row>
    <row r="481" spans="2:51" s="11" customFormat="1" ht="20.25" customHeight="1">
      <c r="B481" s="177"/>
      <c r="D481" s="178" t="s">
        <v>816</v>
      </c>
      <c r="E481" s="179" t="s">
        <v>613</v>
      </c>
      <c r="F481" s="180" t="s">
        <v>1239</v>
      </c>
      <c r="H481" s="181">
        <v>3.77</v>
      </c>
      <c r="I481" s="182"/>
      <c r="L481" s="177"/>
      <c r="M481" s="183"/>
      <c r="N481" s="184"/>
      <c r="O481" s="184"/>
      <c r="P481" s="184"/>
      <c r="Q481" s="184"/>
      <c r="R481" s="184"/>
      <c r="S481" s="184"/>
      <c r="T481" s="185"/>
      <c r="AT481" s="186" t="s">
        <v>816</v>
      </c>
      <c r="AU481" s="186" t="s">
        <v>673</v>
      </c>
      <c r="AV481" s="11" t="s">
        <v>673</v>
      </c>
      <c r="AW481" s="11" t="s">
        <v>629</v>
      </c>
      <c r="AX481" s="11" t="s">
        <v>615</v>
      </c>
      <c r="AY481" s="186" t="s">
        <v>805</v>
      </c>
    </row>
    <row r="482" spans="2:65" s="1" customFormat="1" ht="20.25" customHeight="1">
      <c r="B482" s="162"/>
      <c r="C482" s="163" t="s">
        <v>1240</v>
      </c>
      <c r="D482" s="163" t="s">
        <v>807</v>
      </c>
      <c r="E482" s="164" t="s">
        <v>1241</v>
      </c>
      <c r="F482" s="165" t="s">
        <v>1242</v>
      </c>
      <c r="G482" s="166" t="s">
        <v>1243</v>
      </c>
      <c r="H482" s="167">
        <v>0.052</v>
      </c>
      <c r="I482" s="168"/>
      <c r="J482" s="169">
        <f>ROUND(I482*H482,2)</f>
        <v>0</v>
      </c>
      <c r="K482" s="165" t="s">
        <v>613</v>
      </c>
      <c r="L482" s="35"/>
      <c r="M482" s="170" t="s">
        <v>613</v>
      </c>
      <c r="N482" s="171" t="s">
        <v>636</v>
      </c>
      <c r="O482" s="36"/>
      <c r="P482" s="172">
        <f>O482*H482</f>
        <v>0</v>
      </c>
      <c r="Q482" s="172">
        <v>0</v>
      </c>
      <c r="R482" s="172">
        <f>Q482*H482</f>
        <v>0</v>
      </c>
      <c r="S482" s="172">
        <v>1.258</v>
      </c>
      <c r="T482" s="173">
        <f>S482*H482</f>
        <v>0.065416</v>
      </c>
      <c r="AR482" s="18" t="s">
        <v>812</v>
      </c>
      <c r="AT482" s="18" t="s">
        <v>807</v>
      </c>
      <c r="AU482" s="18" t="s">
        <v>673</v>
      </c>
      <c r="AY482" s="18" t="s">
        <v>805</v>
      </c>
      <c r="BE482" s="174">
        <f>IF(N482="základní",J482,0)</f>
        <v>0</v>
      </c>
      <c r="BF482" s="174">
        <f>IF(N482="snížená",J482,0)</f>
        <v>0</v>
      </c>
      <c r="BG482" s="174">
        <f>IF(N482="zákl. přenesená",J482,0)</f>
        <v>0</v>
      </c>
      <c r="BH482" s="174">
        <f>IF(N482="sníž. přenesená",J482,0)</f>
        <v>0</v>
      </c>
      <c r="BI482" s="174">
        <f>IF(N482="nulová",J482,0)</f>
        <v>0</v>
      </c>
      <c r="BJ482" s="18" t="s">
        <v>615</v>
      </c>
      <c r="BK482" s="174">
        <f>ROUND(I482*H482,2)</f>
        <v>0</v>
      </c>
      <c r="BL482" s="18" t="s">
        <v>812</v>
      </c>
      <c r="BM482" s="18" t="s">
        <v>1244</v>
      </c>
    </row>
    <row r="483" spans="2:47" s="1" customFormat="1" ht="20.25" customHeight="1">
      <c r="B483" s="35"/>
      <c r="D483" s="175" t="s">
        <v>814</v>
      </c>
      <c r="F483" s="176" t="s">
        <v>1245</v>
      </c>
      <c r="I483" s="132"/>
      <c r="L483" s="35"/>
      <c r="M483" s="65"/>
      <c r="N483" s="36"/>
      <c r="O483" s="36"/>
      <c r="P483" s="36"/>
      <c r="Q483" s="36"/>
      <c r="R483" s="36"/>
      <c r="S483" s="36"/>
      <c r="T483" s="66"/>
      <c r="AT483" s="18" t="s">
        <v>814</v>
      </c>
      <c r="AU483" s="18" t="s">
        <v>673</v>
      </c>
    </row>
    <row r="484" spans="2:51" s="11" customFormat="1" ht="20.25" customHeight="1">
      <c r="B484" s="177"/>
      <c r="D484" s="178" t="s">
        <v>816</v>
      </c>
      <c r="E484" s="179" t="s">
        <v>613</v>
      </c>
      <c r="F484" s="180" t="s">
        <v>1246</v>
      </c>
      <c r="H484" s="181">
        <v>0.052</v>
      </c>
      <c r="I484" s="182"/>
      <c r="L484" s="177"/>
      <c r="M484" s="183"/>
      <c r="N484" s="184"/>
      <c r="O484" s="184"/>
      <c r="P484" s="184"/>
      <c r="Q484" s="184"/>
      <c r="R484" s="184"/>
      <c r="S484" s="184"/>
      <c r="T484" s="185"/>
      <c r="AT484" s="186" t="s">
        <v>816</v>
      </c>
      <c r="AU484" s="186" t="s">
        <v>673</v>
      </c>
      <c r="AV484" s="11" t="s">
        <v>673</v>
      </c>
      <c r="AW484" s="11" t="s">
        <v>629</v>
      </c>
      <c r="AX484" s="11" t="s">
        <v>615</v>
      </c>
      <c r="AY484" s="186" t="s">
        <v>805</v>
      </c>
    </row>
    <row r="485" spans="2:65" s="1" customFormat="1" ht="28.5" customHeight="1">
      <c r="B485" s="162"/>
      <c r="C485" s="163" t="s">
        <v>1247</v>
      </c>
      <c r="D485" s="163" t="s">
        <v>807</v>
      </c>
      <c r="E485" s="164" t="s">
        <v>1248</v>
      </c>
      <c r="F485" s="165" t="s">
        <v>1249</v>
      </c>
      <c r="G485" s="166" t="s">
        <v>1074</v>
      </c>
      <c r="H485" s="167">
        <v>1.326</v>
      </c>
      <c r="I485" s="168"/>
      <c r="J485" s="169">
        <f>ROUND(I485*H485,2)</f>
        <v>0</v>
      </c>
      <c r="K485" s="165" t="s">
        <v>811</v>
      </c>
      <c r="L485" s="35"/>
      <c r="M485" s="170" t="s">
        <v>613</v>
      </c>
      <c r="N485" s="171" t="s">
        <v>636</v>
      </c>
      <c r="O485" s="36"/>
      <c r="P485" s="172">
        <f>O485*H485</f>
        <v>0</v>
      </c>
      <c r="Q485" s="172">
        <v>0</v>
      </c>
      <c r="R485" s="172">
        <f>Q485*H485</f>
        <v>0</v>
      </c>
      <c r="S485" s="172">
        <v>2.2</v>
      </c>
      <c r="T485" s="173">
        <f>S485*H485</f>
        <v>2.9172000000000002</v>
      </c>
      <c r="AR485" s="18" t="s">
        <v>812</v>
      </c>
      <c r="AT485" s="18" t="s">
        <v>807</v>
      </c>
      <c r="AU485" s="18" t="s">
        <v>673</v>
      </c>
      <c r="AY485" s="18" t="s">
        <v>805</v>
      </c>
      <c r="BE485" s="174">
        <f>IF(N485="základní",J485,0)</f>
        <v>0</v>
      </c>
      <c r="BF485" s="174">
        <f>IF(N485="snížená",J485,0)</f>
        <v>0</v>
      </c>
      <c r="BG485" s="174">
        <f>IF(N485="zákl. přenesená",J485,0)</f>
        <v>0</v>
      </c>
      <c r="BH485" s="174">
        <f>IF(N485="sníž. přenesená",J485,0)</f>
        <v>0</v>
      </c>
      <c r="BI485" s="174">
        <f>IF(N485="nulová",J485,0)</f>
        <v>0</v>
      </c>
      <c r="BJ485" s="18" t="s">
        <v>615</v>
      </c>
      <c r="BK485" s="174">
        <f>ROUND(I485*H485,2)</f>
        <v>0</v>
      </c>
      <c r="BL485" s="18" t="s">
        <v>812</v>
      </c>
      <c r="BM485" s="18" t="s">
        <v>1250</v>
      </c>
    </row>
    <row r="486" spans="2:47" s="1" customFormat="1" ht="28.5" customHeight="1">
      <c r="B486" s="35"/>
      <c r="D486" s="175" t="s">
        <v>814</v>
      </c>
      <c r="F486" s="176" t="s">
        <v>1251</v>
      </c>
      <c r="I486" s="132"/>
      <c r="L486" s="35"/>
      <c r="M486" s="65"/>
      <c r="N486" s="36"/>
      <c r="O486" s="36"/>
      <c r="P486" s="36"/>
      <c r="Q486" s="36"/>
      <c r="R486" s="36"/>
      <c r="S486" s="36"/>
      <c r="T486" s="66"/>
      <c r="AT486" s="18" t="s">
        <v>814</v>
      </c>
      <c r="AU486" s="18" t="s">
        <v>673</v>
      </c>
    </row>
    <row r="487" spans="2:51" s="11" customFormat="1" ht="20.25" customHeight="1">
      <c r="B487" s="177"/>
      <c r="D487" s="178" t="s">
        <v>816</v>
      </c>
      <c r="E487" s="179" t="s">
        <v>613</v>
      </c>
      <c r="F487" s="180" t="s">
        <v>1077</v>
      </c>
      <c r="H487" s="181">
        <v>1.326</v>
      </c>
      <c r="I487" s="182"/>
      <c r="L487" s="177"/>
      <c r="M487" s="183"/>
      <c r="N487" s="184"/>
      <c r="O487" s="184"/>
      <c r="P487" s="184"/>
      <c r="Q487" s="184"/>
      <c r="R487" s="184"/>
      <c r="S487" s="184"/>
      <c r="T487" s="185"/>
      <c r="AT487" s="186" t="s">
        <v>816</v>
      </c>
      <c r="AU487" s="186" t="s">
        <v>673</v>
      </c>
      <c r="AV487" s="11" t="s">
        <v>673</v>
      </c>
      <c r="AW487" s="11" t="s">
        <v>629</v>
      </c>
      <c r="AX487" s="11" t="s">
        <v>615</v>
      </c>
      <c r="AY487" s="186" t="s">
        <v>805</v>
      </c>
    </row>
    <row r="488" spans="2:65" s="1" customFormat="1" ht="20.25" customHeight="1">
      <c r="B488" s="162"/>
      <c r="C488" s="163" t="s">
        <v>1252</v>
      </c>
      <c r="D488" s="163" t="s">
        <v>807</v>
      </c>
      <c r="E488" s="164" t="s">
        <v>1253</v>
      </c>
      <c r="F488" s="165" t="s">
        <v>1254</v>
      </c>
      <c r="G488" s="166" t="s">
        <v>810</v>
      </c>
      <c r="H488" s="167">
        <v>59</v>
      </c>
      <c r="I488" s="168"/>
      <c r="J488" s="169">
        <f>ROUND(I488*H488,2)</f>
        <v>0</v>
      </c>
      <c r="K488" s="165" t="s">
        <v>811</v>
      </c>
      <c r="L488" s="35"/>
      <c r="M488" s="170" t="s">
        <v>613</v>
      </c>
      <c r="N488" s="171" t="s">
        <v>636</v>
      </c>
      <c r="O488" s="36"/>
      <c r="P488" s="172">
        <f>O488*H488</f>
        <v>0</v>
      </c>
      <c r="Q488" s="172">
        <v>0</v>
      </c>
      <c r="R488" s="172">
        <f>Q488*H488</f>
        <v>0</v>
      </c>
      <c r="S488" s="172">
        <v>0.045</v>
      </c>
      <c r="T488" s="173">
        <f>S488*H488</f>
        <v>2.655</v>
      </c>
      <c r="AR488" s="18" t="s">
        <v>812</v>
      </c>
      <c r="AT488" s="18" t="s">
        <v>807</v>
      </c>
      <c r="AU488" s="18" t="s">
        <v>673</v>
      </c>
      <c r="AY488" s="18" t="s">
        <v>805</v>
      </c>
      <c r="BE488" s="174">
        <f>IF(N488="základní",J488,0)</f>
        <v>0</v>
      </c>
      <c r="BF488" s="174">
        <f>IF(N488="snížená",J488,0)</f>
        <v>0</v>
      </c>
      <c r="BG488" s="174">
        <f>IF(N488="zákl. přenesená",J488,0)</f>
        <v>0</v>
      </c>
      <c r="BH488" s="174">
        <f>IF(N488="sníž. přenesená",J488,0)</f>
        <v>0</v>
      </c>
      <c r="BI488" s="174">
        <f>IF(N488="nulová",J488,0)</f>
        <v>0</v>
      </c>
      <c r="BJ488" s="18" t="s">
        <v>615</v>
      </c>
      <c r="BK488" s="174">
        <f>ROUND(I488*H488,2)</f>
        <v>0</v>
      </c>
      <c r="BL488" s="18" t="s">
        <v>812</v>
      </c>
      <c r="BM488" s="18" t="s">
        <v>1255</v>
      </c>
    </row>
    <row r="489" spans="2:47" s="1" customFormat="1" ht="28.5" customHeight="1">
      <c r="B489" s="35"/>
      <c r="D489" s="175" t="s">
        <v>814</v>
      </c>
      <c r="F489" s="176" t="s">
        <v>1256</v>
      </c>
      <c r="I489" s="132"/>
      <c r="L489" s="35"/>
      <c r="M489" s="65"/>
      <c r="N489" s="36"/>
      <c r="O489" s="36"/>
      <c r="P489" s="36"/>
      <c r="Q489" s="36"/>
      <c r="R489" s="36"/>
      <c r="S489" s="36"/>
      <c r="T489" s="66"/>
      <c r="AT489" s="18" t="s">
        <v>814</v>
      </c>
      <c r="AU489" s="18" t="s">
        <v>673</v>
      </c>
    </row>
    <row r="490" spans="2:51" s="11" customFormat="1" ht="20.25" customHeight="1">
      <c r="B490" s="177"/>
      <c r="D490" s="178" t="s">
        <v>816</v>
      </c>
      <c r="E490" s="179" t="s">
        <v>715</v>
      </c>
      <c r="F490" s="180" t="s">
        <v>716</v>
      </c>
      <c r="H490" s="181">
        <v>59</v>
      </c>
      <c r="I490" s="182"/>
      <c r="L490" s="177"/>
      <c r="M490" s="183"/>
      <c r="N490" s="184"/>
      <c r="O490" s="184"/>
      <c r="P490" s="184"/>
      <c r="Q490" s="184"/>
      <c r="R490" s="184"/>
      <c r="S490" s="184"/>
      <c r="T490" s="185"/>
      <c r="AT490" s="186" t="s">
        <v>816</v>
      </c>
      <c r="AU490" s="186" t="s">
        <v>673</v>
      </c>
      <c r="AV490" s="11" t="s">
        <v>673</v>
      </c>
      <c r="AW490" s="11" t="s">
        <v>629</v>
      </c>
      <c r="AX490" s="11" t="s">
        <v>615</v>
      </c>
      <c r="AY490" s="186" t="s">
        <v>805</v>
      </c>
    </row>
    <row r="491" spans="2:65" s="1" customFormat="1" ht="28.5" customHeight="1">
      <c r="B491" s="162"/>
      <c r="C491" s="163" t="s">
        <v>1257</v>
      </c>
      <c r="D491" s="163" t="s">
        <v>807</v>
      </c>
      <c r="E491" s="164" t="s">
        <v>1258</v>
      </c>
      <c r="F491" s="165" t="s">
        <v>1259</v>
      </c>
      <c r="G491" s="166" t="s">
        <v>810</v>
      </c>
      <c r="H491" s="167">
        <v>16.575</v>
      </c>
      <c r="I491" s="168"/>
      <c r="J491" s="169">
        <f>ROUND(I491*H491,2)</f>
        <v>0</v>
      </c>
      <c r="K491" s="165" t="s">
        <v>811</v>
      </c>
      <c r="L491" s="35"/>
      <c r="M491" s="170" t="s">
        <v>613</v>
      </c>
      <c r="N491" s="171" t="s">
        <v>636</v>
      </c>
      <c r="O491" s="36"/>
      <c r="P491" s="172">
        <f>O491*H491</f>
        <v>0</v>
      </c>
      <c r="Q491" s="172">
        <v>0</v>
      </c>
      <c r="R491" s="172">
        <f>Q491*H491</f>
        <v>0</v>
      </c>
      <c r="S491" s="172">
        <v>0.035</v>
      </c>
      <c r="T491" s="173">
        <f>S491*H491</f>
        <v>0.580125</v>
      </c>
      <c r="AR491" s="18" t="s">
        <v>812</v>
      </c>
      <c r="AT491" s="18" t="s">
        <v>807</v>
      </c>
      <c r="AU491" s="18" t="s">
        <v>673</v>
      </c>
      <c r="AY491" s="18" t="s">
        <v>805</v>
      </c>
      <c r="BE491" s="174">
        <f>IF(N491="základní",J491,0)</f>
        <v>0</v>
      </c>
      <c r="BF491" s="174">
        <f>IF(N491="snížená",J491,0)</f>
        <v>0</v>
      </c>
      <c r="BG491" s="174">
        <f>IF(N491="zákl. přenesená",J491,0)</f>
        <v>0</v>
      </c>
      <c r="BH491" s="174">
        <f>IF(N491="sníž. přenesená",J491,0)</f>
        <v>0</v>
      </c>
      <c r="BI491" s="174">
        <f>IF(N491="nulová",J491,0)</f>
        <v>0</v>
      </c>
      <c r="BJ491" s="18" t="s">
        <v>615</v>
      </c>
      <c r="BK491" s="174">
        <f>ROUND(I491*H491,2)</f>
        <v>0</v>
      </c>
      <c r="BL491" s="18" t="s">
        <v>812</v>
      </c>
      <c r="BM491" s="18" t="s">
        <v>1260</v>
      </c>
    </row>
    <row r="492" spans="2:47" s="1" customFormat="1" ht="39.75" customHeight="1">
      <c r="B492" s="35"/>
      <c r="D492" s="175" t="s">
        <v>814</v>
      </c>
      <c r="F492" s="176" t="s">
        <v>1261</v>
      </c>
      <c r="I492" s="132"/>
      <c r="L492" s="35"/>
      <c r="M492" s="65"/>
      <c r="N492" s="36"/>
      <c r="O492" s="36"/>
      <c r="P492" s="36"/>
      <c r="Q492" s="36"/>
      <c r="R492" s="36"/>
      <c r="S492" s="36"/>
      <c r="T492" s="66"/>
      <c r="AT492" s="18" t="s">
        <v>814</v>
      </c>
      <c r="AU492" s="18" t="s">
        <v>673</v>
      </c>
    </row>
    <row r="493" spans="2:51" s="11" customFormat="1" ht="20.25" customHeight="1">
      <c r="B493" s="177"/>
      <c r="D493" s="178" t="s">
        <v>816</v>
      </c>
      <c r="E493" s="179" t="s">
        <v>692</v>
      </c>
      <c r="F493" s="180" t="s">
        <v>1262</v>
      </c>
      <c r="H493" s="181">
        <v>16.575</v>
      </c>
      <c r="I493" s="182"/>
      <c r="L493" s="177"/>
      <c r="M493" s="183"/>
      <c r="N493" s="184"/>
      <c r="O493" s="184"/>
      <c r="P493" s="184"/>
      <c r="Q493" s="184"/>
      <c r="R493" s="184"/>
      <c r="S493" s="184"/>
      <c r="T493" s="185"/>
      <c r="AT493" s="186" t="s">
        <v>816</v>
      </c>
      <c r="AU493" s="186" t="s">
        <v>673</v>
      </c>
      <c r="AV493" s="11" t="s">
        <v>673</v>
      </c>
      <c r="AW493" s="11" t="s">
        <v>629</v>
      </c>
      <c r="AX493" s="11" t="s">
        <v>615</v>
      </c>
      <c r="AY493" s="186" t="s">
        <v>805</v>
      </c>
    </row>
    <row r="494" spans="2:65" s="1" customFormat="1" ht="28.5" customHeight="1">
      <c r="B494" s="162"/>
      <c r="C494" s="163" t="s">
        <v>1263</v>
      </c>
      <c r="D494" s="163" t="s">
        <v>807</v>
      </c>
      <c r="E494" s="164" t="s">
        <v>1264</v>
      </c>
      <c r="F494" s="165" t="s">
        <v>1265</v>
      </c>
      <c r="G494" s="166" t="s">
        <v>1119</v>
      </c>
      <c r="H494" s="167">
        <v>2</v>
      </c>
      <c r="I494" s="168"/>
      <c r="J494" s="169">
        <f>ROUND(I494*H494,2)</f>
        <v>0</v>
      </c>
      <c r="K494" s="165" t="s">
        <v>811</v>
      </c>
      <c r="L494" s="35"/>
      <c r="M494" s="170" t="s">
        <v>613</v>
      </c>
      <c r="N494" s="171" t="s">
        <v>636</v>
      </c>
      <c r="O494" s="36"/>
      <c r="P494" s="172">
        <f>O494*H494</f>
        <v>0</v>
      </c>
      <c r="Q494" s="172">
        <v>0</v>
      </c>
      <c r="R494" s="172">
        <f>Q494*H494</f>
        <v>0</v>
      </c>
      <c r="S494" s="172">
        <v>0.015</v>
      </c>
      <c r="T494" s="173">
        <f>S494*H494</f>
        <v>0.03</v>
      </c>
      <c r="AR494" s="18" t="s">
        <v>812</v>
      </c>
      <c r="AT494" s="18" t="s">
        <v>807</v>
      </c>
      <c r="AU494" s="18" t="s">
        <v>673</v>
      </c>
      <c r="AY494" s="18" t="s">
        <v>805</v>
      </c>
      <c r="BE494" s="174">
        <f>IF(N494="základní",J494,0)</f>
        <v>0</v>
      </c>
      <c r="BF494" s="174">
        <f>IF(N494="snížená",J494,0)</f>
        <v>0</v>
      </c>
      <c r="BG494" s="174">
        <f>IF(N494="zákl. přenesená",J494,0)</f>
        <v>0</v>
      </c>
      <c r="BH494" s="174">
        <f>IF(N494="sníž. přenesená",J494,0)</f>
        <v>0</v>
      </c>
      <c r="BI494" s="174">
        <f>IF(N494="nulová",J494,0)</f>
        <v>0</v>
      </c>
      <c r="BJ494" s="18" t="s">
        <v>615</v>
      </c>
      <c r="BK494" s="174">
        <f>ROUND(I494*H494,2)</f>
        <v>0</v>
      </c>
      <c r="BL494" s="18" t="s">
        <v>812</v>
      </c>
      <c r="BM494" s="18" t="s">
        <v>1266</v>
      </c>
    </row>
    <row r="495" spans="2:47" s="1" customFormat="1" ht="28.5" customHeight="1">
      <c r="B495" s="35"/>
      <c r="D495" s="178" t="s">
        <v>814</v>
      </c>
      <c r="F495" s="208" t="s">
        <v>1267</v>
      </c>
      <c r="I495" s="132"/>
      <c r="L495" s="35"/>
      <c r="M495" s="65"/>
      <c r="N495" s="36"/>
      <c r="O495" s="36"/>
      <c r="P495" s="36"/>
      <c r="Q495" s="36"/>
      <c r="R495" s="36"/>
      <c r="S495" s="36"/>
      <c r="T495" s="66"/>
      <c r="AT495" s="18" t="s">
        <v>814</v>
      </c>
      <c r="AU495" s="18" t="s">
        <v>673</v>
      </c>
    </row>
    <row r="496" spans="2:65" s="1" customFormat="1" ht="20.25" customHeight="1">
      <c r="B496" s="162"/>
      <c r="C496" s="163" t="s">
        <v>1268</v>
      </c>
      <c r="D496" s="163" t="s">
        <v>807</v>
      </c>
      <c r="E496" s="164" t="s">
        <v>1269</v>
      </c>
      <c r="F496" s="165" t="s">
        <v>1270</v>
      </c>
      <c r="G496" s="166" t="s">
        <v>969</v>
      </c>
      <c r="H496" s="167">
        <v>10.97</v>
      </c>
      <c r="I496" s="168"/>
      <c r="J496" s="169">
        <f>ROUND(I496*H496,2)</f>
        <v>0</v>
      </c>
      <c r="K496" s="165" t="s">
        <v>811</v>
      </c>
      <c r="L496" s="35"/>
      <c r="M496" s="170" t="s">
        <v>613</v>
      </c>
      <c r="N496" s="171" t="s">
        <v>636</v>
      </c>
      <c r="O496" s="36"/>
      <c r="P496" s="172">
        <f>O496*H496</f>
        <v>0</v>
      </c>
      <c r="Q496" s="172">
        <v>0</v>
      </c>
      <c r="R496" s="172">
        <f>Q496*H496</f>
        <v>0</v>
      </c>
      <c r="S496" s="172">
        <v>0.037</v>
      </c>
      <c r="T496" s="173">
        <f>S496*H496</f>
        <v>0.40589000000000003</v>
      </c>
      <c r="AR496" s="18" t="s">
        <v>812</v>
      </c>
      <c r="AT496" s="18" t="s">
        <v>807</v>
      </c>
      <c r="AU496" s="18" t="s">
        <v>673</v>
      </c>
      <c r="AY496" s="18" t="s">
        <v>805</v>
      </c>
      <c r="BE496" s="174">
        <f>IF(N496="základní",J496,0)</f>
        <v>0</v>
      </c>
      <c r="BF496" s="174">
        <f>IF(N496="snížená",J496,0)</f>
        <v>0</v>
      </c>
      <c r="BG496" s="174">
        <f>IF(N496="zákl. přenesená",J496,0)</f>
        <v>0</v>
      </c>
      <c r="BH496" s="174">
        <f>IF(N496="sníž. přenesená",J496,0)</f>
        <v>0</v>
      </c>
      <c r="BI496" s="174">
        <f>IF(N496="nulová",J496,0)</f>
        <v>0</v>
      </c>
      <c r="BJ496" s="18" t="s">
        <v>615</v>
      </c>
      <c r="BK496" s="174">
        <f>ROUND(I496*H496,2)</f>
        <v>0</v>
      </c>
      <c r="BL496" s="18" t="s">
        <v>812</v>
      </c>
      <c r="BM496" s="18" t="s">
        <v>1271</v>
      </c>
    </row>
    <row r="497" spans="2:47" s="1" customFormat="1" ht="28.5" customHeight="1">
      <c r="B497" s="35"/>
      <c r="D497" s="175" t="s">
        <v>814</v>
      </c>
      <c r="F497" s="176" t="s">
        <v>1272</v>
      </c>
      <c r="I497" s="132"/>
      <c r="L497" s="35"/>
      <c r="M497" s="65"/>
      <c r="N497" s="36"/>
      <c r="O497" s="36"/>
      <c r="P497" s="36"/>
      <c r="Q497" s="36"/>
      <c r="R497" s="36"/>
      <c r="S497" s="36"/>
      <c r="T497" s="66"/>
      <c r="AT497" s="18" t="s">
        <v>814</v>
      </c>
      <c r="AU497" s="18" t="s">
        <v>673</v>
      </c>
    </row>
    <row r="498" spans="2:51" s="11" customFormat="1" ht="20.25" customHeight="1">
      <c r="B498" s="177"/>
      <c r="D498" s="178" t="s">
        <v>816</v>
      </c>
      <c r="E498" s="179" t="s">
        <v>694</v>
      </c>
      <c r="F498" s="180" t="s">
        <v>1273</v>
      </c>
      <c r="H498" s="181">
        <v>10.97</v>
      </c>
      <c r="I498" s="182"/>
      <c r="L498" s="177"/>
      <c r="M498" s="183"/>
      <c r="N498" s="184"/>
      <c r="O498" s="184"/>
      <c r="P498" s="184"/>
      <c r="Q498" s="184"/>
      <c r="R498" s="184"/>
      <c r="S498" s="184"/>
      <c r="T498" s="185"/>
      <c r="AT498" s="186" t="s">
        <v>816</v>
      </c>
      <c r="AU498" s="186" t="s">
        <v>673</v>
      </c>
      <c r="AV498" s="11" t="s">
        <v>673</v>
      </c>
      <c r="AW498" s="11" t="s">
        <v>629</v>
      </c>
      <c r="AX498" s="11" t="s">
        <v>615</v>
      </c>
      <c r="AY498" s="186" t="s">
        <v>805</v>
      </c>
    </row>
    <row r="499" spans="2:65" s="1" customFormat="1" ht="20.25" customHeight="1">
      <c r="B499" s="162"/>
      <c r="C499" s="163" t="s">
        <v>1274</v>
      </c>
      <c r="D499" s="163" t="s">
        <v>807</v>
      </c>
      <c r="E499" s="164" t="s">
        <v>1275</v>
      </c>
      <c r="F499" s="165" t="s">
        <v>1276</v>
      </c>
      <c r="G499" s="166" t="s">
        <v>1119</v>
      </c>
      <c r="H499" s="167">
        <v>1</v>
      </c>
      <c r="I499" s="168"/>
      <c r="J499" s="169">
        <f>ROUND(I499*H499,2)</f>
        <v>0</v>
      </c>
      <c r="K499" s="165" t="s">
        <v>811</v>
      </c>
      <c r="L499" s="35"/>
      <c r="M499" s="170" t="s">
        <v>613</v>
      </c>
      <c r="N499" s="171" t="s">
        <v>636</v>
      </c>
      <c r="O499" s="36"/>
      <c r="P499" s="172">
        <f>O499*H499</f>
        <v>0</v>
      </c>
      <c r="Q499" s="172">
        <v>0</v>
      </c>
      <c r="R499" s="172">
        <f>Q499*H499</f>
        <v>0</v>
      </c>
      <c r="S499" s="172">
        <v>0.009</v>
      </c>
      <c r="T499" s="173">
        <f>S499*H499</f>
        <v>0.009</v>
      </c>
      <c r="AR499" s="18" t="s">
        <v>812</v>
      </c>
      <c r="AT499" s="18" t="s">
        <v>807</v>
      </c>
      <c r="AU499" s="18" t="s">
        <v>673</v>
      </c>
      <c r="AY499" s="18" t="s">
        <v>805</v>
      </c>
      <c r="BE499" s="174">
        <f>IF(N499="základní",J499,0)</f>
        <v>0</v>
      </c>
      <c r="BF499" s="174">
        <f>IF(N499="snížená",J499,0)</f>
        <v>0</v>
      </c>
      <c r="BG499" s="174">
        <f>IF(N499="zákl. přenesená",J499,0)</f>
        <v>0</v>
      </c>
      <c r="BH499" s="174">
        <f>IF(N499="sníž. přenesená",J499,0)</f>
        <v>0</v>
      </c>
      <c r="BI499" s="174">
        <f>IF(N499="nulová",J499,0)</f>
        <v>0</v>
      </c>
      <c r="BJ499" s="18" t="s">
        <v>615</v>
      </c>
      <c r="BK499" s="174">
        <f>ROUND(I499*H499,2)</f>
        <v>0</v>
      </c>
      <c r="BL499" s="18" t="s">
        <v>812</v>
      </c>
      <c r="BM499" s="18" t="s">
        <v>1277</v>
      </c>
    </row>
    <row r="500" spans="2:47" s="1" customFormat="1" ht="39.75" customHeight="1">
      <c r="B500" s="35"/>
      <c r="D500" s="178" t="s">
        <v>814</v>
      </c>
      <c r="F500" s="208" t="s">
        <v>1278</v>
      </c>
      <c r="I500" s="132"/>
      <c r="L500" s="35"/>
      <c r="M500" s="65"/>
      <c r="N500" s="36"/>
      <c r="O500" s="36"/>
      <c r="P500" s="36"/>
      <c r="Q500" s="36"/>
      <c r="R500" s="36"/>
      <c r="S500" s="36"/>
      <c r="T500" s="66"/>
      <c r="AT500" s="18" t="s">
        <v>814</v>
      </c>
      <c r="AU500" s="18" t="s">
        <v>673</v>
      </c>
    </row>
    <row r="501" spans="2:65" s="1" customFormat="1" ht="28.5" customHeight="1">
      <c r="B501" s="162"/>
      <c r="C501" s="163" t="s">
        <v>1279</v>
      </c>
      <c r="D501" s="163" t="s">
        <v>807</v>
      </c>
      <c r="E501" s="164" t="s">
        <v>1280</v>
      </c>
      <c r="F501" s="165" t="s">
        <v>1281</v>
      </c>
      <c r="G501" s="166" t="s">
        <v>810</v>
      </c>
      <c r="H501" s="167">
        <v>46.338</v>
      </c>
      <c r="I501" s="168"/>
      <c r="J501" s="169">
        <f>ROUND(I501*H501,2)</f>
        <v>0</v>
      </c>
      <c r="K501" s="165" t="s">
        <v>811</v>
      </c>
      <c r="L501" s="35"/>
      <c r="M501" s="170" t="s">
        <v>613</v>
      </c>
      <c r="N501" s="171" t="s">
        <v>636</v>
      </c>
      <c r="O501" s="36"/>
      <c r="P501" s="172">
        <f>O501*H501</f>
        <v>0</v>
      </c>
      <c r="Q501" s="172">
        <v>0</v>
      </c>
      <c r="R501" s="172">
        <f>Q501*H501</f>
        <v>0</v>
      </c>
      <c r="S501" s="172">
        <v>0.01</v>
      </c>
      <c r="T501" s="173">
        <f>S501*H501</f>
        <v>0.46338</v>
      </c>
      <c r="AR501" s="18" t="s">
        <v>812</v>
      </c>
      <c r="AT501" s="18" t="s">
        <v>807</v>
      </c>
      <c r="AU501" s="18" t="s">
        <v>673</v>
      </c>
      <c r="AY501" s="18" t="s">
        <v>805</v>
      </c>
      <c r="BE501" s="174">
        <f>IF(N501="základní",J501,0)</f>
        <v>0</v>
      </c>
      <c r="BF501" s="174">
        <f>IF(N501="snížená",J501,0)</f>
        <v>0</v>
      </c>
      <c r="BG501" s="174">
        <f>IF(N501="zákl. přenesená",J501,0)</f>
        <v>0</v>
      </c>
      <c r="BH501" s="174">
        <f>IF(N501="sníž. přenesená",J501,0)</f>
        <v>0</v>
      </c>
      <c r="BI501" s="174">
        <f>IF(N501="nulová",J501,0)</f>
        <v>0</v>
      </c>
      <c r="BJ501" s="18" t="s">
        <v>615</v>
      </c>
      <c r="BK501" s="174">
        <f>ROUND(I501*H501,2)</f>
        <v>0</v>
      </c>
      <c r="BL501" s="18" t="s">
        <v>812</v>
      </c>
      <c r="BM501" s="18" t="s">
        <v>1282</v>
      </c>
    </row>
    <row r="502" spans="2:47" s="1" customFormat="1" ht="28.5" customHeight="1">
      <c r="B502" s="35"/>
      <c r="D502" s="175" t="s">
        <v>814</v>
      </c>
      <c r="F502" s="176" t="s">
        <v>1283</v>
      </c>
      <c r="I502" s="132"/>
      <c r="L502" s="35"/>
      <c r="M502" s="65"/>
      <c r="N502" s="36"/>
      <c r="O502" s="36"/>
      <c r="P502" s="36"/>
      <c r="Q502" s="36"/>
      <c r="R502" s="36"/>
      <c r="S502" s="36"/>
      <c r="T502" s="66"/>
      <c r="AT502" s="18" t="s">
        <v>814</v>
      </c>
      <c r="AU502" s="18" t="s">
        <v>673</v>
      </c>
    </row>
    <row r="503" spans="2:51" s="11" customFormat="1" ht="20.25" customHeight="1">
      <c r="B503" s="177"/>
      <c r="D503" s="178" t="s">
        <v>816</v>
      </c>
      <c r="E503" s="179" t="s">
        <v>613</v>
      </c>
      <c r="F503" s="180" t="s">
        <v>675</v>
      </c>
      <c r="H503" s="181">
        <v>46.338</v>
      </c>
      <c r="I503" s="182"/>
      <c r="L503" s="177"/>
      <c r="M503" s="183"/>
      <c r="N503" s="184"/>
      <c r="O503" s="184"/>
      <c r="P503" s="184"/>
      <c r="Q503" s="184"/>
      <c r="R503" s="184"/>
      <c r="S503" s="184"/>
      <c r="T503" s="185"/>
      <c r="AT503" s="186" t="s">
        <v>816</v>
      </c>
      <c r="AU503" s="186" t="s">
        <v>673</v>
      </c>
      <c r="AV503" s="11" t="s">
        <v>673</v>
      </c>
      <c r="AW503" s="11" t="s">
        <v>629</v>
      </c>
      <c r="AX503" s="11" t="s">
        <v>615</v>
      </c>
      <c r="AY503" s="186" t="s">
        <v>805</v>
      </c>
    </row>
    <row r="504" spans="2:65" s="1" customFormat="1" ht="28.5" customHeight="1">
      <c r="B504" s="162"/>
      <c r="C504" s="163" t="s">
        <v>1284</v>
      </c>
      <c r="D504" s="163" t="s">
        <v>807</v>
      </c>
      <c r="E504" s="164" t="s">
        <v>1285</v>
      </c>
      <c r="F504" s="165" t="s">
        <v>1286</v>
      </c>
      <c r="G504" s="166" t="s">
        <v>810</v>
      </c>
      <c r="H504" s="167">
        <v>368.721</v>
      </c>
      <c r="I504" s="168"/>
      <c r="J504" s="169">
        <f>ROUND(I504*H504,2)</f>
        <v>0</v>
      </c>
      <c r="K504" s="165" t="s">
        <v>811</v>
      </c>
      <c r="L504" s="35"/>
      <c r="M504" s="170" t="s">
        <v>613</v>
      </c>
      <c r="N504" s="171" t="s">
        <v>636</v>
      </c>
      <c r="O504" s="36"/>
      <c r="P504" s="172">
        <f>O504*H504</f>
        <v>0</v>
      </c>
      <c r="Q504" s="172">
        <v>0</v>
      </c>
      <c r="R504" s="172">
        <f>Q504*H504</f>
        <v>0</v>
      </c>
      <c r="S504" s="172">
        <v>0.016</v>
      </c>
      <c r="T504" s="173">
        <f>S504*H504</f>
        <v>5.899536</v>
      </c>
      <c r="AR504" s="18" t="s">
        <v>812</v>
      </c>
      <c r="AT504" s="18" t="s">
        <v>807</v>
      </c>
      <c r="AU504" s="18" t="s">
        <v>673</v>
      </c>
      <c r="AY504" s="18" t="s">
        <v>805</v>
      </c>
      <c r="BE504" s="174">
        <f>IF(N504="základní",J504,0)</f>
        <v>0</v>
      </c>
      <c r="BF504" s="174">
        <f>IF(N504="snížená",J504,0)</f>
        <v>0</v>
      </c>
      <c r="BG504" s="174">
        <f>IF(N504="zákl. přenesená",J504,0)</f>
        <v>0</v>
      </c>
      <c r="BH504" s="174">
        <f>IF(N504="sníž. přenesená",J504,0)</f>
        <v>0</v>
      </c>
      <c r="BI504" s="174">
        <f>IF(N504="nulová",J504,0)</f>
        <v>0</v>
      </c>
      <c r="BJ504" s="18" t="s">
        <v>615</v>
      </c>
      <c r="BK504" s="174">
        <f>ROUND(I504*H504,2)</f>
        <v>0</v>
      </c>
      <c r="BL504" s="18" t="s">
        <v>812</v>
      </c>
      <c r="BM504" s="18" t="s">
        <v>1287</v>
      </c>
    </row>
    <row r="505" spans="2:47" s="1" customFormat="1" ht="39.75" customHeight="1">
      <c r="B505" s="35"/>
      <c r="D505" s="175" t="s">
        <v>814</v>
      </c>
      <c r="F505" s="176" t="s">
        <v>1288</v>
      </c>
      <c r="I505" s="132"/>
      <c r="L505" s="35"/>
      <c r="M505" s="65"/>
      <c r="N505" s="36"/>
      <c r="O505" s="36"/>
      <c r="P505" s="36"/>
      <c r="Q505" s="36"/>
      <c r="R505" s="36"/>
      <c r="S505" s="36"/>
      <c r="T505" s="66"/>
      <c r="AT505" s="18" t="s">
        <v>814</v>
      </c>
      <c r="AU505" s="18" t="s">
        <v>673</v>
      </c>
    </row>
    <row r="506" spans="2:51" s="11" customFormat="1" ht="20.25" customHeight="1">
      <c r="B506" s="177"/>
      <c r="D506" s="178" t="s">
        <v>816</v>
      </c>
      <c r="E506" s="179" t="s">
        <v>613</v>
      </c>
      <c r="F506" s="180" t="s">
        <v>733</v>
      </c>
      <c r="H506" s="181">
        <v>368.721</v>
      </c>
      <c r="I506" s="182"/>
      <c r="L506" s="177"/>
      <c r="M506" s="183"/>
      <c r="N506" s="184"/>
      <c r="O506" s="184"/>
      <c r="P506" s="184"/>
      <c r="Q506" s="184"/>
      <c r="R506" s="184"/>
      <c r="S506" s="184"/>
      <c r="T506" s="185"/>
      <c r="AT506" s="186" t="s">
        <v>816</v>
      </c>
      <c r="AU506" s="186" t="s">
        <v>673</v>
      </c>
      <c r="AV506" s="11" t="s">
        <v>673</v>
      </c>
      <c r="AW506" s="11" t="s">
        <v>629</v>
      </c>
      <c r="AX506" s="11" t="s">
        <v>615</v>
      </c>
      <c r="AY506" s="186" t="s">
        <v>805</v>
      </c>
    </row>
    <row r="507" spans="2:65" s="1" customFormat="1" ht="28.5" customHeight="1">
      <c r="B507" s="162"/>
      <c r="C507" s="163" t="s">
        <v>1289</v>
      </c>
      <c r="D507" s="163" t="s">
        <v>807</v>
      </c>
      <c r="E507" s="164" t="s">
        <v>1290</v>
      </c>
      <c r="F507" s="165" t="s">
        <v>1291</v>
      </c>
      <c r="G507" s="166" t="s">
        <v>810</v>
      </c>
      <c r="H507" s="167">
        <v>2.411</v>
      </c>
      <c r="I507" s="168"/>
      <c r="J507" s="169">
        <f>ROUND(I507*H507,2)</f>
        <v>0</v>
      </c>
      <c r="K507" s="165" t="s">
        <v>811</v>
      </c>
      <c r="L507" s="35"/>
      <c r="M507" s="170" t="s">
        <v>613</v>
      </c>
      <c r="N507" s="171" t="s">
        <v>636</v>
      </c>
      <c r="O507" s="36"/>
      <c r="P507" s="172">
        <f>O507*H507</f>
        <v>0</v>
      </c>
      <c r="Q507" s="172">
        <v>0.03885</v>
      </c>
      <c r="R507" s="172">
        <f>Q507*H507</f>
        <v>0.09366735000000001</v>
      </c>
      <c r="S507" s="172">
        <v>0</v>
      </c>
      <c r="T507" s="173">
        <f>S507*H507</f>
        <v>0</v>
      </c>
      <c r="AR507" s="18" t="s">
        <v>812</v>
      </c>
      <c r="AT507" s="18" t="s">
        <v>807</v>
      </c>
      <c r="AU507" s="18" t="s">
        <v>673</v>
      </c>
      <c r="AY507" s="18" t="s">
        <v>805</v>
      </c>
      <c r="BE507" s="174">
        <f>IF(N507="základní",J507,0)</f>
        <v>0</v>
      </c>
      <c r="BF507" s="174">
        <f>IF(N507="snížená",J507,0)</f>
        <v>0</v>
      </c>
      <c r="BG507" s="174">
        <f>IF(N507="zákl. přenesená",J507,0)</f>
        <v>0</v>
      </c>
      <c r="BH507" s="174">
        <f>IF(N507="sníž. přenesená",J507,0)</f>
        <v>0</v>
      </c>
      <c r="BI507" s="174">
        <f>IF(N507="nulová",J507,0)</f>
        <v>0</v>
      </c>
      <c r="BJ507" s="18" t="s">
        <v>615</v>
      </c>
      <c r="BK507" s="174">
        <f>ROUND(I507*H507,2)</f>
        <v>0</v>
      </c>
      <c r="BL507" s="18" t="s">
        <v>812</v>
      </c>
      <c r="BM507" s="18" t="s">
        <v>1292</v>
      </c>
    </row>
    <row r="508" spans="2:47" s="1" customFormat="1" ht="20.25" customHeight="1">
      <c r="B508" s="35"/>
      <c r="D508" s="175" t="s">
        <v>814</v>
      </c>
      <c r="F508" s="176" t="s">
        <v>624</v>
      </c>
      <c r="I508" s="132"/>
      <c r="L508" s="35"/>
      <c r="M508" s="65"/>
      <c r="N508" s="36"/>
      <c r="O508" s="36"/>
      <c r="P508" s="36"/>
      <c r="Q508" s="36"/>
      <c r="R508" s="36"/>
      <c r="S508" s="36"/>
      <c r="T508" s="66"/>
      <c r="AT508" s="18" t="s">
        <v>814</v>
      </c>
      <c r="AU508" s="18" t="s">
        <v>673</v>
      </c>
    </row>
    <row r="509" spans="2:51" s="11" customFormat="1" ht="20.25" customHeight="1">
      <c r="B509" s="177"/>
      <c r="D509" s="175" t="s">
        <v>816</v>
      </c>
      <c r="E509" s="186" t="s">
        <v>613</v>
      </c>
      <c r="F509" s="187" t="s">
        <v>1293</v>
      </c>
      <c r="H509" s="188">
        <v>2.411</v>
      </c>
      <c r="I509" s="182"/>
      <c r="L509" s="177"/>
      <c r="M509" s="183"/>
      <c r="N509" s="184"/>
      <c r="O509" s="184"/>
      <c r="P509" s="184"/>
      <c r="Q509" s="184"/>
      <c r="R509" s="184"/>
      <c r="S509" s="184"/>
      <c r="T509" s="185"/>
      <c r="AT509" s="186" t="s">
        <v>816</v>
      </c>
      <c r="AU509" s="186" t="s">
        <v>673</v>
      </c>
      <c r="AV509" s="11" t="s">
        <v>673</v>
      </c>
      <c r="AW509" s="11" t="s">
        <v>629</v>
      </c>
      <c r="AX509" s="11" t="s">
        <v>615</v>
      </c>
      <c r="AY509" s="186" t="s">
        <v>805</v>
      </c>
    </row>
    <row r="510" spans="2:63" s="10" customFormat="1" ht="29.25" customHeight="1">
      <c r="B510" s="148"/>
      <c r="D510" s="159" t="s">
        <v>664</v>
      </c>
      <c r="E510" s="160" t="s">
        <v>1294</v>
      </c>
      <c r="F510" s="160" t="s">
        <v>1295</v>
      </c>
      <c r="I510" s="151"/>
      <c r="J510" s="161">
        <f>BK510</f>
        <v>0</v>
      </c>
      <c r="L510" s="148"/>
      <c r="M510" s="153"/>
      <c r="N510" s="154"/>
      <c r="O510" s="154"/>
      <c r="P510" s="155">
        <f>SUM(P511:P519)</f>
        <v>0</v>
      </c>
      <c r="Q510" s="154"/>
      <c r="R510" s="155">
        <f>SUM(R511:R519)</f>
        <v>0</v>
      </c>
      <c r="S510" s="154"/>
      <c r="T510" s="156">
        <f>SUM(T511:T519)</f>
        <v>0</v>
      </c>
      <c r="AR510" s="149" t="s">
        <v>615</v>
      </c>
      <c r="AT510" s="157" t="s">
        <v>664</v>
      </c>
      <c r="AU510" s="157" t="s">
        <v>615</v>
      </c>
      <c r="AY510" s="149" t="s">
        <v>805</v>
      </c>
      <c r="BK510" s="158">
        <f>SUM(BK511:BK519)</f>
        <v>0</v>
      </c>
    </row>
    <row r="511" spans="2:65" s="1" customFormat="1" ht="28.5" customHeight="1">
      <c r="B511" s="162"/>
      <c r="C511" s="163" t="s">
        <v>1296</v>
      </c>
      <c r="D511" s="163" t="s">
        <v>807</v>
      </c>
      <c r="E511" s="164" t="s">
        <v>1297</v>
      </c>
      <c r="F511" s="165" t="s">
        <v>1298</v>
      </c>
      <c r="G511" s="166" t="s">
        <v>1243</v>
      </c>
      <c r="H511" s="167">
        <v>20.802</v>
      </c>
      <c r="I511" s="168"/>
      <c r="J511" s="169">
        <f>ROUND(I511*H511,2)</f>
        <v>0</v>
      </c>
      <c r="K511" s="165" t="s">
        <v>811</v>
      </c>
      <c r="L511" s="35"/>
      <c r="M511" s="170" t="s">
        <v>613</v>
      </c>
      <c r="N511" s="171" t="s">
        <v>636</v>
      </c>
      <c r="O511" s="36"/>
      <c r="P511" s="172">
        <f>O511*H511</f>
        <v>0</v>
      </c>
      <c r="Q511" s="172">
        <v>0</v>
      </c>
      <c r="R511" s="172">
        <f>Q511*H511</f>
        <v>0</v>
      </c>
      <c r="S511" s="172">
        <v>0</v>
      </c>
      <c r="T511" s="173">
        <f>S511*H511</f>
        <v>0</v>
      </c>
      <c r="AR511" s="18" t="s">
        <v>812</v>
      </c>
      <c r="AT511" s="18" t="s">
        <v>807</v>
      </c>
      <c r="AU511" s="18" t="s">
        <v>673</v>
      </c>
      <c r="AY511" s="18" t="s">
        <v>805</v>
      </c>
      <c r="BE511" s="174">
        <f>IF(N511="základní",J511,0)</f>
        <v>0</v>
      </c>
      <c r="BF511" s="174">
        <f>IF(N511="snížená",J511,0)</f>
        <v>0</v>
      </c>
      <c r="BG511" s="174">
        <f>IF(N511="zákl. přenesená",J511,0)</f>
        <v>0</v>
      </c>
      <c r="BH511" s="174">
        <f>IF(N511="sníž. přenesená",J511,0)</f>
        <v>0</v>
      </c>
      <c r="BI511" s="174">
        <f>IF(N511="nulová",J511,0)</f>
        <v>0</v>
      </c>
      <c r="BJ511" s="18" t="s">
        <v>615</v>
      </c>
      <c r="BK511" s="174">
        <f>ROUND(I511*H511,2)</f>
        <v>0</v>
      </c>
      <c r="BL511" s="18" t="s">
        <v>812</v>
      </c>
      <c r="BM511" s="18" t="s">
        <v>1299</v>
      </c>
    </row>
    <row r="512" spans="2:47" s="1" customFormat="1" ht="28.5" customHeight="1">
      <c r="B512" s="35"/>
      <c r="D512" s="178" t="s">
        <v>814</v>
      </c>
      <c r="F512" s="208" t="s">
        <v>1300</v>
      </c>
      <c r="I512" s="132"/>
      <c r="L512" s="35"/>
      <c r="M512" s="65"/>
      <c r="N512" s="36"/>
      <c r="O512" s="36"/>
      <c r="P512" s="36"/>
      <c r="Q512" s="36"/>
      <c r="R512" s="36"/>
      <c r="S512" s="36"/>
      <c r="T512" s="66"/>
      <c r="AT512" s="18" t="s">
        <v>814</v>
      </c>
      <c r="AU512" s="18" t="s">
        <v>673</v>
      </c>
    </row>
    <row r="513" spans="2:65" s="1" customFormat="1" ht="28.5" customHeight="1">
      <c r="B513" s="162"/>
      <c r="C513" s="163" t="s">
        <v>1301</v>
      </c>
      <c r="D513" s="163" t="s">
        <v>807</v>
      </c>
      <c r="E513" s="164" t="s">
        <v>1302</v>
      </c>
      <c r="F513" s="165" t="s">
        <v>1303</v>
      </c>
      <c r="G513" s="166" t="s">
        <v>1243</v>
      </c>
      <c r="H513" s="167">
        <v>20.802</v>
      </c>
      <c r="I513" s="168"/>
      <c r="J513" s="169">
        <f>ROUND(I513*H513,2)</f>
        <v>0</v>
      </c>
      <c r="K513" s="165" t="s">
        <v>811</v>
      </c>
      <c r="L513" s="35"/>
      <c r="M513" s="170" t="s">
        <v>613</v>
      </c>
      <c r="N513" s="171" t="s">
        <v>636</v>
      </c>
      <c r="O513" s="36"/>
      <c r="P513" s="172">
        <f>O513*H513</f>
        <v>0</v>
      </c>
      <c r="Q513" s="172">
        <v>0</v>
      </c>
      <c r="R513" s="172">
        <f>Q513*H513</f>
        <v>0</v>
      </c>
      <c r="S513" s="172">
        <v>0</v>
      </c>
      <c r="T513" s="173">
        <f>S513*H513</f>
        <v>0</v>
      </c>
      <c r="AR513" s="18" t="s">
        <v>812</v>
      </c>
      <c r="AT513" s="18" t="s">
        <v>807</v>
      </c>
      <c r="AU513" s="18" t="s">
        <v>673</v>
      </c>
      <c r="AY513" s="18" t="s">
        <v>805</v>
      </c>
      <c r="BE513" s="174">
        <f>IF(N513="základní",J513,0)</f>
        <v>0</v>
      </c>
      <c r="BF513" s="174">
        <f>IF(N513="snížená",J513,0)</f>
        <v>0</v>
      </c>
      <c r="BG513" s="174">
        <f>IF(N513="zákl. přenesená",J513,0)</f>
        <v>0</v>
      </c>
      <c r="BH513" s="174">
        <f>IF(N513="sníž. přenesená",J513,0)</f>
        <v>0</v>
      </c>
      <c r="BI513" s="174">
        <f>IF(N513="nulová",J513,0)</f>
        <v>0</v>
      </c>
      <c r="BJ513" s="18" t="s">
        <v>615</v>
      </c>
      <c r="BK513" s="174">
        <f>ROUND(I513*H513,2)</f>
        <v>0</v>
      </c>
      <c r="BL513" s="18" t="s">
        <v>812</v>
      </c>
      <c r="BM513" s="18" t="s">
        <v>1304</v>
      </c>
    </row>
    <row r="514" spans="2:47" s="1" customFormat="1" ht="28.5" customHeight="1">
      <c r="B514" s="35"/>
      <c r="D514" s="178" t="s">
        <v>814</v>
      </c>
      <c r="F514" s="208" t="s">
        <v>1305</v>
      </c>
      <c r="I514" s="132"/>
      <c r="L514" s="35"/>
      <c r="M514" s="65"/>
      <c r="N514" s="36"/>
      <c r="O514" s="36"/>
      <c r="P514" s="36"/>
      <c r="Q514" s="36"/>
      <c r="R514" s="36"/>
      <c r="S514" s="36"/>
      <c r="T514" s="66"/>
      <c r="AT514" s="18" t="s">
        <v>814</v>
      </c>
      <c r="AU514" s="18" t="s">
        <v>673</v>
      </c>
    </row>
    <row r="515" spans="2:65" s="1" customFormat="1" ht="20.25" customHeight="1">
      <c r="B515" s="162"/>
      <c r="C515" s="163" t="s">
        <v>1306</v>
      </c>
      <c r="D515" s="163" t="s">
        <v>807</v>
      </c>
      <c r="E515" s="164" t="s">
        <v>1307</v>
      </c>
      <c r="F515" s="165" t="s">
        <v>1308</v>
      </c>
      <c r="G515" s="166" t="s">
        <v>1243</v>
      </c>
      <c r="H515" s="167">
        <v>187.218</v>
      </c>
      <c r="I515" s="168"/>
      <c r="J515" s="169">
        <f>ROUND(I515*H515,2)</f>
        <v>0</v>
      </c>
      <c r="K515" s="165" t="s">
        <v>811</v>
      </c>
      <c r="L515" s="35"/>
      <c r="M515" s="170" t="s">
        <v>613</v>
      </c>
      <c r="N515" s="171" t="s">
        <v>636</v>
      </c>
      <c r="O515" s="36"/>
      <c r="P515" s="172">
        <f>O515*H515</f>
        <v>0</v>
      </c>
      <c r="Q515" s="172">
        <v>0</v>
      </c>
      <c r="R515" s="172">
        <f>Q515*H515</f>
        <v>0</v>
      </c>
      <c r="S515" s="172">
        <v>0</v>
      </c>
      <c r="T515" s="173">
        <f>S515*H515</f>
        <v>0</v>
      </c>
      <c r="AR515" s="18" t="s">
        <v>812</v>
      </c>
      <c r="AT515" s="18" t="s">
        <v>807</v>
      </c>
      <c r="AU515" s="18" t="s">
        <v>673</v>
      </c>
      <c r="AY515" s="18" t="s">
        <v>805</v>
      </c>
      <c r="BE515" s="174">
        <f>IF(N515="základní",J515,0)</f>
        <v>0</v>
      </c>
      <c r="BF515" s="174">
        <f>IF(N515="snížená",J515,0)</f>
        <v>0</v>
      </c>
      <c r="BG515" s="174">
        <f>IF(N515="zákl. přenesená",J515,0)</f>
        <v>0</v>
      </c>
      <c r="BH515" s="174">
        <f>IF(N515="sníž. přenesená",J515,0)</f>
        <v>0</v>
      </c>
      <c r="BI515" s="174">
        <f>IF(N515="nulová",J515,0)</f>
        <v>0</v>
      </c>
      <c r="BJ515" s="18" t="s">
        <v>615</v>
      </c>
      <c r="BK515" s="174">
        <f>ROUND(I515*H515,2)</f>
        <v>0</v>
      </c>
      <c r="BL515" s="18" t="s">
        <v>812</v>
      </c>
      <c r="BM515" s="18" t="s">
        <v>1309</v>
      </c>
    </row>
    <row r="516" spans="2:47" s="1" customFormat="1" ht="28.5" customHeight="1">
      <c r="B516" s="35"/>
      <c r="D516" s="175" t="s">
        <v>814</v>
      </c>
      <c r="F516" s="176" t="s">
        <v>1310</v>
      </c>
      <c r="I516" s="132"/>
      <c r="L516" s="35"/>
      <c r="M516" s="65"/>
      <c r="N516" s="36"/>
      <c r="O516" s="36"/>
      <c r="P516" s="36"/>
      <c r="Q516" s="36"/>
      <c r="R516" s="36"/>
      <c r="S516" s="36"/>
      <c r="T516" s="66"/>
      <c r="AT516" s="18" t="s">
        <v>814</v>
      </c>
      <c r="AU516" s="18" t="s">
        <v>673</v>
      </c>
    </row>
    <row r="517" spans="2:51" s="11" customFormat="1" ht="20.25" customHeight="1">
      <c r="B517" s="177"/>
      <c r="D517" s="178" t="s">
        <v>816</v>
      </c>
      <c r="F517" s="180" t="s">
        <v>1311</v>
      </c>
      <c r="H517" s="181">
        <v>187.218</v>
      </c>
      <c r="I517" s="182"/>
      <c r="L517" s="177"/>
      <c r="M517" s="183"/>
      <c r="N517" s="184"/>
      <c r="O517" s="184"/>
      <c r="P517" s="184"/>
      <c r="Q517" s="184"/>
      <c r="R517" s="184"/>
      <c r="S517" s="184"/>
      <c r="T517" s="185"/>
      <c r="AT517" s="186" t="s">
        <v>816</v>
      </c>
      <c r="AU517" s="186" t="s">
        <v>673</v>
      </c>
      <c r="AV517" s="11" t="s">
        <v>673</v>
      </c>
      <c r="AW517" s="11" t="s">
        <v>597</v>
      </c>
      <c r="AX517" s="11" t="s">
        <v>615</v>
      </c>
      <c r="AY517" s="186" t="s">
        <v>805</v>
      </c>
    </row>
    <row r="518" spans="2:65" s="1" customFormat="1" ht="20.25" customHeight="1">
      <c r="B518" s="162"/>
      <c r="C518" s="163" t="s">
        <v>1312</v>
      </c>
      <c r="D518" s="163" t="s">
        <v>807</v>
      </c>
      <c r="E518" s="164" t="s">
        <v>1313</v>
      </c>
      <c r="F518" s="165" t="s">
        <v>1314</v>
      </c>
      <c r="G518" s="166" t="s">
        <v>1243</v>
      </c>
      <c r="H518" s="167">
        <v>20.802</v>
      </c>
      <c r="I518" s="168"/>
      <c r="J518" s="169">
        <f>ROUND(I518*H518,2)</f>
        <v>0</v>
      </c>
      <c r="K518" s="165" t="s">
        <v>811</v>
      </c>
      <c r="L518" s="35"/>
      <c r="M518" s="170" t="s">
        <v>613</v>
      </c>
      <c r="N518" s="171" t="s">
        <v>636</v>
      </c>
      <c r="O518" s="36"/>
      <c r="P518" s="172">
        <f>O518*H518</f>
        <v>0</v>
      </c>
      <c r="Q518" s="172">
        <v>0</v>
      </c>
      <c r="R518" s="172">
        <f>Q518*H518</f>
        <v>0</v>
      </c>
      <c r="S518" s="172">
        <v>0</v>
      </c>
      <c r="T518" s="173">
        <f>S518*H518</f>
        <v>0</v>
      </c>
      <c r="AR518" s="18" t="s">
        <v>812</v>
      </c>
      <c r="AT518" s="18" t="s">
        <v>807</v>
      </c>
      <c r="AU518" s="18" t="s">
        <v>673</v>
      </c>
      <c r="AY518" s="18" t="s">
        <v>805</v>
      </c>
      <c r="BE518" s="174">
        <f>IF(N518="základní",J518,0)</f>
        <v>0</v>
      </c>
      <c r="BF518" s="174">
        <f>IF(N518="snížená",J518,0)</f>
        <v>0</v>
      </c>
      <c r="BG518" s="174">
        <f>IF(N518="zákl. přenesená",J518,0)</f>
        <v>0</v>
      </c>
      <c r="BH518" s="174">
        <f>IF(N518="sníž. přenesená",J518,0)</f>
        <v>0</v>
      </c>
      <c r="BI518" s="174">
        <f>IF(N518="nulová",J518,0)</f>
        <v>0</v>
      </c>
      <c r="BJ518" s="18" t="s">
        <v>615</v>
      </c>
      <c r="BK518" s="174">
        <f>ROUND(I518*H518,2)</f>
        <v>0</v>
      </c>
      <c r="BL518" s="18" t="s">
        <v>812</v>
      </c>
      <c r="BM518" s="18" t="s">
        <v>1315</v>
      </c>
    </row>
    <row r="519" spans="2:47" s="1" customFormat="1" ht="20.25" customHeight="1">
      <c r="B519" s="35"/>
      <c r="D519" s="175" t="s">
        <v>814</v>
      </c>
      <c r="F519" s="176" t="s">
        <v>1316</v>
      </c>
      <c r="I519" s="132"/>
      <c r="L519" s="35"/>
      <c r="M519" s="65"/>
      <c r="N519" s="36"/>
      <c r="O519" s="36"/>
      <c r="P519" s="36"/>
      <c r="Q519" s="36"/>
      <c r="R519" s="36"/>
      <c r="S519" s="36"/>
      <c r="T519" s="66"/>
      <c r="AT519" s="18" t="s">
        <v>814</v>
      </c>
      <c r="AU519" s="18" t="s">
        <v>673</v>
      </c>
    </row>
    <row r="520" spans="2:63" s="10" customFormat="1" ht="29.25" customHeight="1">
      <c r="B520" s="148"/>
      <c r="D520" s="159" t="s">
        <v>664</v>
      </c>
      <c r="E520" s="160" t="s">
        <v>1317</v>
      </c>
      <c r="F520" s="160" t="s">
        <v>1318</v>
      </c>
      <c r="I520" s="151"/>
      <c r="J520" s="161">
        <f>BK520</f>
        <v>0</v>
      </c>
      <c r="L520" s="148"/>
      <c r="M520" s="153"/>
      <c r="N520" s="154"/>
      <c r="O520" s="154"/>
      <c r="P520" s="155">
        <f>SUM(P521:P522)</f>
        <v>0</v>
      </c>
      <c r="Q520" s="154"/>
      <c r="R520" s="155">
        <f>SUM(R521:R522)</f>
        <v>0</v>
      </c>
      <c r="S520" s="154"/>
      <c r="T520" s="156">
        <f>SUM(T521:T522)</f>
        <v>0</v>
      </c>
      <c r="AR520" s="149" t="s">
        <v>615</v>
      </c>
      <c r="AT520" s="157" t="s">
        <v>664</v>
      </c>
      <c r="AU520" s="157" t="s">
        <v>615</v>
      </c>
      <c r="AY520" s="149" t="s">
        <v>805</v>
      </c>
      <c r="BK520" s="158">
        <f>SUM(BK521:BK522)</f>
        <v>0</v>
      </c>
    </row>
    <row r="521" spans="2:65" s="1" customFormat="1" ht="20.25" customHeight="1">
      <c r="B521" s="162"/>
      <c r="C521" s="163" t="s">
        <v>1319</v>
      </c>
      <c r="D521" s="163" t="s">
        <v>807</v>
      </c>
      <c r="E521" s="164" t="s">
        <v>1320</v>
      </c>
      <c r="F521" s="165" t="s">
        <v>1321</v>
      </c>
      <c r="G521" s="166" t="s">
        <v>1243</v>
      </c>
      <c r="H521" s="167">
        <v>23.247</v>
      </c>
      <c r="I521" s="168"/>
      <c r="J521" s="169">
        <f>ROUND(I521*H521,2)</f>
        <v>0</v>
      </c>
      <c r="K521" s="165" t="s">
        <v>811</v>
      </c>
      <c r="L521" s="35"/>
      <c r="M521" s="170" t="s">
        <v>613</v>
      </c>
      <c r="N521" s="171" t="s">
        <v>636</v>
      </c>
      <c r="O521" s="36"/>
      <c r="P521" s="172">
        <f>O521*H521</f>
        <v>0</v>
      </c>
      <c r="Q521" s="172">
        <v>0</v>
      </c>
      <c r="R521" s="172">
        <f>Q521*H521</f>
        <v>0</v>
      </c>
      <c r="S521" s="172">
        <v>0</v>
      </c>
      <c r="T521" s="173">
        <f>S521*H521</f>
        <v>0</v>
      </c>
      <c r="AR521" s="18" t="s">
        <v>812</v>
      </c>
      <c r="AT521" s="18" t="s">
        <v>807</v>
      </c>
      <c r="AU521" s="18" t="s">
        <v>673</v>
      </c>
      <c r="AY521" s="18" t="s">
        <v>805</v>
      </c>
      <c r="BE521" s="174">
        <f>IF(N521="základní",J521,0)</f>
        <v>0</v>
      </c>
      <c r="BF521" s="174">
        <f>IF(N521="snížená",J521,0)</f>
        <v>0</v>
      </c>
      <c r="BG521" s="174">
        <f>IF(N521="zákl. přenesená",J521,0)</f>
        <v>0</v>
      </c>
      <c r="BH521" s="174">
        <f>IF(N521="sníž. přenesená",J521,0)</f>
        <v>0</v>
      </c>
      <c r="BI521" s="174">
        <f>IF(N521="nulová",J521,0)</f>
        <v>0</v>
      </c>
      <c r="BJ521" s="18" t="s">
        <v>615</v>
      </c>
      <c r="BK521" s="174">
        <f>ROUND(I521*H521,2)</f>
        <v>0</v>
      </c>
      <c r="BL521" s="18" t="s">
        <v>812</v>
      </c>
      <c r="BM521" s="18" t="s">
        <v>1322</v>
      </c>
    </row>
    <row r="522" spans="2:47" s="1" customFormat="1" ht="39.75" customHeight="1">
      <c r="B522" s="35"/>
      <c r="D522" s="175" t="s">
        <v>814</v>
      </c>
      <c r="F522" s="176" t="s">
        <v>1323</v>
      </c>
      <c r="I522" s="132"/>
      <c r="L522" s="35"/>
      <c r="M522" s="65"/>
      <c r="N522" s="36"/>
      <c r="O522" s="36"/>
      <c r="P522" s="36"/>
      <c r="Q522" s="36"/>
      <c r="R522" s="36"/>
      <c r="S522" s="36"/>
      <c r="T522" s="66"/>
      <c r="AT522" s="18" t="s">
        <v>814</v>
      </c>
      <c r="AU522" s="18" t="s">
        <v>673</v>
      </c>
    </row>
    <row r="523" spans="2:63" s="10" customFormat="1" ht="36.75" customHeight="1">
      <c r="B523" s="148"/>
      <c r="D523" s="149" t="s">
        <v>664</v>
      </c>
      <c r="E523" s="150" t="s">
        <v>1324</v>
      </c>
      <c r="F523" s="150" t="s">
        <v>1325</v>
      </c>
      <c r="I523" s="151"/>
      <c r="J523" s="152">
        <f>BK523</f>
        <v>0</v>
      </c>
      <c r="L523" s="148"/>
      <c r="M523" s="153"/>
      <c r="N523" s="154"/>
      <c r="O523" s="154"/>
      <c r="P523" s="155">
        <f>P524+P549+P563+P613+P658+P738+P750+P759+P767+P780+P787+P796</f>
        <v>0</v>
      </c>
      <c r="Q523" s="154"/>
      <c r="R523" s="155">
        <f>R524+R549+R563+R613+R658+R738+R750+R759+R767+R780+R787+R796</f>
        <v>5.23550028</v>
      </c>
      <c r="S523" s="154"/>
      <c r="T523" s="156">
        <f>T524+T549+T563+T613+T658+T738+T750+T759+T767+T780+T787+T796</f>
        <v>2.1679346500000003</v>
      </c>
      <c r="AR523" s="149" t="s">
        <v>673</v>
      </c>
      <c r="AT523" s="157" t="s">
        <v>664</v>
      </c>
      <c r="AU523" s="157" t="s">
        <v>665</v>
      </c>
      <c r="AY523" s="149" t="s">
        <v>805</v>
      </c>
      <c r="BK523" s="158">
        <f>BK524+BK549+BK563+BK613+BK658+BK738+BK750+BK759+BK767+BK780+BK787+BK796</f>
        <v>0</v>
      </c>
    </row>
    <row r="524" spans="2:63" s="10" customFormat="1" ht="19.5" customHeight="1">
      <c r="B524" s="148"/>
      <c r="D524" s="159" t="s">
        <v>664</v>
      </c>
      <c r="E524" s="160" t="s">
        <v>1326</v>
      </c>
      <c r="F524" s="160" t="s">
        <v>1327</v>
      </c>
      <c r="I524" s="151"/>
      <c r="J524" s="161">
        <f>BK524</f>
        <v>0</v>
      </c>
      <c r="L524" s="148"/>
      <c r="M524" s="153"/>
      <c r="N524" s="154"/>
      <c r="O524" s="154"/>
      <c r="P524" s="155">
        <f>SUM(P525:P548)</f>
        <v>0</v>
      </c>
      <c r="Q524" s="154"/>
      <c r="R524" s="155">
        <f>SUM(R525:R548)</f>
        <v>0.24031239999999998</v>
      </c>
      <c r="S524" s="154"/>
      <c r="T524" s="156">
        <f>SUM(T525:T548)</f>
        <v>0</v>
      </c>
      <c r="AR524" s="149" t="s">
        <v>673</v>
      </c>
      <c r="AT524" s="157" t="s">
        <v>664</v>
      </c>
      <c r="AU524" s="157" t="s">
        <v>615</v>
      </c>
      <c r="AY524" s="149" t="s">
        <v>805</v>
      </c>
      <c r="BK524" s="158">
        <f>SUM(BK525:BK548)</f>
        <v>0</v>
      </c>
    </row>
    <row r="525" spans="2:65" s="1" customFormat="1" ht="28.5" customHeight="1">
      <c r="B525" s="162"/>
      <c r="C525" s="163" t="s">
        <v>1328</v>
      </c>
      <c r="D525" s="163" t="s">
        <v>807</v>
      </c>
      <c r="E525" s="164" t="s">
        <v>1329</v>
      </c>
      <c r="F525" s="165" t="s">
        <v>1330</v>
      </c>
      <c r="G525" s="166" t="s">
        <v>810</v>
      </c>
      <c r="H525" s="167">
        <v>18.363</v>
      </c>
      <c r="I525" s="168"/>
      <c r="J525" s="169">
        <f>ROUND(I525*H525,2)</f>
        <v>0</v>
      </c>
      <c r="K525" s="165" t="s">
        <v>811</v>
      </c>
      <c r="L525" s="35"/>
      <c r="M525" s="170" t="s">
        <v>613</v>
      </c>
      <c r="N525" s="171" t="s">
        <v>636</v>
      </c>
      <c r="O525" s="36"/>
      <c r="P525" s="172">
        <f>O525*H525</f>
        <v>0</v>
      </c>
      <c r="Q525" s="172">
        <v>0</v>
      </c>
      <c r="R525" s="172">
        <f>Q525*H525</f>
        <v>0</v>
      </c>
      <c r="S525" s="172">
        <v>0</v>
      </c>
      <c r="T525" s="173">
        <f>S525*H525</f>
        <v>0</v>
      </c>
      <c r="AR525" s="18" t="s">
        <v>892</v>
      </c>
      <c r="AT525" s="18" t="s">
        <v>807</v>
      </c>
      <c r="AU525" s="18" t="s">
        <v>673</v>
      </c>
      <c r="AY525" s="18" t="s">
        <v>805</v>
      </c>
      <c r="BE525" s="174">
        <f>IF(N525="základní",J525,0)</f>
        <v>0</v>
      </c>
      <c r="BF525" s="174">
        <f>IF(N525="snížená",J525,0)</f>
        <v>0</v>
      </c>
      <c r="BG525" s="174">
        <f>IF(N525="zákl. přenesená",J525,0)</f>
        <v>0</v>
      </c>
      <c r="BH525" s="174">
        <f>IF(N525="sníž. přenesená",J525,0)</f>
        <v>0</v>
      </c>
      <c r="BI525" s="174">
        <f>IF(N525="nulová",J525,0)</f>
        <v>0</v>
      </c>
      <c r="BJ525" s="18" t="s">
        <v>615</v>
      </c>
      <c r="BK525" s="174">
        <f>ROUND(I525*H525,2)</f>
        <v>0</v>
      </c>
      <c r="BL525" s="18" t="s">
        <v>892</v>
      </c>
      <c r="BM525" s="18" t="s">
        <v>1331</v>
      </c>
    </row>
    <row r="526" spans="2:47" s="1" customFormat="1" ht="28.5" customHeight="1">
      <c r="B526" s="35"/>
      <c r="D526" s="175" t="s">
        <v>814</v>
      </c>
      <c r="F526" s="176" t="s">
        <v>1332</v>
      </c>
      <c r="I526" s="132"/>
      <c r="L526" s="35"/>
      <c r="M526" s="65"/>
      <c r="N526" s="36"/>
      <c r="O526" s="36"/>
      <c r="P526" s="36"/>
      <c r="Q526" s="36"/>
      <c r="R526" s="36"/>
      <c r="S526" s="36"/>
      <c r="T526" s="66"/>
      <c r="AT526" s="18" t="s">
        <v>814</v>
      </c>
      <c r="AU526" s="18" t="s">
        <v>673</v>
      </c>
    </row>
    <row r="527" spans="2:51" s="11" customFormat="1" ht="20.25" customHeight="1">
      <c r="B527" s="177"/>
      <c r="D527" s="178" t="s">
        <v>816</v>
      </c>
      <c r="E527" s="179" t="s">
        <v>696</v>
      </c>
      <c r="F527" s="180" t="s">
        <v>1333</v>
      </c>
      <c r="H527" s="181">
        <v>18.363</v>
      </c>
      <c r="I527" s="182"/>
      <c r="L527" s="177"/>
      <c r="M527" s="183"/>
      <c r="N527" s="184"/>
      <c r="O527" s="184"/>
      <c r="P527" s="184"/>
      <c r="Q527" s="184"/>
      <c r="R527" s="184"/>
      <c r="S527" s="184"/>
      <c r="T527" s="185"/>
      <c r="AT527" s="186" t="s">
        <v>816</v>
      </c>
      <c r="AU527" s="186" t="s">
        <v>673</v>
      </c>
      <c r="AV527" s="11" t="s">
        <v>673</v>
      </c>
      <c r="AW527" s="11" t="s">
        <v>629</v>
      </c>
      <c r="AX527" s="11" t="s">
        <v>615</v>
      </c>
      <c r="AY527" s="186" t="s">
        <v>805</v>
      </c>
    </row>
    <row r="528" spans="2:65" s="1" customFormat="1" ht="20.25" customHeight="1">
      <c r="B528" s="162"/>
      <c r="C528" s="198" t="s">
        <v>1334</v>
      </c>
      <c r="D528" s="198" t="s">
        <v>840</v>
      </c>
      <c r="E528" s="199" t="s">
        <v>1335</v>
      </c>
      <c r="F528" s="200" t="s">
        <v>1336</v>
      </c>
      <c r="G528" s="201" t="s">
        <v>1243</v>
      </c>
      <c r="H528" s="202">
        <v>0.006</v>
      </c>
      <c r="I528" s="203"/>
      <c r="J528" s="204">
        <f>ROUND(I528*H528,2)</f>
        <v>0</v>
      </c>
      <c r="K528" s="200" t="s">
        <v>811</v>
      </c>
      <c r="L528" s="205"/>
      <c r="M528" s="206" t="s">
        <v>613</v>
      </c>
      <c r="N528" s="207" t="s">
        <v>636</v>
      </c>
      <c r="O528" s="36"/>
      <c r="P528" s="172">
        <f>O528*H528</f>
        <v>0</v>
      </c>
      <c r="Q528" s="172">
        <v>1</v>
      </c>
      <c r="R528" s="172">
        <f>Q528*H528</f>
        <v>0.006</v>
      </c>
      <c r="S528" s="172">
        <v>0</v>
      </c>
      <c r="T528" s="173">
        <f>S528*H528</f>
        <v>0</v>
      </c>
      <c r="AR528" s="18" t="s">
        <v>984</v>
      </c>
      <c r="AT528" s="18" t="s">
        <v>840</v>
      </c>
      <c r="AU528" s="18" t="s">
        <v>673</v>
      </c>
      <c r="AY528" s="18" t="s">
        <v>805</v>
      </c>
      <c r="BE528" s="174">
        <f>IF(N528="základní",J528,0)</f>
        <v>0</v>
      </c>
      <c r="BF528" s="174">
        <f>IF(N528="snížená",J528,0)</f>
        <v>0</v>
      </c>
      <c r="BG528" s="174">
        <f>IF(N528="zákl. přenesená",J528,0)</f>
        <v>0</v>
      </c>
      <c r="BH528" s="174">
        <f>IF(N528="sníž. přenesená",J528,0)</f>
        <v>0</v>
      </c>
      <c r="BI528" s="174">
        <f>IF(N528="nulová",J528,0)</f>
        <v>0</v>
      </c>
      <c r="BJ528" s="18" t="s">
        <v>615</v>
      </c>
      <c r="BK528" s="174">
        <f>ROUND(I528*H528,2)</f>
        <v>0</v>
      </c>
      <c r="BL528" s="18" t="s">
        <v>892</v>
      </c>
      <c r="BM528" s="18" t="s">
        <v>1337</v>
      </c>
    </row>
    <row r="529" spans="2:47" s="1" customFormat="1" ht="39.75" customHeight="1">
      <c r="B529" s="35"/>
      <c r="D529" s="175" t="s">
        <v>814</v>
      </c>
      <c r="F529" s="176" t="s">
        <v>1338</v>
      </c>
      <c r="I529" s="132"/>
      <c r="L529" s="35"/>
      <c r="M529" s="65"/>
      <c r="N529" s="36"/>
      <c r="O529" s="36"/>
      <c r="P529" s="36"/>
      <c r="Q529" s="36"/>
      <c r="R529" s="36"/>
      <c r="S529" s="36"/>
      <c r="T529" s="66"/>
      <c r="AT529" s="18" t="s">
        <v>814</v>
      </c>
      <c r="AU529" s="18" t="s">
        <v>673</v>
      </c>
    </row>
    <row r="530" spans="2:47" s="1" customFormat="1" ht="28.5" customHeight="1">
      <c r="B530" s="35"/>
      <c r="D530" s="175" t="s">
        <v>897</v>
      </c>
      <c r="F530" s="210" t="s">
        <v>1339</v>
      </c>
      <c r="I530" s="132"/>
      <c r="L530" s="35"/>
      <c r="M530" s="65"/>
      <c r="N530" s="36"/>
      <c r="O530" s="36"/>
      <c r="P530" s="36"/>
      <c r="Q530" s="36"/>
      <c r="R530" s="36"/>
      <c r="S530" s="36"/>
      <c r="T530" s="66"/>
      <c r="AT530" s="18" t="s">
        <v>897</v>
      </c>
      <c r="AU530" s="18" t="s">
        <v>673</v>
      </c>
    </row>
    <row r="531" spans="2:51" s="11" customFormat="1" ht="20.25" customHeight="1">
      <c r="B531" s="177"/>
      <c r="D531" s="178" t="s">
        <v>816</v>
      </c>
      <c r="E531" s="179" t="s">
        <v>613</v>
      </c>
      <c r="F531" s="180" t="s">
        <v>1340</v>
      </c>
      <c r="H531" s="181">
        <v>0.006</v>
      </c>
      <c r="I531" s="182"/>
      <c r="L531" s="177"/>
      <c r="M531" s="183"/>
      <c r="N531" s="184"/>
      <c r="O531" s="184"/>
      <c r="P531" s="184"/>
      <c r="Q531" s="184"/>
      <c r="R531" s="184"/>
      <c r="S531" s="184"/>
      <c r="T531" s="185"/>
      <c r="AT531" s="186" t="s">
        <v>816</v>
      </c>
      <c r="AU531" s="186" t="s">
        <v>673</v>
      </c>
      <c r="AV531" s="11" t="s">
        <v>673</v>
      </c>
      <c r="AW531" s="11" t="s">
        <v>629</v>
      </c>
      <c r="AX531" s="11" t="s">
        <v>615</v>
      </c>
      <c r="AY531" s="186" t="s">
        <v>805</v>
      </c>
    </row>
    <row r="532" spans="2:65" s="1" customFormat="1" ht="20.25" customHeight="1">
      <c r="B532" s="162"/>
      <c r="C532" s="163" t="s">
        <v>1341</v>
      </c>
      <c r="D532" s="163" t="s">
        <v>807</v>
      </c>
      <c r="E532" s="164" t="s">
        <v>1342</v>
      </c>
      <c r="F532" s="165" t="s">
        <v>1343</v>
      </c>
      <c r="G532" s="166" t="s">
        <v>810</v>
      </c>
      <c r="H532" s="167">
        <v>36.726</v>
      </c>
      <c r="I532" s="168"/>
      <c r="J532" s="169">
        <f>ROUND(I532*H532,2)</f>
        <v>0</v>
      </c>
      <c r="K532" s="165" t="s">
        <v>811</v>
      </c>
      <c r="L532" s="35"/>
      <c r="M532" s="170" t="s">
        <v>613</v>
      </c>
      <c r="N532" s="171" t="s">
        <v>636</v>
      </c>
      <c r="O532" s="36"/>
      <c r="P532" s="172">
        <f>O532*H532</f>
        <v>0</v>
      </c>
      <c r="Q532" s="172">
        <v>0.0004</v>
      </c>
      <c r="R532" s="172">
        <f>Q532*H532</f>
        <v>0.014690400000000001</v>
      </c>
      <c r="S532" s="172">
        <v>0</v>
      </c>
      <c r="T532" s="173">
        <f>S532*H532</f>
        <v>0</v>
      </c>
      <c r="AR532" s="18" t="s">
        <v>892</v>
      </c>
      <c r="AT532" s="18" t="s">
        <v>807</v>
      </c>
      <c r="AU532" s="18" t="s">
        <v>673</v>
      </c>
      <c r="AY532" s="18" t="s">
        <v>805</v>
      </c>
      <c r="BE532" s="174">
        <f>IF(N532="základní",J532,0)</f>
        <v>0</v>
      </c>
      <c r="BF532" s="174">
        <f>IF(N532="snížená",J532,0)</f>
        <v>0</v>
      </c>
      <c r="BG532" s="174">
        <f>IF(N532="zákl. přenesená",J532,0)</f>
        <v>0</v>
      </c>
      <c r="BH532" s="174">
        <f>IF(N532="sníž. přenesená",J532,0)</f>
        <v>0</v>
      </c>
      <c r="BI532" s="174">
        <f>IF(N532="nulová",J532,0)</f>
        <v>0</v>
      </c>
      <c r="BJ532" s="18" t="s">
        <v>615</v>
      </c>
      <c r="BK532" s="174">
        <f>ROUND(I532*H532,2)</f>
        <v>0</v>
      </c>
      <c r="BL532" s="18" t="s">
        <v>892</v>
      </c>
      <c r="BM532" s="18" t="s">
        <v>1344</v>
      </c>
    </row>
    <row r="533" spans="2:47" s="1" customFormat="1" ht="28.5" customHeight="1">
      <c r="B533" s="35"/>
      <c r="D533" s="175" t="s">
        <v>814</v>
      </c>
      <c r="F533" s="176" t="s">
        <v>1345</v>
      </c>
      <c r="I533" s="132"/>
      <c r="L533" s="35"/>
      <c r="M533" s="65"/>
      <c r="N533" s="36"/>
      <c r="O533" s="36"/>
      <c r="P533" s="36"/>
      <c r="Q533" s="36"/>
      <c r="R533" s="36"/>
      <c r="S533" s="36"/>
      <c r="T533" s="66"/>
      <c r="AT533" s="18" t="s">
        <v>814</v>
      </c>
      <c r="AU533" s="18" t="s">
        <v>673</v>
      </c>
    </row>
    <row r="534" spans="2:51" s="11" customFormat="1" ht="20.25" customHeight="1">
      <c r="B534" s="177"/>
      <c r="D534" s="178" t="s">
        <v>816</v>
      </c>
      <c r="E534" s="179" t="s">
        <v>613</v>
      </c>
      <c r="F534" s="180" t="s">
        <v>1346</v>
      </c>
      <c r="H534" s="181">
        <v>36.726</v>
      </c>
      <c r="I534" s="182"/>
      <c r="L534" s="177"/>
      <c r="M534" s="183"/>
      <c r="N534" s="184"/>
      <c r="O534" s="184"/>
      <c r="P534" s="184"/>
      <c r="Q534" s="184"/>
      <c r="R534" s="184"/>
      <c r="S534" s="184"/>
      <c r="T534" s="185"/>
      <c r="AT534" s="186" t="s">
        <v>816</v>
      </c>
      <c r="AU534" s="186" t="s">
        <v>673</v>
      </c>
      <c r="AV534" s="11" t="s">
        <v>673</v>
      </c>
      <c r="AW534" s="11" t="s">
        <v>629</v>
      </c>
      <c r="AX534" s="11" t="s">
        <v>615</v>
      </c>
      <c r="AY534" s="186" t="s">
        <v>805</v>
      </c>
    </row>
    <row r="535" spans="2:65" s="1" customFormat="1" ht="20.25" customHeight="1">
      <c r="B535" s="162"/>
      <c r="C535" s="198" t="s">
        <v>1347</v>
      </c>
      <c r="D535" s="198" t="s">
        <v>840</v>
      </c>
      <c r="E535" s="199" t="s">
        <v>1348</v>
      </c>
      <c r="F535" s="200" t="s">
        <v>1349</v>
      </c>
      <c r="G535" s="201" t="s">
        <v>810</v>
      </c>
      <c r="H535" s="202">
        <v>42.235</v>
      </c>
      <c r="I535" s="203"/>
      <c r="J535" s="204">
        <f>ROUND(I535*H535,2)</f>
        <v>0</v>
      </c>
      <c r="K535" s="200" t="s">
        <v>811</v>
      </c>
      <c r="L535" s="205"/>
      <c r="M535" s="206" t="s">
        <v>613</v>
      </c>
      <c r="N535" s="207" t="s">
        <v>636</v>
      </c>
      <c r="O535" s="36"/>
      <c r="P535" s="172">
        <f>O535*H535</f>
        <v>0</v>
      </c>
      <c r="Q535" s="172">
        <v>0.0049</v>
      </c>
      <c r="R535" s="172">
        <f>Q535*H535</f>
        <v>0.20695149999999998</v>
      </c>
      <c r="S535" s="172">
        <v>0</v>
      </c>
      <c r="T535" s="173">
        <f>S535*H535</f>
        <v>0</v>
      </c>
      <c r="AR535" s="18" t="s">
        <v>984</v>
      </c>
      <c r="AT535" s="18" t="s">
        <v>840</v>
      </c>
      <c r="AU535" s="18" t="s">
        <v>673</v>
      </c>
      <c r="AY535" s="18" t="s">
        <v>805</v>
      </c>
      <c r="BE535" s="174">
        <f>IF(N535="základní",J535,0)</f>
        <v>0</v>
      </c>
      <c r="BF535" s="174">
        <f>IF(N535="snížená",J535,0)</f>
        <v>0</v>
      </c>
      <c r="BG535" s="174">
        <f>IF(N535="zákl. přenesená",J535,0)</f>
        <v>0</v>
      </c>
      <c r="BH535" s="174">
        <f>IF(N535="sníž. přenesená",J535,0)</f>
        <v>0</v>
      </c>
      <c r="BI535" s="174">
        <f>IF(N535="nulová",J535,0)</f>
        <v>0</v>
      </c>
      <c r="BJ535" s="18" t="s">
        <v>615</v>
      </c>
      <c r="BK535" s="174">
        <f>ROUND(I535*H535,2)</f>
        <v>0</v>
      </c>
      <c r="BL535" s="18" t="s">
        <v>892</v>
      </c>
      <c r="BM535" s="18" t="s">
        <v>1350</v>
      </c>
    </row>
    <row r="536" spans="2:47" s="1" customFormat="1" ht="28.5" customHeight="1">
      <c r="B536" s="35"/>
      <c r="D536" s="175" t="s">
        <v>814</v>
      </c>
      <c r="F536" s="176" t="s">
        <v>1351</v>
      </c>
      <c r="I536" s="132"/>
      <c r="L536" s="35"/>
      <c r="M536" s="65"/>
      <c r="N536" s="36"/>
      <c r="O536" s="36"/>
      <c r="P536" s="36"/>
      <c r="Q536" s="36"/>
      <c r="R536" s="36"/>
      <c r="S536" s="36"/>
      <c r="T536" s="66"/>
      <c r="AT536" s="18" t="s">
        <v>814</v>
      </c>
      <c r="AU536" s="18" t="s">
        <v>673</v>
      </c>
    </row>
    <row r="537" spans="2:51" s="11" customFormat="1" ht="20.25" customHeight="1">
      <c r="B537" s="177"/>
      <c r="D537" s="178" t="s">
        <v>816</v>
      </c>
      <c r="E537" s="179" t="s">
        <v>613</v>
      </c>
      <c r="F537" s="180" t="s">
        <v>1352</v>
      </c>
      <c r="H537" s="181">
        <v>42.235</v>
      </c>
      <c r="I537" s="182"/>
      <c r="L537" s="177"/>
      <c r="M537" s="183"/>
      <c r="N537" s="184"/>
      <c r="O537" s="184"/>
      <c r="P537" s="184"/>
      <c r="Q537" s="184"/>
      <c r="R537" s="184"/>
      <c r="S537" s="184"/>
      <c r="T537" s="185"/>
      <c r="AT537" s="186" t="s">
        <v>816</v>
      </c>
      <c r="AU537" s="186" t="s">
        <v>673</v>
      </c>
      <c r="AV537" s="11" t="s">
        <v>673</v>
      </c>
      <c r="AW537" s="11" t="s">
        <v>629</v>
      </c>
      <c r="AX537" s="11" t="s">
        <v>615</v>
      </c>
      <c r="AY537" s="186" t="s">
        <v>805</v>
      </c>
    </row>
    <row r="538" spans="2:65" s="1" customFormat="1" ht="20.25" customHeight="1">
      <c r="B538" s="162"/>
      <c r="C538" s="163" t="s">
        <v>1353</v>
      </c>
      <c r="D538" s="163" t="s">
        <v>807</v>
      </c>
      <c r="E538" s="164" t="s">
        <v>1354</v>
      </c>
      <c r="F538" s="165" t="s">
        <v>1355</v>
      </c>
      <c r="G538" s="166" t="s">
        <v>810</v>
      </c>
      <c r="H538" s="167">
        <v>18.363</v>
      </c>
      <c r="I538" s="168"/>
      <c r="J538" s="169">
        <f>ROUND(I538*H538,2)</f>
        <v>0</v>
      </c>
      <c r="K538" s="165" t="s">
        <v>811</v>
      </c>
      <c r="L538" s="35"/>
      <c r="M538" s="170" t="s">
        <v>613</v>
      </c>
      <c r="N538" s="171" t="s">
        <v>636</v>
      </c>
      <c r="O538" s="36"/>
      <c r="P538" s="172">
        <f>O538*H538</f>
        <v>0</v>
      </c>
      <c r="Q538" s="172">
        <v>0</v>
      </c>
      <c r="R538" s="172">
        <f>Q538*H538</f>
        <v>0</v>
      </c>
      <c r="S538" s="172">
        <v>0</v>
      </c>
      <c r="T538" s="173">
        <f>S538*H538</f>
        <v>0</v>
      </c>
      <c r="AR538" s="18" t="s">
        <v>892</v>
      </c>
      <c r="AT538" s="18" t="s">
        <v>807</v>
      </c>
      <c r="AU538" s="18" t="s">
        <v>673</v>
      </c>
      <c r="AY538" s="18" t="s">
        <v>805</v>
      </c>
      <c r="BE538" s="174">
        <f>IF(N538="základní",J538,0)</f>
        <v>0</v>
      </c>
      <c r="BF538" s="174">
        <f>IF(N538="snížená",J538,0)</f>
        <v>0</v>
      </c>
      <c r="BG538" s="174">
        <f>IF(N538="zákl. přenesená",J538,0)</f>
        <v>0</v>
      </c>
      <c r="BH538" s="174">
        <f>IF(N538="sníž. přenesená",J538,0)</f>
        <v>0</v>
      </c>
      <c r="BI538" s="174">
        <f>IF(N538="nulová",J538,0)</f>
        <v>0</v>
      </c>
      <c r="BJ538" s="18" t="s">
        <v>615</v>
      </c>
      <c r="BK538" s="174">
        <f>ROUND(I538*H538,2)</f>
        <v>0</v>
      </c>
      <c r="BL538" s="18" t="s">
        <v>892</v>
      </c>
      <c r="BM538" s="18" t="s">
        <v>1356</v>
      </c>
    </row>
    <row r="539" spans="2:47" s="1" customFormat="1" ht="28.5" customHeight="1">
      <c r="B539" s="35"/>
      <c r="D539" s="175" t="s">
        <v>814</v>
      </c>
      <c r="F539" s="176" t="s">
        <v>1357</v>
      </c>
      <c r="I539" s="132"/>
      <c r="L539" s="35"/>
      <c r="M539" s="65"/>
      <c r="N539" s="36"/>
      <c r="O539" s="36"/>
      <c r="P539" s="36"/>
      <c r="Q539" s="36"/>
      <c r="R539" s="36"/>
      <c r="S539" s="36"/>
      <c r="T539" s="66"/>
      <c r="AT539" s="18" t="s">
        <v>814</v>
      </c>
      <c r="AU539" s="18" t="s">
        <v>673</v>
      </c>
    </row>
    <row r="540" spans="2:51" s="11" customFormat="1" ht="20.25" customHeight="1">
      <c r="B540" s="177"/>
      <c r="D540" s="178" t="s">
        <v>816</v>
      </c>
      <c r="E540" s="179" t="s">
        <v>613</v>
      </c>
      <c r="F540" s="180" t="s">
        <v>696</v>
      </c>
      <c r="H540" s="181">
        <v>18.363</v>
      </c>
      <c r="I540" s="182"/>
      <c r="L540" s="177"/>
      <c r="M540" s="183"/>
      <c r="N540" s="184"/>
      <c r="O540" s="184"/>
      <c r="P540" s="184"/>
      <c r="Q540" s="184"/>
      <c r="R540" s="184"/>
      <c r="S540" s="184"/>
      <c r="T540" s="185"/>
      <c r="AT540" s="186" t="s">
        <v>816</v>
      </c>
      <c r="AU540" s="186" t="s">
        <v>673</v>
      </c>
      <c r="AV540" s="11" t="s">
        <v>673</v>
      </c>
      <c r="AW540" s="11" t="s">
        <v>629</v>
      </c>
      <c r="AX540" s="11" t="s">
        <v>615</v>
      </c>
      <c r="AY540" s="186" t="s">
        <v>805</v>
      </c>
    </row>
    <row r="541" spans="2:65" s="1" customFormat="1" ht="20.25" customHeight="1">
      <c r="B541" s="162"/>
      <c r="C541" s="163" t="s">
        <v>1358</v>
      </c>
      <c r="D541" s="163" t="s">
        <v>807</v>
      </c>
      <c r="E541" s="164" t="s">
        <v>1359</v>
      </c>
      <c r="F541" s="165" t="s">
        <v>1360</v>
      </c>
      <c r="G541" s="166" t="s">
        <v>810</v>
      </c>
      <c r="H541" s="167">
        <v>18.363</v>
      </c>
      <c r="I541" s="168"/>
      <c r="J541" s="169">
        <f>ROUND(I541*H541,2)</f>
        <v>0</v>
      </c>
      <c r="K541" s="165" t="s">
        <v>811</v>
      </c>
      <c r="L541" s="35"/>
      <c r="M541" s="170" t="s">
        <v>613</v>
      </c>
      <c r="N541" s="171" t="s">
        <v>636</v>
      </c>
      <c r="O541" s="36"/>
      <c r="P541" s="172">
        <f>O541*H541</f>
        <v>0</v>
      </c>
      <c r="Q541" s="172">
        <v>0</v>
      </c>
      <c r="R541" s="172">
        <f>Q541*H541</f>
        <v>0</v>
      </c>
      <c r="S541" s="172">
        <v>0</v>
      </c>
      <c r="T541" s="173">
        <f>S541*H541</f>
        <v>0</v>
      </c>
      <c r="AR541" s="18" t="s">
        <v>892</v>
      </c>
      <c r="AT541" s="18" t="s">
        <v>807</v>
      </c>
      <c r="AU541" s="18" t="s">
        <v>673</v>
      </c>
      <c r="AY541" s="18" t="s">
        <v>805</v>
      </c>
      <c r="BE541" s="174">
        <f>IF(N541="základní",J541,0)</f>
        <v>0</v>
      </c>
      <c r="BF541" s="174">
        <f>IF(N541="snížená",J541,0)</f>
        <v>0</v>
      </c>
      <c r="BG541" s="174">
        <f>IF(N541="zákl. přenesená",J541,0)</f>
        <v>0</v>
      </c>
      <c r="BH541" s="174">
        <f>IF(N541="sníž. přenesená",J541,0)</f>
        <v>0</v>
      </c>
      <c r="BI541" s="174">
        <f>IF(N541="nulová",J541,0)</f>
        <v>0</v>
      </c>
      <c r="BJ541" s="18" t="s">
        <v>615</v>
      </c>
      <c r="BK541" s="174">
        <f>ROUND(I541*H541,2)</f>
        <v>0</v>
      </c>
      <c r="BL541" s="18" t="s">
        <v>892</v>
      </c>
      <c r="BM541" s="18" t="s">
        <v>1361</v>
      </c>
    </row>
    <row r="542" spans="2:47" s="1" customFormat="1" ht="28.5" customHeight="1">
      <c r="B542" s="35"/>
      <c r="D542" s="175" t="s">
        <v>814</v>
      </c>
      <c r="F542" s="176" t="s">
        <v>1362</v>
      </c>
      <c r="I542" s="132"/>
      <c r="L542" s="35"/>
      <c r="M542" s="65"/>
      <c r="N542" s="36"/>
      <c r="O542" s="36"/>
      <c r="P542" s="36"/>
      <c r="Q542" s="36"/>
      <c r="R542" s="36"/>
      <c r="S542" s="36"/>
      <c r="T542" s="66"/>
      <c r="AT542" s="18" t="s">
        <v>814</v>
      </c>
      <c r="AU542" s="18" t="s">
        <v>673</v>
      </c>
    </row>
    <row r="543" spans="2:51" s="11" customFormat="1" ht="20.25" customHeight="1">
      <c r="B543" s="177"/>
      <c r="D543" s="178" t="s">
        <v>816</v>
      </c>
      <c r="E543" s="179" t="s">
        <v>613</v>
      </c>
      <c r="F543" s="180" t="s">
        <v>696</v>
      </c>
      <c r="H543" s="181">
        <v>18.363</v>
      </c>
      <c r="I543" s="182"/>
      <c r="L543" s="177"/>
      <c r="M543" s="183"/>
      <c r="N543" s="184"/>
      <c r="O543" s="184"/>
      <c r="P543" s="184"/>
      <c r="Q543" s="184"/>
      <c r="R543" s="184"/>
      <c r="S543" s="184"/>
      <c r="T543" s="185"/>
      <c r="AT543" s="186" t="s">
        <v>816</v>
      </c>
      <c r="AU543" s="186" t="s">
        <v>673</v>
      </c>
      <c r="AV543" s="11" t="s">
        <v>673</v>
      </c>
      <c r="AW543" s="11" t="s">
        <v>629</v>
      </c>
      <c r="AX543" s="11" t="s">
        <v>615</v>
      </c>
      <c r="AY543" s="186" t="s">
        <v>805</v>
      </c>
    </row>
    <row r="544" spans="2:65" s="1" customFormat="1" ht="20.25" customHeight="1">
      <c r="B544" s="162"/>
      <c r="C544" s="198" t="s">
        <v>1363</v>
      </c>
      <c r="D544" s="198" t="s">
        <v>840</v>
      </c>
      <c r="E544" s="199" t="s">
        <v>1364</v>
      </c>
      <c r="F544" s="200" t="s">
        <v>1365</v>
      </c>
      <c r="G544" s="201" t="s">
        <v>810</v>
      </c>
      <c r="H544" s="202">
        <v>42.235</v>
      </c>
      <c r="I544" s="203"/>
      <c r="J544" s="204">
        <f>ROUND(I544*H544,2)</f>
        <v>0</v>
      </c>
      <c r="K544" s="200" t="s">
        <v>811</v>
      </c>
      <c r="L544" s="205"/>
      <c r="M544" s="206" t="s">
        <v>613</v>
      </c>
      <c r="N544" s="207" t="s">
        <v>636</v>
      </c>
      <c r="O544" s="36"/>
      <c r="P544" s="172">
        <f>O544*H544</f>
        <v>0</v>
      </c>
      <c r="Q544" s="172">
        <v>0.0003</v>
      </c>
      <c r="R544" s="172">
        <f>Q544*H544</f>
        <v>0.0126705</v>
      </c>
      <c r="S544" s="172">
        <v>0</v>
      </c>
      <c r="T544" s="173">
        <f>S544*H544</f>
        <v>0</v>
      </c>
      <c r="AR544" s="18" t="s">
        <v>984</v>
      </c>
      <c r="AT544" s="18" t="s">
        <v>840</v>
      </c>
      <c r="AU544" s="18" t="s">
        <v>673</v>
      </c>
      <c r="AY544" s="18" t="s">
        <v>805</v>
      </c>
      <c r="BE544" s="174">
        <f>IF(N544="základní",J544,0)</f>
        <v>0</v>
      </c>
      <c r="BF544" s="174">
        <f>IF(N544="snížená",J544,0)</f>
        <v>0</v>
      </c>
      <c r="BG544" s="174">
        <f>IF(N544="zákl. přenesená",J544,0)</f>
        <v>0</v>
      </c>
      <c r="BH544" s="174">
        <f>IF(N544="sníž. přenesená",J544,0)</f>
        <v>0</v>
      </c>
      <c r="BI544" s="174">
        <f>IF(N544="nulová",J544,0)</f>
        <v>0</v>
      </c>
      <c r="BJ544" s="18" t="s">
        <v>615</v>
      </c>
      <c r="BK544" s="174">
        <f>ROUND(I544*H544,2)</f>
        <v>0</v>
      </c>
      <c r="BL544" s="18" t="s">
        <v>892</v>
      </c>
      <c r="BM544" s="18" t="s">
        <v>1366</v>
      </c>
    </row>
    <row r="545" spans="2:47" s="1" customFormat="1" ht="28.5" customHeight="1">
      <c r="B545" s="35"/>
      <c r="D545" s="175" t="s">
        <v>814</v>
      </c>
      <c r="F545" s="176" t="s">
        <v>1367</v>
      </c>
      <c r="I545" s="132"/>
      <c r="L545" s="35"/>
      <c r="M545" s="65"/>
      <c r="N545" s="36"/>
      <c r="O545" s="36"/>
      <c r="P545" s="36"/>
      <c r="Q545" s="36"/>
      <c r="R545" s="36"/>
      <c r="S545" s="36"/>
      <c r="T545" s="66"/>
      <c r="AT545" s="18" t="s">
        <v>814</v>
      </c>
      <c r="AU545" s="18" t="s">
        <v>673</v>
      </c>
    </row>
    <row r="546" spans="2:51" s="11" customFormat="1" ht="20.25" customHeight="1">
      <c r="B546" s="177"/>
      <c r="D546" s="178" t="s">
        <v>816</v>
      </c>
      <c r="E546" s="179" t="s">
        <v>613</v>
      </c>
      <c r="F546" s="180" t="s">
        <v>1352</v>
      </c>
      <c r="H546" s="181">
        <v>42.235</v>
      </c>
      <c r="I546" s="182"/>
      <c r="L546" s="177"/>
      <c r="M546" s="183"/>
      <c r="N546" s="184"/>
      <c r="O546" s="184"/>
      <c r="P546" s="184"/>
      <c r="Q546" s="184"/>
      <c r="R546" s="184"/>
      <c r="S546" s="184"/>
      <c r="T546" s="185"/>
      <c r="AT546" s="186" t="s">
        <v>816</v>
      </c>
      <c r="AU546" s="186" t="s">
        <v>673</v>
      </c>
      <c r="AV546" s="11" t="s">
        <v>673</v>
      </c>
      <c r="AW546" s="11" t="s">
        <v>629</v>
      </c>
      <c r="AX546" s="11" t="s">
        <v>615</v>
      </c>
      <c r="AY546" s="186" t="s">
        <v>805</v>
      </c>
    </row>
    <row r="547" spans="2:65" s="1" customFormat="1" ht="28.5" customHeight="1">
      <c r="B547" s="162"/>
      <c r="C547" s="163" t="s">
        <v>1368</v>
      </c>
      <c r="D547" s="163" t="s">
        <v>807</v>
      </c>
      <c r="E547" s="164" t="s">
        <v>1369</v>
      </c>
      <c r="F547" s="165" t="s">
        <v>1370</v>
      </c>
      <c r="G547" s="166" t="s">
        <v>1243</v>
      </c>
      <c r="H547" s="167">
        <v>0.24</v>
      </c>
      <c r="I547" s="168"/>
      <c r="J547" s="169">
        <f>ROUND(I547*H547,2)</f>
        <v>0</v>
      </c>
      <c r="K547" s="165" t="s">
        <v>811</v>
      </c>
      <c r="L547" s="35"/>
      <c r="M547" s="170" t="s">
        <v>613</v>
      </c>
      <c r="N547" s="171" t="s">
        <v>636</v>
      </c>
      <c r="O547" s="36"/>
      <c r="P547" s="172">
        <f>O547*H547</f>
        <v>0</v>
      </c>
      <c r="Q547" s="172">
        <v>0</v>
      </c>
      <c r="R547" s="172">
        <f>Q547*H547</f>
        <v>0</v>
      </c>
      <c r="S547" s="172">
        <v>0</v>
      </c>
      <c r="T547" s="173">
        <f>S547*H547</f>
        <v>0</v>
      </c>
      <c r="AR547" s="18" t="s">
        <v>892</v>
      </c>
      <c r="AT547" s="18" t="s">
        <v>807</v>
      </c>
      <c r="AU547" s="18" t="s">
        <v>673</v>
      </c>
      <c r="AY547" s="18" t="s">
        <v>805</v>
      </c>
      <c r="BE547" s="174">
        <f>IF(N547="základní",J547,0)</f>
        <v>0</v>
      </c>
      <c r="BF547" s="174">
        <f>IF(N547="snížená",J547,0)</f>
        <v>0</v>
      </c>
      <c r="BG547" s="174">
        <f>IF(N547="zákl. přenesená",J547,0)</f>
        <v>0</v>
      </c>
      <c r="BH547" s="174">
        <f>IF(N547="sníž. přenesená",J547,0)</f>
        <v>0</v>
      </c>
      <c r="BI547" s="174">
        <f>IF(N547="nulová",J547,0)</f>
        <v>0</v>
      </c>
      <c r="BJ547" s="18" t="s">
        <v>615</v>
      </c>
      <c r="BK547" s="174">
        <f>ROUND(I547*H547,2)</f>
        <v>0</v>
      </c>
      <c r="BL547" s="18" t="s">
        <v>892</v>
      </c>
      <c r="BM547" s="18" t="s">
        <v>1371</v>
      </c>
    </row>
    <row r="548" spans="2:47" s="1" customFormat="1" ht="39.75" customHeight="1">
      <c r="B548" s="35"/>
      <c r="D548" s="175" t="s">
        <v>814</v>
      </c>
      <c r="F548" s="176" t="s">
        <v>1372</v>
      </c>
      <c r="I548" s="132"/>
      <c r="L548" s="35"/>
      <c r="M548" s="65"/>
      <c r="N548" s="36"/>
      <c r="O548" s="36"/>
      <c r="P548" s="36"/>
      <c r="Q548" s="36"/>
      <c r="R548" s="36"/>
      <c r="S548" s="36"/>
      <c r="T548" s="66"/>
      <c r="AT548" s="18" t="s">
        <v>814</v>
      </c>
      <c r="AU548" s="18" t="s">
        <v>673</v>
      </c>
    </row>
    <row r="549" spans="2:63" s="10" customFormat="1" ht="29.25" customHeight="1">
      <c r="B549" s="148"/>
      <c r="D549" s="159" t="s">
        <v>664</v>
      </c>
      <c r="E549" s="160" t="s">
        <v>1373</v>
      </c>
      <c r="F549" s="160" t="s">
        <v>1374</v>
      </c>
      <c r="I549" s="151"/>
      <c r="J549" s="161">
        <f>BK549</f>
        <v>0</v>
      </c>
      <c r="L549" s="148"/>
      <c r="M549" s="153"/>
      <c r="N549" s="154"/>
      <c r="O549" s="154"/>
      <c r="P549" s="155">
        <f>SUM(P550:P562)</f>
        <v>0</v>
      </c>
      <c r="Q549" s="154"/>
      <c r="R549" s="155">
        <f>SUM(R550:R562)</f>
        <v>0.1182664</v>
      </c>
      <c r="S549" s="154"/>
      <c r="T549" s="156">
        <f>SUM(T550:T562)</f>
        <v>0.33815</v>
      </c>
      <c r="AR549" s="149" t="s">
        <v>673</v>
      </c>
      <c r="AT549" s="157" t="s">
        <v>664</v>
      </c>
      <c r="AU549" s="157" t="s">
        <v>615</v>
      </c>
      <c r="AY549" s="149" t="s">
        <v>805</v>
      </c>
      <c r="BK549" s="158">
        <f>SUM(BK550:BK562)</f>
        <v>0</v>
      </c>
    </row>
    <row r="550" spans="2:65" s="1" customFormat="1" ht="20.25" customHeight="1">
      <c r="B550" s="162"/>
      <c r="C550" s="163" t="s">
        <v>1375</v>
      </c>
      <c r="D550" s="163" t="s">
        <v>807</v>
      </c>
      <c r="E550" s="164" t="s">
        <v>1376</v>
      </c>
      <c r="F550" s="165" t="s">
        <v>1377</v>
      </c>
      <c r="G550" s="166" t="s">
        <v>810</v>
      </c>
      <c r="H550" s="167">
        <v>33.815</v>
      </c>
      <c r="I550" s="168"/>
      <c r="J550" s="169">
        <f>ROUND(I550*H550,2)</f>
        <v>0</v>
      </c>
      <c r="K550" s="165" t="s">
        <v>811</v>
      </c>
      <c r="L550" s="35"/>
      <c r="M550" s="170" t="s">
        <v>613</v>
      </c>
      <c r="N550" s="171" t="s">
        <v>636</v>
      </c>
      <c r="O550" s="36"/>
      <c r="P550" s="172">
        <f>O550*H550</f>
        <v>0</v>
      </c>
      <c r="Q550" s="172">
        <v>0</v>
      </c>
      <c r="R550" s="172">
        <f>Q550*H550</f>
        <v>0</v>
      </c>
      <c r="S550" s="172">
        <v>0.01</v>
      </c>
      <c r="T550" s="173">
        <f>S550*H550</f>
        <v>0.33815</v>
      </c>
      <c r="AR550" s="18" t="s">
        <v>892</v>
      </c>
      <c r="AT550" s="18" t="s">
        <v>807</v>
      </c>
      <c r="AU550" s="18" t="s">
        <v>673</v>
      </c>
      <c r="AY550" s="18" t="s">
        <v>805</v>
      </c>
      <c r="BE550" s="174">
        <f>IF(N550="základní",J550,0)</f>
        <v>0</v>
      </c>
      <c r="BF550" s="174">
        <f>IF(N550="snížená",J550,0)</f>
        <v>0</v>
      </c>
      <c r="BG550" s="174">
        <f>IF(N550="zákl. přenesená",J550,0)</f>
        <v>0</v>
      </c>
      <c r="BH550" s="174">
        <f>IF(N550="sníž. přenesená",J550,0)</f>
        <v>0</v>
      </c>
      <c r="BI550" s="174">
        <f>IF(N550="nulová",J550,0)</f>
        <v>0</v>
      </c>
      <c r="BJ550" s="18" t="s">
        <v>615</v>
      </c>
      <c r="BK550" s="174">
        <f>ROUND(I550*H550,2)</f>
        <v>0</v>
      </c>
      <c r="BL550" s="18" t="s">
        <v>892</v>
      </c>
      <c r="BM550" s="18" t="s">
        <v>1378</v>
      </c>
    </row>
    <row r="551" spans="2:47" s="1" customFormat="1" ht="20.25" customHeight="1">
      <c r="B551" s="35"/>
      <c r="D551" s="175" t="s">
        <v>814</v>
      </c>
      <c r="F551" s="176" t="s">
        <v>1379</v>
      </c>
      <c r="I551" s="132"/>
      <c r="L551" s="35"/>
      <c r="M551" s="65"/>
      <c r="N551" s="36"/>
      <c r="O551" s="36"/>
      <c r="P551" s="36"/>
      <c r="Q551" s="36"/>
      <c r="R551" s="36"/>
      <c r="S551" s="36"/>
      <c r="T551" s="66"/>
      <c r="AT551" s="18" t="s">
        <v>814</v>
      </c>
      <c r="AU551" s="18" t="s">
        <v>673</v>
      </c>
    </row>
    <row r="552" spans="2:51" s="11" customFormat="1" ht="20.25" customHeight="1">
      <c r="B552" s="177"/>
      <c r="D552" s="175" t="s">
        <v>816</v>
      </c>
      <c r="E552" s="186" t="s">
        <v>613</v>
      </c>
      <c r="F552" s="187" t="s">
        <v>692</v>
      </c>
      <c r="H552" s="188">
        <v>16.575</v>
      </c>
      <c r="I552" s="182"/>
      <c r="L552" s="177"/>
      <c r="M552" s="183"/>
      <c r="N552" s="184"/>
      <c r="O552" s="184"/>
      <c r="P552" s="184"/>
      <c r="Q552" s="184"/>
      <c r="R552" s="184"/>
      <c r="S552" s="184"/>
      <c r="T552" s="185"/>
      <c r="AT552" s="186" t="s">
        <v>816</v>
      </c>
      <c r="AU552" s="186" t="s">
        <v>673</v>
      </c>
      <c r="AV552" s="11" t="s">
        <v>673</v>
      </c>
      <c r="AW552" s="11" t="s">
        <v>629</v>
      </c>
      <c r="AX552" s="11" t="s">
        <v>665</v>
      </c>
      <c r="AY552" s="186" t="s">
        <v>805</v>
      </c>
    </row>
    <row r="553" spans="2:51" s="11" customFormat="1" ht="20.25" customHeight="1">
      <c r="B553" s="177"/>
      <c r="D553" s="175" t="s">
        <v>816</v>
      </c>
      <c r="E553" s="186" t="s">
        <v>702</v>
      </c>
      <c r="F553" s="187" t="s">
        <v>1380</v>
      </c>
      <c r="H553" s="188">
        <v>17.24</v>
      </c>
      <c r="I553" s="182"/>
      <c r="L553" s="177"/>
      <c r="M553" s="183"/>
      <c r="N553" s="184"/>
      <c r="O553" s="184"/>
      <c r="P553" s="184"/>
      <c r="Q553" s="184"/>
      <c r="R553" s="184"/>
      <c r="S553" s="184"/>
      <c r="T553" s="185"/>
      <c r="AT553" s="186" t="s">
        <v>816</v>
      </c>
      <c r="AU553" s="186" t="s">
        <v>673</v>
      </c>
      <c r="AV553" s="11" t="s">
        <v>673</v>
      </c>
      <c r="AW553" s="11" t="s">
        <v>629</v>
      </c>
      <c r="AX553" s="11" t="s">
        <v>665</v>
      </c>
      <c r="AY553" s="186" t="s">
        <v>805</v>
      </c>
    </row>
    <row r="554" spans="2:51" s="12" customFormat="1" ht="20.25" customHeight="1">
      <c r="B554" s="189"/>
      <c r="D554" s="178" t="s">
        <v>816</v>
      </c>
      <c r="E554" s="190" t="s">
        <v>613</v>
      </c>
      <c r="F554" s="191" t="s">
        <v>824</v>
      </c>
      <c r="H554" s="192">
        <v>33.815</v>
      </c>
      <c r="I554" s="193"/>
      <c r="L554" s="189"/>
      <c r="M554" s="194"/>
      <c r="N554" s="195"/>
      <c r="O554" s="195"/>
      <c r="P554" s="195"/>
      <c r="Q554" s="195"/>
      <c r="R554" s="195"/>
      <c r="S554" s="195"/>
      <c r="T554" s="196"/>
      <c r="AT554" s="197" t="s">
        <v>816</v>
      </c>
      <c r="AU554" s="197" t="s">
        <v>673</v>
      </c>
      <c r="AV554" s="12" t="s">
        <v>812</v>
      </c>
      <c r="AW554" s="12" t="s">
        <v>629</v>
      </c>
      <c r="AX554" s="12" t="s">
        <v>615</v>
      </c>
      <c r="AY554" s="197" t="s">
        <v>805</v>
      </c>
    </row>
    <row r="555" spans="2:65" s="1" customFormat="1" ht="28.5" customHeight="1">
      <c r="B555" s="162"/>
      <c r="C555" s="163" t="s">
        <v>621</v>
      </c>
      <c r="D555" s="163" t="s">
        <v>807</v>
      </c>
      <c r="E555" s="164" t="s">
        <v>1381</v>
      </c>
      <c r="F555" s="165" t="s">
        <v>1382</v>
      </c>
      <c r="G555" s="166" t="s">
        <v>810</v>
      </c>
      <c r="H555" s="167">
        <v>17.24</v>
      </c>
      <c r="I555" s="168"/>
      <c r="J555" s="169">
        <f>ROUND(I555*H555,2)</f>
        <v>0</v>
      </c>
      <c r="K555" s="165" t="s">
        <v>811</v>
      </c>
      <c r="L555" s="35"/>
      <c r="M555" s="170" t="s">
        <v>613</v>
      </c>
      <c r="N555" s="171" t="s">
        <v>636</v>
      </c>
      <c r="O555" s="36"/>
      <c r="P555" s="172">
        <f>O555*H555</f>
        <v>0</v>
      </c>
      <c r="Q555" s="172">
        <v>0.00088</v>
      </c>
      <c r="R555" s="172">
        <f>Q555*H555</f>
        <v>0.0151712</v>
      </c>
      <c r="S555" s="172">
        <v>0</v>
      </c>
      <c r="T555" s="173">
        <f>S555*H555</f>
        <v>0</v>
      </c>
      <c r="AR555" s="18" t="s">
        <v>892</v>
      </c>
      <c r="AT555" s="18" t="s">
        <v>807</v>
      </c>
      <c r="AU555" s="18" t="s">
        <v>673</v>
      </c>
      <c r="AY555" s="18" t="s">
        <v>805</v>
      </c>
      <c r="BE555" s="174">
        <f>IF(N555="základní",J555,0)</f>
        <v>0</v>
      </c>
      <c r="BF555" s="174">
        <f>IF(N555="snížená",J555,0)</f>
        <v>0</v>
      </c>
      <c r="BG555" s="174">
        <f>IF(N555="zákl. přenesená",J555,0)</f>
        <v>0</v>
      </c>
      <c r="BH555" s="174">
        <f>IF(N555="sníž. přenesená",J555,0)</f>
        <v>0</v>
      </c>
      <c r="BI555" s="174">
        <f>IF(N555="nulová",J555,0)</f>
        <v>0</v>
      </c>
      <c r="BJ555" s="18" t="s">
        <v>615</v>
      </c>
      <c r="BK555" s="174">
        <f>ROUND(I555*H555,2)</f>
        <v>0</v>
      </c>
      <c r="BL555" s="18" t="s">
        <v>892</v>
      </c>
      <c r="BM555" s="18" t="s">
        <v>1383</v>
      </c>
    </row>
    <row r="556" spans="2:47" s="1" customFormat="1" ht="28.5" customHeight="1">
      <c r="B556" s="35"/>
      <c r="D556" s="175" t="s">
        <v>814</v>
      </c>
      <c r="F556" s="176" t="s">
        <v>1384</v>
      </c>
      <c r="I556" s="132"/>
      <c r="L556" s="35"/>
      <c r="M556" s="65"/>
      <c r="N556" s="36"/>
      <c r="O556" s="36"/>
      <c r="P556" s="36"/>
      <c r="Q556" s="36"/>
      <c r="R556" s="36"/>
      <c r="S556" s="36"/>
      <c r="T556" s="66"/>
      <c r="AT556" s="18" t="s">
        <v>814</v>
      </c>
      <c r="AU556" s="18" t="s">
        <v>673</v>
      </c>
    </row>
    <row r="557" spans="2:51" s="11" customFormat="1" ht="20.25" customHeight="1">
      <c r="B557" s="177"/>
      <c r="D557" s="178" t="s">
        <v>816</v>
      </c>
      <c r="E557" s="179" t="s">
        <v>613</v>
      </c>
      <c r="F557" s="180" t="s">
        <v>702</v>
      </c>
      <c r="H557" s="181">
        <v>17.24</v>
      </c>
      <c r="I557" s="182"/>
      <c r="L557" s="177"/>
      <c r="M557" s="183"/>
      <c r="N557" s="184"/>
      <c r="O557" s="184"/>
      <c r="P557" s="184"/>
      <c r="Q557" s="184"/>
      <c r="R557" s="184"/>
      <c r="S557" s="184"/>
      <c r="T557" s="185"/>
      <c r="AT557" s="186" t="s">
        <v>816</v>
      </c>
      <c r="AU557" s="186" t="s">
        <v>673</v>
      </c>
      <c r="AV557" s="11" t="s">
        <v>673</v>
      </c>
      <c r="AW557" s="11" t="s">
        <v>629</v>
      </c>
      <c r="AX557" s="11" t="s">
        <v>615</v>
      </c>
      <c r="AY557" s="186" t="s">
        <v>805</v>
      </c>
    </row>
    <row r="558" spans="2:65" s="1" customFormat="1" ht="20.25" customHeight="1">
      <c r="B558" s="162"/>
      <c r="C558" s="198" t="s">
        <v>1385</v>
      </c>
      <c r="D558" s="198" t="s">
        <v>840</v>
      </c>
      <c r="E558" s="199" t="s">
        <v>1386</v>
      </c>
      <c r="F558" s="200" t="s">
        <v>1387</v>
      </c>
      <c r="G558" s="201" t="s">
        <v>810</v>
      </c>
      <c r="H558" s="202">
        <v>19.826</v>
      </c>
      <c r="I558" s="203"/>
      <c r="J558" s="204">
        <f>ROUND(I558*H558,2)</f>
        <v>0</v>
      </c>
      <c r="K558" s="200" t="s">
        <v>811</v>
      </c>
      <c r="L558" s="205"/>
      <c r="M558" s="206" t="s">
        <v>613</v>
      </c>
      <c r="N558" s="207" t="s">
        <v>636</v>
      </c>
      <c r="O558" s="36"/>
      <c r="P558" s="172">
        <f>O558*H558</f>
        <v>0</v>
      </c>
      <c r="Q558" s="172">
        <v>0.0052</v>
      </c>
      <c r="R558" s="172">
        <f>Q558*H558</f>
        <v>0.1030952</v>
      </c>
      <c r="S558" s="172">
        <v>0</v>
      </c>
      <c r="T558" s="173">
        <f>S558*H558</f>
        <v>0</v>
      </c>
      <c r="AR558" s="18" t="s">
        <v>984</v>
      </c>
      <c r="AT558" s="18" t="s">
        <v>840</v>
      </c>
      <c r="AU558" s="18" t="s">
        <v>673</v>
      </c>
      <c r="AY558" s="18" t="s">
        <v>805</v>
      </c>
      <c r="BE558" s="174">
        <f>IF(N558="základní",J558,0)</f>
        <v>0</v>
      </c>
      <c r="BF558" s="174">
        <f>IF(N558="snížená",J558,0)</f>
        <v>0</v>
      </c>
      <c r="BG558" s="174">
        <f>IF(N558="zákl. přenesená",J558,0)</f>
        <v>0</v>
      </c>
      <c r="BH558" s="174">
        <f>IF(N558="sníž. přenesená",J558,0)</f>
        <v>0</v>
      </c>
      <c r="BI558" s="174">
        <f>IF(N558="nulová",J558,0)</f>
        <v>0</v>
      </c>
      <c r="BJ558" s="18" t="s">
        <v>615</v>
      </c>
      <c r="BK558" s="174">
        <f>ROUND(I558*H558,2)</f>
        <v>0</v>
      </c>
      <c r="BL558" s="18" t="s">
        <v>892</v>
      </c>
      <c r="BM558" s="18" t="s">
        <v>1388</v>
      </c>
    </row>
    <row r="559" spans="2:47" s="1" customFormat="1" ht="28.5" customHeight="1">
      <c r="B559" s="35"/>
      <c r="D559" s="175" t="s">
        <v>814</v>
      </c>
      <c r="F559" s="176" t="s">
        <v>1389</v>
      </c>
      <c r="I559" s="132"/>
      <c r="L559" s="35"/>
      <c r="M559" s="65"/>
      <c r="N559" s="36"/>
      <c r="O559" s="36"/>
      <c r="P559" s="36"/>
      <c r="Q559" s="36"/>
      <c r="R559" s="36"/>
      <c r="S559" s="36"/>
      <c r="T559" s="66"/>
      <c r="AT559" s="18" t="s">
        <v>814</v>
      </c>
      <c r="AU559" s="18" t="s">
        <v>673</v>
      </c>
    </row>
    <row r="560" spans="2:51" s="11" customFormat="1" ht="20.25" customHeight="1">
      <c r="B560" s="177"/>
      <c r="D560" s="178" t="s">
        <v>816</v>
      </c>
      <c r="E560" s="179" t="s">
        <v>613</v>
      </c>
      <c r="F560" s="180" t="s">
        <v>1390</v>
      </c>
      <c r="H560" s="181">
        <v>19.826</v>
      </c>
      <c r="I560" s="182"/>
      <c r="L560" s="177"/>
      <c r="M560" s="183"/>
      <c r="N560" s="184"/>
      <c r="O560" s="184"/>
      <c r="P560" s="184"/>
      <c r="Q560" s="184"/>
      <c r="R560" s="184"/>
      <c r="S560" s="184"/>
      <c r="T560" s="185"/>
      <c r="AT560" s="186" t="s">
        <v>816</v>
      </c>
      <c r="AU560" s="186" t="s">
        <v>673</v>
      </c>
      <c r="AV560" s="11" t="s">
        <v>673</v>
      </c>
      <c r="AW560" s="11" t="s">
        <v>629</v>
      </c>
      <c r="AX560" s="11" t="s">
        <v>615</v>
      </c>
      <c r="AY560" s="186" t="s">
        <v>805</v>
      </c>
    </row>
    <row r="561" spans="2:65" s="1" customFormat="1" ht="20.25" customHeight="1">
      <c r="B561" s="162"/>
      <c r="C561" s="163" t="s">
        <v>1391</v>
      </c>
      <c r="D561" s="163" t="s">
        <v>807</v>
      </c>
      <c r="E561" s="164" t="s">
        <v>1392</v>
      </c>
      <c r="F561" s="165" t="s">
        <v>1393</v>
      </c>
      <c r="G561" s="166" t="s">
        <v>1243</v>
      </c>
      <c r="H561" s="167">
        <v>0.118</v>
      </c>
      <c r="I561" s="168"/>
      <c r="J561" s="169">
        <f>ROUND(I561*H561,2)</f>
        <v>0</v>
      </c>
      <c r="K561" s="165" t="s">
        <v>811</v>
      </c>
      <c r="L561" s="35"/>
      <c r="M561" s="170" t="s">
        <v>613</v>
      </c>
      <c r="N561" s="171" t="s">
        <v>636</v>
      </c>
      <c r="O561" s="36"/>
      <c r="P561" s="172">
        <f>O561*H561</f>
        <v>0</v>
      </c>
      <c r="Q561" s="172">
        <v>0</v>
      </c>
      <c r="R561" s="172">
        <f>Q561*H561</f>
        <v>0</v>
      </c>
      <c r="S561" s="172">
        <v>0</v>
      </c>
      <c r="T561" s="173">
        <f>S561*H561</f>
        <v>0</v>
      </c>
      <c r="AR561" s="18" t="s">
        <v>892</v>
      </c>
      <c r="AT561" s="18" t="s">
        <v>807</v>
      </c>
      <c r="AU561" s="18" t="s">
        <v>673</v>
      </c>
      <c r="AY561" s="18" t="s">
        <v>805</v>
      </c>
      <c r="BE561" s="174">
        <f>IF(N561="základní",J561,0)</f>
        <v>0</v>
      </c>
      <c r="BF561" s="174">
        <f>IF(N561="snížená",J561,0)</f>
        <v>0</v>
      </c>
      <c r="BG561" s="174">
        <f>IF(N561="zákl. přenesená",J561,0)</f>
        <v>0</v>
      </c>
      <c r="BH561" s="174">
        <f>IF(N561="sníž. přenesená",J561,0)</f>
        <v>0</v>
      </c>
      <c r="BI561" s="174">
        <f>IF(N561="nulová",J561,0)</f>
        <v>0</v>
      </c>
      <c r="BJ561" s="18" t="s">
        <v>615</v>
      </c>
      <c r="BK561" s="174">
        <f>ROUND(I561*H561,2)</f>
        <v>0</v>
      </c>
      <c r="BL561" s="18" t="s">
        <v>892</v>
      </c>
      <c r="BM561" s="18" t="s">
        <v>1394</v>
      </c>
    </row>
    <row r="562" spans="2:47" s="1" customFormat="1" ht="39.75" customHeight="1">
      <c r="B562" s="35"/>
      <c r="D562" s="175" t="s">
        <v>814</v>
      </c>
      <c r="F562" s="176" t="s">
        <v>1395</v>
      </c>
      <c r="I562" s="132"/>
      <c r="L562" s="35"/>
      <c r="M562" s="65"/>
      <c r="N562" s="36"/>
      <c r="O562" s="36"/>
      <c r="P562" s="36"/>
      <c r="Q562" s="36"/>
      <c r="R562" s="36"/>
      <c r="S562" s="36"/>
      <c r="T562" s="66"/>
      <c r="AT562" s="18" t="s">
        <v>814</v>
      </c>
      <c r="AU562" s="18" t="s">
        <v>673</v>
      </c>
    </row>
    <row r="563" spans="2:63" s="10" customFormat="1" ht="29.25" customHeight="1">
      <c r="B563" s="148"/>
      <c r="D563" s="159" t="s">
        <v>664</v>
      </c>
      <c r="E563" s="160" t="s">
        <v>1396</v>
      </c>
      <c r="F563" s="160" t="s">
        <v>1397</v>
      </c>
      <c r="I563" s="151"/>
      <c r="J563" s="161">
        <f>BK563</f>
        <v>0</v>
      </c>
      <c r="L563" s="148"/>
      <c r="M563" s="153"/>
      <c r="N563" s="154"/>
      <c r="O563" s="154"/>
      <c r="P563" s="155">
        <f>SUM(P564:P612)</f>
        <v>0</v>
      </c>
      <c r="Q563" s="154"/>
      <c r="R563" s="155">
        <f>SUM(R564:R612)</f>
        <v>1.78813322</v>
      </c>
      <c r="S563" s="154"/>
      <c r="T563" s="156">
        <f>SUM(T564:T612)</f>
        <v>0.00712725</v>
      </c>
      <c r="AR563" s="149" t="s">
        <v>673</v>
      </c>
      <c r="AT563" s="157" t="s">
        <v>664</v>
      </c>
      <c r="AU563" s="157" t="s">
        <v>615</v>
      </c>
      <c r="AY563" s="149" t="s">
        <v>805</v>
      </c>
      <c r="BK563" s="158">
        <f>SUM(BK564:BK612)</f>
        <v>0</v>
      </c>
    </row>
    <row r="564" spans="2:65" s="1" customFormat="1" ht="28.5" customHeight="1">
      <c r="B564" s="162"/>
      <c r="C564" s="163" t="s">
        <v>1398</v>
      </c>
      <c r="D564" s="163" t="s">
        <v>807</v>
      </c>
      <c r="E564" s="164" t="s">
        <v>1399</v>
      </c>
      <c r="F564" s="165" t="s">
        <v>1400</v>
      </c>
      <c r="G564" s="166" t="s">
        <v>810</v>
      </c>
      <c r="H564" s="167">
        <v>118</v>
      </c>
      <c r="I564" s="168"/>
      <c r="J564" s="169">
        <f>ROUND(I564*H564,2)</f>
        <v>0</v>
      </c>
      <c r="K564" s="165" t="s">
        <v>811</v>
      </c>
      <c r="L564" s="35"/>
      <c r="M564" s="170" t="s">
        <v>613</v>
      </c>
      <c r="N564" s="171" t="s">
        <v>636</v>
      </c>
      <c r="O564" s="36"/>
      <c r="P564" s="172">
        <f>O564*H564</f>
        <v>0</v>
      </c>
      <c r="Q564" s="172">
        <v>0</v>
      </c>
      <c r="R564" s="172">
        <f>Q564*H564</f>
        <v>0</v>
      </c>
      <c r="S564" s="172">
        <v>0</v>
      </c>
      <c r="T564" s="173">
        <f>S564*H564</f>
        <v>0</v>
      </c>
      <c r="AR564" s="18" t="s">
        <v>892</v>
      </c>
      <c r="AT564" s="18" t="s">
        <v>807</v>
      </c>
      <c r="AU564" s="18" t="s">
        <v>673</v>
      </c>
      <c r="AY564" s="18" t="s">
        <v>805</v>
      </c>
      <c r="BE564" s="174">
        <f>IF(N564="základní",J564,0)</f>
        <v>0</v>
      </c>
      <c r="BF564" s="174">
        <f>IF(N564="snížená",J564,0)</f>
        <v>0</v>
      </c>
      <c r="BG564" s="174">
        <f>IF(N564="zákl. přenesená",J564,0)</f>
        <v>0</v>
      </c>
      <c r="BH564" s="174">
        <f>IF(N564="sníž. přenesená",J564,0)</f>
        <v>0</v>
      </c>
      <c r="BI564" s="174">
        <f>IF(N564="nulová",J564,0)</f>
        <v>0</v>
      </c>
      <c r="BJ564" s="18" t="s">
        <v>615</v>
      </c>
      <c r="BK564" s="174">
        <f>ROUND(I564*H564,2)</f>
        <v>0</v>
      </c>
      <c r="BL564" s="18" t="s">
        <v>892</v>
      </c>
      <c r="BM564" s="18" t="s">
        <v>1401</v>
      </c>
    </row>
    <row r="565" spans="2:47" s="1" customFormat="1" ht="28.5" customHeight="1">
      <c r="B565" s="35"/>
      <c r="D565" s="175" t="s">
        <v>814</v>
      </c>
      <c r="F565" s="176" t="s">
        <v>1402</v>
      </c>
      <c r="I565" s="132"/>
      <c r="L565" s="35"/>
      <c r="M565" s="65"/>
      <c r="N565" s="36"/>
      <c r="O565" s="36"/>
      <c r="P565" s="36"/>
      <c r="Q565" s="36"/>
      <c r="R565" s="36"/>
      <c r="S565" s="36"/>
      <c r="T565" s="66"/>
      <c r="AT565" s="18" t="s">
        <v>814</v>
      </c>
      <c r="AU565" s="18" t="s">
        <v>673</v>
      </c>
    </row>
    <row r="566" spans="2:51" s="11" customFormat="1" ht="20.25" customHeight="1">
      <c r="B566" s="177"/>
      <c r="D566" s="178" t="s">
        <v>816</v>
      </c>
      <c r="E566" s="179" t="s">
        <v>613</v>
      </c>
      <c r="F566" s="180" t="s">
        <v>1403</v>
      </c>
      <c r="H566" s="181">
        <v>118</v>
      </c>
      <c r="I566" s="182"/>
      <c r="L566" s="177"/>
      <c r="M566" s="183"/>
      <c r="N566" s="184"/>
      <c r="O566" s="184"/>
      <c r="P566" s="184"/>
      <c r="Q566" s="184"/>
      <c r="R566" s="184"/>
      <c r="S566" s="184"/>
      <c r="T566" s="185"/>
      <c r="AT566" s="186" t="s">
        <v>816</v>
      </c>
      <c r="AU566" s="186" t="s">
        <v>673</v>
      </c>
      <c r="AV566" s="11" t="s">
        <v>673</v>
      </c>
      <c r="AW566" s="11" t="s">
        <v>629</v>
      </c>
      <c r="AX566" s="11" t="s">
        <v>615</v>
      </c>
      <c r="AY566" s="186" t="s">
        <v>805</v>
      </c>
    </row>
    <row r="567" spans="2:65" s="1" customFormat="1" ht="20.25" customHeight="1">
      <c r="B567" s="162"/>
      <c r="C567" s="198" t="s">
        <v>1404</v>
      </c>
      <c r="D567" s="198" t="s">
        <v>840</v>
      </c>
      <c r="E567" s="199" t="s">
        <v>1405</v>
      </c>
      <c r="F567" s="200" t="s">
        <v>1406</v>
      </c>
      <c r="G567" s="201" t="s">
        <v>810</v>
      </c>
      <c r="H567" s="202">
        <v>120.36</v>
      </c>
      <c r="I567" s="203"/>
      <c r="J567" s="204">
        <f>ROUND(I567*H567,2)</f>
        <v>0</v>
      </c>
      <c r="K567" s="200" t="s">
        <v>811</v>
      </c>
      <c r="L567" s="205"/>
      <c r="M567" s="206" t="s">
        <v>613</v>
      </c>
      <c r="N567" s="207" t="s">
        <v>636</v>
      </c>
      <c r="O567" s="36"/>
      <c r="P567" s="172">
        <f>O567*H567</f>
        <v>0</v>
      </c>
      <c r="Q567" s="172">
        <v>0.009</v>
      </c>
      <c r="R567" s="172">
        <f>Q567*H567</f>
        <v>1.08324</v>
      </c>
      <c r="S567" s="172">
        <v>0</v>
      </c>
      <c r="T567" s="173">
        <f>S567*H567</f>
        <v>0</v>
      </c>
      <c r="AR567" s="18" t="s">
        <v>984</v>
      </c>
      <c r="AT567" s="18" t="s">
        <v>840</v>
      </c>
      <c r="AU567" s="18" t="s">
        <v>673</v>
      </c>
      <c r="AY567" s="18" t="s">
        <v>805</v>
      </c>
      <c r="BE567" s="174">
        <f>IF(N567="základní",J567,0)</f>
        <v>0</v>
      </c>
      <c r="BF567" s="174">
        <f>IF(N567="snížená",J567,0)</f>
        <v>0</v>
      </c>
      <c r="BG567" s="174">
        <f>IF(N567="zákl. přenesená",J567,0)</f>
        <v>0</v>
      </c>
      <c r="BH567" s="174">
        <f>IF(N567="sníž. přenesená",J567,0)</f>
        <v>0</v>
      </c>
      <c r="BI567" s="174">
        <f>IF(N567="nulová",J567,0)</f>
        <v>0</v>
      </c>
      <c r="BJ567" s="18" t="s">
        <v>615</v>
      </c>
      <c r="BK567" s="174">
        <f>ROUND(I567*H567,2)</f>
        <v>0</v>
      </c>
      <c r="BL567" s="18" t="s">
        <v>892</v>
      </c>
      <c r="BM567" s="18" t="s">
        <v>1407</v>
      </c>
    </row>
    <row r="568" spans="2:47" s="1" customFormat="1" ht="28.5" customHeight="1">
      <c r="B568" s="35"/>
      <c r="D568" s="175" t="s">
        <v>814</v>
      </c>
      <c r="F568" s="176" t="s">
        <v>1408</v>
      </c>
      <c r="I568" s="132"/>
      <c r="L568" s="35"/>
      <c r="M568" s="65"/>
      <c r="N568" s="36"/>
      <c r="O568" s="36"/>
      <c r="P568" s="36"/>
      <c r="Q568" s="36"/>
      <c r="R568" s="36"/>
      <c r="S568" s="36"/>
      <c r="T568" s="66"/>
      <c r="AT568" s="18" t="s">
        <v>814</v>
      </c>
      <c r="AU568" s="18" t="s">
        <v>673</v>
      </c>
    </row>
    <row r="569" spans="2:51" s="11" customFormat="1" ht="20.25" customHeight="1">
      <c r="B569" s="177"/>
      <c r="D569" s="178" t="s">
        <v>816</v>
      </c>
      <c r="E569" s="179" t="s">
        <v>613</v>
      </c>
      <c r="F569" s="180" t="s">
        <v>1409</v>
      </c>
      <c r="H569" s="181">
        <v>120.36</v>
      </c>
      <c r="I569" s="182"/>
      <c r="L569" s="177"/>
      <c r="M569" s="183"/>
      <c r="N569" s="184"/>
      <c r="O569" s="184"/>
      <c r="P569" s="184"/>
      <c r="Q569" s="184"/>
      <c r="R569" s="184"/>
      <c r="S569" s="184"/>
      <c r="T569" s="185"/>
      <c r="AT569" s="186" t="s">
        <v>816</v>
      </c>
      <c r="AU569" s="186" t="s">
        <v>673</v>
      </c>
      <c r="AV569" s="11" t="s">
        <v>673</v>
      </c>
      <c r="AW569" s="11" t="s">
        <v>629</v>
      </c>
      <c r="AX569" s="11" t="s">
        <v>615</v>
      </c>
      <c r="AY569" s="186" t="s">
        <v>805</v>
      </c>
    </row>
    <row r="570" spans="2:65" s="1" customFormat="1" ht="28.5" customHeight="1">
      <c r="B570" s="162"/>
      <c r="C570" s="163" t="s">
        <v>1410</v>
      </c>
      <c r="D570" s="163" t="s">
        <v>807</v>
      </c>
      <c r="E570" s="164" t="s">
        <v>1411</v>
      </c>
      <c r="F570" s="165" t="s">
        <v>1412</v>
      </c>
      <c r="G570" s="166" t="s">
        <v>810</v>
      </c>
      <c r="H570" s="167">
        <v>16.575</v>
      </c>
      <c r="I570" s="168"/>
      <c r="J570" s="169">
        <f>ROUND(I570*H570,2)</f>
        <v>0</v>
      </c>
      <c r="K570" s="165" t="s">
        <v>811</v>
      </c>
      <c r="L570" s="35"/>
      <c r="M570" s="170" t="s">
        <v>613</v>
      </c>
      <c r="N570" s="171" t="s">
        <v>636</v>
      </c>
      <c r="O570" s="36"/>
      <c r="P570" s="172">
        <f>O570*H570</f>
        <v>0</v>
      </c>
      <c r="Q570" s="172">
        <v>0</v>
      </c>
      <c r="R570" s="172">
        <f>Q570*H570</f>
        <v>0</v>
      </c>
      <c r="S570" s="172">
        <v>0.00043</v>
      </c>
      <c r="T570" s="173">
        <f>S570*H570</f>
        <v>0.00712725</v>
      </c>
      <c r="AR570" s="18" t="s">
        <v>892</v>
      </c>
      <c r="AT570" s="18" t="s">
        <v>807</v>
      </c>
      <c r="AU570" s="18" t="s">
        <v>673</v>
      </c>
      <c r="AY570" s="18" t="s">
        <v>805</v>
      </c>
      <c r="BE570" s="174">
        <f>IF(N570="základní",J570,0)</f>
        <v>0</v>
      </c>
      <c r="BF570" s="174">
        <f>IF(N570="snížená",J570,0)</f>
        <v>0</v>
      </c>
      <c r="BG570" s="174">
        <f>IF(N570="zákl. přenesená",J570,0)</f>
        <v>0</v>
      </c>
      <c r="BH570" s="174">
        <f>IF(N570="sníž. přenesená",J570,0)</f>
        <v>0</v>
      </c>
      <c r="BI570" s="174">
        <f>IF(N570="nulová",J570,0)</f>
        <v>0</v>
      </c>
      <c r="BJ570" s="18" t="s">
        <v>615</v>
      </c>
      <c r="BK570" s="174">
        <f>ROUND(I570*H570,2)</f>
        <v>0</v>
      </c>
      <c r="BL570" s="18" t="s">
        <v>892</v>
      </c>
      <c r="BM570" s="18" t="s">
        <v>1413</v>
      </c>
    </row>
    <row r="571" spans="2:47" s="1" customFormat="1" ht="39.75" customHeight="1">
      <c r="B571" s="35"/>
      <c r="D571" s="175" t="s">
        <v>814</v>
      </c>
      <c r="F571" s="176" t="s">
        <v>1414</v>
      </c>
      <c r="I571" s="132"/>
      <c r="L571" s="35"/>
      <c r="M571" s="65"/>
      <c r="N571" s="36"/>
      <c r="O571" s="36"/>
      <c r="P571" s="36"/>
      <c r="Q571" s="36"/>
      <c r="R571" s="36"/>
      <c r="S571" s="36"/>
      <c r="T571" s="66"/>
      <c r="AT571" s="18" t="s">
        <v>814</v>
      </c>
      <c r="AU571" s="18" t="s">
        <v>673</v>
      </c>
    </row>
    <row r="572" spans="2:51" s="11" customFormat="1" ht="20.25" customHeight="1">
      <c r="B572" s="177"/>
      <c r="D572" s="178" t="s">
        <v>816</v>
      </c>
      <c r="E572" s="179" t="s">
        <v>613</v>
      </c>
      <c r="F572" s="180" t="s">
        <v>692</v>
      </c>
      <c r="H572" s="181">
        <v>16.575</v>
      </c>
      <c r="I572" s="182"/>
      <c r="L572" s="177"/>
      <c r="M572" s="183"/>
      <c r="N572" s="184"/>
      <c r="O572" s="184"/>
      <c r="P572" s="184"/>
      <c r="Q572" s="184"/>
      <c r="R572" s="184"/>
      <c r="S572" s="184"/>
      <c r="T572" s="185"/>
      <c r="AT572" s="186" t="s">
        <v>816</v>
      </c>
      <c r="AU572" s="186" t="s">
        <v>673</v>
      </c>
      <c r="AV572" s="11" t="s">
        <v>673</v>
      </c>
      <c r="AW572" s="11" t="s">
        <v>629</v>
      </c>
      <c r="AX572" s="11" t="s">
        <v>615</v>
      </c>
      <c r="AY572" s="186" t="s">
        <v>805</v>
      </c>
    </row>
    <row r="573" spans="2:65" s="1" customFormat="1" ht="28.5" customHeight="1">
      <c r="B573" s="162"/>
      <c r="C573" s="163" t="s">
        <v>1415</v>
      </c>
      <c r="D573" s="163" t="s">
        <v>807</v>
      </c>
      <c r="E573" s="164" t="s">
        <v>1416</v>
      </c>
      <c r="F573" s="165" t="s">
        <v>1417</v>
      </c>
      <c r="G573" s="166" t="s">
        <v>810</v>
      </c>
      <c r="H573" s="167">
        <v>0.198</v>
      </c>
      <c r="I573" s="168"/>
      <c r="J573" s="169">
        <f>ROUND(I573*H573,2)</f>
        <v>0</v>
      </c>
      <c r="K573" s="165" t="s">
        <v>811</v>
      </c>
      <c r="L573" s="35"/>
      <c r="M573" s="170" t="s">
        <v>613</v>
      </c>
      <c r="N573" s="171" t="s">
        <v>636</v>
      </c>
      <c r="O573" s="36"/>
      <c r="P573" s="172">
        <f>O573*H573</f>
        <v>0</v>
      </c>
      <c r="Q573" s="172">
        <v>0.006</v>
      </c>
      <c r="R573" s="172">
        <f>Q573*H573</f>
        <v>0.001188</v>
      </c>
      <c r="S573" s="172">
        <v>0</v>
      </c>
      <c r="T573" s="173">
        <f>S573*H573</f>
        <v>0</v>
      </c>
      <c r="AR573" s="18" t="s">
        <v>892</v>
      </c>
      <c r="AT573" s="18" t="s">
        <v>807</v>
      </c>
      <c r="AU573" s="18" t="s">
        <v>673</v>
      </c>
      <c r="AY573" s="18" t="s">
        <v>805</v>
      </c>
      <c r="BE573" s="174">
        <f>IF(N573="základní",J573,0)</f>
        <v>0</v>
      </c>
      <c r="BF573" s="174">
        <f>IF(N573="snížená",J573,0)</f>
        <v>0</v>
      </c>
      <c r="BG573" s="174">
        <f>IF(N573="zákl. přenesená",J573,0)</f>
        <v>0</v>
      </c>
      <c r="BH573" s="174">
        <f>IF(N573="sníž. přenesená",J573,0)</f>
        <v>0</v>
      </c>
      <c r="BI573" s="174">
        <f>IF(N573="nulová",J573,0)</f>
        <v>0</v>
      </c>
      <c r="BJ573" s="18" t="s">
        <v>615</v>
      </c>
      <c r="BK573" s="174">
        <f>ROUND(I573*H573,2)</f>
        <v>0</v>
      </c>
      <c r="BL573" s="18" t="s">
        <v>892</v>
      </c>
      <c r="BM573" s="18" t="s">
        <v>1418</v>
      </c>
    </row>
    <row r="574" spans="2:47" s="1" customFormat="1" ht="28.5" customHeight="1">
      <c r="B574" s="35"/>
      <c r="D574" s="175" t="s">
        <v>814</v>
      </c>
      <c r="F574" s="176" t="s">
        <v>1419</v>
      </c>
      <c r="I574" s="132"/>
      <c r="L574" s="35"/>
      <c r="M574" s="65"/>
      <c r="N574" s="36"/>
      <c r="O574" s="36"/>
      <c r="P574" s="36"/>
      <c r="Q574" s="36"/>
      <c r="R574" s="36"/>
      <c r="S574" s="36"/>
      <c r="T574" s="66"/>
      <c r="AT574" s="18" t="s">
        <v>814</v>
      </c>
      <c r="AU574" s="18" t="s">
        <v>673</v>
      </c>
    </row>
    <row r="575" spans="2:51" s="11" customFormat="1" ht="20.25" customHeight="1">
      <c r="B575" s="177"/>
      <c r="D575" s="178" t="s">
        <v>816</v>
      </c>
      <c r="E575" s="179" t="s">
        <v>748</v>
      </c>
      <c r="F575" s="180" t="s">
        <v>1420</v>
      </c>
      <c r="H575" s="181">
        <v>0.198</v>
      </c>
      <c r="I575" s="182"/>
      <c r="L575" s="177"/>
      <c r="M575" s="183"/>
      <c r="N575" s="184"/>
      <c r="O575" s="184"/>
      <c r="P575" s="184"/>
      <c r="Q575" s="184"/>
      <c r="R575" s="184"/>
      <c r="S575" s="184"/>
      <c r="T575" s="185"/>
      <c r="AT575" s="186" t="s">
        <v>816</v>
      </c>
      <c r="AU575" s="186" t="s">
        <v>673</v>
      </c>
      <c r="AV575" s="11" t="s">
        <v>673</v>
      </c>
      <c r="AW575" s="11" t="s">
        <v>629</v>
      </c>
      <c r="AX575" s="11" t="s">
        <v>615</v>
      </c>
      <c r="AY575" s="186" t="s">
        <v>805</v>
      </c>
    </row>
    <row r="576" spans="2:65" s="1" customFormat="1" ht="20.25" customHeight="1">
      <c r="B576" s="162"/>
      <c r="C576" s="198" t="s">
        <v>1421</v>
      </c>
      <c r="D576" s="198" t="s">
        <v>840</v>
      </c>
      <c r="E576" s="199" t="s">
        <v>1422</v>
      </c>
      <c r="F576" s="200" t="s">
        <v>1423</v>
      </c>
      <c r="G576" s="201" t="s">
        <v>810</v>
      </c>
      <c r="H576" s="202">
        <v>0.202</v>
      </c>
      <c r="I576" s="203"/>
      <c r="J576" s="204">
        <f>ROUND(I576*H576,2)</f>
        <v>0</v>
      </c>
      <c r="K576" s="200" t="s">
        <v>811</v>
      </c>
      <c r="L576" s="205"/>
      <c r="M576" s="206" t="s">
        <v>613</v>
      </c>
      <c r="N576" s="207" t="s">
        <v>636</v>
      </c>
      <c r="O576" s="36"/>
      <c r="P576" s="172">
        <f>O576*H576</f>
        <v>0</v>
      </c>
      <c r="Q576" s="172">
        <v>0.012</v>
      </c>
      <c r="R576" s="172">
        <f>Q576*H576</f>
        <v>0.0024240000000000004</v>
      </c>
      <c r="S576" s="172">
        <v>0</v>
      </c>
      <c r="T576" s="173">
        <f>S576*H576</f>
        <v>0</v>
      </c>
      <c r="AR576" s="18" t="s">
        <v>984</v>
      </c>
      <c r="AT576" s="18" t="s">
        <v>840</v>
      </c>
      <c r="AU576" s="18" t="s">
        <v>673</v>
      </c>
      <c r="AY576" s="18" t="s">
        <v>805</v>
      </c>
      <c r="BE576" s="174">
        <f>IF(N576="základní",J576,0)</f>
        <v>0</v>
      </c>
      <c r="BF576" s="174">
        <f>IF(N576="snížená",J576,0)</f>
        <v>0</v>
      </c>
      <c r="BG576" s="174">
        <f>IF(N576="zákl. přenesená",J576,0)</f>
        <v>0</v>
      </c>
      <c r="BH576" s="174">
        <f>IF(N576="sníž. přenesená",J576,0)</f>
        <v>0</v>
      </c>
      <c r="BI576" s="174">
        <f>IF(N576="nulová",J576,0)</f>
        <v>0</v>
      </c>
      <c r="BJ576" s="18" t="s">
        <v>615</v>
      </c>
      <c r="BK576" s="174">
        <f>ROUND(I576*H576,2)</f>
        <v>0</v>
      </c>
      <c r="BL576" s="18" t="s">
        <v>892</v>
      </c>
      <c r="BM576" s="18" t="s">
        <v>1424</v>
      </c>
    </row>
    <row r="577" spans="2:47" s="1" customFormat="1" ht="28.5" customHeight="1">
      <c r="B577" s="35"/>
      <c r="D577" s="175" t="s">
        <v>814</v>
      </c>
      <c r="F577" s="176" t="s">
        <v>1425</v>
      </c>
      <c r="I577" s="132"/>
      <c r="L577" s="35"/>
      <c r="M577" s="65"/>
      <c r="N577" s="36"/>
      <c r="O577" s="36"/>
      <c r="P577" s="36"/>
      <c r="Q577" s="36"/>
      <c r="R577" s="36"/>
      <c r="S577" s="36"/>
      <c r="T577" s="66"/>
      <c r="AT577" s="18" t="s">
        <v>814</v>
      </c>
      <c r="AU577" s="18" t="s">
        <v>673</v>
      </c>
    </row>
    <row r="578" spans="2:51" s="11" customFormat="1" ht="20.25" customHeight="1">
      <c r="B578" s="177"/>
      <c r="D578" s="178" t="s">
        <v>816</v>
      </c>
      <c r="E578" s="179" t="s">
        <v>613</v>
      </c>
      <c r="F578" s="180" t="s">
        <v>1426</v>
      </c>
      <c r="H578" s="181">
        <v>0.202</v>
      </c>
      <c r="I578" s="182"/>
      <c r="L578" s="177"/>
      <c r="M578" s="183"/>
      <c r="N578" s="184"/>
      <c r="O578" s="184"/>
      <c r="P578" s="184"/>
      <c r="Q578" s="184"/>
      <c r="R578" s="184"/>
      <c r="S578" s="184"/>
      <c r="T578" s="185"/>
      <c r="AT578" s="186" t="s">
        <v>816</v>
      </c>
      <c r="AU578" s="186" t="s">
        <v>673</v>
      </c>
      <c r="AV578" s="11" t="s">
        <v>673</v>
      </c>
      <c r="AW578" s="11" t="s">
        <v>629</v>
      </c>
      <c r="AX578" s="11" t="s">
        <v>615</v>
      </c>
      <c r="AY578" s="186" t="s">
        <v>805</v>
      </c>
    </row>
    <row r="579" spans="2:65" s="1" customFormat="1" ht="28.5" customHeight="1">
      <c r="B579" s="162"/>
      <c r="C579" s="163" t="s">
        <v>1427</v>
      </c>
      <c r="D579" s="163" t="s">
        <v>807</v>
      </c>
      <c r="E579" s="164" t="s">
        <v>1428</v>
      </c>
      <c r="F579" s="165" t="s">
        <v>1429</v>
      </c>
      <c r="G579" s="166" t="s">
        <v>810</v>
      </c>
      <c r="H579" s="167">
        <v>84.915</v>
      </c>
      <c r="I579" s="168"/>
      <c r="J579" s="169">
        <f>ROUND(I579*H579,2)</f>
        <v>0</v>
      </c>
      <c r="K579" s="165" t="s">
        <v>811</v>
      </c>
      <c r="L579" s="35"/>
      <c r="M579" s="170" t="s">
        <v>613</v>
      </c>
      <c r="N579" s="171" t="s">
        <v>636</v>
      </c>
      <c r="O579" s="36"/>
      <c r="P579" s="172">
        <f>O579*H579</f>
        <v>0</v>
      </c>
      <c r="Q579" s="172">
        <v>0</v>
      </c>
      <c r="R579" s="172">
        <f>Q579*H579</f>
        <v>0</v>
      </c>
      <c r="S579" s="172">
        <v>0</v>
      </c>
      <c r="T579" s="173">
        <f>S579*H579</f>
        <v>0</v>
      </c>
      <c r="AR579" s="18" t="s">
        <v>892</v>
      </c>
      <c r="AT579" s="18" t="s">
        <v>807</v>
      </c>
      <c r="AU579" s="18" t="s">
        <v>673</v>
      </c>
      <c r="AY579" s="18" t="s">
        <v>805</v>
      </c>
      <c r="BE579" s="174">
        <f>IF(N579="základní",J579,0)</f>
        <v>0</v>
      </c>
      <c r="BF579" s="174">
        <f>IF(N579="snížená",J579,0)</f>
        <v>0</v>
      </c>
      <c r="BG579" s="174">
        <f>IF(N579="zákl. přenesená",J579,0)</f>
        <v>0</v>
      </c>
      <c r="BH579" s="174">
        <f>IF(N579="sníž. přenesená",J579,0)</f>
        <v>0</v>
      </c>
      <c r="BI579" s="174">
        <f>IF(N579="nulová",J579,0)</f>
        <v>0</v>
      </c>
      <c r="BJ579" s="18" t="s">
        <v>615</v>
      </c>
      <c r="BK579" s="174">
        <f>ROUND(I579*H579,2)</f>
        <v>0</v>
      </c>
      <c r="BL579" s="18" t="s">
        <v>892</v>
      </c>
      <c r="BM579" s="18" t="s">
        <v>1430</v>
      </c>
    </row>
    <row r="580" spans="2:47" s="1" customFormat="1" ht="28.5" customHeight="1">
      <c r="B580" s="35"/>
      <c r="D580" s="175" t="s">
        <v>814</v>
      </c>
      <c r="F580" s="176" t="s">
        <v>1431</v>
      </c>
      <c r="I580" s="132"/>
      <c r="L580" s="35"/>
      <c r="M580" s="65"/>
      <c r="N580" s="36"/>
      <c r="O580" s="36"/>
      <c r="P580" s="36"/>
      <c r="Q580" s="36"/>
      <c r="R580" s="36"/>
      <c r="S580" s="36"/>
      <c r="T580" s="66"/>
      <c r="AT580" s="18" t="s">
        <v>814</v>
      </c>
      <c r="AU580" s="18" t="s">
        <v>673</v>
      </c>
    </row>
    <row r="581" spans="2:51" s="11" customFormat="1" ht="20.25" customHeight="1">
      <c r="B581" s="177"/>
      <c r="D581" s="178" t="s">
        <v>816</v>
      </c>
      <c r="E581" s="179" t="s">
        <v>613</v>
      </c>
      <c r="F581" s="180" t="s">
        <v>1432</v>
      </c>
      <c r="H581" s="181">
        <v>84.915</v>
      </c>
      <c r="I581" s="182"/>
      <c r="L581" s="177"/>
      <c r="M581" s="183"/>
      <c r="N581" s="184"/>
      <c r="O581" s="184"/>
      <c r="P581" s="184"/>
      <c r="Q581" s="184"/>
      <c r="R581" s="184"/>
      <c r="S581" s="184"/>
      <c r="T581" s="185"/>
      <c r="AT581" s="186" t="s">
        <v>816</v>
      </c>
      <c r="AU581" s="186" t="s">
        <v>673</v>
      </c>
      <c r="AV581" s="11" t="s">
        <v>673</v>
      </c>
      <c r="AW581" s="11" t="s">
        <v>629</v>
      </c>
      <c r="AX581" s="11" t="s">
        <v>615</v>
      </c>
      <c r="AY581" s="186" t="s">
        <v>805</v>
      </c>
    </row>
    <row r="582" spans="2:65" s="1" customFormat="1" ht="20.25" customHeight="1">
      <c r="B582" s="162"/>
      <c r="C582" s="198" t="s">
        <v>1433</v>
      </c>
      <c r="D582" s="198" t="s">
        <v>840</v>
      </c>
      <c r="E582" s="199" t="s">
        <v>1434</v>
      </c>
      <c r="F582" s="200" t="s">
        <v>1435</v>
      </c>
      <c r="G582" s="201" t="s">
        <v>810</v>
      </c>
      <c r="H582" s="202">
        <v>34.853</v>
      </c>
      <c r="I582" s="203"/>
      <c r="J582" s="204">
        <f>ROUND(I582*H582,2)</f>
        <v>0</v>
      </c>
      <c r="K582" s="200" t="s">
        <v>811</v>
      </c>
      <c r="L582" s="205"/>
      <c r="M582" s="206" t="s">
        <v>613</v>
      </c>
      <c r="N582" s="207" t="s">
        <v>636</v>
      </c>
      <c r="O582" s="36"/>
      <c r="P582" s="172">
        <f>O582*H582</f>
        <v>0</v>
      </c>
      <c r="Q582" s="172">
        <v>0.007</v>
      </c>
      <c r="R582" s="172">
        <f>Q582*H582</f>
        <v>0.24397100000000002</v>
      </c>
      <c r="S582" s="172">
        <v>0</v>
      </c>
      <c r="T582" s="173">
        <f>S582*H582</f>
        <v>0</v>
      </c>
      <c r="AR582" s="18" t="s">
        <v>984</v>
      </c>
      <c r="AT582" s="18" t="s">
        <v>840</v>
      </c>
      <c r="AU582" s="18" t="s">
        <v>673</v>
      </c>
      <c r="AY582" s="18" t="s">
        <v>805</v>
      </c>
      <c r="BE582" s="174">
        <f>IF(N582="základní",J582,0)</f>
        <v>0</v>
      </c>
      <c r="BF582" s="174">
        <f>IF(N582="snížená",J582,0)</f>
        <v>0</v>
      </c>
      <c r="BG582" s="174">
        <f>IF(N582="zákl. přenesená",J582,0)</f>
        <v>0</v>
      </c>
      <c r="BH582" s="174">
        <f>IF(N582="sníž. přenesená",J582,0)</f>
        <v>0</v>
      </c>
      <c r="BI582" s="174">
        <f>IF(N582="nulová",J582,0)</f>
        <v>0</v>
      </c>
      <c r="BJ582" s="18" t="s">
        <v>615</v>
      </c>
      <c r="BK582" s="174">
        <f>ROUND(I582*H582,2)</f>
        <v>0</v>
      </c>
      <c r="BL582" s="18" t="s">
        <v>892</v>
      </c>
      <c r="BM582" s="18" t="s">
        <v>1436</v>
      </c>
    </row>
    <row r="583" spans="2:47" s="1" customFormat="1" ht="39.75" customHeight="1">
      <c r="B583" s="35"/>
      <c r="D583" s="175" t="s">
        <v>814</v>
      </c>
      <c r="F583" s="176" t="s">
        <v>1437</v>
      </c>
      <c r="I583" s="132"/>
      <c r="L583" s="35"/>
      <c r="M583" s="65"/>
      <c r="N583" s="36"/>
      <c r="O583" s="36"/>
      <c r="P583" s="36"/>
      <c r="Q583" s="36"/>
      <c r="R583" s="36"/>
      <c r="S583" s="36"/>
      <c r="T583" s="66"/>
      <c r="AT583" s="18" t="s">
        <v>814</v>
      </c>
      <c r="AU583" s="18" t="s">
        <v>673</v>
      </c>
    </row>
    <row r="584" spans="2:51" s="11" customFormat="1" ht="20.25" customHeight="1">
      <c r="B584" s="177"/>
      <c r="D584" s="178" t="s">
        <v>816</v>
      </c>
      <c r="E584" s="179" t="s">
        <v>613</v>
      </c>
      <c r="F584" s="180" t="s">
        <v>1438</v>
      </c>
      <c r="H584" s="181">
        <v>34.853</v>
      </c>
      <c r="I584" s="182"/>
      <c r="L584" s="177"/>
      <c r="M584" s="183"/>
      <c r="N584" s="184"/>
      <c r="O584" s="184"/>
      <c r="P584" s="184"/>
      <c r="Q584" s="184"/>
      <c r="R584" s="184"/>
      <c r="S584" s="184"/>
      <c r="T584" s="185"/>
      <c r="AT584" s="186" t="s">
        <v>816</v>
      </c>
      <c r="AU584" s="186" t="s">
        <v>673</v>
      </c>
      <c r="AV584" s="11" t="s">
        <v>673</v>
      </c>
      <c r="AW584" s="11" t="s">
        <v>629</v>
      </c>
      <c r="AX584" s="11" t="s">
        <v>615</v>
      </c>
      <c r="AY584" s="186" t="s">
        <v>805</v>
      </c>
    </row>
    <row r="585" spans="2:65" s="1" customFormat="1" ht="20.25" customHeight="1">
      <c r="B585" s="162"/>
      <c r="C585" s="198" t="s">
        <v>1439</v>
      </c>
      <c r="D585" s="198" t="s">
        <v>840</v>
      </c>
      <c r="E585" s="199" t="s">
        <v>1440</v>
      </c>
      <c r="F585" s="200" t="s">
        <v>1441</v>
      </c>
      <c r="G585" s="201" t="s">
        <v>810</v>
      </c>
      <c r="H585" s="202">
        <v>34.853</v>
      </c>
      <c r="I585" s="203"/>
      <c r="J585" s="204">
        <f>ROUND(I585*H585,2)</f>
        <v>0</v>
      </c>
      <c r="K585" s="200" t="s">
        <v>811</v>
      </c>
      <c r="L585" s="205"/>
      <c r="M585" s="206" t="s">
        <v>613</v>
      </c>
      <c r="N585" s="207" t="s">
        <v>636</v>
      </c>
      <c r="O585" s="36"/>
      <c r="P585" s="172">
        <f>O585*H585</f>
        <v>0</v>
      </c>
      <c r="Q585" s="172">
        <v>0.008</v>
      </c>
      <c r="R585" s="172">
        <f>Q585*H585</f>
        <v>0.278824</v>
      </c>
      <c r="S585" s="172">
        <v>0</v>
      </c>
      <c r="T585" s="173">
        <f>S585*H585</f>
        <v>0</v>
      </c>
      <c r="AR585" s="18" t="s">
        <v>984</v>
      </c>
      <c r="AT585" s="18" t="s">
        <v>840</v>
      </c>
      <c r="AU585" s="18" t="s">
        <v>673</v>
      </c>
      <c r="AY585" s="18" t="s">
        <v>805</v>
      </c>
      <c r="BE585" s="174">
        <f>IF(N585="základní",J585,0)</f>
        <v>0</v>
      </c>
      <c r="BF585" s="174">
        <f>IF(N585="snížená",J585,0)</f>
        <v>0</v>
      </c>
      <c r="BG585" s="174">
        <f>IF(N585="zákl. přenesená",J585,0)</f>
        <v>0</v>
      </c>
      <c r="BH585" s="174">
        <f>IF(N585="sníž. přenesená",J585,0)</f>
        <v>0</v>
      </c>
      <c r="BI585" s="174">
        <f>IF(N585="nulová",J585,0)</f>
        <v>0</v>
      </c>
      <c r="BJ585" s="18" t="s">
        <v>615</v>
      </c>
      <c r="BK585" s="174">
        <f>ROUND(I585*H585,2)</f>
        <v>0</v>
      </c>
      <c r="BL585" s="18" t="s">
        <v>892</v>
      </c>
      <c r="BM585" s="18" t="s">
        <v>1442</v>
      </c>
    </row>
    <row r="586" spans="2:47" s="1" customFormat="1" ht="39.75" customHeight="1">
      <c r="B586" s="35"/>
      <c r="D586" s="175" t="s">
        <v>814</v>
      </c>
      <c r="F586" s="176" t="s">
        <v>1443</v>
      </c>
      <c r="I586" s="132"/>
      <c r="L586" s="35"/>
      <c r="M586" s="65"/>
      <c r="N586" s="36"/>
      <c r="O586" s="36"/>
      <c r="P586" s="36"/>
      <c r="Q586" s="36"/>
      <c r="R586" s="36"/>
      <c r="S586" s="36"/>
      <c r="T586" s="66"/>
      <c r="AT586" s="18" t="s">
        <v>814</v>
      </c>
      <c r="AU586" s="18" t="s">
        <v>673</v>
      </c>
    </row>
    <row r="587" spans="2:51" s="11" customFormat="1" ht="20.25" customHeight="1">
      <c r="B587" s="177"/>
      <c r="D587" s="178" t="s">
        <v>816</v>
      </c>
      <c r="E587" s="179" t="s">
        <v>613</v>
      </c>
      <c r="F587" s="180" t="s">
        <v>1438</v>
      </c>
      <c r="H587" s="181">
        <v>34.853</v>
      </c>
      <c r="I587" s="182"/>
      <c r="L587" s="177"/>
      <c r="M587" s="183"/>
      <c r="N587" s="184"/>
      <c r="O587" s="184"/>
      <c r="P587" s="184"/>
      <c r="Q587" s="184"/>
      <c r="R587" s="184"/>
      <c r="S587" s="184"/>
      <c r="T587" s="185"/>
      <c r="AT587" s="186" t="s">
        <v>816</v>
      </c>
      <c r="AU587" s="186" t="s">
        <v>673</v>
      </c>
      <c r="AV587" s="11" t="s">
        <v>673</v>
      </c>
      <c r="AW587" s="11" t="s">
        <v>629</v>
      </c>
      <c r="AX587" s="11" t="s">
        <v>615</v>
      </c>
      <c r="AY587" s="186" t="s">
        <v>805</v>
      </c>
    </row>
    <row r="588" spans="2:65" s="1" customFormat="1" ht="20.25" customHeight="1">
      <c r="B588" s="162"/>
      <c r="C588" s="198" t="s">
        <v>1444</v>
      </c>
      <c r="D588" s="198" t="s">
        <v>840</v>
      </c>
      <c r="E588" s="199" t="s">
        <v>1445</v>
      </c>
      <c r="F588" s="200" t="s">
        <v>1446</v>
      </c>
      <c r="G588" s="201" t="s">
        <v>810</v>
      </c>
      <c r="H588" s="202">
        <v>16.907</v>
      </c>
      <c r="I588" s="203"/>
      <c r="J588" s="204">
        <f>ROUND(I588*H588,2)</f>
        <v>0</v>
      </c>
      <c r="K588" s="200" t="s">
        <v>613</v>
      </c>
      <c r="L588" s="205"/>
      <c r="M588" s="206" t="s">
        <v>613</v>
      </c>
      <c r="N588" s="207" t="s">
        <v>636</v>
      </c>
      <c r="O588" s="36"/>
      <c r="P588" s="172">
        <f>O588*H588</f>
        <v>0</v>
      </c>
      <c r="Q588" s="172">
        <v>0.0048</v>
      </c>
      <c r="R588" s="172">
        <f>Q588*H588</f>
        <v>0.08115359999999999</v>
      </c>
      <c r="S588" s="172">
        <v>0</v>
      </c>
      <c r="T588" s="173">
        <f>S588*H588</f>
        <v>0</v>
      </c>
      <c r="AR588" s="18" t="s">
        <v>984</v>
      </c>
      <c r="AT588" s="18" t="s">
        <v>840</v>
      </c>
      <c r="AU588" s="18" t="s">
        <v>673</v>
      </c>
      <c r="AY588" s="18" t="s">
        <v>805</v>
      </c>
      <c r="BE588" s="174">
        <f>IF(N588="základní",J588,0)</f>
        <v>0</v>
      </c>
      <c r="BF588" s="174">
        <f>IF(N588="snížená",J588,0)</f>
        <v>0</v>
      </c>
      <c r="BG588" s="174">
        <f>IF(N588="zákl. přenesená",J588,0)</f>
        <v>0</v>
      </c>
      <c r="BH588" s="174">
        <f>IF(N588="sníž. přenesená",J588,0)</f>
        <v>0</v>
      </c>
      <c r="BI588" s="174">
        <f>IF(N588="nulová",J588,0)</f>
        <v>0</v>
      </c>
      <c r="BJ588" s="18" t="s">
        <v>615</v>
      </c>
      <c r="BK588" s="174">
        <f>ROUND(I588*H588,2)</f>
        <v>0</v>
      </c>
      <c r="BL588" s="18" t="s">
        <v>892</v>
      </c>
      <c r="BM588" s="18" t="s">
        <v>1447</v>
      </c>
    </row>
    <row r="589" spans="2:47" s="1" customFormat="1" ht="39.75" customHeight="1">
      <c r="B589" s="35"/>
      <c r="D589" s="175" t="s">
        <v>814</v>
      </c>
      <c r="F589" s="176" t="s">
        <v>1448</v>
      </c>
      <c r="I589" s="132"/>
      <c r="L589" s="35"/>
      <c r="M589" s="65"/>
      <c r="N589" s="36"/>
      <c r="O589" s="36"/>
      <c r="P589" s="36"/>
      <c r="Q589" s="36"/>
      <c r="R589" s="36"/>
      <c r="S589" s="36"/>
      <c r="T589" s="66"/>
      <c r="AT589" s="18" t="s">
        <v>814</v>
      </c>
      <c r="AU589" s="18" t="s">
        <v>673</v>
      </c>
    </row>
    <row r="590" spans="2:51" s="11" customFormat="1" ht="20.25" customHeight="1">
      <c r="B590" s="177"/>
      <c r="D590" s="178" t="s">
        <v>816</v>
      </c>
      <c r="E590" s="179" t="s">
        <v>613</v>
      </c>
      <c r="F590" s="180" t="s">
        <v>1104</v>
      </c>
      <c r="H590" s="181">
        <v>16.907</v>
      </c>
      <c r="I590" s="182"/>
      <c r="L590" s="177"/>
      <c r="M590" s="183"/>
      <c r="N590" s="184"/>
      <c r="O590" s="184"/>
      <c r="P590" s="184"/>
      <c r="Q590" s="184"/>
      <c r="R590" s="184"/>
      <c r="S590" s="184"/>
      <c r="T590" s="185"/>
      <c r="AT590" s="186" t="s">
        <v>816</v>
      </c>
      <c r="AU590" s="186" t="s">
        <v>673</v>
      </c>
      <c r="AV590" s="11" t="s">
        <v>673</v>
      </c>
      <c r="AW590" s="11" t="s">
        <v>629</v>
      </c>
      <c r="AX590" s="11" t="s">
        <v>615</v>
      </c>
      <c r="AY590" s="186" t="s">
        <v>805</v>
      </c>
    </row>
    <row r="591" spans="2:65" s="1" customFormat="1" ht="28.5" customHeight="1">
      <c r="B591" s="162"/>
      <c r="C591" s="163" t="s">
        <v>1449</v>
      </c>
      <c r="D591" s="163" t="s">
        <v>807</v>
      </c>
      <c r="E591" s="164" t="s">
        <v>1450</v>
      </c>
      <c r="F591" s="165" t="s">
        <v>1451</v>
      </c>
      <c r="G591" s="166" t="s">
        <v>810</v>
      </c>
      <c r="H591" s="167">
        <v>13.44</v>
      </c>
      <c r="I591" s="168"/>
      <c r="J591" s="169">
        <f>ROUND(I591*H591,2)</f>
        <v>0</v>
      </c>
      <c r="K591" s="165" t="s">
        <v>811</v>
      </c>
      <c r="L591" s="35"/>
      <c r="M591" s="170" t="s">
        <v>613</v>
      </c>
      <c r="N591" s="171" t="s">
        <v>636</v>
      </c>
      <c r="O591" s="36"/>
      <c r="P591" s="172">
        <f>O591*H591</f>
        <v>0</v>
      </c>
      <c r="Q591" s="172">
        <v>0.00014</v>
      </c>
      <c r="R591" s="172">
        <f>Q591*H591</f>
        <v>0.0018815999999999998</v>
      </c>
      <c r="S591" s="172">
        <v>0</v>
      </c>
      <c r="T591" s="173">
        <f>S591*H591</f>
        <v>0</v>
      </c>
      <c r="AR591" s="18" t="s">
        <v>892</v>
      </c>
      <c r="AT591" s="18" t="s">
        <v>807</v>
      </c>
      <c r="AU591" s="18" t="s">
        <v>673</v>
      </c>
      <c r="AY591" s="18" t="s">
        <v>805</v>
      </c>
      <c r="BE591" s="174">
        <f>IF(N591="základní",J591,0)</f>
        <v>0</v>
      </c>
      <c r="BF591" s="174">
        <f>IF(N591="snížená",J591,0)</f>
        <v>0</v>
      </c>
      <c r="BG591" s="174">
        <f>IF(N591="zákl. přenesená",J591,0)</f>
        <v>0</v>
      </c>
      <c r="BH591" s="174">
        <f>IF(N591="sníž. přenesená",J591,0)</f>
        <v>0</v>
      </c>
      <c r="BI591" s="174">
        <f>IF(N591="nulová",J591,0)</f>
        <v>0</v>
      </c>
      <c r="BJ591" s="18" t="s">
        <v>615</v>
      </c>
      <c r="BK591" s="174">
        <f>ROUND(I591*H591,2)</f>
        <v>0</v>
      </c>
      <c r="BL591" s="18" t="s">
        <v>892</v>
      </c>
      <c r="BM591" s="18" t="s">
        <v>1452</v>
      </c>
    </row>
    <row r="592" spans="2:47" s="1" customFormat="1" ht="39.75" customHeight="1">
      <c r="B592" s="35"/>
      <c r="D592" s="175" t="s">
        <v>814</v>
      </c>
      <c r="F592" s="176" t="s">
        <v>1453</v>
      </c>
      <c r="I592" s="132"/>
      <c r="L592" s="35"/>
      <c r="M592" s="65"/>
      <c r="N592" s="36"/>
      <c r="O592" s="36"/>
      <c r="P592" s="36"/>
      <c r="Q592" s="36"/>
      <c r="R592" s="36"/>
      <c r="S592" s="36"/>
      <c r="T592" s="66"/>
      <c r="AT592" s="18" t="s">
        <v>814</v>
      </c>
      <c r="AU592" s="18" t="s">
        <v>673</v>
      </c>
    </row>
    <row r="593" spans="2:51" s="11" customFormat="1" ht="20.25" customHeight="1">
      <c r="B593" s="177"/>
      <c r="D593" s="178" t="s">
        <v>816</v>
      </c>
      <c r="E593" s="179" t="s">
        <v>704</v>
      </c>
      <c r="F593" s="180" t="s">
        <v>1454</v>
      </c>
      <c r="H593" s="181">
        <v>13.44</v>
      </c>
      <c r="I593" s="182"/>
      <c r="L593" s="177"/>
      <c r="M593" s="183"/>
      <c r="N593" s="184"/>
      <c r="O593" s="184"/>
      <c r="P593" s="184"/>
      <c r="Q593" s="184"/>
      <c r="R593" s="184"/>
      <c r="S593" s="184"/>
      <c r="T593" s="185"/>
      <c r="AT593" s="186" t="s">
        <v>816</v>
      </c>
      <c r="AU593" s="186" t="s">
        <v>673</v>
      </c>
      <c r="AV593" s="11" t="s">
        <v>673</v>
      </c>
      <c r="AW593" s="11" t="s">
        <v>629</v>
      </c>
      <c r="AX593" s="11" t="s">
        <v>615</v>
      </c>
      <c r="AY593" s="186" t="s">
        <v>805</v>
      </c>
    </row>
    <row r="594" spans="2:65" s="1" customFormat="1" ht="20.25" customHeight="1">
      <c r="B594" s="162"/>
      <c r="C594" s="198" t="s">
        <v>1455</v>
      </c>
      <c r="D594" s="198" t="s">
        <v>840</v>
      </c>
      <c r="E594" s="199" t="s">
        <v>1456</v>
      </c>
      <c r="F594" s="200" t="s">
        <v>1457</v>
      </c>
      <c r="G594" s="201" t="s">
        <v>810</v>
      </c>
      <c r="H594" s="202">
        <v>13.709</v>
      </c>
      <c r="I594" s="203"/>
      <c r="J594" s="204">
        <f>ROUND(I594*H594,2)</f>
        <v>0</v>
      </c>
      <c r="K594" s="200" t="s">
        <v>811</v>
      </c>
      <c r="L594" s="205"/>
      <c r="M594" s="206" t="s">
        <v>613</v>
      </c>
      <c r="N594" s="207" t="s">
        <v>636</v>
      </c>
      <c r="O594" s="36"/>
      <c r="P594" s="172">
        <f>O594*H594</f>
        <v>0</v>
      </c>
      <c r="Q594" s="172">
        <v>0.0055</v>
      </c>
      <c r="R594" s="172">
        <f>Q594*H594</f>
        <v>0.0753995</v>
      </c>
      <c r="S594" s="172">
        <v>0</v>
      </c>
      <c r="T594" s="173">
        <f>S594*H594</f>
        <v>0</v>
      </c>
      <c r="AR594" s="18" t="s">
        <v>984</v>
      </c>
      <c r="AT594" s="18" t="s">
        <v>840</v>
      </c>
      <c r="AU594" s="18" t="s">
        <v>673</v>
      </c>
      <c r="AY594" s="18" t="s">
        <v>805</v>
      </c>
      <c r="BE594" s="174">
        <f>IF(N594="základní",J594,0)</f>
        <v>0</v>
      </c>
      <c r="BF594" s="174">
        <f>IF(N594="snížená",J594,0)</f>
        <v>0</v>
      </c>
      <c r="BG594" s="174">
        <f>IF(N594="zákl. přenesená",J594,0)</f>
        <v>0</v>
      </c>
      <c r="BH594" s="174">
        <f>IF(N594="sníž. přenesená",J594,0)</f>
        <v>0</v>
      </c>
      <c r="BI594" s="174">
        <f>IF(N594="nulová",J594,0)</f>
        <v>0</v>
      </c>
      <c r="BJ594" s="18" t="s">
        <v>615</v>
      </c>
      <c r="BK594" s="174">
        <f>ROUND(I594*H594,2)</f>
        <v>0</v>
      </c>
      <c r="BL594" s="18" t="s">
        <v>892</v>
      </c>
      <c r="BM594" s="18" t="s">
        <v>1458</v>
      </c>
    </row>
    <row r="595" spans="2:47" s="1" customFormat="1" ht="39.75" customHeight="1">
      <c r="B595" s="35"/>
      <c r="D595" s="175" t="s">
        <v>814</v>
      </c>
      <c r="F595" s="176" t="s">
        <v>1459</v>
      </c>
      <c r="I595" s="132"/>
      <c r="L595" s="35"/>
      <c r="M595" s="65"/>
      <c r="N595" s="36"/>
      <c r="O595" s="36"/>
      <c r="P595" s="36"/>
      <c r="Q595" s="36"/>
      <c r="R595" s="36"/>
      <c r="S595" s="36"/>
      <c r="T595" s="66"/>
      <c r="AT595" s="18" t="s">
        <v>814</v>
      </c>
      <c r="AU595" s="18" t="s">
        <v>673</v>
      </c>
    </row>
    <row r="596" spans="2:47" s="1" customFormat="1" ht="28.5" customHeight="1">
      <c r="B596" s="35"/>
      <c r="D596" s="175" t="s">
        <v>897</v>
      </c>
      <c r="F596" s="210" t="s">
        <v>1460</v>
      </c>
      <c r="I596" s="132"/>
      <c r="L596" s="35"/>
      <c r="M596" s="65"/>
      <c r="N596" s="36"/>
      <c r="O596" s="36"/>
      <c r="P596" s="36"/>
      <c r="Q596" s="36"/>
      <c r="R596" s="36"/>
      <c r="S596" s="36"/>
      <c r="T596" s="66"/>
      <c r="AT596" s="18" t="s">
        <v>897</v>
      </c>
      <c r="AU596" s="18" t="s">
        <v>673</v>
      </c>
    </row>
    <row r="597" spans="2:51" s="11" customFormat="1" ht="20.25" customHeight="1">
      <c r="B597" s="177"/>
      <c r="D597" s="178" t="s">
        <v>816</v>
      </c>
      <c r="E597" s="179" t="s">
        <v>613</v>
      </c>
      <c r="F597" s="180" t="s">
        <v>1461</v>
      </c>
      <c r="H597" s="181">
        <v>13.709</v>
      </c>
      <c r="I597" s="182"/>
      <c r="L597" s="177"/>
      <c r="M597" s="183"/>
      <c r="N597" s="184"/>
      <c r="O597" s="184"/>
      <c r="P597" s="184"/>
      <c r="Q597" s="184"/>
      <c r="R597" s="184"/>
      <c r="S597" s="184"/>
      <c r="T597" s="185"/>
      <c r="AT597" s="186" t="s">
        <v>816</v>
      </c>
      <c r="AU597" s="186" t="s">
        <v>673</v>
      </c>
      <c r="AV597" s="11" t="s">
        <v>673</v>
      </c>
      <c r="AW597" s="11" t="s">
        <v>629</v>
      </c>
      <c r="AX597" s="11" t="s">
        <v>615</v>
      </c>
      <c r="AY597" s="186" t="s">
        <v>805</v>
      </c>
    </row>
    <row r="598" spans="2:65" s="1" customFormat="1" ht="20.25" customHeight="1">
      <c r="B598" s="162"/>
      <c r="C598" s="163" t="s">
        <v>1462</v>
      </c>
      <c r="D598" s="163" t="s">
        <v>807</v>
      </c>
      <c r="E598" s="164" t="s">
        <v>1463</v>
      </c>
      <c r="F598" s="165" t="s">
        <v>1464</v>
      </c>
      <c r="G598" s="166" t="s">
        <v>969</v>
      </c>
      <c r="H598" s="167">
        <v>15.2</v>
      </c>
      <c r="I598" s="168"/>
      <c r="J598" s="169">
        <f>ROUND(I598*H598,2)</f>
        <v>0</v>
      </c>
      <c r="K598" s="165" t="s">
        <v>811</v>
      </c>
      <c r="L598" s="35"/>
      <c r="M598" s="170" t="s">
        <v>613</v>
      </c>
      <c r="N598" s="171" t="s">
        <v>636</v>
      </c>
      <c r="O598" s="36"/>
      <c r="P598" s="172">
        <f>O598*H598</f>
        <v>0</v>
      </c>
      <c r="Q598" s="172">
        <v>0</v>
      </c>
      <c r="R598" s="172">
        <f>Q598*H598</f>
        <v>0</v>
      </c>
      <c r="S598" s="172">
        <v>0</v>
      </c>
      <c r="T598" s="173">
        <f>S598*H598</f>
        <v>0</v>
      </c>
      <c r="AR598" s="18" t="s">
        <v>892</v>
      </c>
      <c r="AT598" s="18" t="s">
        <v>807</v>
      </c>
      <c r="AU598" s="18" t="s">
        <v>673</v>
      </c>
      <c r="AY598" s="18" t="s">
        <v>805</v>
      </c>
      <c r="BE598" s="174">
        <f>IF(N598="základní",J598,0)</f>
        <v>0</v>
      </c>
      <c r="BF598" s="174">
        <f>IF(N598="snížená",J598,0)</f>
        <v>0</v>
      </c>
      <c r="BG598" s="174">
        <f>IF(N598="zákl. přenesená",J598,0)</f>
        <v>0</v>
      </c>
      <c r="BH598" s="174">
        <f>IF(N598="sníž. přenesená",J598,0)</f>
        <v>0</v>
      </c>
      <c r="BI598" s="174">
        <f>IF(N598="nulová",J598,0)</f>
        <v>0</v>
      </c>
      <c r="BJ598" s="18" t="s">
        <v>615</v>
      </c>
      <c r="BK598" s="174">
        <f>ROUND(I598*H598,2)</f>
        <v>0</v>
      </c>
      <c r="BL598" s="18" t="s">
        <v>892</v>
      </c>
      <c r="BM598" s="18" t="s">
        <v>1465</v>
      </c>
    </row>
    <row r="599" spans="2:47" s="1" customFormat="1" ht="20.25" customHeight="1">
      <c r="B599" s="35"/>
      <c r="D599" s="175" t="s">
        <v>814</v>
      </c>
      <c r="F599" s="176" t="s">
        <v>1466</v>
      </c>
      <c r="I599" s="132"/>
      <c r="L599" s="35"/>
      <c r="M599" s="65"/>
      <c r="N599" s="36"/>
      <c r="O599" s="36"/>
      <c r="P599" s="36"/>
      <c r="Q599" s="36"/>
      <c r="R599" s="36"/>
      <c r="S599" s="36"/>
      <c r="T599" s="66"/>
      <c r="AT599" s="18" t="s">
        <v>814</v>
      </c>
      <c r="AU599" s="18" t="s">
        <v>673</v>
      </c>
    </row>
    <row r="600" spans="2:51" s="11" customFormat="1" ht="20.25" customHeight="1">
      <c r="B600" s="177"/>
      <c r="D600" s="178" t="s">
        <v>816</v>
      </c>
      <c r="E600" s="179" t="s">
        <v>706</v>
      </c>
      <c r="F600" s="180" t="s">
        <v>1467</v>
      </c>
      <c r="H600" s="181">
        <v>15.2</v>
      </c>
      <c r="I600" s="182"/>
      <c r="L600" s="177"/>
      <c r="M600" s="183"/>
      <c r="N600" s="184"/>
      <c r="O600" s="184"/>
      <c r="P600" s="184"/>
      <c r="Q600" s="184"/>
      <c r="R600" s="184"/>
      <c r="S600" s="184"/>
      <c r="T600" s="185"/>
      <c r="AT600" s="186" t="s">
        <v>816</v>
      </c>
      <c r="AU600" s="186" t="s">
        <v>673</v>
      </c>
      <c r="AV600" s="11" t="s">
        <v>673</v>
      </c>
      <c r="AW600" s="11" t="s">
        <v>629</v>
      </c>
      <c r="AX600" s="11" t="s">
        <v>615</v>
      </c>
      <c r="AY600" s="186" t="s">
        <v>805</v>
      </c>
    </row>
    <row r="601" spans="2:65" s="1" customFormat="1" ht="20.25" customHeight="1">
      <c r="B601" s="162"/>
      <c r="C601" s="198" t="s">
        <v>1468</v>
      </c>
      <c r="D601" s="198" t="s">
        <v>840</v>
      </c>
      <c r="E601" s="199" t="s">
        <v>1469</v>
      </c>
      <c r="F601" s="200" t="s">
        <v>1470</v>
      </c>
      <c r="G601" s="201" t="s">
        <v>1119</v>
      </c>
      <c r="H601" s="202">
        <v>15.504</v>
      </c>
      <c r="I601" s="203"/>
      <c r="J601" s="204">
        <f>ROUND(I601*H601,2)</f>
        <v>0</v>
      </c>
      <c r="K601" s="200" t="s">
        <v>811</v>
      </c>
      <c r="L601" s="205"/>
      <c r="M601" s="206" t="s">
        <v>613</v>
      </c>
      <c r="N601" s="207" t="s">
        <v>636</v>
      </c>
      <c r="O601" s="36"/>
      <c r="P601" s="172">
        <f>O601*H601</f>
        <v>0</v>
      </c>
      <c r="Q601" s="172">
        <v>0.00038</v>
      </c>
      <c r="R601" s="172">
        <f>Q601*H601</f>
        <v>0.00589152</v>
      </c>
      <c r="S601" s="172">
        <v>0</v>
      </c>
      <c r="T601" s="173">
        <f>S601*H601</f>
        <v>0</v>
      </c>
      <c r="AR601" s="18" t="s">
        <v>984</v>
      </c>
      <c r="AT601" s="18" t="s">
        <v>840</v>
      </c>
      <c r="AU601" s="18" t="s">
        <v>673</v>
      </c>
      <c r="AY601" s="18" t="s">
        <v>805</v>
      </c>
      <c r="BE601" s="174">
        <f>IF(N601="základní",J601,0)</f>
        <v>0</v>
      </c>
      <c r="BF601" s="174">
        <f>IF(N601="snížená",J601,0)</f>
        <v>0</v>
      </c>
      <c r="BG601" s="174">
        <f>IF(N601="zákl. přenesená",J601,0)</f>
        <v>0</v>
      </c>
      <c r="BH601" s="174">
        <f>IF(N601="sníž. přenesená",J601,0)</f>
        <v>0</v>
      </c>
      <c r="BI601" s="174">
        <f>IF(N601="nulová",J601,0)</f>
        <v>0</v>
      </c>
      <c r="BJ601" s="18" t="s">
        <v>615</v>
      </c>
      <c r="BK601" s="174">
        <f>ROUND(I601*H601,2)</f>
        <v>0</v>
      </c>
      <c r="BL601" s="18" t="s">
        <v>892</v>
      </c>
      <c r="BM601" s="18" t="s">
        <v>1471</v>
      </c>
    </row>
    <row r="602" spans="2:47" s="1" customFormat="1" ht="51" customHeight="1">
      <c r="B602" s="35"/>
      <c r="D602" s="175" t="s">
        <v>814</v>
      </c>
      <c r="F602" s="176" t="s">
        <v>0</v>
      </c>
      <c r="I602" s="132"/>
      <c r="L602" s="35"/>
      <c r="M602" s="65"/>
      <c r="N602" s="36"/>
      <c r="O602" s="36"/>
      <c r="P602" s="36"/>
      <c r="Q602" s="36"/>
      <c r="R602" s="36"/>
      <c r="S602" s="36"/>
      <c r="T602" s="66"/>
      <c r="AT602" s="18" t="s">
        <v>814</v>
      </c>
      <c r="AU602" s="18" t="s">
        <v>673</v>
      </c>
    </row>
    <row r="603" spans="2:51" s="11" customFormat="1" ht="20.25" customHeight="1">
      <c r="B603" s="177"/>
      <c r="D603" s="178" t="s">
        <v>816</v>
      </c>
      <c r="E603" s="179" t="s">
        <v>613</v>
      </c>
      <c r="F603" s="180" t="s">
        <v>1</v>
      </c>
      <c r="H603" s="181">
        <v>15.504</v>
      </c>
      <c r="I603" s="182"/>
      <c r="L603" s="177"/>
      <c r="M603" s="183"/>
      <c r="N603" s="184"/>
      <c r="O603" s="184"/>
      <c r="P603" s="184"/>
      <c r="Q603" s="184"/>
      <c r="R603" s="184"/>
      <c r="S603" s="184"/>
      <c r="T603" s="185"/>
      <c r="AT603" s="186" t="s">
        <v>816</v>
      </c>
      <c r="AU603" s="186" t="s">
        <v>673</v>
      </c>
      <c r="AV603" s="11" t="s">
        <v>673</v>
      </c>
      <c r="AW603" s="11" t="s">
        <v>629</v>
      </c>
      <c r="AX603" s="11" t="s">
        <v>615</v>
      </c>
      <c r="AY603" s="186" t="s">
        <v>805</v>
      </c>
    </row>
    <row r="604" spans="2:65" s="1" customFormat="1" ht="20.25" customHeight="1">
      <c r="B604" s="162"/>
      <c r="C604" s="163" t="s">
        <v>2</v>
      </c>
      <c r="D604" s="163" t="s">
        <v>807</v>
      </c>
      <c r="E604" s="164" t="s">
        <v>3</v>
      </c>
      <c r="F604" s="165" t="s">
        <v>4</v>
      </c>
      <c r="G604" s="166" t="s">
        <v>969</v>
      </c>
      <c r="H604" s="167">
        <v>60.85</v>
      </c>
      <c r="I604" s="168"/>
      <c r="J604" s="169">
        <f>ROUND(I604*H604,2)</f>
        <v>0</v>
      </c>
      <c r="K604" s="165" t="s">
        <v>613</v>
      </c>
      <c r="L604" s="35"/>
      <c r="M604" s="170" t="s">
        <v>613</v>
      </c>
      <c r="N604" s="171" t="s">
        <v>636</v>
      </c>
      <c r="O604" s="36"/>
      <c r="P604" s="172">
        <f>O604*H604</f>
        <v>0</v>
      </c>
      <c r="Q604" s="172">
        <v>0</v>
      </c>
      <c r="R604" s="172">
        <f>Q604*H604</f>
        <v>0</v>
      </c>
      <c r="S604" s="172">
        <v>0</v>
      </c>
      <c r="T604" s="173">
        <f>S604*H604</f>
        <v>0</v>
      </c>
      <c r="AR604" s="18" t="s">
        <v>892</v>
      </c>
      <c r="AT604" s="18" t="s">
        <v>807</v>
      </c>
      <c r="AU604" s="18" t="s">
        <v>673</v>
      </c>
      <c r="AY604" s="18" t="s">
        <v>805</v>
      </c>
      <c r="BE604" s="174">
        <f>IF(N604="základní",J604,0)</f>
        <v>0</v>
      </c>
      <c r="BF604" s="174">
        <f>IF(N604="snížená",J604,0)</f>
        <v>0</v>
      </c>
      <c r="BG604" s="174">
        <f>IF(N604="zákl. přenesená",J604,0)</f>
        <v>0</v>
      </c>
      <c r="BH604" s="174">
        <f>IF(N604="sníž. přenesená",J604,0)</f>
        <v>0</v>
      </c>
      <c r="BI604" s="174">
        <f>IF(N604="nulová",J604,0)</f>
        <v>0</v>
      </c>
      <c r="BJ604" s="18" t="s">
        <v>615</v>
      </c>
      <c r="BK604" s="174">
        <f>ROUND(I604*H604,2)</f>
        <v>0</v>
      </c>
      <c r="BL604" s="18" t="s">
        <v>892</v>
      </c>
      <c r="BM604" s="18" t="s">
        <v>5</v>
      </c>
    </row>
    <row r="605" spans="2:51" s="11" customFormat="1" ht="20.25" customHeight="1">
      <c r="B605" s="177"/>
      <c r="D605" s="178" t="s">
        <v>816</v>
      </c>
      <c r="E605" s="179" t="s">
        <v>613</v>
      </c>
      <c r="F605" s="180" t="s">
        <v>744</v>
      </c>
      <c r="H605" s="181">
        <v>60.85</v>
      </c>
      <c r="I605" s="182"/>
      <c r="L605" s="177"/>
      <c r="M605" s="183"/>
      <c r="N605" s="184"/>
      <c r="O605" s="184"/>
      <c r="P605" s="184"/>
      <c r="Q605" s="184"/>
      <c r="R605" s="184"/>
      <c r="S605" s="184"/>
      <c r="T605" s="185"/>
      <c r="AT605" s="186" t="s">
        <v>816</v>
      </c>
      <c r="AU605" s="186" t="s">
        <v>673</v>
      </c>
      <c r="AV605" s="11" t="s">
        <v>673</v>
      </c>
      <c r="AW605" s="11" t="s">
        <v>629</v>
      </c>
      <c r="AX605" s="11" t="s">
        <v>615</v>
      </c>
      <c r="AY605" s="186" t="s">
        <v>805</v>
      </c>
    </row>
    <row r="606" spans="2:65" s="1" customFormat="1" ht="28.5" customHeight="1">
      <c r="B606" s="162"/>
      <c r="C606" s="163" t="s">
        <v>6</v>
      </c>
      <c r="D606" s="163" t="s">
        <v>807</v>
      </c>
      <c r="E606" s="164" t="s">
        <v>7</v>
      </c>
      <c r="F606" s="165" t="s">
        <v>8</v>
      </c>
      <c r="G606" s="166" t="s">
        <v>810</v>
      </c>
      <c r="H606" s="167">
        <v>59</v>
      </c>
      <c r="I606" s="168"/>
      <c r="J606" s="169">
        <f>ROUND(I606*H606,2)</f>
        <v>0</v>
      </c>
      <c r="K606" s="165" t="s">
        <v>811</v>
      </c>
      <c r="L606" s="35"/>
      <c r="M606" s="170" t="s">
        <v>613</v>
      </c>
      <c r="N606" s="171" t="s">
        <v>636</v>
      </c>
      <c r="O606" s="36"/>
      <c r="P606" s="172">
        <f>O606*H606</f>
        <v>0</v>
      </c>
      <c r="Q606" s="172">
        <v>1E-05</v>
      </c>
      <c r="R606" s="172">
        <f>Q606*H606</f>
        <v>0.00059</v>
      </c>
      <c r="S606" s="172">
        <v>0</v>
      </c>
      <c r="T606" s="173">
        <f>S606*H606</f>
        <v>0</v>
      </c>
      <c r="AR606" s="18" t="s">
        <v>892</v>
      </c>
      <c r="AT606" s="18" t="s">
        <v>807</v>
      </c>
      <c r="AU606" s="18" t="s">
        <v>673</v>
      </c>
      <c r="AY606" s="18" t="s">
        <v>805</v>
      </c>
      <c r="BE606" s="174">
        <f>IF(N606="základní",J606,0)</f>
        <v>0</v>
      </c>
      <c r="BF606" s="174">
        <f>IF(N606="snížená",J606,0)</f>
        <v>0</v>
      </c>
      <c r="BG606" s="174">
        <f>IF(N606="zákl. přenesená",J606,0)</f>
        <v>0</v>
      </c>
      <c r="BH606" s="174">
        <f>IF(N606="sníž. přenesená",J606,0)</f>
        <v>0</v>
      </c>
      <c r="BI606" s="174">
        <f>IF(N606="nulová",J606,0)</f>
        <v>0</v>
      </c>
      <c r="BJ606" s="18" t="s">
        <v>615</v>
      </c>
      <c r="BK606" s="174">
        <f>ROUND(I606*H606,2)</f>
        <v>0</v>
      </c>
      <c r="BL606" s="18" t="s">
        <v>892</v>
      </c>
      <c r="BM606" s="18" t="s">
        <v>9</v>
      </c>
    </row>
    <row r="607" spans="2:47" s="1" customFormat="1" ht="39.75" customHeight="1">
      <c r="B607" s="35"/>
      <c r="D607" s="178" t="s">
        <v>814</v>
      </c>
      <c r="F607" s="208" t="s">
        <v>10</v>
      </c>
      <c r="I607" s="132"/>
      <c r="L607" s="35"/>
      <c r="M607" s="65"/>
      <c r="N607" s="36"/>
      <c r="O607" s="36"/>
      <c r="P607" s="36"/>
      <c r="Q607" s="36"/>
      <c r="R607" s="36"/>
      <c r="S607" s="36"/>
      <c r="T607" s="66"/>
      <c r="AT607" s="18" t="s">
        <v>814</v>
      </c>
      <c r="AU607" s="18" t="s">
        <v>673</v>
      </c>
    </row>
    <row r="608" spans="2:65" s="1" customFormat="1" ht="20.25" customHeight="1">
      <c r="B608" s="162"/>
      <c r="C608" s="198" t="s">
        <v>11</v>
      </c>
      <c r="D608" s="198" t="s">
        <v>840</v>
      </c>
      <c r="E608" s="199" t="s">
        <v>12</v>
      </c>
      <c r="F608" s="200" t="s">
        <v>13</v>
      </c>
      <c r="G608" s="201" t="s">
        <v>810</v>
      </c>
      <c r="H608" s="202">
        <v>67.85</v>
      </c>
      <c r="I608" s="203"/>
      <c r="J608" s="204">
        <f>ROUND(I608*H608,2)</f>
        <v>0</v>
      </c>
      <c r="K608" s="200" t="s">
        <v>613</v>
      </c>
      <c r="L608" s="205"/>
      <c r="M608" s="206" t="s">
        <v>613</v>
      </c>
      <c r="N608" s="207" t="s">
        <v>636</v>
      </c>
      <c r="O608" s="36"/>
      <c r="P608" s="172">
        <f>O608*H608</f>
        <v>0</v>
      </c>
      <c r="Q608" s="172">
        <v>0.0002</v>
      </c>
      <c r="R608" s="172">
        <f>Q608*H608</f>
        <v>0.013569999999999999</v>
      </c>
      <c r="S608" s="172">
        <v>0</v>
      </c>
      <c r="T608" s="173">
        <f>S608*H608</f>
        <v>0</v>
      </c>
      <c r="AR608" s="18" t="s">
        <v>984</v>
      </c>
      <c r="AT608" s="18" t="s">
        <v>840</v>
      </c>
      <c r="AU608" s="18" t="s">
        <v>673</v>
      </c>
      <c r="AY608" s="18" t="s">
        <v>805</v>
      </c>
      <c r="BE608" s="174">
        <f>IF(N608="základní",J608,0)</f>
        <v>0</v>
      </c>
      <c r="BF608" s="174">
        <f>IF(N608="snížená",J608,0)</f>
        <v>0</v>
      </c>
      <c r="BG608" s="174">
        <f>IF(N608="zákl. přenesená",J608,0)</f>
        <v>0</v>
      </c>
      <c r="BH608" s="174">
        <f>IF(N608="sníž. přenesená",J608,0)</f>
        <v>0</v>
      </c>
      <c r="BI608" s="174">
        <f>IF(N608="nulová",J608,0)</f>
        <v>0</v>
      </c>
      <c r="BJ608" s="18" t="s">
        <v>615</v>
      </c>
      <c r="BK608" s="174">
        <f>ROUND(I608*H608,2)</f>
        <v>0</v>
      </c>
      <c r="BL608" s="18" t="s">
        <v>892</v>
      </c>
      <c r="BM608" s="18" t="s">
        <v>14</v>
      </c>
    </row>
    <row r="609" spans="2:47" s="1" customFormat="1" ht="28.5" customHeight="1">
      <c r="B609" s="35"/>
      <c r="D609" s="175" t="s">
        <v>814</v>
      </c>
      <c r="F609" s="176" t="s">
        <v>15</v>
      </c>
      <c r="I609" s="132"/>
      <c r="L609" s="35"/>
      <c r="M609" s="65"/>
      <c r="N609" s="36"/>
      <c r="O609" s="36"/>
      <c r="P609" s="36"/>
      <c r="Q609" s="36"/>
      <c r="R609" s="36"/>
      <c r="S609" s="36"/>
      <c r="T609" s="66"/>
      <c r="AT609" s="18" t="s">
        <v>814</v>
      </c>
      <c r="AU609" s="18" t="s">
        <v>673</v>
      </c>
    </row>
    <row r="610" spans="2:51" s="11" customFormat="1" ht="20.25" customHeight="1">
      <c r="B610" s="177"/>
      <c r="D610" s="178" t="s">
        <v>816</v>
      </c>
      <c r="E610" s="179" t="s">
        <v>613</v>
      </c>
      <c r="F610" s="180" t="s">
        <v>16</v>
      </c>
      <c r="H610" s="181">
        <v>67.85</v>
      </c>
      <c r="I610" s="182"/>
      <c r="L610" s="177"/>
      <c r="M610" s="183"/>
      <c r="N610" s="184"/>
      <c r="O610" s="184"/>
      <c r="P610" s="184"/>
      <c r="Q610" s="184"/>
      <c r="R610" s="184"/>
      <c r="S610" s="184"/>
      <c r="T610" s="185"/>
      <c r="AT610" s="186" t="s">
        <v>816</v>
      </c>
      <c r="AU610" s="186" t="s">
        <v>673</v>
      </c>
      <c r="AV610" s="11" t="s">
        <v>673</v>
      </c>
      <c r="AW610" s="11" t="s">
        <v>629</v>
      </c>
      <c r="AX610" s="11" t="s">
        <v>615</v>
      </c>
      <c r="AY610" s="186" t="s">
        <v>805</v>
      </c>
    </row>
    <row r="611" spans="2:65" s="1" customFormat="1" ht="20.25" customHeight="1">
      <c r="B611" s="162"/>
      <c r="C611" s="163" t="s">
        <v>17</v>
      </c>
      <c r="D611" s="163" t="s">
        <v>807</v>
      </c>
      <c r="E611" s="164" t="s">
        <v>18</v>
      </c>
      <c r="F611" s="165" t="s">
        <v>19</v>
      </c>
      <c r="G611" s="166" t="s">
        <v>1243</v>
      </c>
      <c r="H611" s="167">
        <v>1.788</v>
      </c>
      <c r="I611" s="168"/>
      <c r="J611" s="169">
        <f>ROUND(I611*H611,2)</f>
        <v>0</v>
      </c>
      <c r="K611" s="165" t="s">
        <v>811</v>
      </c>
      <c r="L611" s="35"/>
      <c r="M611" s="170" t="s">
        <v>613</v>
      </c>
      <c r="N611" s="171" t="s">
        <v>636</v>
      </c>
      <c r="O611" s="36"/>
      <c r="P611" s="172">
        <f>O611*H611</f>
        <v>0</v>
      </c>
      <c r="Q611" s="172">
        <v>0</v>
      </c>
      <c r="R611" s="172">
        <f>Q611*H611</f>
        <v>0</v>
      </c>
      <c r="S611" s="172">
        <v>0</v>
      </c>
      <c r="T611" s="173">
        <f>S611*H611</f>
        <v>0</v>
      </c>
      <c r="AR611" s="18" t="s">
        <v>892</v>
      </c>
      <c r="AT611" s="18" t="s">
        <v>807</v>
      </c>
      <c r="AU611" s="18" t="s">
        <v>673</v>
      </c>
      <c r="AY611" s="18" t="s">
        <v>805</v>
      </c>
      <c r="BE611" s="174">
        <f>IF(N611="základní",J611,0)</f>
        <v>0</v>
      </c>
      <c r="BF611" s="174">
        <f>IF(N611="snížená",J611,0)</f>
        <v>0</v>
      </c>
      <c r="BG611" s="174">
        <f>IF(N611="zákl. přenesená",J611,0)</f>
        <v>0</v>
      </c>
      <c r="BH611" s="174">
        <f>IF(N611="sníž. přenesená",J611,0)</f>
        <v>0</v>
      </c>
      <c r="BI611" s="174">
        <f>IF(N611="nulová",J611,0)</f>
        <v>0</v>
      </c>
      <c r="BJ611" s="18" t="s">
        <v>615</v>
      </c>
      <c r="BK611" s="174">
        <f>ROUND(I611*H611,2)</f>
        <v>0</v>
      </c>
      <c r="BL611" s="18" t="s">
        <v>892</v>
      </c>
      <c r="BM611" s="18" t="s">
        <v>20</v>
      </c>
    </row>
    <row r="612" spans="2:47" s="1" customFormat="1" ht="39.75" customHeight="1">
      <c r="B612" s="35"/>
      <c r="D612" s="175" t="s">
        <v>814</v>
      </c>
      <c r="F612" s="176" t="s">
        <v>21</v>
      </c>
      <c r="I612" s="132"/>
      <c r="L612" s="35"/>
      <c r="M612" s="65"/>
      <c r="N612" s="36"/>
      <c r="O612" s="36"/>
      <c r="P612" s="36"/>
      <c r="Q612" s="36"/>
      <c r="R612" s="36"/>
      <c r="S612" s="36"/>
      <c r="T612" s="66"/>
      <c r="AT612" s="18" t="s">
        <v>814</v>
      </c>
      <c r="AU612" s="18" t="s">
        <v>673</v>
      </c>
    </row>
    <row r="613" spans="2:63" s="10" customFormat="1" ht="29.25" customHeight="1">
      <c r="B613" s="148"/>
      <c r="D613" s="159" t="s">
        <v>664</v>
      </c>
      <c r="E613" s="160" t="s">
        <v>22</v>
      </c>
      <c r="F613" s="160" t="s">
        <v>23</v>
      </c>
      <c r="I613" s="151"/>
      <c r="J613" s="161">
        <f>BK613</f>
        <v>0</v>
      </c>
      <c r="L613" s="148"/>
      <c r="M613" s="153"/>
      <c r="N613" s="154"/>
      <c r="O613" s="154"/>
      <c r="P613" s="155">
        <f>SUM(P614:P657)</f>
        <v>0</v>
      </c>
      <c r="Q613" s="154"/>
      <c r="R613" s="155">
        <f>SUM(R614:R657)</f>
        <v>1.6296987600000001</v>
      </c>
      <c r="S613" s="154"/>
      <c r="T613" s="156">
        <f>SUM(T614:T657)</f>
        <v>0.9500500000000001</v>
      </c>
      <c r="AR613" s="149" t="s">
        <v>673</v>
      </c>
      <c r="AT613" s="157" t="s">
        <v>664</v>
      </c>
      <c r="AU613" s="157" t="s">
        <v>615</v>
      </c>
      <c r="AY613" s="149" t="s">
        <v>805</v>
      </c>
      <c r="BK613" s="158">
        <f>SUM(BK614:BK657)</f>
        <v>0</v>
      </c>
    </row>
    <row r="614" spans="2:65" s="1" customFormat="1" ht="28.5" customHeight="1">
      <c r="B614" s="162"/>
      <c r="C614" s="163" t="s">
        <v>24</v>
      </c>
      <c r="D614" s="163" t="s">
        <v>807</v>
      </c>
      <c r="E614" s="164" t="s">
        <v>25</v>
      </c>
      <c r="F614" s="165" t="s">
        <v>26</v>
      </c>
      <c r="G614" s="166" t="s">
        <v>969</v>
      </c>
      <c r="H614" s="167">
        <v>41.6</v>
      </c>
      <c r="I614" s="168"/>
      <c r="J614" s="169">
        <f>ROUND(I614*H614,2)</f>
        <v>0</v>
      </c>
      <c r="K614" s="165" t="s">
        <v>811</v>
      </c>
      <c r="L614" s="35"/>
      <c r="M614" s="170" t="s">
        <v>613</v>
      </c>
      <c r="N614" s="171" t="s">
        <v>636</v>
      </c>
      <c r="O614" s="36"/>
      <c r="P614" s="172">
        <f>O614*H614</f>
        <v>0</v>
      </c>
      <c r="Q614" s="172">
        <v>0</v>
      </c>
      <c r="R614" s="172">
        <f>Q614*H614</f>
        <v>0</v>
      </c>
      <c r="S614" s="172">
        <v>0</v>
      </c>
      <c r="T614" s="173">
        <f>S614*H614</f>
        <v>0</v>
      </c>
      <c r="AR614" s="18" t="s">
        <v>892</v>
      </c>
      <c r="AT614" s="18" t="s">
        <v>807</v>
      </c>
      <c r="AU614" s="18" t="s">
        <v>673</v>
      </c>
      <c r="AY614" s="18" t="s">
        <v>805</v>
      </c>
      <c r="BE614" s="174">
        <f>IF(N614="základní",J614,0)</f>
        <v>0</v>
      </c>
      <c r="BF614" s="174">
        <f>IF(N614="snížená",J614,0)</f>
        <v>0</v>
      </c>
      <c r="BG614" s="174">
        <f>IF(N614="zákl. přenesená",J614,0)</f>
        <v>0</v>
      </c>
      <c r="BH614" s="174">
        <f>IF(N614="sníž. přenesená",J614,0)</f>
        <v>0</v>
      </c>
      <c r="BI614" s="174">
        <f>IF(N614="nulová",J614,0)</f>
        <v>0</v>
      </c>
      <c r="BJ614" s="18" t="s">
        <v>615</v>
      </c>
      <c r="BK614" s="174">
        <f>ROUND(I614*H614,2)</f>
        <v>0</v>
      </c>
      <c r="BL614" s="18" t="s">
        <v>892</v>
      </c>
      <c r="BM614" s="18" t="s">
        <v>27</v>
      </c>
    </row>
    <row r="615" spans="2:47" s="1" customFormat="1" ht="39.75" customHeight="1">
      <c r="B615" s="35"/>
      <c r="D615" s="175" t="s">
        <v>814</v>
      </c>
      <c r="F615" s="176" t="s">
        <v>28</v>
      </c>
      <c r="I615" s="132"/>
      <c r="L615" s="35"/>
      <c r="M615" s="65"/>
      <c r="N615" s="36"/>
      <c r="O615" s="36"/>
      <c r="P615" s="36"/>
      <c r="Q615" s="36"/>
      <c r="R615" s="36"/>
      <c r="S615" s="36"/>
      <c r="T615" s="66"/>
      <c r="AT615" s="18" t="s">
        <v>814</v>
      </c>
      <c r="AU615" s="18" t="s">
        <v>673</v>
      </c>
    </row>
    <row r="616" spans="2:51" s="11" customFormat="1" ht="20.25" customHeight="1">
      <c r="B616" s="177"/>
      <c r="D616" s="178" t="s">
        <v>816</v>
      </c>
      <c r="E616" s="179" t="s">
        <v>689</v>
      </c>
      <c r="F616" s="180" t="s">
        <v>29</v>
      </c>
      <c r="H616" s="181">
        <v>41.6</v>
      </c>
      <c r="I616" s="182"/>
      <c r="L616" s="177"/>
      <c r="M616" s="183"/>
      <c r="N616" s="184"/>
      <c r="O616" s="184"/>
      <c r="P616" s="184"/>
      <c r="Q616" s="184"/>
      <c r="R616" s="184"/>
      <c r="S616" s="184"/>
      <c r="T616" s="185"/>
      <c r="AT616" s="186" t="s">
        <v>816</v>
      </c>
      <c r="AU616" s="186" t="s">
        <v>673</v>
      </c>
      <c r="AV616" s="11" t="s">
        <v>673</v>
      </c>
      <c r="AW616" s="11" t="s">
        <v>629</v>
      </c>
      <c r="AX616" s="11" t="s">
        <v>615</v>
      </c>
      <c r="AY616" s="186" t="s">
        <v>805</v>
      </c>
    </row>
    <row r="617" spans="2:65" s="1" customFormat="1" ht="20.25" customHeight="1">
      <c r="B617" s="162"/>
      <c r="C617" s="198" t="s">
        <v>30</v>
      </c>
      <c r="D617" s="198" t="s">
        <v>840</v>
      </c>
      <c r="E617" s="199" t="s">
        <v>31</v>
      </c>
      <c r="F617" s="200" t="s">
        <v>32</v>
      </c>
      <c r="G617" s="201" t="s">
        <v>1074</v>
      </c>
      <c r="H617" s="202">
        <v>0.549</v>
      </c>
      <c r="I617" s="203"/>
      <c r="J617" s="204">
        <f>ROUND(I617*H617,2)</f>
        <v>0</v>
      </c>
      <c r="K617" s="200" t="s">
        <v>811</v>
      </c>
      <c r="L617" s="205"/>
      <c r="M617" s="206" t="s">
        <v>613</v>
      </c>
      <c r="N617" s="207" t="s">
        <v>636</v>
      </c>
      <c r="O617" s="36"/>
      <c r="P617" s="172">
        <f>O617*H617</f>
        <v>0</v>
      </c>
      <c r="Q617" s="172">
        <v>0.55</v>
      </c>
      <c r="R617" s="172">
        <f>Q617*H617</f>
        <v>0.30195000000000005</v>
      </c>
      <c r="S617" s="172">
        <v>0</v>
      </c>
      <c r="T617" s="173">
        <f>S617*H617</f>
        <v>0</v>
      </c>
      <c r="AR617" s="18" t="s">
        <v>984</v>
      </c>
      <c r="AT617" s="18" t="s">
        <v>840</v>
      </c>
      <c r="AU617" s="18" t="s">
        <v>673</v>
      </c>
      <c r="AY617" s="18" t="s">
        <v>805</v>
      </c>
      <c r="BE617" s="174">
        <f>IF(N617="základní",J617,0)</f>
        <v>0</v>
      </c>
      <c r="BF617" s="174">
        <f>IF(N617="snížená",J617,0)</f>
        <v>0</v>
      </c>
      <c r="BG617" s="174">
        <f>IF(N617="zákl. přenesená",J617,0)</f>
        <v>0</v>
      </c>
      <c r="BH617" s="174">
        <f>IF(N617="sníž. přenesená",J617,0)</f>
        <v>0</v>
      </c>
      <c r="BI617" s="174">
        <f>IF(N617="nulová",J617,0)</f>
        <v>0</v>
      </c>
      <c r="BJ617" s="18" t="s">
        <v>615</v>
      </c>
      <c r="BK617" s="174">
        <f>ROUND(I617*H617,2)</f>
        <v>0</v>
      </c>
      <c r="BL617" s="18" t="s">
        <v>892</v>
      </c>
      <c r="BM617" s="18" t="s">
        <v>33</v>
      </c>
    </row>
    <row r="618" spans="2:47" s="1" customFormat="1" ht="28.5" customHeight="1">
      <c r="B618" s="35"/>
      <c r="D618" s="175" t="s">
        <v>814</v>
      </c>
      <c r="F618" s="176" t="s">
        <v>34</v>
      </c>
      <c r="I618" s="132"/>
      <c r="L618" s="35"/>
      <c r="M618" s="65"/>
      <c r="N618" s="36"/>
      <c r="O618" s="36"/>
      <c r="P618" s="36"/>
      <c r="Q618" s="36"/>
      <c r="R618" s="36"/>
      <c r="S618" s="36"/>
      <c r="T618" s="66"/>
      <c r="AT618" s="18" t="s">
        <v>814</v>
      </c>
      <c r="AU618" s="18" t="s">
        <v>673</v>
      </c>
    </row>
    <row r="619" spans="2:51" s="11" customFormat="1" ht="20.25" customHeight="1">
      <c r="B619" s="177"/>
      <c r="D619" s="178" t="s">
        <v>816</v>
      </c>
      <c r="E619" s="179" t="s">
        <v>613</v>
      </c>
      <c r="F619" s="180" t="s">
        <v>35</v>
      </c>
      <c r="H619" s="181">
        <v>0.549</v>
      </c>
      <c r="I619" s="182"/>
      <c r="L619" s="177"/>
      <c r="M619" s="183"/>
      <c r="N619" s="184"/>
      <c r="O619" s="184"/>
      <c r="P619" s="184"/>
      <c r="Q619" s="184"/>
      <c r="R619" s="184"/>
      <c r="S619" s="184"/>
      <c r="T619" s="185"/>
      <c r="AT619" s="186" t="s">
        <v>816</v>
      </c>
      <c r="AU619" s="186" t="s">
        <v>673</v>
      </c>
      <c r="AV619" s="11" t="s">
        <v>673</v>
      </c>
      <c r="AW619" s="11" t="s">
        <v>629</v>
      </c>
      <c r="AX619" s="11" t="s">
        <v>615</v>
      </c>
      <c r="AY619" s="186" t="s">
        <v>805</v>
      </c>
    </row>
    <row r="620" spans="2:65" s="1" customFormat="1" ht="28.5" customHeight="1">
      <c r="B620" s="162"/>
      <c r="C620" s="163" t="s">
        <v>36</v>
      </c>
      <c r="D620" s="163" t="s">
        <v>807</v>
      </c>
      <c r="E620" s="164" t="s">
        <v>37</v>
      </c>
      <c r="F620" s="165" t="s">
        <v>38</v>
      </c>
      <c r="G620" s="166" t="s">
        <v>810</v>
      </c>
      <c r="H620" s="167">
        <v>5.485</v>
      </c>
      <c r="I620" s="168"/>
      <c r="J620" s="169">
        <f>ROUND(I620*H620,2)</f>
        <v>0</v>
      </c>
      <c r="K620" s="165" t="s">
        <v>811</v>
      </c>
      <c r="L620" s="35"/>
      <c r="M620" s="170" t="s">
        <v>613</v>
      </c>
      <c r="N620" s="171" t="s">
        <v>636</v>
      </c>
      <c r="O620" s="36"/>
      <c r="P620" s="172">
        <f>O620*H620</f>
        <v>0</v>
      </c>
      <c r="Q620" s="172">
        <v>0.00996</v>
      </c>
      <c r="R620" s="172">
        <f>Q620*H620</f>
        <v>0.0546306</v>
      </c>
      <c r="S620" s="172">
        <v>0</v>
      </c>
      <c r="T620" s="173">
        <f>S620*H620</f>
        <v>0</v>
      </c>
      <c r="AR620" s="18" t="s">
        <v>892</v>
      </c>
      <c r="AT620" s="18" t="s">
        <v>807</v>
      </c>
      <c r="AU620" s="18" t="s">
        <v>673</v>
      </c>
      <c r="AY620" s="18" t="s">
        <v>805</v>
      </c>
      <c r="BE620" s="174">
        <f>IF(N620="základní",J620,0)</f>
        <v>0</v>
      </c>
      <c r="BF620" s="174">
        <f>IF(N620="snížená",J620,0)</f>
        <v>0</v>
      </c>
      <c r="BG620" s="174">
        <f>IF(N620="zákl. přenesená",J620,0)</f>
        <v>0</v>
      </c>
      <c r="BH620" s="174">
        <f>IF(N620="sníž. přenesená",J620,0)</f>
        <v>0</v>
      </c>
      <c r="BI620" s="174">
        <f>IF(N620="nulová",J620,0)</f>
        <v>0</v>
      </c>
      <c r="BJ620" s="18" t="s">
        <v>615</v>
      </c>
      <c r="BK620" s="174">
        <f>ROUND(I620*H620,2)</f>
        <v>0</v>
      </c>
      <c r="BL620" s="18" t="s">
        <v>892</v>
      </c>
      <c r="BM620" s="18" t="s">
        <v>39</v>
      </c>
    </row>
    <row r="621" spans="2:47" s="1" customFormat="1" ht="39.75" customHeight="1">
      <c r="B621" s="35"/>
      <c r="D621" s="175" t="s">
        <v>814</v>
      </c>
      <c r="F621" s="176" t="s">
        <v>40</v>
      </c>
      <c r="I621" s="132"/>
      <c r="L621" s="35"/>
      <c r="M621" s="65"/>
      <c r="N621" s="36"/>
      <c r="O621" s="36"/>
      <c r="P621" s="36"/>
      <c r="Q621" s="36"/>
      <c r="R621" s="36"/>
      <c r="S621" s="36"/>
      <c r="T621" s="66"/>
      <c r="AT621" s="18" t="s">
        <v>814</v>
      </c>
      <c r="AU621" s="18" t="s">
        <v>673</v>
      </c>
    </row>
    <row r="622" spans="2:51" s="11" customFormat="1" ht="20.25" customHeight="1">
      <c r="B622" s="177"/>
      <c r="D622" s="178" t="s">
        <v>816</v>
      </c>
      <c r="E622" s="179" t="s">
        <v>613</v>
      </c>
      <c r="F622" s="180" t="s">
        <v>41</v>
      </c>
      <c r="H622" s="181">
        <v>5.485</v>
      </c>
      <c r="I622" s="182"/>
      <c r="L622" s="177"/>
      <c r="M622" s="183"/>
      <c r="N622" s="184"/>
      <c r="O622" s="184"/>
      <c r="P622" s="184"/>
      <c r="Q622" s="184"/>
      <c r="R622" s="184"/>
      <c r="S622" s="184"/>
      <c r="T622" s="185"/>
      <c r="AT622" s="186" t="s">
        <v>816</v>
      </c>
      <c r="AU622" s="186" t="s">
        <v>673</v>
      </c>
      <c r="AV622" s="11" t="s">
        <v>673</v>
      </c>
      <c r="AW622" s="11" t="s">
        <v>629</v>
      </c>
      <c r="AX622" s="11" t="s">
        <v>615</v>
      </c>
      <c r="AY622" s="186" t="s">
        <v>805</v>
      </c>
    </row>
    <row r="623" spans="2:65" s="1" customFormat="1" ht="28.5" customHeight="1">
      <c r="B623" s="162"/>
      <c r="C623" s="163" t="s">
        <v>42</v>
      </c>
      <c r="D623" s="163" t="s">
        <v>807</v>
      </c>
      <c r="E623" s="164" t="s">
        <v>43</v>
      </c>
      <c r="F623" s="165" t="s">
        <v>44</v>
      </c>
      <c r="G623" s="166" t="s">
        <v>810</v>
      </c>
      <c r="H623" s="167">
        <v>39.77</v>
      </c>
      <c r="I623" s="168"/>
      <c r="J623" s="169">
        <f>ROUND(I623*H623,2)</f>
        <v>0</v>
      </c>
      <c r="K623" s="165" t="s">
        <v>811</v>
      </c>
      <c r="L623" s="35"/>
      <c r="M623" s="170" t="s">
        <v>613</v>
      </c>
      <c r="N623" s="171" t="s">
        <v>636</v>
      </c>
      <c r="O623" s="36"/>
      <c r="P623" s="172">
        <f>O623*H623</f>
        <v>0</v>
      </c>
      <c r="Q623" s="172">
        <v>0.0161</v>
      </c>
      <c r="R623" s="172">
        <f>Q623*H623</f>
        <v>0.640297</v>
      </c>
      <c r="S623" s="172">
        <v>0</v>
      </c>
      <c r="T623" s="173">
        <f>S623*H623</f>
        <v>0</v>
      </c>
      <c r="AR623" s="18" t="s">
        <v>892</v>
      </c>
      <c r="AT623" s="18" t="s">
        <v>807</v>
      </c>
      <c r="AU623" s="18" t="s">
        <v>673</v>
      </c>
      <c r="AY623" s="18" t="s">
        <v>805</v>
      </c>
      <c r="BE623" s="174">
        <f>IF(N623="základní",J623,0)</f>
        <v>0</v>
      </c>
      <c r="BF623" s="174">
        <f>IF(N623="snížená",J623,0)</f>
        <v>0</v>
      </c>
      <c r="BG623" s="174">
        <f>IF(N623="zákl. přenesená",J623,0)</f>
        <v>0</v>
      </c>
      <c r="BH623" s="174">
        <f>IF(N623="sníž. přenesená",J623,0)</f>
        <v>0</v>
      </c>
      <c r="BI623" s="174">
        <f>IF(N623="nulová",J623,0)</f>
        <v>0</v>
      </c>
      <c r="BJ623" s="18" t="s">
        <v>615</v>
      </c>
      <c r="BK623" s="174">
        <f>ROUND(I623*H623,2)</f>
        <v>0</v>
      </c>
      <c r="BL623" s="18" t="s">
        <v>892</v>
      </c>
      <c r="BM623" s="18" t="s">
        <v>45</v>
      </c>
    </row>
    <row r="624" spans="2:47" s="1" customFormat="1" ht="39.75" customHeight="1">
      <c r="B624" s="35"/>
      <c r="D624" s="175" t="s">
        <v>814</v>
      </c>
      <c r="F624" s="176" t="s">
        <v>46</v>
      </c>
      <c r="I624" s="132"/>
      <c r="L624" s="35"/>
      <c r="M624" s="65"/>
      <c r="N624" s="36"/>
      <c r="O624" s="36"/>
      <c r="P624" s="36"/>
      <c r="Q624" s="36"/>
      <c r="R624" s="36"/>
      <c r="S624" s="36"/>
      <c r="T624" s="66"/>
      <c r="AT624" s="18" t="s">
        <v>814</v>
      </c>
      <c r="AU624" s="18" t="s">
        <v>673</v>
      </c>
    </row>
    <row r="625" spans="2:51" s="11" customFormat="1" ht="20.25" customHeight="1">
      <c r="B625" s="177"/>
      <c r="D625" s="178" t="s">
        <v>816</v>
      </c>
      <c r="E625" s="179" t="s">
        <v>613</v>
      </c>
      <c r="F625" s="180" t="s">
        <v>47</v>
      </c>
      <c r="H625" s="181">
        <v>39.77</v>
      </c>
      <c r="I625" s="182"/>
      <c r="L625" s="177"/>
      <c r="M625" s="183"/>
      <c r="N625" s="184"/>
      <c r="O625" s="184"/>
      <c r="P625" s="184"/>
      <c r="Q625" s="184"/>
      <c r="R625" s="184"/>
      <c r="S625" s="184"/>
      <c r="T625" s="185"/>
      <c r="AT625" s="186" t="s">
        <v>816</v>
      </c>
      <c r="AU625" s="186" t="s">
        <v>673</v>
      </c>
      <c r="AV625" s="11" t="s">
        <v>673</v>
      </c>
      <c r="AW625" s="11" t="s">
        <v>629</v>
      </c>
      <c r="AX625" s="11" t="s">
        <v>615</v>
      </c>
      <c r="AY625" s="186" t="s">
        <v>805</v>
      </c>
    </row>
    <row r="626" spans="2:65" s="1" customFormat="1" ht="20.25" customHeight="1">
      <c r="B626" s="162"/>
      <c r="C626" s="163" t="s">
        <v>48</v>
      </c>
      <c r="D626" s="163" t="s">
        <v>807</v>
      </c>
      <c r="E626" s="164" t="s">
        <v>49</v>
      </c>
      <c r="F626" s="165" t="s">
        <v>50</v>
      </c>
      <c r="G626" s="166" t="s">
        <v>810</v>
      </c>
      <c r="H626" s="167">
        <v>34.17</v>
      </c>
      <c r="I626" s="168"/>
      <c r="J626" s="169">
        <f>ROUND(I626*H626,2)</f>
        <v>0</v>
      </c>
      <c r="K626" s="165" t="s">
        <v>811</v>
      </c>
      <c r="L626" s="35"/>
      <c r="M626" s="170" t="s">
        <v>613</v>
      </c>
      <c r="N626" s="171" t="s">
        <v>636</v>
      </c>
      <c r="O626" s="36"/>
      <c r="P626" s="172">
        <f>O626*H626</f>
        <v>0</v>
      </c>
      <c r="Q626" s="172">
        <v>0</v>
      </c>
      <c r="R626" s="172">
        <f>Q626*H626</f>
        <v>0</v>
      </c>
      <c r="S626" s="172">
        <v>0.015</v>
      </c>
      <c r="T626" s="173">
        <f>S626*H626</f>
        <v>0.5125500000000001</v>
      </c>
      <c r="AR626" s="18" t="s">
        <v>892</v>
      </c>
      <c r="AT626" s="18" t="s">
        <v>807</v>
      </c>
      <c r="AU626" s="18" t="s">
        <v>673</v>
      </c>
      <c r="AY626" s="18" t="s">
        <v>805</v>
      </c>
      <c r="BE626" s="174">
        <f>IF(N626="základní",J626,0)</f>
        <v>0</v>
      </c>
      <c r="BF626" s="174">
        <f>IF(N626="snížená",J626,0)</f>
        <v>0</v>
      </c>
      <c r="BG626" s="174">
        <f>IF(N626="zákl. přenesená",J626,0)</f>
        <v>0</v>
      </c>
      <c r="BH626" s="174">
        <f>IF(N626="sníž. přenesená",J626,0)</f>
        <v>0</v>
      </c>
      <c r="BI626" s="174">
        <f>IF(N626="nulová",J626,0)</f>
        <v>0</v>
      </c>
      <c r="BJ626" s="18" t="s">
        <v>615</v>
      </c>
      <c r="BK626" s="174">
        <f>ROUND(I626*H626,2)</f>
        <v>0</v>
      </c>
      <c r="BL626" s="18" t="s">
        <v>892</v>
      </c>
      <c r="BM626" s="18" t="s">
        <v>51</v>
      </c>
    </row>
    <row r="627" spans="2:47" s="1" customFormat="1" ht="39.75" customHeight="1">
      <c r="B627" s="35"/>
      <c r="D627" s="175" t="s">
        <v>814</v>
      </c>
      <c r="F627" s="176" t="s">
        <v>52</v>
      </c>
      <c r="I627" s="132"/>
      <c r="L627" s="35"/>
      <c r="M627" s="65"/>
      <c r="N627" s="36"/>
      <c r="O627" s="36"/>
      <c r="P627" s="36"/>
      <c r="Q627" s="36"/>
      <c r="R627" s="36"/>
      <c r="S627" s="36"/>
      <c r="T627" s="66"/>
      <c r="AT627" s="18" t="s">
        <v>814</v>
      </c>
      <c r="AU627" s="18" t="s">
        <v>673</v>
      </c>
    </row>
    <row r="628" spans="2:51" s="11" customFormat="1" ht="20.25" customHeight="1">
      <c r="B628" s="177"/>
      <c r="D628" s="178" t="s">
        <v>816</v>
      </c>
      <c r="E628" s="179" t="s">
        <v>613</v>
      </c>
      <c r="F628" s="180" t="s">
        <v>752</v>
      </c>
      <c r="H628" s="181">
        <v>34.17</v>
      </c>
      <c r="I628" s="182"/>
      <c r="L628" s="177"/>
      <c r="M628" s="183"/>
      <c r="N628" s="184"/>
      <c r="O628" s="184"/>
      <c r="P628" s="184"/>
      <c r="Q628" s="184"/>
      <c r="R628" s="184"/>
      <c r="S628" s="184"/>
      <c r="T628" s="185"/>
      <c r="AT628" s="186" t="s">
        <v>816</v>
      </c>
      <c r="AU628" s="186" t="s">
        <v>673</v>
      </c>
      <c r="AV628" s="11" t="s">
        <v>673</v>
      </c>
      <c r="AW628" s="11" t="s">
        <v>629</v>
      </c>
      <c r="AX628" s="11" t="s">
        <v>615</v>
      </c>
      <c r="AY628" s="186" t="s">
        <v>805</v>
      </c>
    </row>
    <row r="629" spans="2:65" s="1" customFormat="1" ht="20.25" customHeight="1">
      <c r="B629" s="162"/>
      <c r="C629" s="163" t="s">
        <v>53</v>
      </c>
      <c r="D629" s="163" t="s">
        <v>807</v>
      </c>
      <c r="E629" s="164" t="s">
        <v>54</v>
      </c>
      <c r="F629" s="165" t="s">
        <v>55</v>
      </c>
      <c r="G629" s="166" t="s">
        <v>1074</v>
      </c>
      <c r="H629" s="167">
        <v>1.576</v>
      </c>
      <c r="I629" s="168"/>
      <c r="J629" s="169">
        <f>ROUND(I629*H629,2)</f>
        <v>0</v>
      </c>
      <c r="K629" s="165" t="s">
        <v>811</v>
      </c>
      <c r="L629" s="35"/>
      <c r="M629" s="170" t="s">
        <v>613</v>
      </c>
      <c r="N629" s="171" t="s">
        <v>636</v>
      </c>
      <c r="O629" s="36"/>
      <c r="P629" s="172">
        <f>O629*H629</f>
        <v>0</v>
      </c>
      <c r="Q629" s="172">
        <v>0.02337</v>
      </c>
      <c r="R629" s="172">
        <f>Q629*H629</f>
        <v>0.03683112</v>
      </c>
      <c r="S629" s="172">
        <v>0</v>
      </c>
      <c r="T629" s="173">
        <f>S629*H629</f>
        <v>0</v>
      </c>
      <c r="AR629" s="18" t="s">
        <v>892</v>
      </c>
      <c r="AT629" s="18" t="s">
        <v>807</v>
      </c>
      <c r="AU629" s="18" t="s">
        <v>673</v>
      </c>
      <c r="AY629" s="18" t="s">
        <v>805</v>
      </c>
      <c r="BE629" s="174">
        <f>IF(N629="základní",J629,0)</f>
        <v>0</v>
      </c>
      <c r="BF629" s="174">
        <f>IF(N629="snížená",J629,0)</f>
        <v>0</v>
      </c>
      <c r="BG629" s="174">
        <f>IF(N629="zákl. přenesená",J629,0)</f>
        <v>0</v>
      </c>
      <c r="BH629" s="174">
        <f>IF(N629="sníž. přenesená",J629,0)</f>
        <v>0</v>
      </c>
      <c r="BI629" s="174">
        <f>IF(N629="nulová",J629,0)</f>
        <v>0</v>
      </c>
      <c r="BJ629" s="18" t="s">
        <v>615</v>
      </c>
      <c r="BK629" s="174">
        <f>ROUND(I629*H629,2)</f>
        <v>0</v>
      </c>
      <c r="BL629" s="18" t="s">
        <v>892</v>
      </c>
      <c r="BM629" s="18" t="s">
        <v>56</v>
      </c>
    </row>
    <row r="630" spans="2:47" s="1" customFormat="1" ht="28.5" customHeight="1">
      <c r="B630" s="35"/>
      <c r="D630" s="175" t="s">
        <v>814</v>
      </c>
      <c r="F630" s="176" t="s">
        <v>57</v>
      </c>
      <c r="I630" s="132"/>
      <c r="L630" s="35"/>
      <c r="M630" s="65"/>
      <c r="N630" s="36"/>
      <c r="O630" s="36"/>
      <c r="P630" s="36"/>
      <c r="Q630" s="36"/>
      <c r="R630" s="36"/>
      <c r="S630" s="36"/>
      <c r="T630" s="66"/>
      <c r="AT630" s="18" t="s">
        <v>814</v>
      </c>
      <c r="AU630" s="18" t="s">
        <v>673</v>
      </c>
    </row>
    <row r="631" spans="2:51" s="11" customFormat="1" ht="20.25" customHeight="1">
      <c r="B631" s="177"/>
      <c r="D631" s="178" t="s">
        <v>816</v>
      </c>
      <c r="E631" s="179" t="s">
        <v>613</v>
      </c>
      <c r="F631" s="180" t="s">
        <v>58</v>
      </c>
      <c r="H631" s="181">
        <v>1.576</v>
      </c>
      <c r="I631" s="182"/>
      <c r="L631" s="177"/>
      <c r="M631" s="183"/>
      <c r="N631" s="184"/>
      <c r="O631" s="184"/>
      <c r="P631" s="184"/>
      <c r="Q631" s="184"/>
      <c r="R631" s="184"/>
      <c r="S631" s="184"/>
      <c r="T631" s="185"/>
      <c r="AT631" s="186" t="s">
        <v>816</v>
      </c>
      <c r="AU631" s="186" t="s">
        <v>673</v>
      </c>
      <c r="AV631" s="11" t="s">
        <v>673</v>
      </c>
      <c r="AW631" s="11" t="s">
        <v>629</v>
      </c>
      <c r="AX631" s="11" t="s">
        <v>615</v>
      </c>
      <c r="AY631" s="186" t="s">
        <v>805</v>
      </c>
    </row>
    <row r="632" spans="2:65" s="1" customFormat="1" ht="20.25" customHeight="1">
      <c r="B632" s="162"/>
      <c r="C632" s="163" t="s">
        <v>59</v>
      </c>
      <c r="D632" s="163" t="s">
        <v>807</v>
      </c>
      <c r="E632" s="164" t="s">
        <v>60</v>
      </c>
      <c r="F632" s="165" t="s">
        <v>61</v>
      </c>
      <c r="G632" s="166" t="s">
        <v>810</v>
      </c>
      <c r="H632" s="167">
        <v>16.83</v>
      </c>
      <c r="I632" s="168"/>
      <c r="J632" s="169">
        <f>ROUND(I632*H632,2)</f>
        <v>0</v>
      </c>
      <c r="K632" s="165" t="s">
        <v>811</v>
      </c>
      <c r="L632" s="35"/>
      <c r="M632" s="170" t="s">
        <v>613</v>
      </c>
      <c r="N632" s="171" t="s">
        <v>636</v>
      </c>
      <c r="O632" s="36"/>
      <c r="P632" s="172">
        <f>O632*H632</f>
        <v>0</v>
      </c>
      <c r="Q632" s="172">
        <v>0.01129</v>
      </c>
      <c r="R632" s="172">
        <f>Q632*H632</f>
        <v>0.19001069999999998</v>
      </c>
      <c r="S632" s="172">
        <v>0</v>
      </c>
      <c r="T632" s="173">
        <f>S632*H632</f>
        <v>0</v>
      </c>
      <c r="AR632" s="18" t="s">
        <v>892</v>
      </c>
      <c r="AT632" s="18" t="s">
        <v>807</v>
      </c>
      <c r="AU632" s="18" t="s">
        <v>673</v>
      </c>
      <c r="AY632" s="18" t="s">
        <v>805</v>
      </c>
      <c r="BE632" s="174">
        <f>IF(N632="základní",J632,0)</f>
        <v>0</v>
      </c>
      <c r="BF632" s="174">
        <f>IF(N632="snížená",J632,0)</f>
        <v>0</v>
      </c>
      <c r="BG632" s="174">
        <f>IF(N632="zákl. přenesená",J632,0)</f>
        <v>0</v>
      </c>
      <c r="BH632" s="174">
        <f>IF(N632="sníž. přenesená",J632,0)</f>
        <v>0</v>
      </c>
      <c r="BI632" s="174">
        <f>IF(N632="nulová",J632,0)</f>
        <v>0</v>
      </c>
      <c r="BJ632" s="18" t="s">
        <v>615</v>
      </c>
      <c r="BK632" s="174">
        <f>ROUND(I632*H632,2)</f>
        <v>0</v>
      </c>
      <c r="BL632" s="18" t="s">
        <v>892</v>
      </c>
      <c r="BM632" s="18" t="s">
        <v>62</v>
      </c>
    </row>
    <row r="633" spans="2:47" s="1" customFormat="1" ht="28.5" customHeight="1">
      <c r="B633" s="35"/>
      <c r="D633" s="175" t="s">
        <v>814</v>
      </c>
      <c r="F633" s="176" t="s">
        <v>63</v>
      </c>
      <c r="I633" s="132"/>
      <c r="L633" s="35"/>
      <c r="M633" s="65"/>
      <c r="N633" s="36"/>
      <c r="O633" s="36"/>
      <c r="P633" s="36"/>
      <c r="Q633" s="36"/>
      <c r="R633" s="36"/>
      <c r="S633" s="36"/>
      <c r="T633" s="66"/>
      <c r="AT633" s="18" t="s">
        <v>814</v>
      </c>
      <c r="AU633" s="18" t="s">
        <v>673</v>
      </c>
    </row>
    <row r="634" spans="2:51" s="11" customFormat="1" ht="20.25" customHeight="1">
      <c r="B634" s="177"/>
      <c r="D634" s="178" t="s">
        <v>816</v>
      </c>
      <c r="E634" s="179" t="s">
        <v>735</v>
      </c>
      <c r="F634" s="180" t="s">
        <v>64</v>
      </c>
      <c r="H634" s="181">
        <v>16.83</v>
      </c>
      <c r="I634" s="182"/>
      <c r="L634" s="177"/>
      <c r="M634" s="183"/>
      <c r="N634" s="184"/>
      <c r="O634" s="184"/>
      <c r="P634" s="184"/>
      <c r="Q634" s="184"/>
      <c r="R634" s="184"/>
      <c r="S634" s="184"/>
      <c r="T634" s="185"/>
      <c r="AT634" s="186" t="s">
        <v>816</v>
      </c>
      <c r="AU634" s="186" t="s">
        <v>673</v>
      </c>
      <c r="AV634" s="11" t="s">
        <v>673</v>
      </c>
      <c r="AW634" s="11" t="s">
        <v>629</v>
      </c>
      <c r="AX634" s="11" t="s">
        <v>615</v>
      </c>
      <c r="AY634" s="186" t="s">
        <v>805</v>
      </c>
    </row>
    <row r="635" spans="2:65" s="1" customFormat="1" ht="20.25" customHeight="1">
      <c r="B635" s="162"/>
      <c r="C635" s="163" t="s">
        <v>65</v>
      </c>
      <c r="D635" s="163" t="s">
        <v>807</v>
      </c>
      <c r="E635" s="164" t="s">
        <v>66</v>
      </c>
      <c r="F635" s="165" t="s">
        <v>67</v>
      </c>
      <c r="G635" s="166" t="s">
        <v>969</v>
      </c>
      <c r="H635" s="167">
        <v>60.85</v>
      </c>
      <c r="I635" s="168"/>
      <c r="J635" s="169">
        <f>ROUND(I635*H635,2)</f>
        <v>0</v>
      </c>
      <c r="K635" s="165" t="s">
        <v>811</v>
      </c>
      <c r="L635" s="35"/>
      <c r="M635" s="170" t="s">
        <v>613</v>
      </c>
      <c r="N635" s="171" t="s">
        <v>636</v>
      </c>
      <c r="O635" s="36"/>
      <c r="P635" s="172">
        <f>O635*H635</f>
        <v>0</v>
      </c>
      <c r="Q635" s="172">
        <v>0</v>
      </c>
      <c r="R635" s="172">
        <f>Q635*H635</f>
        <v>0</v>
      </c>
      <c r="S635" s="172">
        <v>0</v>
      </c>
      <c r="T635" s="173">
        <f>S635*H635</f>
        <v>0</v>
      </c>
      <c r="AR635" s="18" t="s">
        <v>892</v>
      </c>
      <c r="AT635" s="18" t="s">
        <v>807</v>
      </c>
      <c r="AU635" s="18" t="s">
        <v>673</v>
      </c>
      <c r="AY635" s="18" t="s">
        <v>805</v>
      </c>
      <c r="BE635" s="174">
        <f>IF(N635="základní",J635,0)</f>
        <v>0</v>
      </c>
      <c r="BF635" s="174">
        <f>IF(N635="snížená",J635,0)</f>
        <v>0</v>
      </c>
      <c r="BG635" s="174">
        <f>IF(N635="zákl. přenesená",J635,0)</f>
        <v>0</v>
      </c>
      <c r="BH635" s="174">
        <f>IF(N635="sníž. přenesená",J635,0)</f>
        <v>0</v>
      </c>
      <c r="BI635" s="174">
        <f>IF(N635="nulová",J635,0)</f>
        <v>0</v>
      </c>
      <c r="BJ635" s="18" t="s">
        <v>615</v>
      </c>
      <c r="BK635" s="174">
        <f>ROUND(I635*H635,2)</f>
        <v>0</v>
      </c>
      <c r="BL635" s="18" t="s">
        <v>892</v>
      </c>
      <c r="BM635" s="18" t="s">
        <v>68</v>
      </c>
    </row>
    <row r="636" spans="2:47" s="1" customFormat="1" ht="20.25" customHeight="1">
      <c r="B636" s="35"/>
      <c r="D636" s="175" t="s">
        <v>814</v>
      </c>
      <c r="F636" s="176" t="s">
        <v>69</v>
      </c>
      <c r="I636" s="132"/>
      <c r="L636" s="35"/>
      <c r="M636" s="65"/>
      <c r="N636" s="36"/>
      <c r="O636" s="36"/>
      <c r="P636" s="36"/>
      <c r="Q636" s="36"/>
      <c r="R636" s="36"/>
      <c r="S636" s="36"/>
      <c r="T636" s="66"/>
      <c r="AT636" s="18" t="s">
        <v>814</v>
      </c>
      <c r="AU636" s="18" t="s">
        <v>673</v>
      </c>
    </row>
    <row r="637" spans="2:51" s="11" customFormat="1" ht="20.25" customHeight="1">
      <c r="B637" s="177"/>
      <c r="D637" s="178" t="s">
        <v>816</v>
      </c>
      <c r="E637" s="179" t="s">
        <v>744</v>
      </c>
      <c r="F637" s="180" t="s">
        <v>70</v>
      </c>
      <c r="H637" s="181">
        <v>60.85</v>
      </c>
      <c r="I637" s="182"/>
      <c r="L637" s="177"/>
      <c r="M637" s="183"/>
      <c r="N637" s="184"/>
      <c r="O637" s="184"/>
      <c r="P637" s="184"/>
      <c r="Q637" s="184"/>
      <c r="R637" s="184"/>
      <c r="S637" s="184"/>
      <c r="T637" s="185"/>
      <c r="AT637" s="186" t="s">
        <v>816</v>
      </c>
      <c r="AU637" s="186" t="s">
        <v>673</v>
      </c>
      <c r="AV637" s="11" t="s">
        <v>673</v>
      </c>
      <c r="AW637" s="11" t="s">
        <v>629</v>
      </c>
      <c r="AX637" s="11" t="s">
        <v>615</v>
      </c>
      <c r="AY637" s="186" t="s">
        <v>805</v>
      </c>
    </row>
    <row r="638" spans="2:65" s="1" customFormat="1" ht="28.5" customHeight="1">
      <c r="B638" s="162"/>
      <c r="C638" s="198" t="s">
        <v>71</v>
      </c>
      <c r="D638" s="198" t="s">
        <v>840</v>
      </c>
      <c r="E638" s="199" t="s">
        <v>72</v>
      </c>
      <c r="F638" s="200" t="s">
        <v>73</v>
      </c>
      <c r="G638" s="201" t="s">
        <v>1074</v>
      </c>
      <c r="H638" s="202">
        <v>0.158</v>
      </c>
      <c r="I638" s="203"/>
      <c r="J638" s="204">
        <f>ROUND(I638*H638,2)</f>
        <v>0</v>
      </c>
      <c r="K638" s="200" t="s">
        <v>811</v>
      </c>
      <c r="L638" s="205"/>
      <c r="M638" s="206" t="s">
        <v>613</v>
      </c>
      <c r="N638" s="207" t="s">
        <v>636</v>
      </c>
      <c r="O638" s="36"/>
      <c r="P638" s="172">
        <f>O638*H638</f>
        <v>0</v>
      </c>
      <c r="Q638" s="172">
        <v>0.55</v>
      </c>
      <c r="R638" s="172">
        <f>Q638*H638</f>
        <v>0.0869</v>
      </c>
      <c r="S638" s="172">
        <v>0</v>
      </c>
      <c r="T638" s="173">
        <f>S638*H638</f>
        <v>0</v>
      </c>
      <c r="AR638" s="18" t="s">
        <v>984</v>
      </c>
      <c r="AT638" s="18" t="s">
        <v>840</v>
      </c>
      <c r="AU638" s="18" t="s">
        <v>673</v>
      </c>
      <c r="AY638" s="18" t="s">
        <v>805</v>
      </c>
      <c r="BE638" s="174">
        <f>IF(N638="základní",J638,0)</f>
        <v>0</v>
      </c>
      <c r="BF638" s="174">
        <f>IF(N638="snížená",J638,0)</f>
        <v>0</v>
      </c>
      <c r="BG638" s="174">
        <f>IF(N638="zákl. přenesená",J638,0)</f>
        <v>0</v>
      </c>
      <c r="BH638" s="174">
        <f>IF(N638="sníž. přenesená",J638,0)</f>
        <v>0</v>
      </c>
      <c r="BI638" s="174">
        <f>IF(N638="nulová",J638,0)</f>
        <v>0</v>
      </c>
      <c r="BJ638" s="18" t="s">
        <v>615</v>
      </c>
      <c r="BK638" s="174">
        <f>ROUND(I638*H638,2)</f>
        <v>0</v>
      </c>
      <c r="BL638" s="18" t="s">
        <v>892</v>
      </c>
      <c r="BM638" s="18" t="s">
        <v>74</v>
      </c>
    </row>
    <row r="639" spans="2:47" s="1" customFormat="1" ht="28.5" customHeight="1">
      <c r="B639" s="35"/>
      <c r="D639" s="175" t="s">
        <v>814</v>
      </c>
      <c r="F639" s="176" t="s">
        <v>75</v>
      </c>
      <c r="I639" s="132"/>
      <c r="L639" s="35"/>
      <c r="M639" s="65"/>
      <c r="N639" s="36"/>
      <c r="O639" s="36"/>
      <c r="P639" s="36"/>
      <c r="Q639" s="36"/>
      <c r="R639" s="36"/>
      <c r="S639" s="36"/>
      <c r="T639" s="66"/>
      <c r="AT639" s="18" t="s">
        <v>814</v>
      </c>
      <c r="AU639" s="18" t="s">
        <v>673</v>
      </c>
    </row>
    <row r="640" spans="2:51" s="11" customFormat="1" ht="20.25" customHeight="1">
      <c r="B640" s="177"/>
      <c r="D640" s="178" t="s">
        <v>816</v>
      </c>
      <c r="E640" s="179" t="s">
        <v>613</v>
      </c>
      <c r="F640" s="180" t="s">
        <v>76</v>
      </c>
      <c r="H640" s="181">
        <v>0.158</v>
      </c>
      <c r="I640" s="182"/>
      <c r="L640" s="177"/>
      <c r="M640" s="183"/>
      <c r="N640" s="184"/>
      <c r="O640" s="184"/>
      <c r="P640" s="184"/>
      <c r="Q640" s="184"/>
      <c r="R640" s="184"/>
      <c r="S640" s="184"/>
      <c r="T640" s="185"/>
      <c r="AT640" s="186" t="s">
        <v>816</v>
      </c>
      <c r="AU640" s="186" t="s">
        <v>673</v>
      </c>
      <c r="AV640" s="11" t="s">
        <v>673</v>
      </c>
      <c r="AW640" s="11" t="s">
        <v>629</v>
      </c>
      <c r="AX640" s="11" t="s">
        <v>615</v>
      </c>
      <c r="AY640" s="186" t="s">
        <v>805</v>
      </c>
    </row>
    <row r="641" spans="2:65" s="1" customFormat="1" ht="20.25" customHeight="1">
      <c r="B641" s="162"/>
      <c r="C641" s="163" t="s">
        <v>77</v>
      </c>
      <c r="D641" s="163" t="s">
        <v>807</v>
      </c>
      <c r="E641" s="164" t="s">
        <v>78</v>
      </c>
      <c r="F641" s="165" t="s">
        <v>79</v>
      </c>
      <c r="G641" s="166" t="s">
        <v>810</v>
      </c>
      <c r="H641" s="167">
        <v>16.83</v>
      </c>
      <c r="I641" s="168"/>
      <c r="J641" s="169">
        <f>ROUND(I641*H641,2)</f>
        <v>0</v>
      </c>
      <c r="K641" s="165" t="s">
        <v>811</v>
      </c>
      <c r="L641" s="35"/>
      <c r="M641" s="170" t="s">
        <v>613</v>
      </c>
      <c r="N641" s="171" t="s">
        <v>636</v>
      </c>
      <c r="O641" s="36"/>
      <c r="P641" s="172">
        <f>O641*H641</f>
        <v>0</v>
      </c>
      <c r="Q641" s="172">
        <v>0.00019</v>
      </c>
      <c r="R641" s="172">
        <f>Q641*H641</f>
        <v>0.0031977</v>
      </c>
      <c r="S641" s="172">
        <v>0</v>
      </c>
      <c r="T641" s="173">
        <f>S641*H641</f>
        <v>0</v>
      </c>
      <c r="AR641" s="18" t="s">
        <v>892</v>
      </c>
      <c r="AT641" s="18" t="s">
        <v>807</v>
      </c>
      <c r="AU641" s="18" t="s">
        <v>673</v>
      </c>
      <c r="AY641" s="18" t="s">
        <v>805</v>
      </c>
      <c r="BE641" s="174">
        <f>IF(N641="základní",J641,0)</f>
        <v>0</v>
      </c>
      <c r="BF641" s="174">
        <f>IF(N641="snížená",J641,0)</f>
        <v>0</v>
      </c>
      <c r="BG641" s="174">
        <f>IF(N641="zákl. přenesená",J641,0)</f>
        <v>0</v>
      </c>
      <c r="BH641" s="174">
        <f>IF(N641="sníž. přenesená",J641,0)</f>
        <v>0</v>
      </c>
      <c r="BI641" s="174">
        <f>IF(N641="nulová",J641,0)</f>
        <v>0</v>
      </c>
      <c r="BJ641" s="18" t="s">
        <v>615</v>
      </c>
      <c r="BK641" s="174">
        <f>ROUND(I641*H641,2)</f>
        <v>0</v>
      </c>
      <c r="BL641" s="18" t="s">
        <v>892</v>
      </c>
      <c r="BM641" s="18" t="s">
        <v>80</v>
      </c>
    </row>
    <row r="642" spans="2:47" s="1" customFormat="1" ht="28.5" customHeight="1">
      <c r="B642" s="35"/>
      <c r="D642" s="175" t="s">
        <v>814</v>
      </c>
      <c r="F642" s="176" t="s">
        <v>81</v>
      </c>
      <c r="I642" s="132"/>
      <c r="L642" s="35"/>
      <c r="M642" s="65"/>
      <c r="N642" s="36"/>
      <c r="O642" s="36"/>
      <c r="P642" s="36"/>
      <c r="Q642" s="36"/>
      <c r="R642" s="36"/>
      <c r="S642" s="36"/>
      <c r="T642" s="66"/>
      <c r="AT642" s="18" t="s">
        <v>814</v>
      </c>
      <c r="AU642" s="18" t="s">
        <v>673</v>
      </c>
    </row>
    <row r="643" spans="2:51" s="11" customFormat="1" ht="20.25" customHeight="1">
      <c r="B643" s="177"/>
      <c r="D643" s="178" t="s">
        <v>816</v>
      </c>
      <c r="E643" s="179" t="s">
        <v>613</v>
      </c>
      <c r="F643" s="180" t="s">
        <v>735</v>
      </c>
      <c r="H643" s="181">
        <v>16.83</v>
      </c>
      <c r="I643" s="182"/>
      <c r="L643" s="177"/>
      <c r="M643" s="183"/>
      <c r="N643" s="184"/>
      <c r="O643" s="184"/>
      <c r="P643" s="184"/>
      <c r="Q643" s="184"/>
      <c r="R643" s="184"/>
      <c r="S643" s="184"/>
      <c r="T643" s="185"/>
      <c r="AT643" s="186" t="s">
        <v>816</v>
      </c>
      <c r="AU643" s="186" t="s">
        <v>673</v>
      </c>
      <c r="AV643" s="11" t="s">
        <v>673</v>
      </c>
      <c r="AW643" s="11" t="s">
        <v>629</v>
      </c>
      <c r="AX643" s="11" t="s">
        <v>615</v>
      </c>
      <c r="AY643" s="186" t="s">
        <v>805</v>
      </c>
    </row>
    <row r="644" spans="2:65" s="1" customFormat="1" ht="20.25" customHeight="1">
      <c r="B644" s="162"/>
      <c r="C644" s="163" t="s">
        <v>82</v>
      </c>
      <c r="D644" s="163" t="s">
        <v>807</v>
      </c>
      <c r="E644" s="164" t="s">
        <v>83</v>
      </c>
      <c r="F644" s="165" t="s">
        <v>84</v>
      </c>
      <c r="G644" s="166" t="s">
        <v>810</v>
      </c>
      <c r="H644" s="167">
        <v>31.25</v>
      </c>
      <c r="I644" s="168"/>
      <c r="J644" s="169">
        <f>ROUND(I644*H644,2)</f>
        <v>0</v>
      </c>
      <c r="K644" s="165" t="s">
        <v>811</v>
      </c>
      <c r="L644" s="35"/>
      <c r="M644" s="170" t="s">
        <v>613</v>
      </c>
      <c r="N644" s="171" t="s">
        <v>636</v>
      </c>
      <c r="O644" s="36"/>
      <c r="P644" s="172">
        <f>O644*H644</f>
        <v>0</v>
      </c>
      <c r="Q644" s="172">
        <v>0</v>
      </c>
      <c r="R644" s="172">
        <f>Q644*H644</f>
        <v>0</v>
      </c>
      <c r="S644" s="172">
        <v>0</v>
      </c>
      <c r="T644" s="173">
        <f>S644*H644</f>
        <v>0</v>
      </c>
      <c r="AR644" s="18" t="s">
        <v>892</v>
      </c>
      <c r="AT644" s="18" t="s">
        <v>807</v>
      </c>
      <c r="AU644" s="18" t="s">
        <v>673</v>
      </c>
      <c r="AY644" s="18" t="s">
        <v>805</v>
      </c>
      <c r="BE644" s="174">
        <f>IF(N644="základní",J644,0)</f>
        <v>0</v>
      </c>
      <c r="BF644" s="174">
        <f>IF(N644="snížená",J644,0)</f>
        <v>0</v>
      </c>
      <c r="BG644" s="174">
        <f>IF(N644="zákl. přenesená",J644,0)</f>
        <v>0</v>
      </c>
      <c r="BH644" s="174">
        <f>IF(N644="sníž. přenesená",J644,0)</f>
        <v>0</v>
      </c>
      <c r="BI644" s="174">
        <f>IF(N644="nulová",J644,0)</f>
        <v>0</v>
      </c>
      <c r="BJ644" s="18" t="s">
        <v>615</v>
      </c>
      <c r="BK644" s="174">
        <f>ROUND(I644*H644,2)</f>
        <v>0</v>
      </c>
      <c r="BL644" s="18" t="s">
        <v>892</v>
      </c>
      <c r="BM644" s="18" t="s">
        <v>85</v>
      </c>
    </row>
    <row r="645" spans="2:47" s="1" customFormat="1" ht="20.25" customHeight="1">
      <c r="B645" s="35"/>
      <c r="D645" s="175" t="s">
        <v>814</v>
      </c>
      <c r="F645" s="176" t="s">
        <v>86</v>
      </c>
      <c r="I645" s="132"/>
      <c r="L645" s="35"/>
      <c r="M645" s="65"/>
      <c r="N645" s="36"/>
      <c r="O645" s="36"/>
      <c r="P645" s="36"/>
      <c r="Q645" s="36"/>
      <c r="R645" s="36"/>
      <c r="S645" s="36"/>
      <c r="T645" s="66"/>
      <c r="AT645" s="18" t="s">
        <v>814</v>
      </c>
      <c r="AU645" s="18" t="s">
        <v>673</v>
      </c>
    </row>
    <row r="646" spans="2:51" s="11" customFormat="1" ht="20.25" customHeight="1">
      <c r="B646" s="177"/>
      <c r="D646" s="178" t="s">
        <v>816</v>
      </c>
      <c r="E646" s="179" t="s">
        <v>613</v>
      </c>
      <c r="F646" s="180" t="s">
        <v>741</v>
      </c>
      <c r="H646" s="181">
        <v>31.25</v>
      </c>
      <c r="I646" s="182"/>
      <c r="L646" s="177"/>
      <c r="M646" s="183"/>
      <c r="N646" s="184"/>
      <c r="O646" s="184"/>
      <c r="P646" s="184"/>
      <c r="Q646" s="184"/>
      <c r="R646" s="184"/>
      <c r="S646" s="184"/>
      <c r="T646" s="185"/>
      <c r="AT646" s="186" t="s">
        <v>816</v>
      </c>
      <c r="AU646" s="186" t="s">
        <v>673</v>
      </c>
      <c r="AV646" s="11" t="s">
        <v>673</v>
      </c>
      <c r="AW646" s="11" t="s">
        <v>629</v>
      </c>
      <c r="AX646" s="11" t="s">
        <v>615</v>
      </c>
      <c r="AY646" s="186" t="s">
        <v>805</v>
      </c>
    </row>
    <row r="647" spans="2:65" s="1" customFormat="1" ht="20.25" customHeight="1">
      <c r="B647" s="162"/>
      <c r="C647" s="198" t="s">
        <v>87</v>
      </c>
      <c r="D647" s="198" t="s">
        <v>840</v>
      </c>
      <c r="E647" s="199" t="s">
        <v>88</v>
      </c>
      <c r="F647" s="200" t="s">
        <v>89</v>
      </c>
      <c r="G647" s="201" t="s">
        <v>810</v>
      </c>
      <c r="H647" s="202">
        <v>33.75</v>
      </c>
      <c r="I647" s="203"/>
      <c r="J647" s="204">
        <f>ROUND(I647*H647,2)</f>
        <v>0</v>
      </c>
      <c r="K647" s="200" t="s">
        <v>811</v>
      </c>
      <c r="L647" s="205"/>
      <c r="M647" s="206" t="s">
        <v>613</v>
      </c>
      <c r="N647" s="207" t="s">
        <v>636</v>
      </c>
      <c r="O647" s="36"/>
      <c r="P647" s="172">
        <f>O647*H647</f>
        <v>0</v>
      </c>
      <c r="Q647" s="172">
        <v>0.00931</v>
      </c>
      <c r="R647" s="172">
        <f>Q647*H647</f>
        <v>0.3142125</v>
      </c>
      <c r="S647" s="172">
        <v>0</v>
      </c>
      <c r="T647" s="173">
        <f>S647*H647</f>
        <v>0</v>
      </c>
      <c r="AR647" s="18" t="s">
        <v>984</v>
      </c>
      <c r="AT647" s="18" t="s">
        <v>840</v>
      </c>
      <c r="AU647" s="18" t="s">
        <v>673</v>
      </c>
      <c r="AY647" s="18" t="s">
        <v>805</v>
      </c>
      <c r="BE647" s="174">
        <f>IF(N647="základní",J647,0)</f>
        <v>0</v>
      </c>
      <c r="BF647" s="174">
        <f>IF(N647="snížená",J647,0)</f>
        <v>0</v>
      </c>
      <c r="BG647" s="174">
        <f>IF(N647="zákl. přenesená",J647,0)</f>
        <v>0</v>
      </c>
      <c r="BH647" s="174">
        <f>IF(N647="sníž. přenesená",J647,0)</f>
        <v>0</v>
      </c>
      <c r="BI647" s="174">
        <f>IF(N647="nulová",J647,0)</f>
        <v>0</v>
      </c>
      <c r="BJ647" s="18" t="s">
        <v>615</v>
      </c>
      <c r="BK647" s="174">
        <f>ROUND(I647*H647,2)</f>
        <v>0</v>
      </c>
      <c r="BL647" s="18" t="s">
        <v>892</v>
      </c>
      <c r="BM647" s="18" t="s">
        <v>90</v>
      </c>
    </row>
    <row r="648" spans="2:47" s="1" customFormat="1" ht="39.75" customHeight="1">
      <c r="B648" s="35"/>
      <c r="D648" s="175" t="s">
        <v>814</v>
      </c>
      <c r="F648" s="176" t="s">
        <v>91</v>
      </c>
      <c r="I648" s="132"/>
      <c r="L648" s="35"/>
      <c r="M648" s="65"/>
      <c r="N648" s="36"/>
      <c r="O648" s="36"/>
      <c r="P648" s="36"/>
      <c r="Q648" s="36"/>
      <c r="R648" s="36"/>
      <c r="S648" s="36"/>
      <c r="T648" s="66"/>
      <c r="AT648" s="18" t="s">
        <v>814</v>
      </c>
      <c r="AU648" s="18" t="s">
        <v>673</v>
      </c>
    </row>
    <row r="649" spans="2:51" s="11" customFormat="1" ht="20.25" customHeight="1">
      <c r="B649" s="177"/>
      <c r="D649" s="178" t="s">
        <v>816</v>
      </c>
      <c r="E649" s="179" t="s">
        <v>613</v>
      </c>
      <c r="F649" s="180" t="s">
        <v>92</v>
      </c>
      <c r="H649" s="181">
        <v>33.75</v>
      </c>
      <c r="I649" s="182"/>
      <c r="L649" s="177"/>
      <c r="M649" s="183"/>
      <c r="N649" s="184"/>
      <c r="O649" s="184"/>
      <c r="P649" s="184"/>
      <c r="Q649" s="184"/>
      <c r="R649" s="184"/>
      <c r="S649" s="184"/>
      <c r="T649" s="185"/>
      <c r="AT649" s="186" t="s">
        <v>816</v>
      </c>
      <c r="AU649" s="186" t="s">
        <v>673</v>
      </c>
      <c r="AV649" s="11" t="s">
        <v>673</v>
      </c>
      <c r="AW649" s="11" t="s">
        <v>629</v>
      </c>
      <c r="AX649" s="11" t="s">
        <v>615</v>
      </c>
      <c r="AY649" s="186" t="s">
        <v>805</v>
      </c>
    </row>
    <row r="650" spans="2:65" s="1" customFormat="1" ht="28.5" customHeight="1">
      <c r="B650" s="162"/>
      <c r="C650" s="163" t="s">
        <v>93</v>
      </c>
      <c r="D650" s="163" t="s">
        <v>807</v>
      </c>
      <c r="E650" s="164" t="s">
        <v>94</v>
      </c>
      <c r="F650" s="165" t="s">
        <v>95</v>
      </c>
      <c r="G650" s="166" t="s">
        <v>810</v>
      </c>
      <c r="H650" s="167">
        <v>31.25</v>
      </c>
      <c r="I650" s="168"/>
      <c r="J650" s="169">
        <f>ROUND(I650*H650,2)</f>
        <v>0</v>
      </c>
      <c r="K650" s="165" t="s">
        <v>811</v>
      </c>
      <c r="L650" s="35"/>
      <c r="M650" s="170" t="s">
        <v>613</v>
      </c>
      <c r="N650" s="171" t="s">
        <v>636</v>
      </c>
      <c r="O650" s="36"/>
      <c r="P650" s="172">
        <f>O650*H650</f>
        <v>0</v>
      </c>
      <c r="Q650" s="172">
        <v>0</v>
      </c>
      <c r="R650" s="172">
        <f>Q650*H650</f>
        <v>0</v>
      </c>
      <c r="S650" s="172">
        <v>0.014</v>
      </c>
      <c r="T650" s="173">
        <f>S650*H650</f>
        <v>0.4375</v>
      </c>
      <c r="AR650" s="18" t="s">
        <v>892</v>
      </c>
      <c r="AT650" s="18" t="s">
        <v>807</v>
      </c>
      <c r="AU650" s="18" t="s">
        <v>673</v>
      </c>
      <c r="AY650" s="18" t="s">
        <v>805</v>
      </c>
      <c r="BE650" s="174">
        <f>IF(N650="základní",J650,0)</f>
        <v>0</v>
      </c>
      <c r="BF650" s="174">
        <f>IF(N650="snížená",J650,0)</f>
        <v>0</v>
      </c>
      <c r="BG650" s="174">
        <f>IF(N650="zákl. přenesená",J650,0)</f>
        <v>0</v>
      </c>
      <c r="BH650" s="174">
        <f>IF(N650="sníž. přenesená",J650,0)</f>
        <v>0</v>
      </c>
      <c r="BI650" s="174">
        <f>IF(N650="nulová",J650,0)</f>
        <v>0</v>
      </c>
      <c r="BJ650" s="18" t="s">
        <v>615</v>
      </c>
      <c r="BK650" s="174">
        <f>ROUND(I650*H650,2)</f>
        <v>0</v>
      </c>
      <c r="BL650" s="18" t="s">
        <v>892</v>
      </c>
      <c r="BM650" s="18" t="s">
        <v>96</v>
      </c>
    </row>
    <row r="651" spans="2:47" s="1" customFormat="1" ht="28.5" customHeight="1">
      <c r="B651" s="35"/>
      <c r="D651" s="175" t="s">
        <v>814</v>
      </c>
      <c r="F651" s="176" t="s">
        <v>97</v>
      </c>
      <c r="I651" s="132"/>
      <c r="L651" s="35"/>
      <c r="M651" s="65"/>
      <c r="N651" s="36"/>
      <c r="O651" s="36"/>
      <c r="P651" s="36"/>
      <c r="Q651" s="36"/>
      <c r="R651" s="36"/>
      <c r="S651" s="36"/>
      <c r="T651" s="66"/>
      <c r="AT651" s="18" t="s">
        <v>814</v>
      </c>
      <c r="AU651" s="18" t="s">
        <v>673</v>
      </c>
    </row>
    <row r="652" spans="2:51" s="11" customFormat="1" ht="20.25" customHeight="1">
      <c r="B652" s="177"/>
      <c r="D652" s="178" t="s">
        <v>816</v>
      </c>
      <c r="E652" s="179" t="s">
        <v>741</v>
      </c>
      <c r="F652" s="180" t="s">
        <v>98</v>
      </c>
      <c r="H652" s="181">
        <v>31.25</v>
      </c>
      <c r="I652" s="182"/>
      <c r="L652" s="177"/>
      <c r="M652" s="183"/>
      <c r="N652" s="184"/>
      <c r="O652" s="184"/>
      <c r="P652" s="184"/>
      <c r="Q652" s="184"/>
      <c r="R652" s="184"/>
      <c r="S652" s="184"/>
      <c r="T652" s="185"/>
      <c r="AT652" s="186" t="s">
        <v>816</v>
      </c>
      <c r="AU652" s="186" t="s">
        <v>673</v>
      </c>
      <c r="AV652" s="11" t="s">
        <v>673</v>
      </c>
      <c r="AW652" s="11" t="s">
        <v>629</v>
      </c>
      <c r="AX652" s="11" t="s">
        <v>615</v>
      </c>
      <c r="AY652" s="186" t="s">
        <v>805</v>
      </c>
    </row>
    <row r="653" spans="2:65" s="1" customFormat="1" ht="20.25" customHeight="1">
      <c r="B653" s="162"/>
      <c r="C653" s="163" t="s">
        <v>99</v>
      </c>
      <c r="D653" s="163" t="s">
        <v>807</v>
      </c>
      <c r="E653" s="164" t="s">
        <v>100</v>
      </c>
      <c r="F653" s="165" t="s">
        <v>101</v>
      </c>
      <c r="G653" s="166" t="s">
        <v>1074</v>
      </c>
      <c r="H653" s="167">
        <v>0.594</v>
      </c>
      <c r="I653" s="168"/>
      <c r="J653" s="169">
        <f>ROUND(I653*H653,2)</f>
        <v>0</v>
      </c>
      <c r="K653" s="165" t="s">
        <v>811</v>
      </c>
      <c r="L653" s="35"/>
      <c r="M653" s="170" t="s">
        <v>613</v>
      </c>
      <c r="N653" s="171" t="s">
        <v>636</v>
      </c>
      <c r="O653" s="36"/>
      <c r="P653" s="172">
        <f>O653*H653</f>
        <v>0</v>
      </c>
      <c r="Q653" s="172">
        <v>0.00281</v>
      </c>
      <c r="R653" s="172">
        <f>Q653*H653</f>
        <v>0.00166914</v>
      </c>
      <c r="S653" s="172">
        <v>0</v>
      </c>
      <c r="T653" s="173">
        <f>S653*H653</f>
        <v>0</v>
      </c>
      <c r="AR653" s="18" t="s">
        <v>892</v>
      </c>
      <c r="AT653" s="18" t="s">
        <v>807</v>
      </c>
      <c r="AU653" s="18" t="s">
        <v>673</v>
      </c>
      <c r="AY653" s="18" t="s">
        <v>805</v>
      </c>
      <c r="BE653" s="174">
        <f>IF(N653="základní",J653,0)</f>
        <v>0</v>
      </c>
      <c r="BF653" s="174">
        <f>IF(N653="snížená",J653,0)</f>
        <v>0</v>
      </c>
      <c r="BG653" s="174">
        <f>IF(N653="zákl. přenesená",J653,0)</f>
        <v>0</v>
      </c>
      <c r="BH653" s="174">
        <f>IF(N653="sníž. přenesená",J653,0)</f>
        <v>0</v>
      </c>
      <c r="BI653" s="174">
        <f>IF(N653="nulová",J653,0)</f>
        <v>0</v>
      </c>
      <c r="BJ653" s="18" t="s">
        <v>615</v>
      </c>
      <c r="BK653" s="174">
        <f>ROUND(I653*H653,2)</f>
        <v>0</v>
      </c>
      <c r="BL653" s="18" t="s">
        <v>892</v>
      </c>
      <c r="BM653" s="18" t="s">
        <v>102</v>
      </c>
    </row>
    <row r="654" spans="2:47" s="1" customFormat="1" ht="20.25" customHeight="1">
      <c r="B654" s="35"/>
      <c r="D654" s="175" t="s">
        <v>814</v>
      </c>
      <c r="F654" s="176" t="s">
        <v>103</v>
      </c>
      <c r="I654" s="132"/>
      <c r="L654" s="35"/>
      <c r="M654" s="65"/>
      <c r="N654" s="36"/>
      <c r="O654" s="36"/>
      <c r="P654" s="36"/>
      <c r="Q654" s="36"/>
      <c r="R654" s="36"/>
      <c r="S654" s="36"/>
      <c r="T654" s="66"/>
      <c r="AT654" s="18" t="s">
        <v>814</v>
      </c>
      <c r="AU654" s="18" t="s">
        <v>673</v>
      </c>
    </row>
    <row r="655" spans="2:51" s="11" customFormat="1" ht="20.25" customHeight="1">
      <c r="B655" s="177"/>
      <c r="D655" s="178" t="s">
        <v>816</v>
      </c>
      <c r="E655" s="179" t="s">
        <v>613</v>
      </c>
      <c r="F655" s="180" t="s">
        <v>104</v>
      </c>
      <c r="H655" s="181">
        <v>0.594</v>
      </c>
      <c r="I655" s="182"/>
      <c r="L655" s="177"/>
      <c r="M655" s="183"/>
      <c r="N655" s="184"/>
      <c r="O655" s="184"/>
      <c r="P655" s="184"/>
      <c r="Q655" s="184"/>
      <c r="R655" s="184"/>
      <c r="S655" s="184"/>
      <c r="T655" s="185"/>
      <c r="AT655" s="186" t="s">
        <v>816</v>
      </c>
      <c r="AU655" s="186" t="s">
        <v>673</v>
      </c>
      <c r="AV655" s="11" t="s">
        <v>673</v>
      </c>
      <c r="AW655" s="11" t="s">
        <v>629</v>
      </c>
      <c r="AX655" s="11" t="s">
        <v>615</v>
      </c>
      <c r="AY655" s="186" t="s">
        <v>805</v>
      </c>
    </row>
    <row r="656" spans="2:65" s="1" customFormat="1" ht="20.25" customHeight="1">
      <c r="B656" s="162"/>
      <c r="C656" s="163" t="s">
        <v>105</v>
      </c>
      <c r="D656" s="163" t="s">
        <v>807</v>
      </c>
      <c r="E656" s="164" t="s">
        <v>106</v>
      </c>
      <c r="F656" s="165" t="s">
        <v>107</v>
      </c>
      <c r="G656" s="166" t="s">
        <v>1243</v>
      </c>
      <c r="H656" s="167">
        <v>1.63</v>
      </c>
      <c r="I656" s="168"/>
      <c r="J656" s="169">
        <f>ROUND(I656*H656,2)</f>
        <v>0</v>
      </c>
      <c r="K656" s="165" t="s">
        <v>811</v>
      </c>
      <c r="L656" s="35"/>
      <c r="M656" s="170" t="s">
        <v>613</v>
      </c>
      <c r="N656" s="171" t="s">
        <v>636</v>
      </c>
      <c r="O656" s="36"/>
      <c r="P656" s="172">
        <f>O656*H656</f>
        <v>0</v>
      </c>
      <c r="Q656" s="172">
        <v>0</v>
      </c>
      <c r="R656" s="172">
        <f>Q656*H656</f>
        <v>0</v>
      </c>
      <c r="S656" s="172">
        <v>0</v>
      </c>
      <c r="T656" s="173">
        <f>S656*H656</f>
        <v>0</v>
      </c>
      <c r="AR656" s="18" t="s">
        <v>892</v>
      </c>
      <c r="AT656" s="18" t="s">
        <v>807</v>
      </c>
      <c r="AU656" s="18" t="s">
        <v>673</v>
      </c>
      <c r="AY656" s="18" t="s">
        <v>805</v>
      </c>
      <c r="BE656" s="174">
        <f>IF(N656="základní",J656,0)</f>
        <v>0</v>
      </c>
      <c r="BF656" s="174">
        <f>IF(N656="snížená",J656,0)</f>
        <v>0</v>
      </c>
      <c r="BG656" s="174">
        <f>IF(N656="zákl. přenesená",J656,0)</f>
        <v>0</v>
      </c>
      <c r="BH656" s="174">
        <f>IF(N656="sníž. přenesená",J656,0)</f>
        <v>0</v>
      </c>
      <c r="BI656" s="174">
        <f>IF(N656="nulová",J656,0)</f>
        <v>0</v>
      </c>
      <c r="BJ656" s="18" t="s">
        <v>615</v>
      </c>
      <c r="BK656" s="174">
        <f>ROUND(I656*H656,2)</f>
        <v>0</v>
      </c>
      <c r="BL656" s="18" t="s">
        <v>892</v>
      </c>
      <c r="BM656" s="18" t="s">
        <v>108</v>
      </c>
    </row>
    <row r="657" spans="2:47" s="1" customFormat="1" ht="39.75" customHeight="1">
      <c r="B657" s="35"/>
      <c r="D657" s="175" t="s">
        <v>814</v>
      </c>
      <c r="F657" s="176" t="s">
        <v>109</v>
      </c>
      <c r="I657" s="132"/>
      <c r="L657" s="35"/>
      <c r="M657" s="65"/>
      <c r="N657" s="36"/>
      <c r="O657" s="36"/>
      <c r="P657" s="36"/>
      <c r="Q657" s="36"/>
      <c r="R657" s="36"/>
      <c r="S657" s="36"/>
      <c r="T657" s="66"/>
      <c r="AT657" s="18" t="s">
        <v>814</v>
      </c>
      <c r="AU657" s="18" t="s">
        <v>673</v>
      </c>
    </row>
    <row r="658" spans="2:63" s="10" customFormat="1" ht="29.25" customHeight="1">
      <c r="B658" s="148"/>
      <c r="D658" s="159" t="s">
        <v>664</v>
      </c>
      <c r="E658" s="160" t="s">
        <v>110</v>
      </c>
      <c r="F658" s="160" t="s">
        <v>111</v>
      </c>
      <c r="I658" s="151"/>
      <c r="J658" s="161">
        <f>BK658</f>
        <v>0</v>
      </c>
      <c r="L658" s="148"/>
      <c r="M658" s="153"/>
      <c r="N658" s="154"/>
      <c r="O658" s="154"/>
      <c r="P658" s="155">
        <f>SUM(P659:P737)</f>
        <v>0</v>
      </c>
      <c r="Q658" s="154"/>
      <c r="R658" s="155">
        <f>SUM(R659:R737)</f>
        <v>0.8998806800000001</v>
      </c>
      <c r="S658" s="154"/>
      <c r="T658" s="156">
        <f>SUM(T659:T737)</f>
        <v>0.6303459</v>
      </c>
      <c r="AR658" s="149" t="s">
        <v>673</v>
      </c>
      <c r="AT658" s="157" t="s">
        <v>664</v>
      </c>
      <c r="AU658" s="157" t="s">
        <v>615</v>
      </c>
      <c r="AY658" s="149" t="s">
        <v>805</v>
      </c>
      <c r="BK658" s="158">
        <f>SUM(BK659:BK737)</f>
        <v>0</v>
      </c>
    </row>
    <row r="659" spans="2:65" s="1" customFormat="1" ht="20.25" customHeight="1">
      <c r="B659" s="162"/>
      <c r="C659" s="163" t="s">
        <v>112</v>
      </c>
      <c r="D659" s="163" t="s">
        <v>807</v>
      </c>
      <c r="E659" s="164" t="s">
        <v>113</v>
      </c>
      <c r="F659" s="165" t="s">
        <v>114</v>
      </c>
      <c r="G659" s="166" t="s">
        <v>810</v>
      </c>
      <c r="H659" s="167">
        <v>34.17</v>
      </c>
      <c r="I659" s="168"/>
      <c r="J659" s="169">
        <f>ROUND(I659*H659,2)</f>
        <v>0</v>
      </c>
      <c r="K659" s="165" t="s">
        <v>811</v>
      </c>
      <c r="L659" s="35"/>
      <c r="M659" s="170" t="s">
        <v>613</v>
      </c>
      <c r="N659" s="171" t="s">
        <v>636</v>
      </c>
      <c r="O659" s="36"/>
      <c r="P659" s="172">
        <f>O659*H659</f>
        <v>0</v>
      </c>
      <c r="Q659" s="172">
        <v>0</v>
      </c>
      <c r="R659" s="172">
        <f>Q659*H659</f>
        <v>0</v>
      </c>
      <c r="S659" s="172">
        <v>0.00594</v>
      </c>
      <c r="T659" s="173">
        <f>S659*H659</f>
        <v>0.2029698</v>
      </c>
      <c r="AR659" s="18" t="s">
        <v>892</v>
      </c>
      <c r="AT659" s="18" t="s">
        <v>807</v>
      </c>
      <c r="AU659" s="18" t="s">
        <v>673</v>
      </c>
      <c r="AY659" s="18" t="s">
        <v>805</v>
      </c>
      <c r="BE659" s="174">
        <f>IF(N659="základní",J659,0)</f>
        <v>0</v>
      </c>
      <c r="BF659" s="174">
        <f>IF(N659="snížená",J659,0)</f>
        <v>0</v>
      </c>
      <c r="BG659" s="174">
        <f>IF(N659="zákl. přenesená",J659,0)</f>
        <v>0</v>
      </c>
      <c r="BH659" s="174">
        <f>IF(N659="sníž. přenesená",J659,0)</f>
        <v>0</v>
      </c>
      <c r="BI659" s="174">
        <f>IF(N659="nulová",J659,0)</f>
        <v>0</v>
      </c>
      <c r="BJ659" s="18" t="s">
        <v>615</v>
      </c>
      <c r="BK659" s="174">
        <f>ROUND(I659*H659,2)</f>
        <v>0</v>
      </c>
      <c r="BL659" s="18" t="s">
        <v>892</v>
      </c>
      <c r="BM659" s="18" t="s">
        <v>115</v>
      </c>
    </row>
    <row r="660" spans="2:47" s="1" customFormat="1" ht="20.25" customHeight="1">
      <c r="B660" s="35"/>
      <c r="D660" s="175" t="s">
        <v>814</v>
      </c>
      <c r="F660" s="176" t="s">
        <v>116</v>
      </c>
      <c r="I660" s="132"/>
      <c r="L660" s="35"/>
      <c r="M660" s="65"/>
      <c r="N660" s="36"/>
      <c r="O660" s="36"/>
      <c r="P660" s="36"/>
      <c r="Q660" s="36"/>
      <c r="R660" s="36"/>
      <c r="S660" s="36"/>
      <c r="T660" s="66"/>
      <c r="AT660" s="18" t="s">
        <v>814</v>
      </c>
      <c r="AU660" s="18" t="s">
        <v>673</v>
      </c>
    </row>
    <row r="661" spans="2:51" s="11" customFormat="1" ht="20.25" customHeight="1">
      <c r="B661" s="177"/>
      <c r="D661" s="178" t="s">
        <v>816</v>
      </c>
      <c r="E661" s="179" t="s">
        <v>752</v>
      </c>
      <c r="F661" s="180" t="s">
        <v>117</v>
      </c>
      <c r="H661" s="181">
        <v>34.17</v>
      </c>
      <c r="I661" s="182"/>
      <c r="L661" s="177"/>
      <c r="M661" s="183"/>
      <c r="N661" s="184"/>
      <c r="O661" s="184"/>
      <c r="P661" s="184"/>
      <c r="Q661" s="184"/>
      <c r="R661" s="184"/>
      <c r="S661" s="184"/>
      <c r="T661" s="185"/>
      <c r="AT661" s="186" t="s">
        <v>816</v>
      </c>
      <c r="AU661" s="186" t="s">
        <v>673</v>
      </c>
      <c r="AV661" s="11" t="s">
        <v>673</v>
      </c>
      <c r="AW661" s="11" t="s">
        <v>629</v>
      </c>
      <c r="AX661" s="11" t="s">
        <v>615</v>
      </c>
      <c r="AY661" s="186" t="s">
        <v>805</v>
      </c>
    </row>
    <row r="662" spans="2:65" s="1" customFormat="1" ht="20.25" customHeight="1">
      <c r="B662" s="162"/>
      <c r="C662" s="163" t="s">
        <v>118</v>
      </c>
      <c r="D662" s="163" t="s">
        <v>807</v>
      </c>
      <c r="E662" s="164" t="s">
        <v>119</v>
      </c>
      <c r="F662" s="165" t="s">
        <v>120</v>
      </c>
      <c r="G662" s="166" t="s">
        <v>810</v>
      </c>
      <c r="H662" s="167">
        <v>34.17</v>
      </c>
      <c r="I662" s="168"/>
      <c r="J662" s="169">
        <f>ROUND(I662*H662,2)</f>
        <v>0</v>
      </c>
      <c r="K662" s="165" t="s">
        <v>613</v>
      </c>
      <c r="L662" s="35"/>
      <c r="M662" s="170" t="s">
        <v>613</v>
      </c>
      <c r="N662" s="171" t="s">
        <v>636</v>
      </c>
      <c r="O662" s="36"/>
      <c r="P662" s="172">
        <f>O662*H662</f>
        <v>0</v>
      </c>
      <c r="Q662" s="172">
        <v>0</v>
      </c>
      <c r="R662" s="172">
        <f>Q662*H662</f>
        <v>0</v>
      </c>
      <c r="S662" s="172">
        <v>0</v>
      </c>
      <c r="T662" s="173">
        <f>S662*H662</f>
        <v>0</v>
      </c>
      <c r="AR662" s="18" t="s">
        <v>892</v>
      </c>
      <c r="AT662" s="18" t="s">
        <v>807</v>
      </c>
      <c r="AU662" s="18" t="s">
        <v>673</v>
      </c>
      <c r="AY662" s="18" t="s">
        <v>805</v>
      </c>
      <c r="BE662" s="174">
        <f>IF(N662="základní",J662,0)</f>
        <v>0</v>
      </c>
      <c r="BF662" s="174">
        <f>IF(N662="snížená",J662,0)</f>
        <v>0</v>
      </c>
      <c r="BG662" s="174">
        <f>IF(N662="zákl. přenesená",J662,0)</f>
        <v>0</v>
      </c>
      <c r="BH662" s="174">
        <f>IF(N662="sníž. přenesená",J662,0)</f>
        <v>0</v>
      </c>
      <c r="BI662" s="174">
        <f>IF(N662="nulová",J662,0)</f>
        <v>0</v>
      </c>
      <c r="BJ662" s="18" t="s">
        <v>615</v>
      </c>
      <c r="BK662" s="174">
        <f>ROUND(I662*H662,2)</f>
        <v>0</v>
      </c>
      <c r="BL662" s="18" t="s">
        <v>892</v>
      </c>
      <c r="BM662" s="18" t="s">
        <v>121</v>
      </c>
    </row>
    <row r="663" spans="2:47" s="1" customFormat="1" ht="20.25" customHeight="1">
      <c r="B663" s="35"/>
      <c r="D663" s="175" t="s">
        <v>814</v>
      </c>
      <c r="F663" s="176" t="s">
        <v>122</v>
      </c>
      <c r="I663" s="132"/>
      <c r="L663" s="35"/>
      <c r="M663" s="65"/>
      <c r="N663" s="36"/>
      <c r="O663" s="36"/>
      <c r="P663" s="36"/>
      <c r="Q663" s="36"/>
      <c r="R663" s="36"/>
      <c r="S663" s="36"/>
      <c r="T663" s="66"/>
      <c r="AT663" s="18" t="s">
        <v>814</v>
      </c>
      <c r="AU663" s="18" t="s">
        <v>673</v>
      </c>
    </row>
    <row r="664" spans="2:51" s="11" customFormat="1" ht="20.25" customHeight="1">
      <c r="B664" s="177"/>
      <c r="D664" s="178" t="s">
        <v>816</v>
      </c>
      <c r="E664" s="179" t="s">
        <v>613</v>
      </c>
      <c r="F664" s="180" t="s">
        <v>752</v>
      </c>
      <c r="H664" s="181">
        <v>34.17</v>
      </c>
      <c r="I664" s="182"/>
      <c r="L664" s="177"/>
      <c r="M664" s="183"/>
      <c r="N664" s="184"/>
      <c r="O664" s="184"/>
      <c r="P664" s="184"/>
      <c r="Q664" s="184"/>
      <c r="R664" s="184"/>
      <c r="S664" s="184"/>
      <c r="T664" s="185"/>
      <c r="AT664" s="186" t="s">
        <v>816</v>
      </c>
      <c r="AU664" s="186" t="s">
        <v>673</v>
      </c>
      <c r="AV664" s="11" t="s">
        <v>673</v>
      </c>
      <c r="AW664" s="11" t="s">
        <v>629</v>
      </c>
      <c r="AX664" s="11" t="s">
        <v>615</v>
      </c>
      <c r="AY664" s="186" t="s">
        <v>805</v>
      </c>
    </row>
    <row r="665" spans="2:65" s="1" customFormat="1" ht="20.25" customHeight="1">
      <c r="B665" s="162"/>
      <c r="C665" s="198" t="s">
        <v>123</v>
      </c>
      <c r="D665" s="198" t="s">
        <v>840</v>
      </c>
      <c r="E665" s="199" t="s">
        <v>124</v>
      </c>
      <c r="F665" s="200" t="s">
        <v>125</v>
      </c>
      <c r="G665" s="201" t="s">
        <v>810</v>
      </c>
      <c r="H665" s="202">
        <v>39.296</v>
      </c>
      <c r="I665" s="203"/>
      <c r="J665" s="204">
        <f>ROUND(I665*H665,2)</f>
        <v>0</v>
      </c>
      <c r="K665" s="200" t="s">
        <v>811</v>
      </c>
      <c r="L665" s="205"/>
      <c r="M665" s="206" t="s">
        <v>613</v>
      </c>
      <c r="N665" s="207" t="s">
        <v>636</v>
      </c>
      <c r="O665" s="36"/>
      <c r="P665" s="172">
        <f>O665*H665</f>
        <v>0</v>
      </c>
      <c r="Q665" s="172">
        <v>0.00038</v>
      </c>
      <c r="R665" s="172">
        <f>Q665*H665</f>
        <v>0.014932480000000001</v>
      </c>
      <c r="S665" s="172">
        <v>0</v>
      </c>
      <c r="T665" s="173">
        <f>S665*H665</f>
        <v>0</v>
      </c>
      <c r="AR665" s="18" t="s">
        <v>984</v>
      </c>
      <c r="AT665" s="18" t="s">
        <v>840</v>
      </c>
      <c r="AU665" s="18" t="s">
        <v>673</v>
      </c>
      <c r="AY665" s="18" t="s">
        <v>805</v>
      </c>
      <c r="BE665" s="174">
        <f>IF(N665="základní",J665,0)</f>
        <v>0</v>
      </c>
      <c r="BF665" s="174">
        <f>IF(N665="snížená",J665,0)</f>
        <v>0</v>
      </c>
      <c r="BG665" s="174">
        <f>IF(N665="zákl. přenesená",J665,0)</f>
        <v>0</v>
      </c>
      <c r="BH665" s="174">
        <f>IF(N665="sníž. přenesená",J665,0)</f>
        <v>0</v>
      </c>
      <c r="BI665" s="174">
        <f>IF(N665="nulová",J665,0)</f>
        <v>0</v>
      </c>
      <c r="BJ665" s="18" t="s">
        <v>615</v>
      </c>
      <c r="BK665" s="174">
        <f>ROUND(I665*H665,2)</f>
        <v>0</v>
      </c>
      <c r="BL665" s="18" t="s">
        <v>892</v>
      </c>
      <c r="BM665" s="18" t="s">
        <v>126</v>
      </c>
    </row>
    <row r="666" spans="2:47" s="1" customFormat="1" ht="28.5" customHeight="1">
      <c r="B666" s="35"/>
      <c r="D666" s="175" t="s">
        <v>814</v>
      </c>
      <c r="F666" s="176" t="s">
        <v>127</v>
      </c>
      <c r="I666" s="132"/>
      <c r="L666" s="35"/>
      <c r="M666" s="65"/>
      <c r="N666" s="36"/>
      <c r="O666" s="36"/>
      <c r="P666" s="36"/>
      <c r="Q666" s="36"/>
      <c r="R666" s="36"/>
      <c r="S666" s="36"/>
      <c r="T666" s="66"/>
      <c r="AT666" s="18" t="s">
        <v>814</v>
      </c>
      <c r="AU666" s="18" t="s">
        <v>673</v>
      </c>
    </row>
    <row r="667" spans="2:47" s="1" customFormat="1" ht="96.75" customHeight="1">
      <c r="B667" s="35"/>
      <c r="D667" s="175" t="s">
        <v>897</v>
      </c>
      <c r="F667" s="210" t="s">
        <v>128</v>
      </c>
      <c r="I667" s="132"/>
      <c r="L667" s="35"/>
      <c r="M667" s="65"/>
      <c r="N667" s="36"/>
      <c r="O667" s="36"/>
      <c r="P667" s="36"/>
      <c r="Q667" s="36"/>
      <c r="R667" s="36"/>
      <c r="S667" s="36"/>
      <c r="T667" s="66"/>
      <c r="AT667" s="18" t="s">
        <v>897</v>
      </c>
      <c r="AU667" s="18" t="s">
        <v>673</v>
      </c>
    </row>
    <row r="668" spans="2:51" s="11" customFormat="1" ht="20.25" customHeight="1">
      <c r="B668" s="177"/>
      <c r="D668" s="178" t="s">
        <v>816</v>
      </c>
      <c r="E668" s="179" t="s">
        <v>613</v>
      </c>
      <c r="F668" s="180" t="s">
        <v>129</v>
      </c>
      <c r="H668" s="181">
        <v>39.296</v>
      </c>
      <c r="I668" s="182"/>
      <c r="L668" s="177"/>
      <c r="M668" s="183"/>
      <c r="N668" s="184"/>
      <c r="O668" s="184"/>
      <c r="P668" s="184"/>
      <c r="Q668" s="184"/>
      <c r="R668" s="184"/>
      <c r="S668" s="184"/>
      <c r="T668" s="185"/>
      <c r="AT668" s="186" t="s">
        <v>816</v>
      </c>
      <c r="AU668" s="186" t="s">
        <v>673</v>
      </c>
      <c r="AV668" s="11" t="s">
        <v>673</v>
      </c>
      <c r="AW668" s="11" t="s">
        <v>629</v>
      </c>
      <c r="AX668" s="11" t="s">
        <v>615</v>
      </c>
      <c r="AY668" s="186" t="s">
        <v>805</v>
      </c>
    </row>
    <row r="669" spans="2:65" s="1" customFormat="1" ht="20.25" customHeight="1">
      <c r="B669" s="162"/>
      <c r="C669" s="163" t="s">
        <v>130</v>
      </c>
      <c r="D669" s="163" t="s">
        <v>807</v>
      </c>
      <c r="E669" s="164" t="s">
        <v>131</v>
      </c>
      <c r="F669" s="165" t="s">
        <v>132</v>
      </c>
      <c r="G669" s="166" t="s">
        <v>969</v>
      </c>
      <c r="H669" s="167">
        <v>22.9</v>
      </c>
      <c r="I669" s="168"/>
      <c r="J669" s="169">
        <f>ROUND(I669*H669,2)</f>
        <v>0</v>
      </c>
      <c r="K669" s="165" t="s">
        <v>811</v>
      </c>
      <c r="L669" s="35"/>
      <c r="M669" s="170" t="s">
        <v>613</v>
      </c>
      <c r="N669" s="171" t="s">
        <v>636</v>
      </c>
      <c r="O669" s="36"/>
      <c r="P669" s="172">
        <f>O669*H669</f>
        <v>0</v>
      </c>
      <c r="Q669" s="172">
        <v>0</v>
      </c>
      <c r="R669" s="172">
        <f>Q669*H669</f>
        <v>0</v>
      </c>
      <c r="S669" s="172">
        <v>0.0017</v>
      </c>
      <c r="T669" s="173">
        <f>S669*H669</f>
        <v>0.03892999999999999</v>
      </c>
      <c r="AR669" s="18" t="s">
        <v>892</v>
      </c>
      <c r="AT669" s="18" t="s">
        <v>807</v>
      </c>
      <c r="AU669" s="18" t="s">
        <v>673</v>
      </c>
      <c r="AY669" s="18" t="s">
        <v>805</v>
      </c>
      <c r="BE669" s="174">
        <f>IF(N669="základní",J669,0)</f>
        <v>0</v>
      </c>
      <c r="BF669" s="174">
        <f>IF(N669="snížená",J669,0)</f>
        <v>0</v>
      </c>
      <c r="BG669" s="174">
        <f>IF(N669="zákl. přenesená",J669,0)</f>
        <v>0</v>
      </c>
      <c r="BH669" s="174">
        <f>IF(N669="sníž. přenesená",J669,0)</f>
        <v>0</v>
      </c>
      <c r="BI669" s="174">
        <f>IF(N669="nulová",J669,0)</f>
        <v>0</v>
      </c>
      <c r="BJ669" s="18" t="s">
        <v>615</v>
      </c>
      <c r="BK669" s="174">
        <f>ROUND(I669*H669,2)</f>
        <v>0</v>
      </c>
      <c r="BL669" s="18" t="s">
        <v>892</v>
      </c>
      <c r="BM669" s="18" t="s">
        <v>133</v>
      </c>
    </row>
    <row r="670" spans="2:47" s="1" customFormat="1" ht="20.25" customHeight="1">
      <c r="B670" s="35"/>
      <c r="D670" s="175" t="s">
        <v>814</v>
      </c>
      <c r="F670" s="176" t="s">
        <v>134</v>
      </c>
      <c r="I670" s="132"/>
      <c r="L670" s="35"/>
      <c r="M670" s="65"/>
      <c r="N670" s="36"/>
      <c r="O670" s="36"/>
      <c r="P670" s="36"/>
      <c r="Q670" s="36"/>
      <c r="R670" s="36"/>
      <c r="S670" s="36"/>
      <c r="T670" s="66"/>
      <c r="AT670" s="18" t="s">
        <v>814</v>
      </c>
      <c r="AU670" s="18" t="s">
        <v>673</v>
      </c>
    </row>
    <row r="671" spans="2:51" s="11" customFormat="1" ht="20.25" customHeight="1">
      <c r="B671" s="177"/>
      <c r="D671" s="178" t="s">
        <v>816</v>
      </c>
      <c r="E671" s="179" t="s">
        <v>759</v>
      </c>
      <c r="F671" s="180" t="s">
        <v>135</v>
      </c>
      <c r="H671" s="181">
        <v>22.9</v>
      </c>
      <c r="I671" s="182"/>
      <c r="L671" s="177"/>
      <c r="M671" s="183"/>
      <c r="N671" s="184"/>
      <c r="O671" s="184"/>
      <c r="P671" s="184"/>
      <c r="Q671" s="184"/>
      <c r="R671" s="184"/>
      <c r="S671" s="184"/>
      <c r="T671" s="185"/>
      <c r="AT671" s="186" t="s">
        <v>816</v>
      </c>
      <c r="AU671" s="186" t="s">
        <v>673</v>
      </c>
      <c r="AV671" s="11" t="s">
        <v>673</v>
      </c>
      <c r="AW671" s="11" t="s">
        <v>629</v>
      </c>
      <c r="AX671" s="11" t="s">
        <v>615</v>
      </c>
      <c r="AY671" s="186" t="s">
        <v>805</v>
      </c>
    </row>
    <row r="672" spans="2:65" s="1" customFormat="1" ht="20.25" customHeight="1">
      <c r="B672" s="162"/>
      <c r="C672" s="163" t="s">
        <v>136</v>
      </c>
      <c r="D672" s="163" t="s">
        <v>807</v>
      </c>
      <c r="E672" s="164" t="s">
        <v>137</v>
      </c>
      <c r="F672" s="165" t="s">
        <v>138</v>
      </c>
      <c r="G672" s="166" t="s">
        <v>969</v>
      </c>
      <c r="H672" s="167">
        <v>12.35</v>
      </c>
      <c r="I672" s="168"/>
      <c r="J672" s="169">
        <f>ROUND(I672*H672,2)</f>
        <v>0</v>
      </c>
      <c r="K672" s="165" t="s">
        <v>811</v>
      </c>
      <c r="L672" s="35"/>
      <c r="M672" s="170" t="s">
        <v>613</v>
      </c>
      <c r="N672" s="171" t="s">
        <v>636</v>
      </c>
      <c r="O672" s="36"/>
      <c r="P672" s="172">
        <f>O672*H672</f>
        <v>0</v>
      </c>
      <c r="Q672" s="172">
        <v>0</v>
      </c>
      <c r="R672" s="172">
        <f>Q672*H672</f>
        <v>0</v>
      </c>
      <c r="S672" s="172">
        <v>0.00177</v>
      </c>
      <c r="T672" s="173">
        <f>S672*H672</f>
        <v>0.0218595</v>
      </c>
      <c r="AR672" s="18" t="s">
        <v>892</v>
      </c>
      <c r="AT672" s="18" t="s">
        <v>807</v>
      </c>
      <c r="AU672" s="18" t="s">
        <v>673</v>
      </c>
      <c r="AY672" s="18" t="s">
        <v>805</v>
      </c>
      <c r="BE672" s="174">
        <f>IF(N672="základní",J672,0)</f>
        <v>0</v>
      </c>
      <c r="BF672" s="174">
        <f>IF(N672="snížená",J672,0)</f>
        <v>0</v>
      </c>
      <c r="BG672" s="174">
        <f>IF(N672="zákl. přenesená",J672,0)</f>
        <v>0</v>
      </c>
      <c r="BH672" s="174">
        <f>IF(N672="sníž. přenesená",J672,0)</f>
        <v>0</v>
      </c>
      <c r="BI672" s="174">
        <f>IF(N672="nulová",J672,0)</f>
        <v>0</v>
      </c>
      <c r="BJ672" s="18" t="s">
        <v>615</v>
      </c>
      <c r="BK672" s="174">
        <f>ROUND(I672*H672,2)</f>
        <v>0</v>
      </c>
      <c r="BL672" s="18" t="s">
        <v>892</v>
      </c>
      <c r="BM672" s="18" t="s">
        <v>139</v>
      </c>
    </row>
    <row r="673" spans="2:47" s="1" customFormat="1" ht="20.25" customHeight="1">
      <c r="B673" s="35"/>
      <c r="D673" s="175" t="s">
        <v>814</v>
      </c>
      <c r="F673" s="176" t="s">
        <v>140</v>
      </c>
      <c r="I673" s="132"/>
      <c r="L673" s="35"/>
      <c r="M673" s="65"/>
      <c r="N673" s="36"/>
      <c r="O673" s="36"/>
      <c r="P673" s="36"/>
      <c r="Q673" s="36"/>
      <c r="R673" s="36"/>
      <c r="S673" s="36"/>
      <c r="T673" s="66"/>
      <c r="AT673" s="18" t="s">
        <v>814</v>
      </c>
      <c r="AU673" s="18" t="s">
        <v>673</v>
      </c>
    </row>
    <row r="674" spans="2:51" s="11" customFormat="1" ht="20.25" customHeight="1">
      <c r="B674" s="177"/>
      <c r="D674" s="178" t="s">
        <v>816</v>
      </c>
      <c r="E674" s="179" t="s">
        <v>613</v>
      </c>
      <c r="F674" s="180" t="s">
        <v>141</v>
      </c>
      <c r="H674" s="181">
        <v>12.35</v>
      </c>
      <c r="I674" s="182"/>
      <c r="L674" s="177"/>
      <c r="M674" s="183"/>
      <c r="N674" s="184"/>
      <c r="O674" s="184"/>
      <c r="P674" s="184"/>
      <c r="Q674" s="184"/>
      <c r="R674" s="184"/>
      <c r="S674" s="184"/>
      <c r="T674" s="185"/>
      <c r="AT674" s="186" t="s">
        <v>816</v>
      </c>
      <c r="AU674" s="186" t="s">
        <v>673</v>
      </c>
      <c r="AV674" s="11" t="s">
        <v>673</v>
      </c>
      <c r="AW674" s="11" t="s">
        <v>629</v>
      </c>
      <c r="AX674" s="11" t="s">
        <v>615</v>
      </c>
      <c r="AY674" s="186" t="s">
        <v>805</v>
      </c>
    </row>
    <row r="675" spans="2:65" s="1" customFormat="1" ht="20.25" customHeight="1">
      <c r="B675" s="162"/>
      <c r="C675" s="163" t="s">
        <v>142</v>
      </c>
      <c r="D675" s="163" t="s">
        <v>807</v>
      </c>
      <c r="E675" s="164" t="s">
        <v>143</v>
      </c>
      <c r="F675" s="165" t="s">
        <v>144</v>
      </c>
      <c r="G675" s="166" t="s">
        <v>969</v>
      </c>
      <c r="H675" s="167">
        <v>18.2</v>
      </c>
      <c r="I675" s="168"/>
      <c r="J675" s="169">
        <f>ROUND(I675*H675,2)</f>
        <v>0</v>
      </c>
      <c r="K675" s="165" t="s">
        <v>811</v>
      </c>
      <c r="L675" s="35"/>
      <c r="M675" s="170" t="s">
        <v>613</v>
      </c>
      <c r="N675" s="171" t="s">
        <v>636</v>
      </c>
      <c r="O675" s="36"/>
      <c r="P675" s="172">
        <f>O675*H675</f>
        <v>0</v>
      </c>
      <c r="Q675" s="172">
        <v>0</v>
      </c>
      <c r="R675" s="172">
        <f>Q675*H675</f>
        <v>0</v>
      </c>
      <c r="S675" s="172">
        <v>0.00191</v>
      </c>
      <c r="T675" s="173">
        <f>S675*H675</f>
        <v>0.034762</v>
      </c>
      <c r="AR675" s="18" t="s">
        <v>892</v>
      </c>
      <c r="AT675" s="18" t="s">
        <v>807</v>
      </c>
      <c r="AU675" s="18" t="s">
        <v>673</v>
      </c>
      <c r="AY675" s="18" t="s">
        <v>805</v>
      </c>
      <c r="BE675" s="174">
        <f>IF(N675="základní",J675,0)</f>
        <v>0</v>
      </c>
      <c r="BF675" s="174">
        <f>IF(N675="snížená",J675,0)</f>
        <v>0</v>
      </c>
      <c r="BG675" s="174">
        <f>IF(N675="zákl. přenesená",J675,0)</f>
        <v>0</v>
      </c>
      <c r="BH675" s="174">
        <f>IF(N675="sníž. přenesená",J675,0)</f>
        <v>0</v>
      </c>
      <c r="BI675" s="174">
        <f>IF(N675="nulová",J675,0)</f>
        <v>0</v>
      </c>
      <c r="BJ675" s="18" t="s">
        <v>615</v>
      </c>
      <c r="BK675" s="174">
        <f>ROUND(I675*H675,2)</f>
        <v>0</v>
      </c>
      <c r="BL675" s="18" t="s">
        <v>892</v>
      </c>
      <c r="BM675" s="18" t="s">
        <v>145</v>
      </c>
    </row>
    <row r="676" spans="2:47" s="1" customFormat="1" ht="28.5" customHeight="1">
      <c r="B676" s="35"/>
      <c r="D676" s="175" t="s">
        <v>814</v>
      </c>
      <c r="F676" s="176" t="s">
        <v>146</v>
      </c>
      <c r="I676" s="132"/>
      <c r="L676" s="35"/>
      <c r="M676" s="65"/>
      <c r="N676" s="36"/>
      <c r="O676" s="36"/>
      <c r="P676" s="36"/>
      <c r="Q676" s="36"/>
      <c r="R676" s="36"/>
      <c r="S676" s="36"/>
      <c r="T676" s="66"/>
      <c r="AT676" s="18" t="s">
        <v>814</v>
      </c>
      <c r="AU676" s="18" t="s">
        <v>673</v>
      </c>
    </row>
    <row r="677" spans="2:51" s="11" customFormat="1" ht="20.25" customHeight="1">
      <c r="B677" s="177"/>
      <c r="D677" s="178" t="s">
        <v>816</v>
      </c>
      <c r="E677" s="179" t="s">
        <v>682</v>
      </c>
      <c r="F677" s="180" t="s">
        <v>147</v>
      </c>
      <c r="H677" s="181">
        <v>18.2</v>
      </c>
      <c r="I677" s="182"/>
      <c r="L677" s="177"/>
      <c r="M677" s="183"/>
      <c r="N677" s="184"/>
      <c r="O677" s="184"/>
      <c r="P677" s="184"/>
      <c r="Q677" s="184"/>
      <c r="R677" s="184"/>
      <c r="S677" s="184"/>
      <c r="T677" s="185"/>
      <c r="AT677" s="186" t="s">
        <v>816</v>
      </c>
      <c r="AU677" s="186" t="s">
        <v>673</v>
      </c>
      <c r="AV677" s="11" t="s">
        <v>673</v>
      </c>
      <c r="AW677" s="11" t="s">
        <v>629</v>
      </c>
      <c r="AX677" s="11" t="s">
        <v>615</v>
      </c>
      <c r="AY677" s="186" t="s">
        <v>805</v>
      </c>
    </row>
    <row r="678" spans="2:65" s="1" customFormat="1" ht="20.25" customHeight="1">
      <c r="B678" s="162"/>
      <c r="C678" s="163" t="s">
        <v>148</v>
      </c>
      <c r="D678" s="163" t="s">
        <v>807</v>
      </c>
      <c r="E678" s="164" t="s">
        <v>149</v>
      </c>
      <c r="F678" s="165" t="s">
        <v>150</v>
      </c>
      <c r="G678" s="166" t="s">
        <v>969</v>
      </c>
      <c r="H678" s="167">
        <v>34.78</v>
      </c>
      <c r="I678" s="168"/>
      <c r="J678" s="169">
        <f>ROUND(I678*H678,2)</f>
        <v>0</v>
      </c>
      <c r="K678" s="165" t="s">
        <v>811</v>
      </c>
      <c r="L678" s="35"/>
      <c r="M678" s="170" t="s">
        <v>613</v>
      </c>
      <c r="N678" s="171" t="s">
        <v>636</v>
      </c>
      <c r="O678" s="36"/>
      <c r="P678" s="172">
        <f>O678*H678</f>
        <v>0</v>
      </c>
      <c r="Q678" s="172">
        <v>0</v>
      </c>
      <c r="R678" s="172">
        <f>Q678*H678</f>
        <v>0</v>
      </c>
      <c r="S678" s="172">
        <v>0.00167</v>
      </c>
      <c r="T678" s="173">
        <f>S678*H678</f>
        <v>0.058082600000000005</v>
      </c>
      <c r="AR678" s="18" t="s">
        <v>892</v>
      </c>
      <c r="AT678" s="18" t="s">
        <v>807</v>
      </c>
      <c r="AU678" s="18" t="s">
        <v>673</v>
      </c>
      <c r="AY678" s="18" t="s">
        <v>805</v>
      </c>
      <c r="BE678" s="174">
        <f>IF(N678="základní",J678,0)</f>
        <v>0</v>
      </c>
      <c r="BF678" s="174">
        <f>IF(N678="snížená",J678,0)</f>
        <v>0</v>
      </c>
      <c r="BG678" s="174">
        <f>IF(N678="zákl. přenesená",J678,0)</f>
        <v>0</v>
      </c>
      <c r="BH678" s="174">
        <f>IF(N678="sníž. přenesená",J678,0)</f>
        <v>0</v>
      </c>
      <c r="BI678" s="174">
        <f>IF(N678="nulová",J678,0)</f>
        <v>0</v>
      </c>
      <c r="BJ678" s="18" t="s">
        <v>615</v>
      </c>
      <c r="BK678" s="174">
        <f>ROUND(I678*H678,2)</f>
        <v>0</v>
      </c>
      <c r="BL678" s="18" t="s">
        <v>892</v>
      </c>
      <c r="BM678" s="18" t="s">
        <v>151</v>
      </c>
    </row>
    <row r="679" spans="2:47" s="1" customFormat="1" ht="20.25" customHeight="1">
      <c r="B679" s="35"/>
      <c r="D679" s="175" t="s">
        <v>814</v>
      </c>
      <c r="F679" s="176" t="s">
        <v>152</v>
      </c>
      <c r="I679" s="132"/>
      <c r="L679" s="35"/>
      <c r="M679" s="65"/>
      <c r="N679" s="36"/>
      <c r="O679" s="36"/>
      <c r="P679" s="36"/>
      <c r="Q679" s="36"/>
      <c r="R679" s="36"/>
      <c r="S679" s="36"/>
      <c r="T679" s="66"/>
      <c r="AT679" s="18" t="s">
        <v>814</v>
      </c>
      <c r="AU679" s="18" t="s">
        <v>673</v>
      </c>
    </row>
    <row r="680" spans="2:51" s="11" customFormat="1" ht="20.25" customHeight="1">
      <c r="B680" s="177"/>
      <c r="D680" s="175" t="s">
        <v>816</v>
      </c>
      <c r="E680" s="186" t="s">
        <v>613</v>
      </c>
      <c r="F680" s="187" t="s">
        <v>153</v>
      </c>
      <c r="H680" s="188">
        <v>2.51</v>
      </c>
      <c r="I680" s="182"/>
      <c r="L680" s="177"/>
      <c r="M680" s="183"/>
      <c r="N680" s="184"/>
      <c r="O680" s="184"/>
      <c r="P680" s="184"/>
      <c r="Q680" s="184"/>
      <c r="R680" s="184"/>
      <c r="S680" s="184"/>
      <c r="T680" s="185"/>
      <c r="AT680" s="186" t="s">
        <v>816</v>
      </c>
      <c r="AU680" s="186" t="s">
        <v>673</v>
      </c>
      <c r="AV680" s="11" t="s">
        <v>673</v>
      </c>
      <c r="AW680" s="11" t="s">
        <v>629</v>
      </c>
      <c r="AX680" s="11" t="s">
        <v>665</v>
      </c>
      <c r="AY680" s="186" t="s">
        <v>805</v>
      </c>
    </row>
    <row r="681" spans="2:51" s="11" customFormat="1" ht="20.25" customHeight="1">
      <c r="B681" s="177"/>
      <c r="D681" s="175" t="s">
        <v>816</v>
      </c>
      <c r="E681" s="186" t="s">
        <v>613</v>
      </c>
      <c r="F681" s="187" t="s">
        <v>154</v>
      </c>
      <c r="H681" s="188">
        <v>17.1</v>
      </c>
      <c r="I681" s="182"/>
      <c r="L681" s="177"/>
      <c r="M681" s="183"/>
      <c r="N681" s="184"/>
      <c r="O681" s="184"/>
      <c r="P681" s="184"/>
      <c r="Q681" s="184"/>
      <c r="R681" s="184"/>
      <c r="S681" s="184"/>
      <c r="T681" s="185"/>
      <c r="AT681" s="186" t="s">
        <v>816</v>
      </c>
      <c r="AU681" s="186" t="s">
        <v>673</v>
      </c>
      <c r="AV681" s="11" t="s">
        <v>673</v>
      </c>
      <c r="AW681" s="11" t="s">
        <v>629</v>
      </c>
      <c r="AX681" s="11" t="s">
        <v>665</v>
      </c>
      <c r="AY681" s="186" t="s">
        <v>805</v>
      </c>
    </row>
    <row r="682" spans="2:51" s="11" customFormat="1" ht="20.25" customHeight="1">
      <c r="B682" s="177"/>
      <c r="D682" s="175" t="s">
        <v>816</v>
      </c>
      <c r="E682" s="186" t="s">
        <v>613</v>
      </c>
      <c r="F682" s="187" t="s">
        <v>155</v>
      </c>
      <c r="H682" s="188">
        <v>15.17</v>
      </c>
      <c r="I682" s="182"/>
      <c r="L682" s="177"/>
      <c r="M682" s="183"/>
      <c r="N682" s="184"/>
      <c r="O682" s="184"/>
      <c r="P682" s="184"/>
      <c r="Q682" s="184"/>
      <c r="R682" s="184"/>
      <c r="S682" s="184"/>
      <c r="T682" s="185"/>
      <c r="AT682" s="186" t="s">
        <v>816</v>
      </c>
      <c r="AU682" s="186" t="s">
        <v>673</v>
      </c>
      <c r="AV682" s="11" t="s">
        <v>673</v>
      </c>
      <c r="AW682" s="11" t="s">
        <v>629</v>
      </c>
      <c r="AX682" s="11" t="s">
        <v>665</v>
      </c>
      <c r="AY682" s="186" t="s">
        <v>805</v>
      </c>
    </row>
    <row r="683" spans="2:51" s="12" customFormat="1" ht="20.25" customHeight="1">
      <c r="B683" s="189"/>
      <c r="D683" s="178" t="s">
        <v>816</v>
      </c>
      <c r="E683" s="190" t="s">
        <v>757</v>
      </c>
      <c r="F683" s="191" t="s">
        <v>824</v>
      </c>
      <c r="H683" s="192">
        <v>34.78</v>
      </c>
      <c r="I683" s="193"/>
      <c r="L683" s="189"/>
      <c r="M683" s="194"/>
      <c r="N683" s="195"/>
      <c r="O683" s="195"/>
      <c r="P683" s="195"/>
      <c r="Q683" s="195"/>
      <c r="R683" s="195"/>
      <c r="S683" s="195"/>
      <c r="T683" s="196"/>
      <c r="AT683" s="197" t="s">
        <v>816</v>
      </c>
      <c r="AU683" s="197" t="s">
        <v>673</v>
      </c>
      <c r="AV683" s="12" t="s">
        <v>812</v>
      </c>
      <c r="AW683" s="12" t="s">
        <v>629</v>
      </c>
      <c r="AX683" s="12" t="s">
        <v>615</v>
      </c>
      <c r="AY683" s="197" t="s">
        <v>805</v>
      </c>
    </row>
    <row r="684" spans="2:65" s="1" customFormat="1" ht="20.25" customHeight="1">
      <c r="B684" s="162"/>
      <c r="C684" s="163" t="s">
        <v>156</v>
      </c>
      <c r="D684" s="163" t="s">
        <v>807</v>
      </c>
      <c r="E684" s="164" t="s">
        <v>157</v>
      </c>
      <c r="F684" s="165" t="s">
        <v>158</v>
      </c>
      <c r="G684" s="166" t="s">
        <v>969</v>
      </c>
      <c r="H684" s="167">
        <v>22.8</v>
      </c>
      <c r="I684" s="168"/>
      <c r="J684" s="169">
        <f>ROUND(I684*H684,2)</f>
        <v>0</v>
      </c>
      <c r="K684" s="165" t="s">
        <v>811</v>
      </c>
      <c r="L684" s="35"/>
      <c r="M684" s="170" t="s">
        <v>613</v>
      </c>
      <c r="N684" s="171" t="s">
        <v>636</v>
      </c>
      <c r="O684" s="36"/>
      <c r="P684" s="172">
        <f>O684*H684</f>
        <v>0</v>
      </c>
      <c r="Q684" s="172">
        <v>0</v>
      </c>
      <c r="R684" s="172">
        <f>Q684*H684</f>
        <v>0</v>
      </c>
      <c r="S684" s="172">
        <v>0.00175</v>
      </c>
      <c r="T684" s="173">
        <f>S684*H684</f>
        <v>0.039900000000000005</v>
      </c>
      <c r="AR684" s="18" t="s">
        <v>892</v>
      </c>
      <c r="AT684" s="18" t="s">
        <v>807</v>
      </c>
      <c r="AU684" s="18" t="s">
        <v>673</v>
      </c>
      <c r="AY684" s="18" t="s">
        <v>805</v>
      </c>
      <c r="BE684" s="174">
        <f>IF(N684="základní",J684,0)</f>
        <v>0</v>
      </c>
      <c r="BF684" s="174">
        <f>IF(N684="snížená",J684,0)</f>
        <v>0</v>
      </c>
      <c r="BG684" s="174">
        <f>IF(N684="zákl. přenesená",J684,0)</f>
        <v>0</v>
      </c>
      <c r="BH684" s="174">
        <f>IF(N684="sníž. přenesená",J684,0)</f>
        <v>0</v>
      </c>
      <c r="BI684" s="174">
        <f>IF(N684="nulová",J684,0)</f>
        <v>0</v>
      </c>
      <c r="BJ684" s="18" t="s">
        <v>615</v>
      </c>
      <c r="BK684" s="174">
        <f>ROUND(I684*H684,2)</f>
        <v>0</v>
      </c>
      <c r="BL684" s="18" t="s">
        <v>892</v>
      </c>
      <c r="BM684" s="18" t="s">
        <v>159</v>
      </c>
    </row>
    <row r="685" spans="2:47" s="1" customFormat="1" ht="20.25" customHeight="1">
      <c r="B685" s="35"/>
      <c r="D685" s="175" t="s">
        <v>814</v>
      </c>
      <c r="F685" s="176" t="s">
        <v>160</v>
      </c>
      <c r="I685" s="132"/>
      <c r="L685" s="35"/>
      <c r="M685" s="65"/>
      <c r="N685" s="36"/>
      <c r="O685" s="36"/>
      <c r="P685" s="36"/>
      <c r="Q685" s="36"/>
      <c r="R685" s="36"/>
      <c r="S685" s="36"/>
      <c r="T685" s="66"/>
      <c r="AT685" s="18" t="s">
        <v>814</v>
      </c>
      <c r="AU685" s="18" t="s">
        <v>673</v>
      </c>
    </row>
    <row r="686" spans="2:51" s="11" customFormat="1" ht="20.25" customHeight="1">
      <c r="B686" s="177"/>
      <c r="D686" s="178" t="s">
        <v>816</v>
      </c>
      <c r="E686" s="179" t="s">
        <v>680</v>
      </c>
      <c r="F686" s="180" t="s">
        <v>161</v>
      </c>
      <c r="H686" s="181">
        <v>22.8</v>
      </c>
      <c r="I686" s="182"/>
      <c r="L686" s="177"/>
      <c r="M686" s="183"/>
      <c r="N686" s="184"/>
      <c r="O686" s="184"/>
      <c r="P686" s="184"/>
      <c r="Q686" s="184"/>
      <c r="R686" s="184"/>
      <c r="S686" s="184"/>
      <c r="T686" s="185"/>
      <c r="AT686" s="186" t="s">
        <v>816</v>
      </c>
      <c r="AU686" s="186" t="s">
        <v>673</v>
      </c>
      <c r="AV686" s="11" t="s">
        <v>673</v>
      </c>
      <c r="AW686" s="11" t="s">
        <v>629</v>
      </c>
      <c r="AX686" s="11" t="s">
        <v>615</v>
      </c>
      <c r="AY686" s="186" t="s">
        <v>805</v>
      </c>
    </row>
    <row r="687" spans="2:65" s="1" customFormat="1" ht="20.25" customHeight="1">
      <c r="B687" s="162"/>
      <c r="C687" s="163" t="s">
        <v>162</v>
      </c>
      <c r="D687" s="163" t="s">
        <v>807</v>
      </c>
      <c r="E687" s="164" t="s">
        <v>163</v>
      </c>
      <c r="F687" s="165" t="s">
        <v>164</v>
      </c>
      <c r="G687" s="166" t="s">
        <v>969</v>
      </c>
      <c r="H687" s="167">
        <v>51.6</v>
      </c>
      <c r="I687" s="168"/>
      <c r="J687" s="169">
        <f>ROUND(I687*H687,2)</f>
        <v>0</v>
      </c>
      <c r="K687" s="165" t="s">
        <v>811</v>
      </c>
      <c r="L687" s="35"/>
      <c r="M687" s="170" t="s">
        <v>613</v>
      </c>
      <c r="N687" s="171" t="s">
        <v>636</v>
      </c>
      <c r="O687" s="36"/>
      <c r="P687" s="172">
        <f>O687*H687</f>
        <v>0</v>
      </c>
      <c r="Q687" s="172">
        <v>0</v>
      </c>
      <c r="R687" s="172">
        <f>Q687*H687</f>
        <v>0</v>
      </c>
      <c r="S687" s="172">
        <v>0.0026</v>
      </c>
      <c r="T687" s="173">
        <f>S687*H687</f>
        <v>0.13416</v>
      </c>
      <c r="AR687" s="18" t="s">
        <v>892</v>
      </c>
      <c r="AT687" s="18" t="s">
        <v>807</v>
      </c>
      <c r="AU687" s="18" t="s">
        <v>673</v>
      </c>
      <c r="AY687" s="18" t="s">
        <v>805</v>
      </c>
      <c r="BE687" s="174">
        <f>IF(N687="základní",J687,0)</f>
        <v>0</v>
      </c>
      <c r="BF687" s="174">
        <f>IF(N687="snížená",J687,0)</f>
        <v>0</v>
      </c>
      <c r="BG687" s="174">
        <f>IF(N687="zákl. přenesená",J687,0)</f>
        <v>0</v>
      </c>
      <c r="BH687" s="174">
        <f>IF(N687="sníž. přenesená",J687,0)</f>
        <v>0</v>
      </c>
      <c r="BI687" s="174">
        <f>IF(N687="nulová",J687,0)</f>
        <v>0</v>
      </c>
      <c r="BJ687" s="18" t="s">
        <v>615</v>
      </c>
      <c r="BK687" s="174">
        <f>ROUND(I687*H687,2)</f>
        <v>0</v>
      </c>
      <c r="BL687" s="18" t="s">
        <v>892</v>
      </c>
      <c r="BM687" s="18" t="s">
        <v>165</v>
      </c>
    </row>
    <row r="688" spans="2:47" s="1" customFormat="1" ht="20.25" customHeight="1">
      <c r="B688" s="35"/>
      <c r="D688" s="175" t="s">
        <v>814</v>
      </c>
      <c r="F688" s="176" t="s">
        <v>166</v>
      </c>
      <c r="I688" s="132"/>
      <c r="L688" s="35"/>
      <c r="M688" s="65"/>
      <c r="N688" s="36"/>
      <c r="O688" s="36"/>
      <c r="P688" s="36"/>
      <c r="Q688" s="36"/>
      <c r="R688" s="36"/>
      <c r="S688" s="36"/>
      <c r="T688" s="66"/>
      <c r="AT688" s="18" t="s">
        <v>814</v>
      </c>
      <c r="AU688" s="18" t="s">
        <v>673</v>
      </c>
    </row>
    <row r="689" spans="2:51" s="11" customFormat="1" ht="20.25" customHeight="1">
      <c r="B689" s="177"/>
      <c r="D689" s="175" t="s">
        <v>816</v>
      </c>
      <c r="E689" s="186" t="s">
        <v>754</v>
      </c>
      <c r="F689" s="187" t="s">
        <v>167</v>
      </c>
      <c r="H689" s="188">
        <v>40.7</v>
      </c>
      <c r="I689" s="182"/>
      <c r="L689" s="177"/>
      <c r="M689" s="183"/>
      <c r="N689" s="184"/>
      <c r="O689" s="184"/>
      <c r="P689" s="184"/>
      <c r="Q689" s="184"/>
      <c r="R689" s="184"/>
      <c r="S689" s="184"/>
      <c r="T689" s="185"/>
      <c r="AT689" s="186" t="s">
        <v>816</v>
      </c>
      <c r="AU689" s="186" t="s">
        <v>673</v>
      </c>
      <c r="AV689" s="11" t="s">
        <v>673</v>
      </c>
      <c r="AW689" s="11" t="s">
        <v>629</v>
      </c>
      <c r="AX689" s="11" t="s">
        <v>665</v>
      </c>
      <c r="AY689" s="186" t="s">
        <v>805</v>
      </c>
    </row>
    <row r="690" spans="2:51" s="11" customFormat="1" ht="20.25" customHeight="1">
      <c r="B690" s="177"/>
      <c r="D690" s="175" t="s">
        <v>816</v>
      </c>
      <c r="E690" s="186" t="s">
        <v>677</v>
      </c>
      <c r="F690" s="187" t="s">
        <v>168</v>
      </c>
      <c r="H690" s="188">
        <v>10.9</v>
      </c>
      <c r="I690" s="182"/>
      <c r="L690" s="177"/>
      <c r="M690" s="183"/>
      <c r="N690" s="184"/>
      <c r="O690" s="184"/>
      <c r="P690" s="184"/>
      <c r="Q690" s="184"/>
      <c r="R690" s="184"/>
      <c r="S690" s="184"/>
      <c r="T690" s="185"/>
      <c r="AT690" s="186" t="s">
        <v>816</v>
      </c>
      <c r="AU690" s="186" t="s">
        <v>673</v>
      </c>
      <c r="AV690" s="11" t="s">
        <v>673</v>
      </c>
      <c r="AW690" s="11" t="s">
        <v>629</v>
      </c>
      <c r="AX690" s="11" t="s">
        <v>665</v>
      </c>
      <c r="AY690" s="186" t="s">
        <v>805</v>
      </c>
    </row>
    <row r="691" spans="2:51" s="12" customFormat="1" ht="20.25" customHeight="1">
      <c r="B691" s="189"/>
      <c r="D691" s="178" t="s">
        <v>816</v>
      </c>
      <c r="E691" s="190" t="s">
        <v>613</v>
      </c>
      <c r="F691" s="191" t="s">
        <v>824</v>
      </c>
      <c r="H691" s="192">
        <v>51.6</v>
      </c>
      <c r="I691" s="193"/>
      <c r="L691" s="189"/>
      <c r="M691" s="194"/>
      <c r="N691" s="195"/>
      <c r="O691" s="195"/>
      <c r="P691" s="195"/>
      <c r="Q691" s="195"/>
      <c r="R691" s="195"/>
      <c r="S691" s="195"/>
      <c r="T691" s="196"/>
      <c r="AT691" s="197" t="s">
        <v>816</v>
      </c>
      <c r="AU691" s="197" t="s">
        <v>673</v>
      </c>
      <c r="AV691" s="12" t="s">
        <v>812</v>
      </c>
      <c r="AW691" s="12" t="s">
        <v>629</v>
      </c>
      <c r="AX691" s="12" t="s">
        <v>615</v>
      </c>
      <c r="AY691" s="197" t="s">
        <v>805</v>
      </c>
    </row>
    <row r="692" spans="2:65" s="1" customFormat="1" ht="20.25" customHeight="1">
      <c r="B692" s="162"/>
      <c r="C692" s="163" t="s">
        <v>169</v>
      </c>
      <c r="D692" s="163" t="s">
        <v>807</v>
      </c>
      <c r="E692" s="164" t="s">
        <v>170</v>
      </c>
      <c r="F692" s="165" t="s">
        <v>171</v>
      </c>
      <c r="G692" s="166" t="s">
        <v>969</v>
      </c>
      <c r="H692" s="167">
        <v>25.3</v>
      </c>
      <c r="I692" s="168"/>
      <c r="J692" s="169">
        <f>ROUND(I692*H692,2)</f>
        <v>0</v>
      </c>
      <c r="K692" s="165" t="s">
        <v>811</v>
      </c>
      <c r="L692" s="35"/>
      <c r="M692" s="170" t="s">
        <v>613</v>
      </c>
      <c r="N692" s="171" t="s">
        <v>636</v>
      </c>
      <c r="O692" s="36"/>
      <c r="P692" s="172">
        <f>O692*H692</f>
        <v>0</v>
      </c>
      <c r="Q692" s="172">
        <v>0</v>
      </c>
      <c r="R692" s="172">
        <f>Q692*H692</f>
        <v>0</v>
      </c>
      <c r="S692" s="172">
        <v>0.00394</v>
      </c>
      <c r="T692" s="173">
        <f>S692*H692</f>
        <v>0.099682</v>
      </c>
      <c r="AR692" s="18" t="s">
        <v>892</v>
      </c>
      <c r="AT692" s="18" t="s">
        <v>807</v>
      </c>
      <c r="AU692" s="18" t="s">
        <v>673</v>
      </c>
      <c r="AY692" s="18" t="s">
        <v>805</v>
      </c>
      <c r="BE692" s="174">
        <f>IF(N692="základní",J692,0)</f>
        <v>0</v>
      </c>
      <c r="BF692" s="174">
        <f>IF(N692="snížená",J692,0)</f>
        <v>0</v>
      </c>
      <c r="BG692" s="174">
        <f>IF(N692="zákl. přenesená",J692,0)</f>
        <v>0</v>
      </c>
      <c r="BH692" s="174">
        <f>IF(N692="sníž. přenesená",J692,0)</f>
        <v>0</v>
      </c>
      <c r="BI692" s="174">
        <f>IF(N692="nulová",J692,0)</f>
        <v>0</v>
      </c>
      <c r="BJ692" s="18" t="s">
        <v>615</v>
      </c>
      <c r="BK692" s="174">
        <f>ROUND(I692*H692,2)</f>
        <v>0</v>
      </c>
      <c r="BL692" s="18" t="s">
        <v>892</v>
      </c>
      <c r="BM692" s="18" t="s">
        <v>172</v>
      </c>
    </row>
    <row r="693" spans="2:47" s="1" customFormat="1" ht="20.25" customHeight="1">
      <c r="B693" s="35"/>
      <c r="D693" s="175" t="s">
        <v>814</v>
      </c>
      <c r="F693" s="176" t="s">
        <v>173</v>
      </c>
      <c r="I693" s="132"/>
      <c r="L693" s="35"/>
      <c r="M693" s="65"/>
      <c r="N693" s="36"/>
      <c r="O693" s="36"/>
      <c r="P693" s="36"/>
      <c r="Q693" s="36"/>
      <c r="R693" s="36"/>
      <c r="S693" s="36"/>
      <c r="T693" s="66"/>
      <c r="AT693" s="18" t="s">
        <v>814</v>
      </c>
      <c r="AU693" s="18" t="s">
        <v>673</v>
      </c>
    </row>
    <row r="694" spans="2:51" s="11" customFormat="1" ht="20.25" customHeight="1">
      <c r="B694" s="177"/>
      <c r="D694" s="175" t="s">
        <v>816</v>
      </c>
      <c r="E694" s="186" t="s">
        <v>684</v>
      </c>
      <c r="F694" s="187" t="s">
        <v>174</v>
      </c>
      <c r="H694" s="188">
        <v>20.6</v>
      </c>
      <c r="I694" s="182"/>
      <c r="L694" s="177"/>
      <c r="M694" s="183"/>
      <c r="N694" s="184"/>
      <c r="O694" s="184"/>
      <c r="P694" s="184"/>
      <c r="Q694" s="184"/>
      <c r="R694" s="184"/>
      <c r="S694" s="184"/>
      <c r="T694" s="185"/>
      <c r="AT694" s="186" t="s">
        <v>816</v>
      </c>
      <c r="AU694" s="186" t="s">
        <v>673</v>
      </c>
      <c r="AV694" s="11" t="s">
        <v>673</v>
      </c>
      <c r="AW694" s="11" t="s">
        <v>629</v>
      </c>
      <c r="AX694" s="11" t="s">
        <v>665</v>
      </c>
      <c r="AY694" s="186" t="s">
        <v>805</v>
      </c>
    </row>
    <row r="695" spans="2:51" s="11" customFormat="1" ht="20.25" customHeight="1">
      <c r="B695" s="177"/>
      <c r="D695" s="175" t="s">
        <v>816</v>
      </c>
      <c r="E695" s="186" t="s">
        <v>686</v>
      </c>
      <c r="F695" s="187" t="s">
        <v>175</v>
      </c>
      <c r="H695" s="188">
        <v>4.7</v>
      </c>
      <c r="I695" s="182"/>
      <c r="L695" s="177"/>
      <c r="M695" s="183"/>
      <c r="N695" s="184"/>
      <c r="O695" s="184"/>
      <c r="P695" s="184"/>
      <c r="Q695" s="184"/>
      <c r="R695" s="184"/>
      <c r="S695" s="184"/>
      <c r="T695" s="185"/>
      <c r="AT695" s="186" t="s">
        <v>816</v>
      </c>
      <c r="AU695" s="186" t="s">
        <v>673</v>
      </c>
      <c r="AV695" s="11" t="s">
        <v>673</v>
      </c>
      <c r="AW695" s="11" t="s">
        <v>629</v>
      </c>
      <c r="AX695" s="11" t="s">
        <v>665</v>
      </c>
      <c r="AY695" s="186" t="s">
        <v>805</v>
      </c>
    </row>
    <row r="696" spans="2:51" s="12" customFormat="1" ht="20.25" customHeight="1">
      <c r="B696" s="189"/>
      <c r="D696" s="178" t="s">
        <v>816</v>
      </c>
      <c r="E696" s="190" t="s">
        <v>613</v>
      </c>
      <c r="F696" s="191" t="s">
        <v>824</v>
      </c>
      <c r="H696" s="192">
        <v>25.3</v>
      </c>
      <c r="I696" s="193"/>
      <c r="L696" s="189"/>
      <c r="M696" s="194"/>
      <c r="N696" s="195"/>
      <c r="O696" s="195"/>
      <c r="P696" s="195"/>
      <c r="Q696" s="195"/>
      <c r="R696" s="195"/>
      <c r="S696" s="195"/>
      <c r="T696" s="196"/>
      <c r="AT696" s="197" t="s">
        <v>816</v>
      </c>
      <c r="AU696" s="197" t="s">
        <v>673</v>
      </c>
      <c r="AV696" s="12" t="s">
        <v>812</v>
      </c>
      <c r="AW696" s="12" t="s">
        <v>629</v>
      </c>
      <c r="AX696" s="12" t="s">
        <v>615</v>
      </c>
      <c r="AY696" s="197" t="s">
        <v>805</v>
      </c>
    </row>
    <row r="697" spans="2:65" s="1" customFormat="1" ht="28.5" customHeight="1">
      <c r="B697" s="162"/>
      <c r="C697" s="163" t="s">
        <v>176</v>
      </c>
      <c r="D697" s="163" t="s">
        <v>807</v>
      </c>
      <c r="E697" s="164" t="s">
        <v>177</v>
      </c>
      <c r="F697" s="165" t="s">
        <v>178</v>
      </c>
      <c r="G697" s="166" t="s">
        <v>969</v>
      </c>
      <c r="H697" s="167">
        <v>10.97</v>
      </c>
      <c r="I697" s="168"/>
      <c r="J697" s="169">
        <f>ROUND(I697*H697,2)</f>
        <v>0</v>
      </c>
      <c r="K697" s="165" t="s">
        <v>613</v>
      </c>
      <c r="L697" s="35"/>
      <c r="M697" s="170" t="s">
        <v>613</v>
      </c>
      <c r="N697" s="171" t="s">
        <v>636</v>
      </c>
      <c r="O697" s="36"/>
      <c r="P697" s="172">
        <f>O697*H697</f>
        <v>0</v>
      </c>
      <c r="Q697" s="172">
        <v>0.00115</v>
      </c>
      <c r="R697" s="172">
        <f>Q697*H697</f>
        <v>0.0126155</v>
      </c>
      <c r="S697" s="172">
        <v>0</v>
      </c>
      <c r="T697" s="173">
        <f>S697*H697</f>
        <v>0</v>
      </c>
      <c r="AR697" s="18" t="s">
        <v>892</v>
      </c>
      <c r="AT697" s="18" t="s">
        <v>807</v>
      </c>
      <c r="AU697" s="18" t="s">
        <v>673</v>
      </c>
      <c r="AY697" s="18" t="s">
        <v>805</v>
      </c>
      <c r="BE697" s="174">
        <f>IF(N697="základní",J697,0)</f>
        <v>0</v>
      </c>
      <c r="BF697" s="174">
        <f>IF(N697="snížená",J697,0)</f>
        <v>0</v>
      </c>
      <c r="BG697" s="174">
        <f>IF(N697="zákl. přenesená",J697,0)</f>
        <v>0</v>
      </c>
      <c r="BH697" s="174">
        <f>IF(N697="sníž. přenesená",J697,0)</f>
        <v>0</v>
      </c>
      <c r="BI697" s="174">
        <f>IF(N697="nulová",J697,0)</f>
        <v>0</v>
      </c>
      <c r="BJ697" s="18" t="s">
        <v>615</v>
      </c>
      <c r="BK697" s="174">
        <f>ROUND(I697*H697,2)</f>
        <v>0</v>
      </c>
      <c r="BL697" s="18" t="s">
        <v>892</v>
      </c>
      <c r="BM697" s="18" t="s">
        <v>179</v>
      </c>
    </row>
    <row r="698" spans="2:47" s="1" customFormat="1" ht="20.25" customHeight="1">
      <c r="B698" s="35"/>
      <c r="D698" s="175" t="s">
        <v>814</v>
      </c>
      <c r="F698" s="176" t="s">
        <v>624</v>
      </c>
      <c r="I698" s="132"/>
      <c r="L698" s="35"/>
      <c r="M698" s="65"/>
      <c r="N698" s="36"/>
      <c r="O698" s="36"/>
      <c r="P698" s="36"/>
      <c r="Q698" s="36"/>
      <c r="R698" s="36"/>
      <c r="S698" s="36"/>
      <c r="T698" s="66"/>
      <c r="AT698" s="18" t="s">
        <v>814</v>
      </c>
      <c r="AU698" s="18" t="s">
        <v>673</v>
      </c>
    </row>
    <row r="699" spans="2:51" s="11" customFormat="1" ht="20.25" customHeight="1">
      <c r="B699" s="177"/>
      <c r="D699" s="178" t="s">
        <v>816</v>
      </c>
      <c r="E699" s="179" t="s">
        <v>613</v>
      </c>
      <c r="F699" s="180" t="s">
        <v>694</v>
      </c>
      <c r="H699" s="181">
        <v>10.97</v>
      </c>
      <c r="I699" s="182"/>
      <c r="L699" s="177"/>
      <c r="M699" s="183"/>
      <c r="N699" s="184"/>
      <c r="O699" s="184"/>
      <c r="P699" s="184"/>
      <c r="Q699" s="184"/>
      <c r="R699" s="184"/>
      <c r="S699" s="184"/>
      <c r="T699" s="185"/>
      <c r="AT699" s="186" t="s">
        <v>816</v>
      </c>
      <c r="AU699" s="186" t="s">
        <v>673</v>
      </c>
      <c r="AV699" s="11" t="s">
        <v>673</v>
      </c>
      <c r="AW699" s="11" t="s">
        <v>629</v>
      </c>
      <c r="AX699" s="11" t="s">
        <v>615</v>
      </c>
      <c r="AY699" s="186" t="s">
        <v>805</v>
      </c>
    </row>
    <row r="700" spans="2:65" s="1" customFormat="1" ht="28.5" customHeight="1">
      <c r="B700" s="162"/>
      <c r="C700" s="163" t="s">
        <v>180</v>
      </c>
      <c r="D700" s="163" t="s">
        <v>807</v>
      </c>
      <c r="E700" s="164" t="s">
        <v>181</v>
      </c>
      <c r="F700" s="165" t="s">
        <v>182</v>
      </c>
      <c r="G700" s="166" t="s">
        <v>810</v>
      </c>
      <c r="H700" s="167">
        <v>34.17</v>
      </c>
      <c r="I700" s="168"/>
      <c r="J700" s="169">
        <f>ROUND(I700*H700,2)</f>
        <v>0</v>
      </c>
      <c r="K700" s="165" t="s">
        <v>811</v>
      </c>
      <c r="L700" s="35"/>
      <c r="M700" s="170" t="s">
        <v>613</v>
      </c>
      <c r="N700" s="171" t="s">
        <v>636</v>
      </c>
      <c r="O700" s="36"/>
      <c r="P700" s="172">
        <f>O700*H700</f>
        <v>0</v>
      </c>
      <c r="Q700" s="172">
        <v>0.0076</v>
      </c>
      <c r="R700" s="172">
        <f>Q700*H700</f>
        <v>0.25969200000000003</v>
      </c>
      <c r="S700" s="172">
        <v>0</v>
      </c>
      <c r="T700" s="173">
        <f>S700*H700</f>
        <v>0</v>
      </c>
      <c r="AR700" s="18" t="s">
        <v>892</v>
      </c>
      <c r="AT700" s="18" t="s">
        <v>807</v>
      </c>
      <c r="AU700" s="18" t="s">
        <v>673</v>
      </c>
      <c r="AY700" s="18" t="s">
        <v>805</v>
      </c>
      <c r="BE700" s="174">
        <f>IF(N700="základní",J700,0)</f>
        <v>0</v>
      </c>
      <c r="BF700" s="174">
        <f>IF(N700="snížená",J700,0)</f>
        <v>0</v>
      </c>
      <c r="BG700" s="174">
        <f>IF(N700="zákl. přenesená",J700,0)</f>
        <v>0</v>
      </c>
      <c r="BH700" s="174">
        <f>IF(N700="sníž. přenesená",J700,0)</f>
        <v>0</v>
      </c>
      <c r="BI700" s="174">
        <f>IF(N700="nulová",J700,0)</f>
        <v>0</v>
      </c>
      <c r="BJ700" s="18" t="s">
        <v>615</v>
      </c>
      <c r="BK700" s="174">
        <f>ROUND(I700*H700,2)</f>
        <v>0</v>
      </c>
      <c r="BL700" s="18" t="s">
        <v>892</v>
      </c>
      <c r="BM700" s="18" t="s">
        <v>183</v>
      </c>
    </row>
    <row r="701" spans="2:47" s="1" customFormat="1" ht="39.75" customHeight="1">
      <c r="B701" s="35"/>
      <c r="D701" s="175" t="s">
        <v>814</v>
      </c>
      <c r="F701" s="176" t="s">
        <v>184</v>
      </c>
      <c r="I701" s="132"/>
      <c r="L701" s="35"/>
      <c r="M701" s="65"/>
      <c r="N701" s="36"/>
      <c r="O701" s="36"/>
      <c r="P701" s="36"/>
      <c r="Q701" s="36"/>
      <c r="R701" s="36"/>
      <c r="S701" s="36"/>
      <c r="T701" s="66"/>
      <c r="AT701" s="18" t="s">
        <v>814</v>
      </c>
      <c r="AU701" s="18" t="s">
        <v>673</v>
      </c>
    </row>
    <row r="702" spans="2:51" s="11" customFormat="1" ht="20.25" customHeight="1">
      <c r="B702" s="177"/>
      <c r="D702" s="178" t="s">
        <v>816</v>
      </c>
      <c r="E702" s="179" t="s">
        <v>613</v>
      </c>
      <c r="F702" s="180" t="s">
        <v>752</v>
      </c>
      <c r="H702" s="181">
        <v>34.17</v>
      </c>
      <c r="I702" s="182"/>
      <c r="L702" s="177"/>
      <c r="M702" s="183"/>
      <c r="N702" s="184"/>
      <c r="O702" s="184"/>
      <c r="P702" s="184"/>
      <c r="Q702" s="184"/>
      <c r="R702" s="184"/>
      <c r="S702" s="184"/>
      <c r="T702" s="185"/>
      <c r="AT702" s="186" t="s">
        <v>816</v>
      </c>
      <c r="AU702" s="186" t="s">
        <v>673</v>
      </c>
      <c r="AV702" s="11" t="s">
        <v>673</v>
      </c>
      <c r="AW702" s="11" t="s">
        <v>629</v>
      </c>
      <c r="AX702" s="11" t="s">
        <v>615</v>
      </c>
      <c r="AY702" s="186" t="s">
        <v>805</v>
      </c>
    </row>
    <row r="703" spans="2:65" s="1" customFormat="1" ht="20.25" customHeight="1">
      <c r="B703" s="162"/>
      <c r="C703" s="163" t="s">
        <v>185</v>
      </c>
      <c r="D703" s="163" t="s">
        <v>807</v>
      </c>
      <c r="E703" s="164" t="s">
        <v>186</v>
      </c>
      <c r="F703" s="165" t="s">
        <v>187</v>
      </c>
      <c r="G703" s="166" t="s">
        <v>969</v>
      </c>
      <c r="H703" s="167">
        <v>22.9</v>
      </c>
      <c r="I703" s="168"/>
      <c r="J703" s="169">
        <f>ROUND(I703*H703,2)</f>
        <v>0</v>
      </c>
      <c r="K703" s="165" t="s">
        <v>811</v>
      </c>
      <c r="L703" s="35"/>
      <c r="M703" s="170" t="s">
        <v>613</v>
      </c>
      <c r="N703" s="171" t="s">
        <v>636</v>
      </c>
      <c r="O703" s="36"/>
      <c r="P703" s="172">
        <f>O703*H703</f>
        <v>0</v>
      </c>
      <c r="Q703" s="172">
        <v>0.00287</v>
      </c>
      <c r="R703" s="172">
        <f>Q703*H703</f>
        <v>0.065723</v>
      </c>
      <c r="S703" s="172">
        <v>0</v>
      </c>
      <c r="T703" s="173">
        <f>S703*H703</f>
        <v>0</v>
      </c>
      <c r="AR703" s="18" t="s">
        <v>892</v>
      </c>
      <c r="AT703" s="18" t="s">
        <v>807</v>
      </c>
      <c r="AU703" s="18" t="s">
        <v>673</v>
      </c>
      <c r="AY703" s="18" t="s">
        <v>805</v>
      </c>
      <c r="BE703" s="174">
        <f>IF(N703="základní",J703,0)</f>
        <v>0</v>
      </c>
      <c r="BF703" s="174">
        <f>IF(N703="snížená",J703,0)</f>
        <v>0</v>
      </c>
      <c r="BG703" s="174">
        <f>IF(N703="zákl. přenesená",J703,0)</f>
        <v>0</v>
      </c>
      <c r="BH703" s="174">
        <f>IF(N703="sníž. přenesená",J703,0)</f>
        <v>0</v>
      </c>
      <c r="BI703" s="174">
        <f>IF(N703="nulová",J703,0)</f>
        <v>0</v>
      </c>
      <c r="BJ703" s="18" t="s">
        <v>615</v>
      </c>
      <c r="BK703" s="174">
        <f>ROUND(I703*H703,2)</f>
        <v>0</v>
      </c>
      <c r="BL703" s="18" t="s">
        <v>892</v>
      </c>
      <c r="BM703" s="18" t="s">
        <v>188</v>
      </c>
    </row>
    <row r="704" spans="2:47" s="1" customFormat="1" ht="28.5" customHeight="1">
      <c r="B704" s="35"/>
      <c r="D704" s="175" t="s">
        <v>814</v>
      </c>
      <c r="F704" s="176" t="s">
        <v>189</v>
      </c>
      <c r="I704" s="132"/>
      <c r="L704" s="35"/>
      <c r="M704" s="65"/>
      <c r="N704" s="36"/>
      <c r="O704" s="36"/>
      <c r="P704" s="36"/>
      <c r="Q704" s="36"/>
      <c r="R704" s="36"/>
      <c r="S704" s="36"/>
      <c r="T704" s="66"/>
      <c r="AT704" s="18" t="s">
        <v>814</v>
      </c>
      <c r="AU704" s="18" t="s">
        <v>673</v>
      </c>
    </row>
    <row r="705" spans="2:51" s="11" customFormat="1" ht="20.25" customHeight="1">
      <c r="B705" s="177"/>
      <c r="D705" s="178" t="s">
        <v>816</v>
      </c>
      <c r="E705" s="179" t="s">
        <v>613</v>
      </c>
      <c r="F705" s="180" t="s">
        <v>759</v>
      </c>
      <c r="H705" s="181">
        <v>22.9</v>
      </c>
      <c r="I705" s="182"/>
      <c r="L705" s="177"/>
      <c r="M705" s="183"/>
      <c r="N705" s="184"/>
      <c r="O705" s="184"/>
      <c r="P705" s="184"/>
      <c r="Q705" s="184"/>
      <c r="R705" s="184"/>
      <c r="S705" s="184"/>
      <c r="T705" s="185"/>
      <c r="AT705" s="186" t="s">
        <v>816</v>
      </c>
      <c r="AU705" s="186" t="s">
        <v>673</v>
      </c>
      <c r="AV705" s="11" t="s">
        <v>673</v>
      </c>
      <c r="AW705" s="11" t="s">
        <v>629</v>
      </c>
      <c r="AX705" s="11" t="s">
        <v>615</v>
      </c>
      <c r="AY705" s="186" t="s">
        <v>805</v>
      </c>
    </row>
    <row r="706" spans="2:65" s="1" customFormat="1" ht="20.25" customHeight="1">
      <c r="B706" s="162"/>
      <c r="C706" s="163" t="s">
        <v>190</v>
      </c>
      <c r="D706" s="163" t="s">
        <v>807</v>
      </c>
      <c r="E706" s="164" t="s">
        <v>191</v>
      </c>
      <c r="F706" s="165" t="s">
        <v>192</v>
      </c>
      <c r="G706" s="166" t="s">
        <v>969</v>
      </c>
      <c r="H706" s="167">
        <v>12.35</v>
      </c>
      <c r="I706" s="168"/>
      <c r="J706" s="169">
        <f>ROUND(I706*H706,2)</f>
        <v>0</v>
      </c>
      <c r="K706" s="165" t="s">
        <v>811</v>
      </c>
      <c r="L706" s="35"/>
      <c r="M706" s="170" t="s">
        <v>613</v>
      </c>
      <c r="N706" s="171" t="s">
        <v>636</v>
      </c>
      <c r="O706" s="36"/>
      <c r="P706" s="172">
        <f>O706*H706</f>
        <v>0</v>
      </c>
      <c r="Q706" s="172">
        <v>0.00227</v>
      </c>
      <c r="R706" s="172">
        <f>Q706*H706</f>
        <v>0.028034499999999997</v>
      </c>
      <c r="S706" s="172">
        <v>0</v>
      </c>
      <c r="T706" s="173">
        <f>S706*H706</f>
        <v>0</v>
      </c>
      <c r="AR706" s="18" t="s">
        <v>892</v>
      </c>
      <c r="AT706" s="18" t="s">
        <v>807</v>
      </c>
      <c r="AU706" s="18" t="s">
        <v>673</v>
      </c>
      <c r="AY706" s="18" t="s">
        <v>805</v>
      </c>
      <c r="BE706" s="174">
        <f>IF(N706="základní",J706,0)</f>
        <v>0</v>
      </c>
      <c r="BF706" s="174">
        <f>IF(N706="snížená",J706,0)</f>
        <v>0</v>
      </c>
      <c r="BG706" s="174">
        <f>IF(N706="zákl. přenesená",J706,0)</f>
        <v>0</v>
      </c>
      <c r="BH706" s="174">
        <f>IF(N706="sníž. přenesená",J706,0)</f>
        <v>0</v>
      </c>
      <c r="BI706" s="174">
        <f>IF(N706="nulová",J706,0)</f>
        <v>0</v>
      </c>
      <c r="BJ706" s="18" t="s">
        <v>615</v>
      </c>
      <c r="BK706" s="174">
        <f>ROUND(I706*H706,2)</f>
        <v>0</v>
      </c>
      <c r="BL706" s="18" t="s">
        <v>892</v>
      </c>
      <c r="BM706" s="18" t="s">
        <v>193</v>
      </c>
    </row>
    <row r="707" spans="2:47" s="1" customFormat="1" ht="28.5" customHeight="1">
      <c r="B707" s="35"/>
      <c r="D707" s="175" t="s">
        <v>814</v>
      </c>
      <c r="F707" s="176" t="s">
        <v>194</v>
      </c>
      <c r="I707" s="132"/>
      <c r="L707" s="35"/>
      <c r="M707" s="65"/>
      <c r="N707" s="36"/>
      <c r="O707" s="36"/>
      <c r="P707" s="36"/>
      <c r="Q707" s="36"/>
      <c r="R707" s="36"/>
      <c r="S707" s="36"/>
      <c r="T707" s="66"/>
      <c r="AT707" s="18" t="s">
        <v>814</v>
      </c>
      <c r="AU707" s="18" t="s">
        <v>673</v>
      </c>
    </row>
    <row r="708" spans="2:51" s="11" customFormat="1" ht="20.25" customHeight="1">
      <c r="B708" s="177"/>
      <c r="D708" s="178" t="s">
        <v>816</v>
      </c>
      <c r="E708" s="179" t="s">
        <v>613</v>
      </c>
      <c r="F708" s="180" t="s">
        <v>141</v>
      </c>
      <c r="H708" s="181">
        <v>12.35</v>
      </c>
      <c r="I708" s="182"/>
      <c r="L708" s="177"/>
      <c r="M708" s="183"/>
      <c r="N708" s="184"/>
      <c r="O708" s="184"/>
      <c r="P708" s="184"/>
      <c r="Q708" s="184"/>
      <c r="R708" s="184"/>
      <c r="S708" s="184"/>
      <c r="T708" s="185"/>
      <c r="AT708" s="186" t="s">
        <v>816</v>
      </c>
      <c r="AU708" s="186" t="s">
        <v>673</v>
      </c>
      <c r="AV708" s="11" t="s">
        <v>673</v>
      </c>
      <c r="AW708" s="11" t="s">
        <v>629</v>
      </c>
      <c r="AX708" s="11" t="s">
        <v>615</v>
      </c>
      <c r="AY708" s="186" t="s">
        <v>805</v>
      </c>
    </row>
    <row r="709" spans="2:65" s="1" customFormat="1" ht="20.25" customHeight="1">
      <c r="B709" s="162"/>
      <c r="C709" s="163" t="s">
        <v>195</v>
      </c>
      <c r="D709" s="163" t="s">
        <v>807</v>
      </c>
      <c r="E709" s="164" t="s">
        <v>196</v>
      </c>
      <c r="F709" s="165" t="s">
        <v>197</v>
      </c>
      <c r="G709" s="166" t="s">
        <v>969</v>
      </c>
      <c r="H709" s="167">
        <v>6.7</v>
      </c>
      <c r="I709" s="168"/>
      <c r="J709" s="169">
        <f>ROUND(I709*H709,2)</f>
        <v>0</v>
      </c>
      <c r="K709" s="165" t="s">
        <v>613</v>
      </c>
      <c r="L709" s="35"/>
      <c r="M709" s="170" t="s">
        <v>613</v>
      </c>
      <c r="N709" s="171" t="s">
        <v>636</v>
      </c>
      <c r="O709" s="36"/>
      <c r="P709" s="172">
        <f>O709*H709</f>
        <v>0</v>
      </c>
      <c r="Q709" s="172">
        <v>0.0029</v>
      </c>
      <c r="R709" s="172">
        <f>Q709*H709</f>
        <v>0.01943</v>
      </c>
      <c r="S709" s="172">
        <v>0</v>
      </c>
      <c r="T709" s="173">
        <f>S709*H709</f>
        <v>0</v>
      </c>
      <c r="AR709" s="18" t="s">
        <v>892</v>
      </c>
      <c r="AT709" s="18" t="s">
        <v>807</v>
      </c>
      <c r="AU709" s="18" t="s">
        <v>673</v>
      </c>
      <c r="AY709" s="18" t="s">
        <v>805</v>
      </c>
      <c r="BE709" s="174">
        <f>IF(N709="základní",J709,0)</f>
        <v>0</v>
      </c>
      <c r="BF709" s="174">
        <f>IF(N709="snížená",J709,0)</f>
        <v>0</v>
      </c>
      <c r="BG709" s="174">
        <f>IF(N709="zákl. přenesená",J709,0)</f>
        <v>0</v>
      </c>
      <c r="BH709" s="174">
        <f>IF(N709="sníž. přenesená",J709,0)</f>
        <v>0</v>
      </c>
      <c r="BI709" s="174">
        <f>IF(N709="nulová",J709,0)</f>
        <v>0</v>
      </c>
      <c r="BJ709" s="18" t="s">
        <v>615</v>
      </c>
      <c r="BK709" s="174">
        <f>ROUND(I709*H709,2)</f>
        <v>0</v>
      </c>
      <c r="BL709" s="18" t="s">
        <v>892</v>
      </c>
      <c r="BM709" s="18" t="s">
        <v>198</v>
      </c>
    </row>
    <row r="710" spans="2:47" s="1" customFormat="1" ht="20.25" customHeight="1">
      <c r="B710" s="35"/>
      <c r="D710" s="178" t="s">
        <v>814</v>
      </c>
      <c r="F710" s="208" t="s">
        <v>624</v>
      </c>
      <c r="I710" s="132"/>
      <c r="L710" s="35"/>
      <c r="M710" s="65"/>
      <c r="N710" s="36"/>
      <c r="O710" s="36"/>
      <c r="P710" s="36"/>
      <c r="Q710" s="36"/>
      <c r="R710" s="36"/>
      <c r="S710" s="36"/>
      <c r="T710" s="66"/>
      <c r="AT710" s="18" t="s">
        <v>814</v>
      </c>
      <c r="AU710" s="18" t="s">
        <v>673</v>
      </c>
    </row>
    <row r="711" spans="2:65" s="1" customFormat="1" ht="28.5" customHeight="1">
      <c r="B711" s="162"/>
      <c r="C711" s="163" t="s">
        <v>199</v>
      </c>
      <c r="D711" s="163" t="s">
        <v>807</v>
      </c>
      <c r="E711" s="164" t="s">
        <v>200</v>
      </c>
      <c r="F711" s="165" t="s">
        <v>201</v>
      </c>
      <c r="G711" s="166" t="s">
        <v>969</v>
      </c>
      <c r="H711" s="167">
        <v>18.2</v>
      </c>
      <c r="I711" s="168"/>
      <c r="J711" s="169">
        <f>ROUND(I711*H711,2)</f>
        <v>0</v>
      </c>
      <c r="K711" s="165" t="s">
        <v>811</v>
      </c>
      <c r="L711" s="35"/>
      <c r="M711" s="170" t="s">
        <v>613</v>
      </c>
      <c r="N711" s="171" t="s">
        <v>636</v>
      </c>
      <c r="O711" s="36"/>
      <c r="P711" s="172">
        <f>O711*H711</f>
        <v>0</v>
      </c>
      <c r="Q711" s="172">
        <v>0.00712</v>
      </c>
      <c r="R711" s="172">
        <f>Q711*H711</f>
        <v>0.12958399999999998</v>
      </c>
      <c r="S711" s="172">
        <v>0</v>
      </c>
      <c r="T711" s="173">
        <f>S711*H711</f>
        <v>0</v>
      </c>
      <c r="AR711" s="18" t="s">
        <v>892</v>
      </c>
      <c r="AT711" s="18" t="s">
        <v>807</v>
      </c>
      <c r="AU711" s="18" t="s">
        <v>673</v>
      </c>
      <c r="AY711" s="18" t="s">
        <v>805</v>
      </c>
      <c r="BE711" s="174">
        <f>IF(N711="základní",J711,0)</f>
        <v>0</v>
      </c>
      <c r="BF711" s="174">
        <f>IF(N711="snížená",J711,0)</f>
        <v>0</v>
      </c>
      <c r="BG711" s="174">
        <f>IF(N711="zákl. přenesená",J711,0)</f>
        <v>0</v>
      </c>
      <c r="BH711" s="174">
        <f>IF(N711="sníž. přenesená",J711,0)</f>
        <v>0</v>
      </c>
      <c r="BI711" s="174">
        <f>IF(N711="nulová",J711,0)</f>
        <v>0</v>
      </c>
      <c r="BJ711" s="18" t="s">
        <v>615</v>
      </c>
      <c r="BK711" s="174">
        <f>ROUND(I711*H711,2)</f>
        <v>0</v>
      </c>
      <c r="BL711" s="18" t="s">
        <v>892</v>
      </c>
      <c r="BM711" s="18" t="s">
        <v>202</v>
      </c>
    </row>
    <row r="712" spans="2:47" s="1" customFormat="1" ht="28.5" customHeight="1">
      <c r="B712" s="35"/>
      <c r="D712" s="175" t="s">
        <v>814</v>
      </c>
      <c r="F712" s="176" t="s">
        <v>203</v>
      </c>
      <c r="I712" s="132"/>
      <c r="L712" s="35"/>
      <c r="M712" s="65"/>
      <c r="N712" s="36"/>
      <c r="O712" s="36"/>
      <c r="P712" s="36"/>
      <c r="Q712" s="36"/>
      <c r="R712" s="36"/>
      <c r="S712" s="36"/>
      <c r="T712" s="66"/>
      <c r="AT712" s="18" t="s">
        <v>814</v>
      </c>
      <c r="AU712" s="18" t="s">
        <v>673</v>
      </c>
    </row>
    <row r="713" spans="2:51" s="11" customFormat="1" ht="20.25" customHeight="1">
      <c r="B713" s="177"/>
      <c r="D713" s="178" t="s">
        <v>816</v>
      </c>
      <c r="E713" s="179" t="s">
        <v>613</v>
      </c>
      <c r="F713" s="180" t="s">
        <v>682</v>
      </c>
      <c r="H713" s="181">
        <v>18.2</v>
      </c>
      <c r="I713" s="182"/>
      <c r="L713" s="177"/>
      <c r="M713" s="183"/>
      <c r="N713" s="184"/>
      <c r="O713" s="184"/>
      <c r="P713" s="184"/>
      <c r="Q713" s="184"/>
      <c r="R713" s="184"/>
      <c r="S713" s="184"/>
      <c r="T713" s="185"/>
      <c r="AT713" s="186" t="s">
        <v>816</v>
      </c>
      <c r="AU713" s="186" t="s">
        <v>673</v>
      </c>
      <c r="AV713" s="11" t="s">
        <v>673</v>
      </c>
      <c r="AW713" s="11" t="s">
        <v>629</v>
      </c>
      <c r="AX713" s="11" t="s">
        <v>615</v>
      </c>
      <c r="AY713" s="186" t="s">
        <v>805</v>
      </c>
    </row>
    <row r="714" spans="2:65" s="1" customFormat="1" ht="28.5" customHeight="1">
      <c r="B714" s="162"/>
      <c r="C714" s="163" t="s">
        <v>204</v>
      </c>
      <c r="D714" s="163" t="s">
        <v>807</v>
      </c>
      <c r="E714" s="164" t="s">
        <v>205</v>
      </c>
      <c r="F714" s="165" t="s">
        <v>206</v>
      </c>
      <c r="G714" s="166" t="s">
        <v>969</v>
      </c>
      <c r="H714" s="167">
        <v>34.78</v>
      </c>
      <c r="I714" s="168"/>
      <c r="J714" s="169">
        <f>ROUND(I714*H714,2)</f>
        <v>0</v>
      </c>
      <c r="K714" s="165" t="s">
        <v>811</v>
      </c>
      <c r="L714" s="35"/>
      <c r="M714" s="170" t="s">
        <v>613</v>
      </c>
      <c r="N714" s="171" t="s">
        <v>636</v>
      </c>
      <c r="O714" s="36"/>
      <c r="P714" s="172">
        <f>O714*H714</f>
        <v>0</v>
      </c>
      <c r="Q714" s="172">
        <v>0.00429</v>
      </c>
      <c r="R714" s="172">
        <f>Q714*H714</f>
        <v>0.1492062</v>
      </c>
      <c r="S714" s="172">
        <v>0</v>
      </c>
      <c r="T714" s="173">
        <f>S714*H714</f>
        <v>0</v>
      </c>
      <c r="AR714" s="18" t="s">
        <v>892</v>
      </c>
      <c r="AT714" s="18" t="s">
        <v>807</v>
      </c>
      <c r="AU714" s="18" t="s">
        <v>673</v>
      </c>
      <c r="AY714" s="18" t="s">
        <v>805</v>
      </c>
      <c r="BE714" s="174">
        <f>IF(N714="základní",J714,0)</f>
        <v>0</v>
      </c>
      <c r="BF714" s="174">
        <f>IF(N714="snížená",J714,0)</f>
        <v>0</v>
      </c>
      <c r="BG714" s="174">
        <f>IF(N714="zákl. přenesená",J714,0)</f>
        <v>0</v>
      </c>
      <c r="BH714" s="174">
        <f>IF(N714="sníž. přenesená",J714,0)</f>
        <v>0</v>
      </c>
      <c r="BI714" s="174">
        <f>IF(N714="nulová",J714,0)</f>
        <v>0</v>
      </c>
      <c r="BJ714" s="18" t="s">
        <v>615</v>
      </c>
      <c r="BK714" s="174">
        <f>ROUND(I714*H714,2)</f>
        <v>0</v>
      </c>
      <c r="BL714" s="18" t="s">
        <v>892</v>
      </c>
      <c r="BM714" s="18" t="s">
        <v>207</v>
      </c>
    </row>
    <row r="715" spans="2:47" s="1" customFormat="1" ht="28.5" customHeight="1">
      <c r="B715" s="35"/>
      <c r="D715" s="175" t="s">
        <v>814</v>
      </c>
      <c r="F715" s="176" t="s">
        <v>208</v>
      </c>
      <c r="I715" s="132"/>
      <c r="L715" s="35"/>
      <c r="M715" s="65"/>
      <c r="N715" s="36"/>
      <c r="O715" s="36"/>
      <c r="P715" s="36"/>
      <c r="Q715" s="36"/>
      <c r="R715" s="36"/>
      <c r="S715" s="36"/>
      <c r="T715" s="66"/>
      <c r="AT715" s="18" t="s">
        <v>814</v>
      </c>
      <c r="AU715" s="18" t="s">
        <v>673</v>
      </c>
    </row>
    <row r="716" spans="2:51" s="11" customFormat="1" ht="20.25" customHeight="1">
      <c r="B716" s="177"/>
      <c r="D716" s="178" t="s">
        <v>816</v>
      </c>
      <c r="E716" s="179" t="s">
        <v>613</v>
      </c>
      <c r="F716" s="180" t="s">
        <v>757</v>
      </c>
      <c r="H716" s="181">
        <v>34.78</v>
      </c>
      <c r="I716" s="182"/>
      <c r="L716" s="177"/>
      <c r="M716" s="183"/>
      <c r="N716" s="184"/>
      <c r="O716" s="184"/>
      <c r="P716" s="184"/>
      <c r="Q716" s="184"/>
      <c r="R716" s="184"/>
      <c r="S716" s="184"/>
      <c r="T716" s="185"/>
      <c r="AT716" s="186" t="s">
        <v>816</v>
      </c>
      <c r="AU716" s="186" t="s">
        <v>673</v>
      </c>
      <c r="AV716" s="11" t="s">
        <v>673</v>
      </c>
      <c r="AW716" s="11" t="s">
        <v>629</v>
      </c>
      <c r="AX716" s="11" t="s">
        <v>615</v>
      </c>
      <c r="AY716" s="186" t="s">
        <v>805</v>
      </c>
    </row>
    <row r="717" spans="2:65" s="1" customFormat="1" ht="28.5" customHeight="1">
      <c r="B717" s="162"/>
      <c r="C717" s="163" t="s">
        <v>209</v>
      </c>
      <c r="D717" s="163" t="s">
        <v>807</v>
      </c>
      <c r="E717" s="164" t="s">
        <v>210</v>
      </c>
      <c r="F717" s="165" t="s">
        <v>211</v>
      </c>
      <c r="G717" s="166" t="s">
        <v>969</v>
      </c>
      <c r="H717" s="167">
        <v>22.8</v>
      </c>
      <c r="I717" s="168"/>
      <c r="J717" s="169">
        <f>ROUND(I717*H717,2)</f>
        <v>0</v>
      </c>
      <c r="K717" s="165" t="s">
        <v>811</v>
      </c>
      <c r="L717" s="35"/>
      <c r="M717" s="170" t="s">
        <v>613</v>
      </c>
      <c r="N717" s="171" t="s">
        <v>636</v>
      </c>
      <c r="O717" s="36"/>
      <c r="P717" s="172">
        <f>O717*H717</f>
        <v>0</v>
      </c>
      <c r="Q717" s="172">
        <v>0.00289</v>
      </c>
      <c r="R717" s="172">
        <f>Q717*H717</f>
        <v>0.065892</v>
      </c>
      <c r="S717" s="172">
        <v>0</v>
      </c>
      <c r="T717" s="173">
        <f>S717*H717</f>
        <v>0</v>
      </c>
      <c r="AR717" s="18" t="s">
        <v>892</v>
      </c>
      <c r="AT717" s="18" t="s">
        <v>807</v>
      </c>
      <c r="AU717" s="18" t="s">
        <v>673</v>
      </c>
      <c r="AY717" s="18" t="s">
        <v>805</v>
      </c>
      <c r="BE717" s="174">
        <f>IF(N717="základní",J717,0)</f>
        <v>0</v>
      </c>
      <c r="BF717" s="174">
        <f>IF(N717="snížená",J717,0)</f>
        <v>0</v>
      </c>
      <c r="BG717" s="174">
        <f>IF(N717="zákl. přenesená",J717,0)</f>
        <v>0</v>
      </c>
      <c r="BH717" s="174">
        <f>IF(N717="sníž. přenesená",J717,0)</f>
        <v>0</v>
      </c>
      <c r="BI717" s="174">
        <f>IF(N717="nulová",J717,0)</f>
        <v>0</v>
      </c>
      <c r="BJ717" s="18" t="s">
        <v>615</v>
      </c>
      <c r="BK717" s="174">
        <f>ROUND(I717*H717,2)</f>
        <v>0</v>
      </c>
      <c r="BL717" s="18" t="s">
        <v>892</v>
      </c>
      <c r="BM717" s="18" t="s">
        <v>212</v>
      </c>
    </row>
    <row r="718" spans="2:47" s="1" customFormat="1" ht="28.5" customHeight="1">
      <c r="B718" s="35"/>
      <c r="D718" s="175" t="s">
        <v>814</v>
      </c>
      <c r="F718" s="176" t="s">
        <v>213</v>
      </c>
      <c r="I718" s="132"/>
      <c r="L718" s="35"/>
      <c r="M718" s="65"/>
      <c r="N718" s="36"/>
      <c r="O718" s="36"/>
      <c r="P718" s="36"/>
      <c r="Q718" s="36"/>
      <c r="R718" s="36"/>
      <c r="S718" s="36"/>
      <c r="T718" s="66"/>
      <c r="AT718" s="18" t="s">
        <v>814</v>
      </c>
      <c r="AU718" s="18" t="s">
        <v>673</v>
      </c>
    </row>
    <row r="719" spans="2:51" s="11" customFormat="1" ht="20.25" customHeight="1">
      <c r="B719" s="177"/>
      <c r="D719" s="178" t="s">
        <v>816</v>
      </c>
      <c r="E719" s="179" t="s">
        <v>613</v>
      </c>
      <c r="F719" s="180" t="s">
        <v>680</v>
      </c>
      <c r="H719" s="181">
        <v>22.8</v>
      </c>
      <c r="I719" s="182"/>
      <c r="L719" s="177"/>
      <c r="M719" s="183"/>
      <c r="N719" s="184"/>
      <c r="O719" s="184"/>
      <c r="P719" s="184"/>
      <c r="Q719" s="184"/>
      <c r="R719" s="184"/>
      <c r="S719" s="184"/>
      <c r="T719" s="185"/>
      <c r="AT719" s="186" t="s">
        <v>816</v>
      </c>
      <c r="AU719" s="186" t="s">
        <v>673</v>
      </c>
      <c r="AV719" s="11" t="s">
        <v>673</v>
      </c>
      <c r="AW719" s="11" t="s">
        <v>629</v>
      </c>
      <c r="AX719" s="11" t="s">
        <v>615</v>
      </c>
      <c r="AY719" s="186" t="s">
        <v>805</v>
      </c>
    </row>
    <row r="720" spans="2:65" s="1" customFormat="1" ht="20.25" customHeight="1">
      <c r="B720" s="162"/>
      <c r="C720" s="163" t="s">
        <v>214</v>
      </c>
      <c r="D720" s="163" t="s">
        <v>807</v>
      </c>
      <c r="E720" s="164" t="s">
        <v>215</v>
      </c>
      <c r="F720" s="165" t="s">
        <v>216</v>
      </c>
      <c r="G720" s="166" t="s">
        <v>969</v>
      </c>
      <c r="H720" s="167">
        <v>10.9</v>
      </c>
      <c r="I720" s="168"/>
      <c r="J720" s="169">
        <f>ROUND(I720*H720,2)</f>
        <v>0</v>
      </c>
      <c r="K720" s="165" t="s">
        <v>811</v>
      </c>
      <c r="L720" s="35"/>
      <c r="M720" s="170" t="s">
        <v>613</v>
      </c>
      <c r="N720" s="171" t="s">
        <v>636</v>
      </c>
      <c r="O720" s="36"/>
      <c r="P720" s="172">
        <f>O720*H720</f>
        <v>0</v>
      </c>
      <c r="Q720" s="172">
        <v>0.00137</v>
      </c>
      <c r="R720" s="172">
        <f>Q720*H720</f>
        <v>0.014933</v>
      </c>
      <c r="S720" s="172">
        <v>0</v>
      </c>
      <c r="T720" s="173">
        <f>S720*H720</f>
        <v>0</v>
      </c>
      <c r="AR720" s="18" t="s">
        <v>892</v>
      </c>
      <c r="AT720" s="18" t="s">
        <v>807</v>
      </c>
      <c r="AU720" s="18" t="s">
        <v>673</v>
      </c>
      <c r="AY720" s="18" t="s">
        <v>805</v>
      </c>
      <c r="BE720" s="174">
        <f>IF(N720="základní",J720,0)</f>
        <v>0</v>
      </c>
      <c r="BF720" s="174">
        <f>IF(N720="snížená",J720,0)</f>
        <v>0</v>
      </c>
      <c r="BG720" s="174">
        <f>IF(N720="zákl. přenesená",J720,0)</f>
        <v>0</v>
      </c>
      <c r="BH720" s="174">
        <f>IF(N720="sníž. přenesená",J720,0)</f>
        <v>0</v>
      </c>
      <c r="BI720" s="174">
        <f>IF(N720="nulová",J720,0)</f>
        <v>0</v>
      </c>
      <c r="BJ720" s="18" t="s">
        <v>615</v>
      </c>
      <c r="BK720" s="174">
        <f>ROUND(I720*H720,2)</f>
        <v>0</v>
      </c>
      <c r="BL720" s="18" t="s">
        <v>892</v>
      </c>
      <c r="BM720" s="18" t="s">
        <v>217</v>
      </c>
    </row>
    <row r="721" spans="2:47" s="1" customFormat="1" ht="28.5" customHeight="1">
      <c r="B721" s="35"/>
      <c r="D721" s="175" t="s">
        <v>814</v>
      </c>
      <c r="F721" s="176" t="s">
        <v>218</v>
      </c>
      <c r="I721" s="132"/>
      <c r="L721" s="35"/>
      <c r="M721" s="65"/>
      <c r="N721" s="36"/>
      <c r="O721" s="36"/>
      <c r="P721" s="36"/>
      <c r="Q721" s="36"/>
      <c r="R721" s="36"/>
      <c r="S721" s="36"/>
      <c r="T721" s="66"/>
      <c r="AT721" s="18" t="s">
        <v>814</v>
      </c>
      <c r="AU721" s="18" t="s">
        <v>673</v>
      </c>
    </row>
    <row r="722" spans="2:51" s="11" customFormat="1" ht="20.25" customHeight="1">
      <c r="B722" s="177"/>
      <c r="D722" s="178" t="s">
        <v>816</v>
      </c>
      <c r="E722" s="179" t="s">
        <v>613</v>
      </c>
      <c r="F722" s="180" t="s">
        <v>677</v>
      </c>
      <c r="H722" s="181">
        <v>10.9</v>
      </c>
      <c r="I722" s="182"/>
      <c r="L722" s="177"/>
      <c r="M722" s="183"/>
      <c r="N722" s="184"/>
      <c r="O722" s="184"/>
      <c r="P722" s="184"/>
      <c r="Q722" s="184"/>
      <c r="R722" s="184"/>
      <c r="S722" s="184"/>
      <c r="T722" s="185"/>
      <c r="AT722" s="186" t="s">
        <v>816</v>
      </c>
      <c r="AU722" s="186" t="s">
        <v>673</v>
      </c>
      <c r="AV722" s="11" t="s">
        <v>673</v>
      </c>
      <c r="AW722" s="11" t="s">
        <v>629</v>
      </c>
      <c r="AX722" s="11" t="s">
        <v>615</v>
      </c>
      <c r="AY722" s="186" t="s">
        <v>805</v>
      </c>
    </row>
    <row r="723" spans="2:65" s="1" customFormat="1" ht="20.25" customHeight="1">
      <c r="B723" s="162"/>
      <c r="C723" s="163" t="s">
        <v>219</v>
      </c>
      <c r="D723" s="163" t="s">
        <v>807</v>
      </c>
      <c r="E723" s="164" t="s">
        <v>220</v>
      </c>
      <c r="F723" s="165" t="s">
        <v>221</v>
      </c>
      <c r="G723" s="166" t="s">
        <v>969</v>
      </c>
      <c r="H723" s="167">
        <v>40.7</v>
      </c>
      <c r="I723" s="168"/>
      <c r="J723" s="169">
        <f>ROUND(I723*H723,2)</f>
        <v>0</v>
      </c>
      <c r="K723" s="165" t="s">
        <v>811</v>
      </c>
      <c r="L723" s="35"/>
      <c r="M723" s="170" t="s">
        <v>613</v>
      </c>
      <c r="N723" s="171" t="s">
        <v>636</v>
      </c>
      <c r="O723" s="36"/>
      <c r="P723" s="172">
        <f>O723*H723</f>
        <v>0</v>
      </c>
      <c r="Q723" s="172">
        <v>0.00174</v>
      </c>
      <c r="R723" s="172">
        <f>Q723*H723</f>
        <v>0.070818</v>
      </c>
      <c r="S723" s="172">
        <v>0</v>
      </c>
      <c r="T723" s="173">
        <f>S723*H723</f>
        <v>0</v>
      </c>
      <c r="AR723" s="18" t="s">
        <v>892</v>
      </c>
      <c r="AT723" s="18" t="s">
        <v>807</v>
      </c>
      <c r="AU723" s="18" t="s">
        <v>673</v>
      </c>
      <c r="AY723" s="18" t="s">
        <v>805</v>
      </c>
      <c r="BE723" s="174">
        <f>IF(N723="základní",J723,0)</f>
        <v>0</v>
      </c>
      <c r="BF723" s="174">
        <f>IF(N723="snížená",J723,0)</f>
        <v>0</v>
      </c>
      <c r="BG723" s="174">
        <f>IF(N723="zákl. přenesená",J723,0)</f>
        <v>0</v>
      </c>
      <c r="BH723" s="174">
        <f>IF(N723="sníž. přenesená",J723,0)</f>
        <v>0</v>
      </c>
      <c r="BI723" s="174">
        <f>IF(N723="nulová",J723,0)</f>
        <v>0</v>
      </c>
      <c r="BJ723" s="18" t="s">
        <v>615</v>
      </c>
      <c r="BK723" s="174">
        <f>ROUND(I723*H723,2)</f>
        <v>0</v>
      </c>
      <c r="BL723" s="18" t="s">
        <v>892</v>
      </c>
      <c r="BM723" s="18" t="s">
        <v>222</v>
      </c>
    </row>
    <row r="724" spans="2:47" s="1" customFormat="1" ht="28.5" customHeight="1">
      <c r="B724" s="35"/>
      <c r="D724" s="175" t="s">
        <v>814</v>
      </c>
      <c r="F724" s="176" t="s">
        <v>223</v>
      </c>
      <c r="I724" s="132"/>
      <c r="L724" s="35"/>
      <c r="M724" s="65"/>
      <c r="N724" s="36"/>
      <c r="O724" s="36"/>
      <c r="P724" s="36"/>
      <c r="Q724" s="36"/>
      <c r="R724" s="36"/>
      <c r="S724" s="36"/>
      <c r="T724" s="66"/>
      <c r="AT724" s="18" t="s">
        <v>814</v>
      </c>
      <c r="AU724" s="18" t="s">
        <v>673</v>
      </c>
    </row>
    <row r="725" spans="2:51" s="11" customFormat="1" ht="20.25" customHeight="1">
      <c r="B725" s="177"/>
      <c r="D725" s="178" t="s">
        <v>816</v>
      </c>
      <c r="E725" s="179" t="s">
        <v>613</v>
      </c>
      <c r="F725" s="180" t="s">
        <v>754</v>
      </c>
      <c r="H725" s="181">
        <v>40.7</v>
      </c>
      <c r="I725" s="182"/>
      <c r="L725" s="177"/>
      <c r="M725" s="183"/>
      <c r="N725" s="184"/>
      <c r="O725" s="184"/>
      <c r="P725" s="184"/>
      <c r="Q725" s="184"/>
      <c r="R725" s="184"/>
      <c r="S725" s="184"/>
      <c r="T725" s="185"/>
      <c r="AT725" s="186" t="s">
        <v>816</v>
      </c>
      <c r="AU725" s="186" t="s">
        <v>673</v>
      </c>
      <c r="AV725" s="11" t="s">
        <v>673</v>
      </c>
      <c r="AW725" s="11" t="s">
        <v>629</v>
      </c>
      <c r="AX725" s="11" t="s">
        <v>615</v>
      </c>
      <c r="AY725" s="186" t="s">
        <v>805</v>
      </c>
    </row>
    <row r="726" spans="2:65" s="1" customFormat="1" ht="28.5" customHeight="1">
      <c r="B726" s="162"/>
      <c r="C726" s="163" t="s">
        <v>224</v>
      </c>
      <c r="D726" s="163" t="s">
        <v>807</v>
      </c>
      <c r="E726" s="164" t="s">
        <v>225</v>
      </c>
      <c r="F726" s="165" t="s">
        <v>226</v>
      </c>
      <c r="G726" s="166" t="s">
        <v>1119</v>
      </c>
      <c r="H726" s="167">
        <v>4</v>
      </c>
      <c r="I726" s="168"/>
      <c r="J726" s="169">
        <f>ROUND(I726*H726,2)</f>
        <v>0</v>
      </c>
      <c r="K726" s="165" t="s">
        <v>811</v>
      </c>
      <c r="L726" s="35"/>
      <c r="M726" s="170" t="s">
        <v>613</v>
      </c>
      <c r="N726" s="171" t="s">
        <v>636</v>
      </c>
      <c r="O726" s="36"/>
      <c r="P726" s="172">
        <f>O726*H726</f>
        <v>0</v>
      </c>
      <c r="Q726" s="172">
        <v>0.0002</v>
      </c>
      <c r="R726" s="172">
        <f>Q726*H726</f>
        <v>0.0008</v>
      </c>
      <c r="S726" s="172">
        <v>0</v>
      </c>
      <c r="T726" s="173">
        <f>S726*H726</f>
        <v>0</v>
      </c>
      <c r="AR726" s="18" t="s">
        <v>892</v>
      </c>
      <c r="AT726" s="18" t="s">
        <v>807</v>
      </c>
      <c r="AU726" s="18" t="s">
        <v>673</v>
      </c>
      <c r="AY726" s="18" t="s">
        <v>805</v>
      </c>
      <c r="BE726" s="174">
        <f>IF(N726="základní",J726,0)</f>
        <v>0</v>
      </c>
      <c r="BF726" s="174">
        <f>IF(N726="snížená",J726,0)</f>
        <v>0</v>
      </c>
      <c r="BG726" s="174">
        <f>IF(N726="zákl. přenesená",J726,0)</f>
        <v>0</v>
      </c>
      <c r="BH726" s="174">
        <f>IF(N726="sníž. přenesená",J726,0)</f>
        <v>0</v>
      </c>
      <c r="BI726" s="174">
        <f>IF(N726="nulová",J726,0)</f>
        <v>0</v>
      </c>
      <c r="BJ726" s="18" t="s">
        <v>615</v>
      </c>
      <c r="BK726" s="174">
        <f>ROUND(I726*H726,2)</f>
        <v>0</v>
      </c>
      <c r="BL726" s="18" t="s">
        <v>892</v>
      </c>
      <c r="BM726" s="18" t="s">
        <v>227</v>
      </c>
    </row>
    <row r="727" spans="2:47" s="1" customFormat="1" ht="28.5" customHeight="1">
      <c r="B727" s="35"/>
      <c r="D727" s="178" t="s">
        <v>814</v>
      </c>
      <c r="F727" s="208" t="s">
        <v>228</v>
      </c>
      <c r="I727" s="132"/>
      <c r="L727" s="35"/>
      <c r="M727" s="65"/>
      <c r="N727" s="36"/>
      <c r="O727" s="36"/>
      <c r="P727" s="36"/>
      <c r="Q727" s="36"/>
      <c r="R727" s="36"/>
      <c r="S727" s="36"/>
      <c r="T727" s="66"/>
      <c r="AT727" s="18" t="s">
        <v>814</v>
      </c>
      <c r="AU727" s="18" t="s">
        <v>673</v>
      </c>
    </row>
    <row r="728" spans="2:65" s="1" customFormat="1" ht="28.5" customHeight="1">
      <c r="B728" s="162"/>
      <c r="C728" s="163" t="s">
        <v>229</v>
      </c>
      <c r="D728" s="163" t="s">
        <v>807</v>
      </c>
      <c r="E728" s="164" t="s">
        <v>230</v>
      </c>
      <c r="F728" s="165" t="s">
        <v>231</v>
      </c>
      <c r="G728" s="166" t="s">
        <v>1119</v>
      </c>
      <c r="H728" s="167">
        <v>3</v>
      </c>
      <c r="I728" s="168"/>
      <c r="J728" s="169">
        <f>ROUND(I728*H728,2)</f>
        <v>0</v>
      </c>
      <c r="K728" s="165" t="s">
        <v>811</v>
      </c>
      <c r="L728" s="35"/>
      <c r="M728" s="170" t="s">
        <v>613</v>
      </c>
      <c r="N728" s="171" t="s">
        <v>636</v>
      </c>
      <c r="O728" s="36"/>
      <c r="P728" s="172">
        <f>O728*H728</f>
        <v>0</v>
      </c>
      <c r="Q728" s="172">
        <v>0.00025</v>
      </c>
      <c r="R728" s="172">
        <f>Q728*H728</f>
        <v>0.00075</v>
      </c>
      <c r="S728" s="172">
        <v>0</v>
      </c>
      <c r="T728" s="173">
        <f>S728*H728</f>
        <v>0</v>
      </c>
      <c r="AR728" s="18" t="s">
        <v>892</v>
      </c>
      <c r="AT728" s="18" t="s">
        <v>807</v>
      </c>
      <c r="AU728" s="18" t="s">
        <v>673</v>
      </c>
      <c r="AY728" s="18" t="s">
        <v>805</v>
      </c>
      <c r="BE728" s="174">
        <f>IF(N728="základní",J728,0)</f>
        <v>0</v>
      </c>
      <c r="BF728" s="174">
        <f>IF(N728="snížená",J728,0)</f>
        <v>0</v>
      </c>
      <c r="BG728" s="174">
        <f>IF(N728="zákl. přenesená",J728,0)</f>
        <v>0</v>
      </c>
      <c r="BH728" s="174">
        <f>IF(N728="sníž. přenesená",J728,0)</f>
        <v>0</v>
      </c>
      <c r="BI728" s="174">
        <f>IF(N728="nulová",J728,0)</f>
        <v>0</v>
      </c>
      <c r="BJ728" s="18" t="s">
        <v>615</v>
      </c>
      <c r="BK728" s="174">
        <f>ROUND(I728*H728,2)</f>
        <v>0</v>
      </c>
      <c r="BL728" s="18" t="s">
        <v>892</v>
      </c>
      <c r="BM728" s="18" t="s">
        <v>232</v>
      </c>
    </row>
    <row r="729" spans="2:47" s="1" customFormat="1" ht="28.5" customHeight="1">
      <c r="B729" s="35"/>
      <c r="D729" s="178" t="s">
        <v>814</v>
      </c>
      <c r="F729" s="208" t="s">
        <v>233</v>
      </c>
      <c r="I729" s="132"/>
      <c r="L729" s="35"/>
      <c r="M729" s="65"/>
      <c r="N729" s="36"/>
      <c r="O729" s="36"/>
      <c r="P729" s="36"/>
      <c r="Q729" s="36"/>
      <c r="R729" s="36"/>
      <c r="S729" s="36"/>
      <c r="T729" s="66"/>
      <c r="AT729" s="18" t="s">
        <v>814</v>
      </c>
      <c r="AU729" s="18" t="s">
        <v>673</v>
      </c>
    </row>
    <row r="730" spans="2:65" s="1" customFormat="1" ht="28.5" customHeight="1">
      <c r="B730" s="162"/>
      <c r="C730" s="163" t="s">
        <v>234</v>
      </c>
      <c r="D730" s="163" t="s">
        <v>807</v>
      </c>
      <c r="E730" s="164" t="s">
        <v>235</v>
      </c>
      <c r="F730" s="165" t="s">
        <v>236</v>
      </c>
      <c r="G730" s="166" t="s">
        <v>969</v>
      </c>
      <c r="H730" s="167">
        <v>4.7</v>
      </c>
      <c r="I730" s="168"/>
      <c r="J730" s="169">
        <f>ROUND(I730*H730,2)</f>
        <v>0</v>
      </c>
      <c r="K730" s="165" t="s">
        <v>811</v>
      </c>
      <c r="L730" s="35"/>
      <c r="M730" s="170" t="s">
        <v>613</v>
      </c>
      <c r="N730" s="171" t="s">
        <v>636</v>
      </c>
      <c r="O730" s="36"/>
      <c r="P730" s="172">
        <f>O730*H730</f>
        <v>0</v>
      </c>
      <c r="Q730" s="172">
        <v>0.00182</v>
      </c>
      <c r="R730" s="172">
        <f>Q730*H730</f>
        <v>0.008554</v>
      </c>
      <c r="S730" s="172">
        <v>0</v>
      </c>
      <c r="T730" s="173">
        <f>S730*H730</f>
        <v>0</v>
      </c>
      <c r="AR730" s="18" t="s">
        <v>892</v>
      </c>
      <c r="AT730" s="18" t="s">
        <v>807</v>
      </c>
      <c r="AU730" s="18" t="s">
        <v>673</v>
      </c>
      <c r="AY730" s="18" t="s">
        <v>805</v>
      </c>
      <c r="BE730" s="174">
        <f>IF(N730="základní",J730,0)</f>
        <v>0</v>
      </c>
      <c r="BF730" s="174">
        <f>IF(N730="snížená",J730,0)</f>
        <v>0</v>
      </c>
      <c r="BG730" s="174">
        <f>IF(N730="zákl. přenesená",J730,0)</f>
        <v>0</v>
      </c>
      <c r="BH730" s="174">
        <f>IF(N730="sníž. přenesená",J730,0)</f>
        <v>0</v>
      </c>
      <c r="BI730" s="174">
        <f>IF(N730="nulová",J730,0)</f>
        <v>0</v>
      </c>
      <c r="BJ730" s="18" t="s">
        <v>615</v>
      </c>
      <c r="BK730" s="174">
        <f>ROUND(I730*H730,2)</f>
        <v>0</v>
      </c>
      <c r="BL730" s="18" t="s">
        <v>892</v>
      </c>
      <c r="BM730" s="18" t="s">
        <v>237</v>
      </c>
    </row>
    <row r="731" spans="2:47" s="1" customFormat="1" ht="28.5" customHeight="1">
      <c r="B731" s="35"/>
      <c r="D731" s="175" t="s">
        <v>814</v>
      </c>
      <c r="F731" s="176" t="s">
        <v>238</v>
      </c>
      <c r="I731" s="132"/>
      <c r="L731" s="35"/>
      <c r="M731" s="65"/>
      <c r="N731" s="36"/>
      <c r="O731" s="36"/>
      <c r="P731" s="36"/>
      <c r="Q731" s="36"/>
      <c r="R731" s="36"/>
      <c r="S731" s="36"/>
      <c r="T731" s="66"/>
      <c r="AT731" s="18" t="s">
        <v>814</v>
      </c>
      <c r="AU731" s="18" t="s">
        <v>673</v>
      </c>
    </row>
    <row r="732" spans="2:51" s="11" customFormat="1" ht="20.25" customHeight="1">
      <c r="B732" s="177"/>
      <c r="D732" s="178" t="s">
        <v>816</v>
      </c>
      <c r="E732" s="179" t="s">
        <v>613</v>
      </c>
      <c r="F732" s="180" t="s">
        <v>686</v>
      </c>
      <c r="H732" s="181">
        <v>4.7</v>
      </c>
      <c r="I732" s="182"/>
      <c r="L732" s="177"/>
      <c r="M732" s="183"/>
      <c r="N732" s="184"/>
      <c r="O732" s="184"/>
      <c r="P732" s="184"/>
      <c r="Q732" s="184"/>
      <c r="R732" s="184"/>
      <c r="S732" s="184"/>
      <c r="T732" s="185"/>
      <c r="AT732" s="186" t="s">
        <v>816</v>
      </c>
      <c r="AU732" s="186" t="s">
        <v>673</v>
      </c>
      <c r="AV732" s="11" t="s">
        <v>673</v>
      </c>
      <c r="AW732" s="11" t="s">
        <v>629</v>
      </c>
      <c r="AX732" s="11" t="s">
        <v>615</v>
      </c>
      <c r="AY732" s="186" t="s">
        <v>805</v>
      </c>
    </row>
    <row r="733" spans="2:65" s="1" customFormat="1" ht="28.5" customHeight="1">
      <c r="B733" s="162"/>
      <c r="C733" s="163" t="s">
        <v>239</v>
      </c>
      <c r="D733" s="163" t="s">
        <v>807</v>
      </c>
      <c r="E733" s="164" t="s">
        <v>240</v>
      </c>
      <c r="F733" s="165" t="s">
        <v>241</v>
      </c>
      <c r="G733" s="166" t="s">
        <v>969</v>
      </c>
      <c r="H733" s="167">
        <v>20.6</v>
      </c>
      <c r="I733" s="168"/>
      <c r="J733" s="169">
        <f>ROUND(I733*H733,2)</f>
        <v>0</v>
      </c>
      <c r="K733" s="165" t="s">
        <v>811</v>
      </c>
      <c r="L733" s="35"/>
      <c r="M733" s="170" t="s">
        <v>613</v>
      </c>
      <c r="N733" s="171" t="s">
        <v>636</v>
      </c>
      <c r="O733" s="36"/>
      <c r="P733" s="172">
        <f>O733*H733</f>
        <v>0</v>
      </c>
      <c r="Q733" s="172">
        <v>0.00286</v>
      </c>
      <c r="R733" s="172">
        <f>Q733*H733</f>
        <v>0.05891600000000001</v>
      </c>
      <c r="S733" s="172">
        <v>0</v>
      </c>
      <c r="T733" s="173">
        <f>S733*H733</f>
        <v>0</v>
      </c>
      <c r="AR733" s="18" t="s">
        <v>892</v>
      </c>
      <c r="AT733" s="18" t="s">
        <v>807</v>
      </c>
      <c r="AU733" s="18" t="s">
        <v>673</v>
      </c>
      <c r="AY733" s="18" t="s">
        <v>805</v>
      </c>
      <c r="BE733" s="174">
        <f>IF(N733="základní",J733,0)</f>
        <v>0</v>
      </c>
      <c r="BF733" s="174">
        <f>IF(N733="snížená",J733,0)</f>
        <v>0</v>
      </c>
      <c r="BG733" s="174">
        <f>IF(N733="zákl. přenesená",J733,0)</f>
        <v>0</v>
      </c>
      <c r="BH733" s="174">
        <f>IF(N733="sníž. přenesená",J733,0)</f>
        <v>0</v>
      </c>
      <c r="BI733" s="174">
        <f>IF(N733="nulová",J733,0)</f>
        <v>0</v>
      </c>
      <c r="BJ733" s="18" t="s">
        <v>615</v>
      </c>
      <c r="BK733" s="174">
        <f>ROUND(I733*H733,2)</f>
        <v>0</v>
      </c>
      <c r="BL733" s="18" t="s">
        <v>892</v>
      </c>
      <c r="BM733" s="18" t="s">
        <v>242</v>
      </c>
    </row>
    <row r="734" spans="2:47" s="1" customFormat="1" ht="28.5" customHeight="1">
      <c r="B734" s="35"/>
      <c r="D734" s="175" t="s">
        <v>814</v>
      </c>
      <c r="F734" s="176" t="s">
        <v>243</v>
      </c>
      <c r="I734" s="132"/>
      <c r="L734" s="35"/>
      <c r="M734" s="65"/>
      <c r="N734" s="36"/>
      <c r="O734" s="36"/>
      <c r="P734" s="36"/>
      <c r="Q734" s="36"/>
      <c r="R734" s="36"/>
      <c r="S734" s="36"/>
      <c r="T734" s="66"/>
      <c r="AT734" s="18" t="s">
        <v>814</v>
      </c>
      <c r="AU734" s="18" t="s">
        <v>673</v>
      </c>
    </row>
    <row r="735" spans="2:51" s="11" customFormat="1" ht="20.25" customHeight="1">
      <c r="B735" s="177"/>
      <c r="D735" s="178" t="s">
        <v>816</v>
      </c>
      <c r="E735" s="179" t="s">
        <v>613</v>
      </c>
      <c r="F735" s="180" t="s">
        <v>684</v>
      </c>
      <c r="H735" s="181">
        <v>20.6</v>
      </c>
      <c r="I735" s="182"/>
      <c r="L735" s="177"/>
      <c r="M735" s="183"/>
      <c r="N735" s="184"/>
      <c r="O735" s="184"/>
      <c r="P735" s="184"/>
      <c r="Q735" s="184"/>
      <c r="R735" s="184"/>
      <c r="S735" s="184"/>
      <c r="T735" s="185"/>
      <c r="AT735" s="186" t="s">
        <v>816</v>
      </c>
      <c r="AU735" s="186" t="s">
        <v>673</v>
      </c>
      <c r="AV735" s="11" t="s">
        <v>673</v>
      </c>
      <c r="AW735" s="11" t="s">
        <v>629</v>
      </c>
      <c r="AX735" s="11" t="s">
        <v>615</v>
      </c>
      <c r="AY735" s="186" t="s">
        <v>805</v>
      </c>
    </row>
    <row r="736" spans="2:65" s="1" customFormat="1" ht="20.25" customHeight="1">
      <c r="B736" s="162"/>
      <c r="C736" s="163" t="s">
        <v>244</v>
      </c>
      <c r="D736" s="163" t="s">
        <v>807</v>
      </c>
      <c r="E736" s="164" t="s">
        <v>245</v>
      </c>
      <c r="F736" s="165" t="s">
        <v>246</v>
      </c>
      <c r="G736" s="166" t="s">
        <v>1243</v>
      </c>
      <c r="H736" s="167">
        <v>0.9</v>
      </c>
      <c r="I736" s="168"/>
      <c r="J736" s="169">
        <f>ROUND(I736*H736,2)</f>
        <v>0</v>
      </c>
      <c r="K736" s="165" t="s">
        <v>811</v>
      </c>
      <c r="L736" s="35"/>
      <c r="M736" s="170" t="s">
        <v>613</v>
      </c>
      <c r="N736" s="171" t="s">
        <v>636</v>
      </c>
      <c r="O736" s="36"/>
      <c r="P736" s="172">
        <f>O736*H736</f>
        <v>0</v>
      </c>
      <c r="Q736" s="172">
        <v>0</v>
      </c>
      <c r="R736" s="172">
        <f>Q736*H736</f>
        <v>0</v>
      </c>
      <c r="S736" s="172">
        <v>0</v>
      </c>
      <c r="T736" s="173">
        <f>S736*H736</f>
        <v>0</v>
      </c>
      <c r="AR736" s="18" t="s">
        <v>892</v>
      </c>
      <c r="AT736" s="18" t="s">
        <v>807</v>
      </c>
      <c r="AU736" s="18" t="s">
        <v>673</v>
      </c>
      <c r="AY736" s="18" t="s">
        <v>805</v>
      </c>
      <c r="BE736" s="174">
        <f>IF(N736="základní",J736,0)</f>
        <v>0</v>
      </c>
      <c r="BF736" s="174">
        <f>IF(N736="snížená",J736,0)</f>
        <v>0</v>
      </c>
      <c r="BG736" s="174">
        <f>IF(N736="zákl. přenesená",J736,0)</f>
        <v>0</v>
      </c>
      <c r="BH736" s="174">
        <f>IF(N736="sníž. přenesená",J736,0)</f>
        <v>0</v>
      </c>
      <c r="BI736" s="174">
        <f>IF(N736="nulová",J736,0)</f>
        <v>0</v>
      </c>
      <c r="BJ736" s="18" t="s">
        <v>615</v>
      </c>
      <c r="BK736" s="174">
        <f>ROUND(I736*H736,2)</f>
        <v>0</v>
      </c>
      <c r="BL736" s="18" t="s">
        <v>892</v>
      </c>
      <c r="BM736" s="18" t="s">
        <v>247</v>
      </c>
    </row>
    <row r="737" spans="2:47" s="1" customFormat="1" ht="39.75" customHeight="1">
      <c r="B737" s="35"/>
      <c r="D737" s="175" t="s">
        <v>814</v>
      </c>
      <c r="F737" s="176" t="s">
        <v>248</v>
      </c>
      <c r="I737" s="132"/>
      <c r="L737" s="35"/>
      <c r="M737" s="65"/>
      <c r="N737" s="36"/>
      <c r="O737" s="36"/>
      <c r="P737" s="36"/>
      <c r="Q737" s="36"/>
      <c r="R737" s="36"/>
      <c r="S737" s="36"/>
      <c r="T737" s="66"/>
      <c r="AT737" s="18" t="s">
        <v>814</v>
      </c>
      <c r="AU737" s="18" t="s">
        <v>673</v>
      </c>
    </row>
    <row r="738" spans="2:63" s="10" customFormat="1" ht="29.25" customHeight="1">
      <c r="B738" s="148"/>
      <c r="D738" s="159" t="s">
        <v>664</v>
      </c>
      <c r="E738" s="160" t="s">
        <v>249</v>
      </c>
      <c r="F738" s="160" t="s">
        <v>250</v>
      </c>
      <c r="I738" s="151"/>
      <c r="J738" s="161">
        <f>BK738</f>
        <v>0</v>
      </c>
      <c r="L738" s="148"/>
      <c r="M738" s="153"/>
      <c r="N738" s="154"/>
      <c r="O738" s="154"/>
      <c r="P738" s="155">
        <f>SUM(P739:P749)</f>
        <v>0</v>
      </c>
      <c r="Q738" s="154"/>
      <c r="R738" s="155">
        <f>SUM(R739:R749)</f>
        <v>0.3156582</v>
      </c>
      <c r="S738" s="154"/>
      <c r="T738" s="156">
        <f>SUM(T739:T749)</f>
        <v>0.21673300000000004</v>
      </c>
      <c r="AR738" s="149" t="s">
        <v>673</v>
      </c>
      <c r="AT738" s="157" t="s">
        <v>664</v>
      </c>
      <c r="AU738" s="157" t="s">
        <v>615</v>
      </c>
      <c r="AY738" s="149" t="s">
        <v>805</v>
      </c>
      <c r="BK738" s="158">
        <f>SUM(BK739:BK749)</f>
        <v>0</v>
      </c>
    </row>
    <row r="739" spans="2:65" s="1" customFormat="1" ht="20.25" customHeight="1">
      <c r="B739" s="162"/>
      <c r="C739" s="163" t="s">
        <v>251</v>
      </c>
      <c r="D739" s="163" t="s">
        <v>807</v>
      </c>
      <c r="E739" s="164" t="s">
        <v>252</v>
      </c>
      <c r="F739" s="165" t="s">
        <v>253</v>
      </c>
      <c r="G739" s="166" t="s">
        <v>810</v>
      </c>
      <c r="H739" s="167">
        <v>12.749</v>
      </c>
      <c r="I739" s="168"/>
      <c r="J739" s="169">
        <f>ROUND(I739*H739,2)</f>
        <v>0</v>
      </c>
      <c r="K739" s="165" t="s">
        <v>613</v>
      </c>
      <c r="L739" s="35"/>
      <c r="M739" s="170" t="s">
        <v>613</v>
      </c>
      <c r="N739" s="171" t="s">
        <v>636</v>
      </c>
      <c r="O739" s="36"/>
      <c r="P739" s="172">
        <f>O739*H739</f>
        <v>0</v>
      </c>
      <c r="Q739" s="172">
        <v>0</v>
      </c>
      <c r="R739" s="172">
        <f>Q739*H739</f>
        <v>0</v>
      </c>
      <c r="S739" s="172">
        <v>0.017</v>
      </c>
      <c r="T739" s="173">
        <f>S739*H739</f>
        <v>0.21673300000000004</v>
      </c>
      <c r="AR739" s="18" t="s">
        <v>892</v>
      </c>
      <c r="AT739" s="18" t="s">
        <v>807</v>
      </c>
      <c r="AU739" s="18" t="s">
        <v>673</v>
      </c>
      <c r="AY739" s="18" t="s">
        <v>805</v>
      </c>
      <c r="BE739" s="174">
        <f>IF(N739="základní",J739,0)</f>
        <v>0</v>
      </c>
      <c r="BF739" s="174">
        <f>IF(N739="snížená",J739,0)</f>
        <v>0</v>
      </c>
      <c r="BG739" s="174">
        <f>IF(N739="zákl. přenesená",J739,0)</f>
        <v>0</v>
      </c>
      <c r="BH739" s="174">
        <f>IF(N739="sníž. přenesená",J739,0)</f>
        <v>0</v>
      </c>
      <c r="BI739" s="174">
        <f>IF(N739="nulová",J739,0)</f>
        <v>0</v>
      </c>
      <c r="BJ739" s="18" t="s">
        <v>615</v>
      </c>
      <c r="BK739" s="174">
        <f>ROUND(I739*H739,2)</f>
        <v>0</v>
      </c>
      <c r="BL739" s="18" t="s">
        <v>892</v>
      </c>
      <c r="BM739" s="18" t="s">
        <v>254</v>
      </c>
    </row>
    <row r="740" spans="2:47" s="1" customFormat="1" ht="20.25" customHeight="1">
      <c r="B740" s="35"/>
      <c r="D740" s="175" t="s">
        <v>814</v>
      </c>
      <c r="F740" s="176" t="s">
        <v>624</v>
      </c>
      <c r="I740" s="132"/>
      <c r="L740" s="35"/>
      <c r="M740" s="65"/>
      <c r="N740" s="36"/>
      <c r="O740" s="36"/>
      <c r="P740" s="36"/>
      <c r="Q740" s="36"/>
      <c r="R740" s="36"/>
      <c r="S740" s="36"/>
      <c r="T740" s="66"/>
      <c r="AT740" s="18" t="s">
        <v>814</v>
      </c>
      <c r="AU740" s="18" t="s">
        <v>673</v>
      </c>
    </row>
    <row r="741" spans="2:51" s="11" customFormat="1" ht="20.25" customHeight="1">
      <c r="B741" s="177"/>
      <c r="D741" s="178" t="s">
        <v>816</v>
      </c>
      <c r="E741" s="179" t="s">
        <v>698</v>
      </c>
      <c r="F741" s="180" t="s">
        <v>255</v>
      </c>
      <c r="H741" s="181">
        <v>12.749</v>
      </c>
      <c r="I741" s="182"/>
      <c r="L741" s="177"/>
      <c r="M741" s="183"/>
      <c r="N741" s="184"/>
      <c r="O741" s="184"/>
      <c r="P741" s="184"/>
      <c r="Q741" s="184"/>
      <c r="R741" s="184"/>
      <c r="S741" s="184"/>
      <c r="T741" s="185"/>
      <c r="AT741" s="186" t="s">
        <v>816</v>
      </c>
      <c r="AU741" s="186" t="s">
        <v>673</v>
      </c>
      <c r="AV741" s="11" t="s">
        <v>673</v>
      </c>
      <c r="AW741" s="11" t="s">
        <v>629</v>
      </c>
      <c r="AX741" s="11" t="s">
        <v>615</v>
      </c>
      <c r="AY741" s="186" t="s">
        <v>805</v>
      </c>
    </row>
    <row r="742" spans="2:65" s="1" customFormat="1" ht="20.25" customHeight="1">
      <c r="B742" s="162"/>
      <c r="C742" s="163" t="s">
        <v>256</v>
      </c>
      <c r="D742" s="163" t="s">
        <v>807</v>
      </c>
      <c r="E742" s="164" t="s">
        <v>257</v>
      </c>
      <c r="F742" s="165" t="s">
        <v>258</v>
      </c>
      <c r="G742" s="166" t="s">
        <v>969</v>
      </c>
      <c r="H742" s="167">
        <v>10.97</v>
      </c>
      <c r="I742" s="168"/>
      <c r="J742" s="169">
        <f>ROUND(I742*H742,2)</f>
        <v>0</v>
      </c>
      <c r="K742" s="165" t="s">
        <v>811</v>
      </c>
      <c r="L742" s="35"/>
      <c r="M742" s="170" t="s">
        <v>613</v>
      </c>
      <c r="N742" s="171" t="s">
        <v>636</v>
      </c>
      <c r="O742" s="36"/>
      <c r="P742" s="172">
        <f>O742*H742</f>
        <v>0</v>
      </c>
      <c r="Q742" s="172">
        <v>6E-05</v>
      </c>
      <c r="R742" s="172">
        <f>Q742*H742</f>
        <v>0.0006582000000000001</v>
      </c>
      <c r="S742" s="172">
        <v>0</v>
      </c>
      <c r="T742" s="173">
        <f>S742*H742</f>
        <v>0</v>
      </c>
      <c r="AR742" s="18" t="s">
        <v>892</v>
      </c>
      <c r="AT742" s="18" t="s">
        <v>807</v>
      </c>
      <c r="AU742" s="18" t="s">
        <v>673</v>
      </c>
      <c r="AY742" s="18" t="s">
        <v>805</v>
      </c>
      <c r="BE742" s="174">
        <f>IF(N742="základní",J742,0)</f>
        <v>0</v>
      </c>
      <c r="BF742" s="174">
        <f>IF(N742="snížená",J742,0)</f>
        <v>0</v>
      </c>
      <c r="BG742" s="174">
        <f>IF(N742="zákl. přenesená",J742,0)</f>
        <v>0</v>
      </c>
      <c r="BH742" s="174">
        <f>IF(N742="sníž. přenesená",J742,0)</f>
        <v>0</v>
      </c>
      <c r="BI742" s="174">
        <f>IF(N742="nulová",J742,0)</f>
        <v>0</v>
      </c>
      <c r="BJ742" s="18" t="s">
        <v>615</v>
      </c>
      <c r="BK742" s="174">
        <f>ROUND(I742*H742,2)</f>
        <v>0</v>
      </c>
      <c r="BL742" s="18" t="s">
        <v>892</v>
      </c>
      <c r="BM742" s="18" t="s">
        <v>259</v>
      </c>
    </row>
    <row r="743" spans="2:47" s="1" customFormat="1" ht="28.5" customHeight="1">
      <c r="B743" s="35"/>
      <c r="D743" s="175" t="s">
        <v>814</v>
      </c>
      <c r="F743" s="176" t="s">
        <v>260</v>
      </c>
      <c r="I743" s="132"/>
      <c r="L743" s="35"/>
      <c r="M743" s="65"/>
      <c r="N743" s="36"/>
      <c r="O743" s="36"/>
      <c r="P743" s="36"/>
      <c r="Q743" s="36"/>
      <c r="R743" s="36"/>
      <c r="S743" s="36"/>
      <c r="T743" s="66"/>
      <c r="AT743" s="18" t="s">
        <v>814</v>
      </c>
      <c r="AU743" s="18" t="s">
        <v>673</v>
      </c>
    </row>
    <row r="744" spans="2:51" s="11" customFormat="1" ht="20.25" customHeight="1">
      <c r="B744" s="177"/>
      <c r="D744" s="178" t="s">
        <v>816</v>
      </c>
      <c r="E744" s="179" t="s">
        <v>613</v>
      </c>
      <c r="F744" s="180" t="s">
        <v>694</v>
      </c>
      <c r="H744" s="181">
        <v>10.97</v>
      </c>
      <c r="I744" s="182"/>
      <c r="L744" s="177"/>
      <c r="M744" s="183"/>
      <c r="N744" s="184"/>
      <c r="O744" s="184"/>
      <c r="P744" s="184"/>
      <c r="Q744" s="184"/>
      <c r="R744" s="184"/>
      <c r="S744" s="184"/>
      <c r="T744" s="185"/>
      <c r="AT744" s="186" t="s">
        <v>816</v>
      </c>
      <c r="AU744" s="186" t="s">
        <v>673</v>
      </c>
      <c r="AV744" s="11" t="s">
        <v>673</v>
      </c>
      <c r="AW744" s="11" t="s">
        <v>629</v>
      </c>
      <c r="AX744" s="11" t="s">
        <v>615</v>
      </c>
      <c r="AY744" s="186" t="s">
        <v>805</v>
      </c>
    </row>
    <row r="745" spans="2:65" s="1" customFormat="1" ht="28.5" customHeight="1">
      <c r="B745" s="162"/>
      <c r="C745" s="198" t="s">
        <v>261</v>
      </c>
      <c r="D745" s="198" t="s">
        <v>840</v>
      </c>
      <c r="E745" s="199" t="s">
        <v>262</v>
      </c>
      <c r="F745" s="200" t="s">
        <v>263</v>
      </c>
      <c r="G745" s="201" t="s">
        <v>264</v>
      </c>
      <c r="H745" s="202">
        <v>315</v>
      </c>
      <c r="I745" s="203"/>
      <c r="J745" s="204">
        <f>ROUND(I745*H745,2)</f>
        <v>0</v>
      </c>
      <c r="K745" s="200" t="s">
        <v>613</v>
      </c>
      <c r="L745" s="205"/>
      <c r="M745" s="206" t="s">
        <v>613</v>
      </c>
      <c r="N745" s="207" t="s">
        <v>636</v>
      </c>
      <c r="O745" s="36"/>
      <c r="P745" s="172">
        <f>O745*H745</f>
        <v>0</v>
      </c>
      <c r="Q745" s="172">
        <v>0.001</v>
      </c>
      <c r="R745" s="172">
        <f>Q745*H745</f>
        <v>0.315</v>
      </c>
      <c r="S745" s="172">
        <v>0</v>
      </c>
      <c r="T745" s="173">
        <f>S745*H745</f>
        <v>0</v>
      </c>
      <c r="AR745" s="18" t="s">
        <v>984</v>
      </c>
      <c r="AT745" s="18" t="s">
        <v>840</v>
      </c>
      <c r="AU745" s="18" t="s">
        <v>673</v>
      </c>
      <c r="AY745" s="18" t="s">
        <v>805</v>
      </c>
      <c r="BE745" s="174">
        <f>IF(N745="základní",J745,0)</f>
        <v>0</v>
      </c>
      <c r="BF745" s="174">
        <f>IF(N745="snížená",J745,0)</f>
        <v>0</v>
      </c>
      <c r="BG745" s="174">
        <f>IF(N745="zákl. přenesená",J745,0)</f>
        <v>0</v>
      </c>
      <c r="BH745" s="174">
        <f>IF(N745="sníž. přenesená",J745,0)</f>
        <v>0</v>
      </c>
      <c r="BI745" s="174">
        <f>IF(N745="nulová",J745,0)</f>
        <v>0</v>
      </c>
      <c r="BJ745" s="18" t="s">
        <v>615</v>
      </c>
      <c r="BK745" s="174">
        <f>ROUND(I745*H745,2)</f>
        <v>0</v>
      </c>
      <c r="BL745" s="18" t="s">
        <v>892</v>
      </c>
      <c r="BM745" s="18" t="s">
        <v>265</v>
      </c>
    </row>
    <row r="746" spans="2:65" s="1" customFormat="1" ht="28.5" customHeight="1">
      <c r="B746" s="162"/>
      <c r="C746" s="163" t="s">
        <v>266</v>
      </c>
      <c r="D746" s="163" t="s">
        <v>807</v>
      </c>
      <c r="E746" s="164" t="s">
        <v>267</v>
      </c>
      <c r="F746" s="165" t="s">
        <v>268</v>
      </c>
      <c r="G746" s="166" t="s">
        <v>1119</v>
      </c>
      <c r="H746" s="167">
        <v>1</v>
      </c>
      <c r="I746" s="168"/>
      <c r="J746" s="169">
        <f>ROUND(I746*H746,2)</f>
        <v>0</v>
      </c>
      <c r="K746" s="165" t="s">
        <v>613</v>
      </c>
      <c r="L746" s="35"/>
      <c r="M746" s="170" t="s">
        <v>613</v>
      </c>
      <c r="N746" s="171" t="s">
        <v>636</v>
      </c>
      <c r="O746" s="36"/>
      <c r="P746" s="172">
        <f>O746*H746</f>
        <v>0</v>
      </c>
      <c r="Q746" s="172">
        <v>0</v>
      </c>
      <c r="R746" s="172">
        <f>Q746*H746</f>
        <v>0</v>
      </c>
      <c r="S746" s="172">
        <v>0</v>
      </c>
      <c r="T746" s="173">
        <f>S746*H746</f>
        <v>0</v>
      </c>
      <c r="AR746" s="18" t="s">
        <v>892</v>
      </c>
      <c r="AT746" s="18" t="s">
        <v>807</v>
      </c>
      <c r="AU746" s="18" t="s">
        <v>673</v>
      </c>
      <c r="AY746" s="18" t="s">
        <v>805</v>
      </c>
      <c r="BE746" s="174">
        <f>IF(N746="základní",J746,0)</f>
        <v>0</v>
      </c>
      <c r="BF746" s="174">
        <f>IF(N746="snížená",J746,0)</f>
        <v>0</v>
      </c>
      <c r="BG746" s="174">
        <f>IF(N746="zákl. přenesená",J746,0)</f>
        <v>0</v>
      </c>
      <c r="BH746" s="174">
        <f>IF(N746="sníž. přenesená",J746,0)</f>
        <v>0</v>
      </c>
      <c r="BI746" s="174">
        <f>IF(N746="nulová",J746,0)</f>
        <v>0</v>
      </c>
      <c r="BJ746" s="18" t="s">
        <v>615</v>
      </c>
      <c r="BK746" s="174">
        <f>ROUND(I746*H746,2)</f>
        <v>0</v>
      </c>
      <c r="BL746" s="18" t="s">
        <v>892</v>
      </c>
      <c r="BM746" s="18" t="s">
        <v>269</v>
      </c>
    </row>
    <row r="747" spans="2:65" s="1" customFormat="1" ht="20.25" customHeight="1">
      <c r="B747" s="162"/>
      <c r="C747" s="163" t="s">
        <v>270</v>
      </c>
      <c r="D747" s="163" t="s">
        <v>807</v>
      </c>
      <c r="E747" s="164" t="s">
        <v>271</v>
      </c>
      <c r="F747" s="165" t="s">
        <v>272</v>
      </c>
      <c r="G747" s="166" t="s">
        <v>1119</v>
      </c>
      <c r="H747" s="167">
        <v>1</v>
      </c>
      <c r="I747" s="168"/>
      <c r="J747" s="169">
        <f>ROUND(I747*H747,2)</f>
        <v>0</v>
      </c>
      <c r="K747" s="165" t="s">
        <v>613</v>
      </c>
      <c r="L747" s="35"/>
      <c r="M747" s="170" t="s">
        <v>613</v>
      </c>
      <c r="N747" s="171" t="s">
        <v>636</v>
      </c>
      <c r="O747" s="36"/>
      <c r="P747" s="172">
        <f>O747*H747</f>
        <v>0</v>
      </c>
      <c r="Q747" s="172">
        <v>0</v>
      </c>
      <c r="R747" s="172">
        <f>Q747*H747</f>
        <v>0</v>
      </c>
      <c r="S747" s="172">
        <v>0</v>
      </c>
      <c r="T747" s="173">
        <f>S747*H747</f>
        <v>0</v>
      </c>
      <c r="AR747" s="18" t="s">
        <v>892</v>
      </c>
      <c r="AT747" s="18" t="s">
        <v>807</v>
      </c>
      <c r="AU747" s="18" t="s">
        <v>673</v>
      </c>
      <c r="AY747" s="18" t="s">
        <v>805</v>
      </c>
      <c r="BE747" s="174">
        <f>IF(N747="základní",J747,0)</f>
        <v>0</v>
      </c>
      <c r="BF747" s="174">
        <f>IF(N747="snížená",J747,0)</f>
        <v>0</v>
      </c>
      <c r="BG747" s="174">
        <f>IF(N747="zákl. přenesená",J747,0)</f>
        <v>0</v>
      </c>
      <c r="BH747" s="174">
        <f>IF(N747="sníž. přenesená",J747,0)</f>
        <v>0</v>
      </c>
      <c r="BI747" s="174">
        <f>IF(N747="nulová",J747,0)</f>
        <v>0</v>
      </c>
      <c r="BJ747" s="18" t="s">
        <v>615</v>
      </c>
      <c r="BK747" s="174">
        <f>ROUND(I747*H747,2)</f>
        <v>0</v>
      </c>
      <c r="BL747" s="18" t="s">
        <v>892</v>
      </c>
      <c r="BM747" s="18" t="s">
        <v>273</v>
      </c>
    </row>
    <row r="748" spans="2:65" s="1" customFormat="1" ht="20.25" customHeight="1">
      <c r="B748" s="162"/>
      <c r="C748" s="163" t="s">
        <v>274</v>
      </c>
      <c r="D748" s="163" t="s">
        <v>807</v>
      </c>
      <c r="E748" s="164" t="s">
        <v>275</v>
      </c>
      <c r="F748" s="165" t="s">
        <v>276</v>
      </c>
      <c r="G748" s="166" t="s">
        <v>1243</v>
      </c>
      <c r="H748" s="167">
        <v>0.316</v>
      </c>
      <c r="I748" s="168"/>
      <c r="J748" s="169">
        <f>ROUND(I748*H748,2)</f>
        <v>0</v>
      </c>
      <c r="K748" s="165" t="s">
        <v>811</v>
      </c>
      <c r="L748" s="35"/>
      <c r="M748" s="170" t="s">
        <v>613</v>
      </c>
      <c r="N748" s="171" t="s">
        <v>636</v>
      </c>
      <c r="O748" s="36"/>
      <c r="P748" s="172">
        <f>O748*H748</f>
        <v>0</v>
      </c>
      <c r="Q748" s="172">
        <v>0</v>
      </c>
      <c r="R748" s="172">
        <f>Q748*H748</f>
        <v>0</v>
      </c>
      <c r="S748" s="172">
        <v>0</v>
      </c>
      <c r="T748" s="173">
        <f>S748*H748</f>
        <v>0</v>
      </c>
      <c r="AR748" s="18" t="s">
        <v>892</v>
      </c>
      <c r="AT748" s="18" t="s">
        <v>807</v>
      </c>
      <c r="AU748" s="18" t="s">
        <v>673</v>
      </c>
      <c r="AY748" s="18" t="s">
        <v>805</v>
      </c>
      <c r="BE748" s="174">
        <f>IF(N748="základní",J748,0)</f>
        <v>0</v>
      </c>
      <c r="BF748" s="174">
        <f>IF(N748="snížená",J748,0)</f>
        <v>0</v>
      </c>
      <c r="BG748" s="174">
        <f>IF(N748="zákl. přenesená",J748,0)</f>
        <v>0</v>
      </c>
      <c r="BH748" s="174">
        <f>IF(N748="sníž. přenesená",J748,0)</f>
        <v>0</v>
      </c>
      <c r="BI748" s="174">
        <f>IF(N748="nulová",J748,0)</f>
        <v>0</v>
      </c>
      <c r="BJ748" s="18" t="s">
        <v>615</v>
      </c>
      <c r="BK748" s="174">
        <f>ROUND(I748*H748,2)</f>
        <v>0</v>
      </c>
      <c r="BL748" s="18" t="s">
        <v>892</v>
      </c>
      <c r="BM748" s="18" t="s">
        <v>277</v>
      </c>
    </row>
    <row r="749" spans="2:47" s="1" customFormat="1" ht="39.75" customHeight="1">
      <c r="B749" s="35"/>
      <c r="D749" s="175" t="s">
        <v>814</v>
      </c>
      <c r="F749" s="176" t="s">
        <v>278</v>
      </c>
      <c r="I749" s="132"/>
      <c r="L749" s="35"/>
      <c r="M749" s="65"/>
      <c r="N749" s="36"/>
      <c r="O749" s="36"/>
      <c r="P749" s="36"/>
      <c r="Q749" s="36"/>
      <c r="R749" s="36"/>
      <c r="S749" s="36"/>
      <c r="T749" s="66"/>
      <c r="AT749" s="18" t="s">
        <v>814</v>
      </c>
      <c r="AU749" s="18" t="s">
        <v>673</v>
      </c>
    </row>
    <row r="750" spans="2:63" s="10" customFormat="1" ht="29.25" customHeight="1">
      <c r="B750" s="148"/>
      <c r="D750" s="159" t="s">
        <v>664</v>
      </c>
      <c r="E750" s="160" t="s">
        <v>279</v>
      </c>
      <c r="F750" s="160" t="s">
        <v>280</v>
      </c>
      <c r="I750" s="151"/>
      <c r="J750" s="161">
        <f>BK750</f>
        <v>0</v>
      </c>
      <c r="L750" s="148"/>
      <c r="M750" s="153"/>
      <c r="N750" s="154"/>
      <c r="O750" s="154"/>
      <c r="P750" s="155">
        <f>SUM(P751:P758)</f>
        <v>0</v>
      </c>
      <c r="Q750" s="154"/>
      <c r="R750" s="155">
        <f>SUM(R751:R758)</f>
        <v>0.044454999999999995</v>
      </c>
      <c r="S750" s="154"/>
      <c r="T750" s="156">
        <f>SUM(T751:T758)</f>
        <v>0</v>
      </c>
      <c r="AR750" s="149" t="s">
        <v>673</v>
      </c>
      <c r="AT750" s="157" t="s">
        <v>664</v>
      </c>
      <c r="AU750" s="157" t="s">
        <v>615</v>
      </c>
      <c r="AY750" s="149" t="s">
        <v>805</v>
      </c>
      <c r="BK750" s="158">
        <f>SUM(BK751:BK758)</f>
        <v>0</v>
      </c>
    </row>
    <row r="751" spans="2:65" s="1" customFormat="1" ht="20.25" customHeight="1">
      <c r="B751" s="162"/>
      <c r="C751" s="163" t="s">
        <v>281</v>
      </c>
      <c r="D751" s="163" t="s">
        <v>807</v>
      </c>
      <c r="E751" s="164" t="s">
        <v>282</v>
      </c>
      <c r="F751" s="165" t="s">
        <v>283</v>
      </c>
      <c r="G751" s="166" t="s">
        <v>969</v>
      </c>
      <c r="H751" s="167">
        <v>7.1</v>
      </c>
      <c r="I751" s="168"/>
      <c r="J751" s="169">
        <f>ROUND(I751*H751,2)</f>
        <v>0</v>
      </c>
      <c r="K751" s="165" t="s">
        <v>811</v>
      </c>
      <c r="L751" s="35"/>
      <c r="M751" s="170" t="s">
        <v>613</v>
      </c>
      <c r="N751" s="171" t="s">
        <v>636</v>
      </c>
      <c r="O751" s="36"/>
      <c r="P751" s="172">
        <f>O751*H751</f>
        <v>0</v>
      </c>
      <c r="Q751" s="172">
        <v>0.00131</v>
      </c>
      <c r="R751" s="172">
        <f>Q751*H751</f>
        <v>0.009300999999999999</v>
      </c>
      <c r="S751" s="172">
        <v>0</v>
      </c>
      <c r="T751" s="173">
        <f>S751*H751</f>
        <v>0</v>
      </c>
      <c r="AR751" s="18" t="s">
        <v>892</v>
      </c>
      <c r="AT751" s="18" t="s">
        <v>807</v>
      </c>
      <c r="AU751" s="18" t="s">
        <v>673</v>
      </c>
      <c r="AY751" s="18" t="s">
        <v>805</v>
      </c>
      <c r="BE751" s="174">
        <f>IF(N751="základní",J751,0)</f>
        <v>0</v>
      </c>
      <c r="BF751" s="174">
        <f>IF(N751="snížená",J751,0)</f>
        <v>0</v>
      </c>
      <c r="BG751" s="174">
        <f>IF(N751="zákl. přenesená",J751,0)</f>
        <v>0</v>
      </c>
      <c r="BH751" s="174">
        <f>IF(N751="sníž. přenesená",J751,0)</f>
        <v>0</v>
      </c>
      <c r="BI751" s="174">
        <f>IF(N751="nulová",J751,0)</f>
        <v>0</v>
      </c>
      <c r="BJ751" s="18" t="s">
        <v>615</v>
      </c>
      <c r="BK751" s="174">
        <f>ROUND(I751*H751,2)</f>
        <v>0</v>
      </c>
      <c r="BL751" s="18" t="s">
        <v>892</v>
      </c>
      <c r="BM751" s="18" t="s">
        <v>284</v>
      </c>
    </row>
    <row r="752" spans="2:47" s="1" customFormat="1" ht="28.5" customHeight="1">
      <c r="B752" s="35"/>
      <c r="D752" s="175" t="s">
        <v>814</v>
      </c>
      <c r="F752" s="176" t="s">
        <v>285</v>
      </c>
      <c r="I752" s="132"/>
      <c r="L752" s="35"/>
      <c r="M752" s="65"/>
      <c r="N752" s="36"/>
      <c r="O752" s="36"/>
      <c r="P752" s="36"/>
      <c r="Q752" s="36"/>
      <c r="R752" s="36"/>
      <c r="S752" s="36"/>
      <c r="T752" s="66"/>
      <c r="AT752" s="18" t="s">
        <v>814</v>
      </c>
      <c r="AU752" s="18" t="s">
        <v>673</v>
      </c>
    </row>
    <row r="753" spans="2:51" s="11" customFormat="1" ht="20.25" customHeight="1">
      <c r="B753" s="177"/>
      <c r="D753" s="178" t="s">
        <v>816</v>
      </c>
      <c r="E753" s="179" t="s">
        <v>750</v>
      </c>
      <c r="F753" s="180" t="s">
        <v>286</v>
      </c>
      <c r="H753" s="181">
        <v>7.1</v>
      </c>
      <c r="I753" s="182"/>
      <c r="L753" s="177"/>
      <c r="M753" s="183"/>
      <c r="N753" s="184"/>
      <c r="O753" s="184"/>
      <c r="P753" s="184"/>
      <c r="Q753" s="184"/>
      <c r="R753" s="184"/>
      <c r="S753" s="184"/>
      <c r="T753" s="185"/>
      <c r="AT753" s="186" t="s">
        <v>816</v>
      </c>
      <c r="AU753" s="186" t="s">
        <v>673</v>
      </c>
      <c r="AV753" s="11" t="s">
        <v>673</v>
      </c>
      <c r="AW753" s="11" t="s">
        <v>629</v>
      </c>
      <c r="AX753" s="11" t="s">
        <v>615</v>
      </c>
      <c r="AY753" s="186" t="s">
        <v>805</v>
      </c>
    </row>
    <row r="754" spans="2:65" s="1" customFormat="1" ht="20.25" customHeight="1">
      <c r="B754" s="162"/>
      <c r="C754" s="198" t="s">
        <v>287</v>
      </c>
      <c r="D754" s="198" t="s">
        <v>840</v>
      </c>
      <c r="E754" s="199" t="s">
        <v>288</v>
      </c>
      <c r="F754" s="200" t="s">
        <v>289</v>
      </c>
      <c r="G754" s="201" t="s">
        <v>810</v>
      </c>
      <c r="H754" s="202">
        <v>1.953</v>
      </c>
      <c r="I754" s="203"/>
      <c r="J754" s="204">
        <f>ROUND(I754*H754,2)</f>
        <v>0</v>
      </c>
      <c r="K754" s="200" t="s">
        <v>613</v>
      </c>
      <c r="L754" s="205"/>
      <c r="M754" s="206" t="s">
        <v>613</v>
      </c>
      <c r="N754" s="207" t="s">
        <v>636</v>
      </c>
      <c r="O754" s="36"/>
      <c r="P754" s="172">
        <f>O754*H754</f>
        <v>0</v>
      </c>
      <c r="Q754" s="172">
        <v>0.018</v>
      </c>
      <c r="R754" s="172">
        <f>Q754*H754</f>
        <v>0.035154</v>
      </c>
      <c r="S754" s="172">
        <v>0</v>
      </c>
      <c r="T754" s="173">
        <f>S754*H754</f>
        <v>0</v>
      </c>
      <c r="AR754" s="18" t="s">
        <v>984</v>
      </c>
      <c r="AT754" s="18" t="s">
        <v>840</v>
      </c>
      <c r="AU754" s="18" t="s">
        <v>673</v>
      </c>
      <c r="AY754" s="18" t="s">
        <v>805</v>
      </c>
      <c r="BE754" s="174">
        <f>IF(N754="základní",J754,0)</f>
        <v>0</v>
      </c>
      <c r="BF754" s="174">
        <f>IF(N754="snížená",J754,0)</f>
        <v>0</v>
      </c>
      <c r="BG754" s="174">
        <f>IF(N754="zákl. přenesená",J754,0)</f>
        <v>0</v>
      </c>
      <c r="BH754" s="174">
        <f>IF(N754="sníž. přenesená",J754,0)</f>
        <v>0</v>
      </c>
      <c r="BI754" s="174">
        <f>IF(N754="nulová",J754,0)</f>
        <v>0</v>
      </c>
      <c r="BJ754" s="18" t="s">
        <v>615</v>
      </c>
      <c r="BK754" s="174">
        <f>ROUND(I754*H754,2)</f>
        <v>0</v>
      </c>
      <c r="BL754" s="18" t="s">
        <v>892</v>
      </c>
      <c r="BM754" s="18" t="s">
        <v>290</v>
      </c>
    </row>
    <row r="755" spans="2:47" s="1" customFormat="1" ht="20.25" customHeight="1">
      <c r="B755" s="35"/>
      <c r="D755" s="175" t="s">
        <v>814</v>
      </c>
      <c r="F755" s="176" t="s">
        <v>291</v>
      </c>
      <c r="I755" s="132"/>
      <c r="L755" s="35"/>
      <c r="M755" s="65"/>
      <c r="N755" s="36"/>
      <c r="O755" s="36"/>
      <c r="P755" s="36"/>
      <c r="Q755" s="36"/>
      <c r="R755" s="36"/>
      <c r="S755" s="36"/>
      <c r="T755" s="66"/>
      <c r="AT755" s="18" t="s">
        <v>814</v>
      </c>
      <c r="AU755" s="18" t="s">
        <v>673</v>
      </c>
    </row>
    <row r="756" spans="2:51" s="11" customFormat="1" ht="20.25" customHeight="1">
      <c r="B756" s="177"/>
      <c r="D756" s="178" t="s">
        <v>816</v>
      </c>
      <c r="E756" s="179" t="s">
        <v>613</v>
      </c>
      <c r="F756" s="180" t="s">
        <v>292</v>
      </c>
      <c r="H756" s="181">
        <v>1.953</v>
      </c>
      <c r="I756" s="182"/>
      <c r="L756" s="177"/>
      <c r="M756" s="183"/>
      <c r="N756" s="184"/>
      <c r="O756" s="184"/>
      <c r="P756" s="184"/>
      <c r="Q756" s="184"/>
      <c r="R756" s="184"/>
      <c r="S756" s="184"/>
      <c r="T756" s="185"/>
      <c r="AT756" s="186" t="s">
        <v>816</v>
      </c>
      <c r="AU756" s="186" t="s">
        <v>673</v>
      </c>
      <c r="AV756" s="11" t="s">
        <v>673</v>
      </c>
      <c r="AW756" s="11" t="s">
        <v>629</v>
      </c>
      <c r="AX756" s="11" t="s">
        <v>615</v>
      </c>
      <c r="AY756" s="186" t="s">
        <v>805</v>
      </c>
    </row>
    <row r="757" spans="2:65" s="1" customFormat="1" ht="20.25" customHeight="1">
      <c r="B757" s="162"/>
      <c r="C757" s="163" t="s">
        <v>293</v>
      </c>
      <c r="D757" s="163" t="s">
        <v>807</v>
      </c>
      <c r="E757" s="164" t="s">
        <v>294</v>
      </c>
      <c r="F757" s="165" t="s">
        <v>295</v>
      </c>
      <c r="G757" s="166" t="s">
        <v>1243</v>
      </c>
      <c r="H757" s="167">
        <v>0.044</v>
      </c>
      <c r="I757" s="168"/>
      <c r="J757" s="169">
        <f>ROUND(I757*H757,2)</f>
        <v>0</v>
      </c>
      <c r="K757" s="165" t="s">
        <v>811</v>
      </c>
      <c r="L757" s="35"/>
      <c r="M757" s="170" t="s">
        <v>613</v>
      </c>
      <c r="N757" s="171" t="s">
        <v>636</v>
      </c>
      <c r="O757" s="36"/>
      <c r="P757" s="172">
        <f>O757*H757</f>
        <v>0</v>
      </c>
      <c r="Q757" s="172">
        <v>0</v>
      </c>
      <c r="R757" s="172">
        <f>Q757*H757</f>
        <v>0</v>
      </c>
      <c r="S757" s="172">
        <v>0</v>
      </c>
      <c r="T757" s="173">
        <f>S757*H757</f>
        <v>0</v>
      </c>
      <c r="AR757" s="18" t="s">
        <v>892</v>
      </c>
      <c r="AT757" s="18" t="s">
        <v>807</v>
      </c>
      <c r="AU757" s="18" t="s">
        <v>673</v>
      </c>
      <c r="AY757" s="18" t="s">
        <v>805</v>
      </c>
      <c r="BE757" s="174">
        <f>IF(N757="základní",J757,0)</f>
        <v>0</v>
      </c>
      <c r="BF757" s="174">
        <f>IF(N757="snížená",J757,0)</f>
        <v>0</v>
      </c>
      <c r="BG757" s="174">
        <f>IF(N757="zákl. přenesená",J757,0)</f>
        <v>0</v>
      </c>
      <c r="BH757" s="174">
        <f>IF(N757="sníž. přenesená",J757,0)</f>
        <v>0</v>
      </c>
      <c r="BI757" s="174">
        <f>IF(N757="nulová",J757,0)</f>
        <v>0</v>
      </c>
      <c r="BJ757" s="18" t="s">
        <v>615</v>
      </c>
      <c r="BK757" s="174">
        <f>ROUND(I757*H757,2)</f>
        <v>0</v>
      </c>
      <c r="BL757" s="18" t="s">
        <v>892</v>
      </c>
      <c r="BM757" s="18" t="s">
        <v>296</v>
      </c>
    </row>
    <row r="758" spans="2:47" s="1" customFormat="1" ht="39.75" customHeight="1">
      <c r="B758" s="35"/>
      <c r="D758" s="175" t="s">
        <v>814</v>
      </c>
      <c r="F758" s="176" t="s">
        <v>297</v>
      </c>
      <c r="I758" s="132"/>
      <c r="L758" s="35"/>
      <c r="M758" s="65"/>
      <c r="N758" s="36"/>
      <c r="O758" s="36"/>
      <c r="P758" s="36"/>
      <c r="Q758" s="36"/>
      <c r="R758" s="36"/>
      <c r="S758" s="36"/>
      <c r="T758" s="66"/>
      <c r="AT758" s="18" t="s">
        <v>814</v>
      </c>
      <c r="AU758" s="18" t="s">
        <v>673</v>
      </c>
    </row>
    <row r="759" spans="2:63" s="10" customFormat="1" ht="29.25" customHeight="1">
      <c r="B759" s="148"/>
      <c r="D759" s="159" t="s">
        <v>664</v>
      </c>
      <c r="E759" s="160" t="s">
        <v>298</v>
      </c>
      <c r="F759" s="160" t="s">
        <v>299</v>
      </c>
      <c r="I759" s="151"/>
      <c r="J759" s="161">
        <f>BK759</f>
        <v>0</v>
      </c>
      <c r="L759" s="148"/>
      <c r="M759" s="153"/>
      <c r="N759" s="154"/>
      <c r="O759" s="154"/>
      <c r="P759" s="155">
        <f>SUM(P760:P766)</f>
        <v>0</v>
      </c>
      <c r="Q759" s="154"/>
      <c r="R759" s="155">
        <f>SUM(R760:R766)</f>
        <v>0.03415700000000001</v>
      </c>
      <c r="S759" s="154"/>
      <c r="T759" s="156">
        <f>SUM(T760:T766)</f>
        <v>0</v>
      </c>
      <c r="AR759" s="149" t="s">
        <v>673</v>
      </c>
      <c r="AT759" s="157" t="s">
        <v>664</v>
      </c>
      <c r="AU759" s="157" t="s">
        <v>615</v>
      </c>
      <c r="AY759" s="149" t="s">
        <v>805</v>
      </c>
      <c r="BK759" s="158">
        <f>SUM(BK760:BK766)</f>
        <v>0</v>
      </c>
    </row>
    <row r="760" spans="2:65" s="1" customFormat="1" ht="20.25" customHeight="1">
      <c r="B760" s="162"/>
      <c r="C760" s="163" t="s">
        <v>300</v>
      </c>
      <c r="D760" s="163" t="s">
        <v>807</v>
      </c>
      <c r="E760" s="164" t="s">
        <v>301</v>
      </c>
      <c r="F760" s="165" t="s">
        <v>302</v>
      </c>
      <c r="G760" s="166" t="s">
        <v>969</v>
      </c>
      <c r="H760" s="167">
        <v>0.9</v>
      </c>
      <c r="I760" s="168"/>
      <c r="J760" s="169">
        <f>ROUND(I760*H760,2)</f>
        <v>0</v>
      </c>
      <c r="K760" s="165" t="s">
        <v>811</v>
      </c>
      <c r="L760" s="35"/>
      <c r="M760" s="170" t="s">
        <v>613</v>
      </c>
      <c r="N760" s="171" t="s">
        <v>636</v>
      </c>
      <c r="O760" s="36"/>
      <c r="P760" s="172">
        <f>O760*H760</f>
        <v>0</v>
      </c>
      <c r="Q760" s="172">
        <v>0.00392</v>
      </c>
      <c r="R760" s="172">
        <f>Q760*H760</f>
        <v>0.003528</v>
      </c>
      <c r="S760" s="172">
        <v>0</v>
      </c>
      <c r="T760" s="173">
        <f>S760*H760</f>
        <v>0</v>
      </c>
      <c r="AR760" s="18" t="s">
        <v>892</v>
      </c>
      <c r="AT760" s="18" t="s">
        <v>807</v>
      </c>
      <c r="AU760" s="18" t="s">
        <v>673</v>
      </c>
      <c r="AY760" s="18" t="s">
        <v>805</v>
      </c>
      <c r="BE760" s="174">
        <f>IF(N760="základní",J760,0)</f>
        <v>0</v>
      </c>
      <c r="BF760" s="174">
        <f>IF(N760="snížená",J760,0)</f>
        <v>0</v>
      </c>
      <c r="BG760" s="174">
        <f>IF(N760="zákl. přenesená",J760,0)</f>
        <v>0</v>
      </c>
      <c r="BH760" s="174">
        <f>IF(N760="sníž. přenesená",J760,0)</f>
        <v>0</v>
      </c>
      <c r="BI760" s="174">
        <f>IF(N760="nulová",J760,0)</f>
        <v>0</v>
      </c>
      <c r="BJ760" s="18" t="s">
        <v>615</v>
      </c>
      <c r="BK760" s="174">
        <f>ROUND(I760*H760,2)</f>
        <v>0</v>
      </c>
      <c r="BL760" s="18" t="s">
        <v>892</v>
      </c>
      <c r="BM760" s="18" t="s">
        <v>303</v>
      </c>
    </row>
    <row r="761" spans="2:47" s="1" customFormat="1" ht="39.75" customHeight="1">
      <c r="B761" s="35"/>
      <c r="D761" s="178" t="s">
        <v>814</v>
      </c>
      <c r="F761" s="208" t="s">
        <v>304</v>
      </c>
      <c r="I761" s="132"/>
      <c r="L761" s="35"/>
      <c r="M761" s="65"/>
      <c r="N761" s="36"/>
      <c r="O761" s="36"/>
      <c r="P761" s="36"/>
      <c r="Q761" s="36"/>
      <c r="R761" s="36"/>
      <c r="S761" s="36"/>
      <c r="T761" s="66"/>
      <c r="AT761" s="18" t="s">
        <v>814</v>
      </c>
      <c r="AU761" s="18" t="s">
        <v>673</v>
      </c>
    </row>
    <row r="762" spans="2:65" s="1" customFormat="1" ht="20.25" customHeight="1">
      <c r="B762" s="162"/>
      <c r="C762" s="198" t="s">
        <v>305</v>
      </c>
      <c r="D762" s="198" t="s">
        <v>840</v>
      </c>
      <c r="E762" s="199" t="s">
        <v>306</v>
      </c>
      <c r="F762" s="200" t="s">
        <v>307</v>
      </c>
      <c r="G762" s="201" t="s">
        <v>810</v>
      </c>
      <c r="H762" s="202">
        <v>0.281</v>
      </c>
      <c r="I762" s="203"/>
      <c r="J762" s="204">
        <f>ROUND(I762*H762,2)</f>
        <v>0</v>
      </c>
      <c r="K762" s="200" t="s">
        <v>811</v>
      </c>
      <c r="L762" s="205"/>
      <c r="M762" s="206" t="s">
        <v>613</v>
      </c>
      <c r="N762" s="207" t="s">
        <v>636</v>
      </c>
      <c r="O762" s="36"/>
      <c r="P762" s="172">
        <f>O762*H762</f>
        <v>0</v>
      </c>
      <c r="Q762" s="172">
        <v>0.109</v>
      </c>
      <c r="R762" s="172">
        <f>Q762*H762</f>
        <v>0.030629000000000003</v>
      </c>
      <c r="S762" s="172">
        <v>0</v>
      </c>
      <c r="T762" s="173">
        <f>S762*H762</f>
        <v>0</v>
      </c>
      <c r="AR762" s="18" t="s">
        <v>984</v>
      </c>
      <c r="AT762" s="18" t="s">
        <v>840</v>
      </c>
      <c r="AU762" s="18" t="s">
        <v>673</v>
      </c>
      <c r="AY762" s="18" t="s">
        <v>805</v>
      </c>
      <c r="BE762" s="174">
        <f>IF(N762="základní",J762,0)</f>
        <v>0</v>
      </c>
      <c r="BF762" s="174">
        <f>IF(N762="snížená",J762,0)</f>
        <v>0</v>
      </c>
      <c r="BG762" s="174">
        <f>IF(N762="zákl. přenesená",J762,0)</f>
        <v>0</v>
      </c>
      <c r="BH762" s="174">
        <f>IF(N762="sníž. přenesená",J762,0)</f>
        <v>0</v>
      </c>
      <c r="BI762" s="174">
        <f>IF(N762="nulová",J762,0)</f>
        <v>0</v>
      </c>
      <c r="BJ762" s="18" t="s">
        <v>615</v>
      </c>
      <c r="BK762" s="174">
        <f>ROUND(I762*H762,2)</f>
        <v>0</v>
      </c>
      <c r="BL762" s="18" t="s">
        <v>892</v>
      </c>
      <c r="BM762" s="18" t="s">
        <v>308</v>
      </c>
    </row>
    <row r="763" spans="2:47" s="1" customFormat="1" ht="39.75" customHeight="1">
      <c r="B763" s="35"/>
      <c r="D763" s="175" t="s">
        <v>814</v>
      </c>
      <c r="F763" s="176" t="s">
        <v>309</v>
      </c>
      <c r="I763" s="132"/>
      <c r="L763" s="35"/>
      <c r="M763" s="65"/>
      <c r="N763" s="36"/>
      <c r="O763" s="36"/>
      <c r="P763" s="36"/>
      <c r="Q763" s="36"/>
      <c r="R763" s="36"/>
      <c r="S763" s="36"/>
      <c r="T763" s="66"/>
      <c r="AT763" s="18" t="s">
        <v>814</v>
      </c>
      <c r="AU763" s="18" t="s">
        <v>673</v>
      </c>
    </row>
    <row r="764" spans="2:51" s="11" customFormat="1" ht="20.25" customHeight="1">
      <c r="B764" s="177"/>
      <c r="D764" s="178" t="s">
        <v>816</v>
      </c>
      <c r="E764" s="179" t="s">
        <v>613</v>
      </c>
      <c r="F764" s="180" t="s">
        <v>310</v>
      </c>
      <c r="H764" s="181">
        <v>0.281</v>
      </c>
      <c r="I764" s="182"/>
      <c r="L764" s="177"/>
      <c r="M764" s="183"/>
      <c r="N764" s="184"/>
      <c r="O764" s="184"/>
      <c r="P764" s="184"/>
      <c r="Q764" s="184"/>
      <c r="R764" s="184"/>
      <c r="S764" s="184"/>
      <c r="T764" s="185"/>
      <c r="AT764" s="186" t="s">
        <v>816</v>
      </c>
      <c r="AU764" s="186" t="s">
        <v>673</v>
      </c>
      <c r="AV764" s="11" t="s">
        <v>673</v>
      </c>
      <c r="AW764" s="11" t="s">
        <v>629</v>
      </c>
      <c r="AX764" s="11" t="s">
        <v>615</v>
      </c>
      <c r="AY764" s="186" t="s">
        <v>805</v>
      </c>
    </row>
    <row r="765" spans="2:65" s="1" customFormat="1" ht="20.25" customHeight="1">
      <c r="B765" s="162"/>
      <c r="C765" s="163" t="s">
        <v>311</v>
      </c>
      <c r="D765" s="163" t="s">
        <v>807</v>
      </c>
      <c r="E765" s="164" t="s">
        <v>312</v>
      </c>
      <c r="F765" s="165" t="s">
        <v>313</v>
      </c>
      <c r="G765" s="166" t="s">
        <v>1243</v>
      </c>
      <c r="H765" s="167">
        <v>0.034</v>
      </c>
      <c r="I765" s="168"/>
      <c r="J765" s="169">
        <f>ROUND(I765*H765,2)</f>
        <v>0</v>
      </c>
      <c r="K765" s="165" t="s">
        <v>811</v>
      </c>
      <c r="L765" s="35"/>
      <c r="M765" s="170" t="s">
        <v>613</v>
      </c>
      <c r="N765" s="171" t="s">
        <v>636</v>
      </c>
      <c r="O765" s="36"/>
      <c r="P765" s="172">
        <f>O765*H765</f>
        <v>0</v>
      </c>
      <c r="Q765" s="172">
        <v>0</v>
      </c>
      <c r="R765" s="172">
        <f>Q765*H765</f>
        <v>0</v>
      </c>
      <c r="S765" s="172">
        <v>0</v>
      </c>
      <c r="T765" s="173">
        <f>S765*H765</f>
        <v>0</v>
      </c>
      <c r="AR765" s="18" t="s">
        <v>892</v>
      </c>
      <c r="AT765" s="18" t="s">
        <v>807</v>
      </c>
      <c r="AU765" s="18" t="s">
        <v>673</v>
      </c>
      <c r="AY765" s="18" t="s">
        <v>805</v>
      </c>
      <c r="BE765" s="174">
        <f>IF(N765="základní",J765,0)</f>
        <v>0</v>
      </c>
      <c r="BF765" s="174">
        <f>IF(N765="snížená",J765,0)</f>
        <v>0</v>
      </c>
      <c r="BG765" s="174">
        <f>IF(N765="zákl. přenesená",J765,0)</f>
        <v>0</v>
      </c>
      <c r="BH765" s="174">
        <f>IF(N765="sníž. přenesená",J765,0)</f>
        <v>0</v>
      </c>
      <c r="BI765" s="174">
        <f>IF(N765="nulová",J765,0)</f>
        <v>0</v>
      </c>
      <c r="BJ765" s="18" t="s">
        <v>615</v>
      </c>
      <c r="BK765" s="174">
        <f>ROUND(I765*H765,2)</f>
        <v>0</v>
      </c>
      <c r="BL765" s="18" t="s">
        <v>892</v>
      </c>
      <c r="BM765" s="18" t="s">
        <v>314</v>
      </c>
    </row>
    <row r="766" spans="2:47" s="1" customFormat="1" ht="39.75" customHeight="1">
      <c r="B766" s="35"/>
      <c r="D766" s="175" t="s">
        <v>814</v>
      </c>
      <c r="F766" s="176" t="s">
        <v>315</v>
      </c>
      <c r="I766" s="132"/>
      <c r="L766" s="35"/>
      <c r="M766" s="65"/>
      <c r="N766" s="36"/>
      <c r="O766" s="36"/>
      <c r="P766" s="36"/>
      <c r="Q766" s="36"/>
      <c r="R766" s="36"/>
      <c r="S766" s="36"/>
      <c r="T766" s="66"/>
      <c r="AT766" s="18" t="s">
        <v>814</v>
      </c>
      <c r="AU766" s="18" t="s">
        <v>673</v>
      </c>
    </row>
    <row r="767" spans="2:63" s="10" customFormat="1" ht="29.25" customHeight="1">
      <c r="B767" s="148"/>
      <c r="D767" s="159" t="s">
        <v>664</v>
      </c>
      <c r="E767" s="160" t="s">
        <v>316</v>
      </c>
      <c r="F767" s="160" t="s">
        <v>317</v>
      </c>
      <c r="I767" s="151"/>
      <c r="J767" s="161">
        <f>BK767</f>
        <v>0</v>
      </c>
      <c r="L767" s="148"/>
      <c r="M767" s="153"/>
      <c r="N767" s="154"/>
      <c r="O767" s="154"/>
      <c r="P767" s="155">
        <f>SUM(P768:P779)</f>
        <v>0</v>
      </c>
      <c r="Q767" s="154"/>
      <c r="R767" s="155">
        <f>SUM(R768:R779)</f>
        <v>0.0184535</v>
      </c>
      <c r="S767" s="154"/>
      <c r="T767" s="156">
        <f>SUM(T768:T779)</f>
        <v>0</v>
      </c>
      <c r="AR767" s="149" t="s">
        <v>673</v>
      </c>
      <c r="AT767" s="157" t="s">
        <v>664</v>
      </c>
      <c r="AU767" s="157" t="s">
        <v>615</v>
      </c>
      <c r="AY767" s="149" t="s">
        <v>805</v>
      </c>
      <c r="BK767" s="158">
        <f>SUM(BK768:BK779)</f>
        <v>0</v>
      </c>
    </row>
    <row r="768" spans="2:65" s="1" customFormat="1" ht="28.5" customHeight="1">
      <c r="B768" s="162"/>
      <c r="C768" s="163" t="s">
        <v>318</v>
      </c>
      <c r="D768" s="163" t="s">
        <v>807</v>
      </c>
      <c r="E768" s="164" t="s">
        <v>319</v>
      </c>
      <c r="F768" s="165" t="s">
        <v>320</v>
      </c>
      <c r="G768" s="166" t="s">
        <v>810</v>
      </c>
      <c r="H768" s="167">
        <v>25.498</v>
      </c>
      <c r="I768" s="168"/>
      <c r="J768" s="169">
        <f>ROUND(I768*H768,2)</f>
        <v>0</v>
      </c>
      <c r="K768" s="165" t="s">
        <v>811</v>
      </c>
      <c r="L768" s="35"/>
      <c r="M768" s="170" t="s">
        <v>613</v>
      </c>
      <c r="N768" s="171" t="s">
        <v>636</v>
      </c>
      <c r="O768" s="36"/>
      <c r="P768" s="172">
        <f>O768*H768</f>
        <v>0</v>
      </c>
      <c r="Q768" s="172">
        <v>0.00023</v>
      </c>
      <c r="R768" s="172">
        <f>Q768*H768</f>
        <v>0.0058645400000000006</v>
      </c>
      <c r="S768" s="172">
        <v>0</v>
      </c>
      <c r="T768" s="173">
        <f>S768*H768</f>
        <v>0</v>
      </c>
      <c r="AR768" s="18" t="s">
        <v>892</v>
      </c>
      <c r="AT768" s="18" t="s">
        <v>807</v>
      </c>
      <c r="AU768" s="18" t="s">
        <v>673</v>
      </c>
      <c r="AY768" s="18" t="s">
        <v>805</v>
      </c>
      <c r="BE768" s="174">
        <f>IF(N768="základní",J768,0)</f>
        <v>0</v>
      </c>
      <c r="BF768" s="174">
        <f>IF(N768="snížená",J768,0)</f>
        <v>0</v>
      </c>
      <c r="BG768" s="174">
        <f>IF(N768="zákl. přenesená",J768,0)</f>
        <v>0</v>
      </c>
      <c r="BH768" s="174">
        <f>IF(N768="sníž. přenesená",J768,0)</f>
        <v>0</v>
      </c>
      <c r="BI768" s="174">
        <f>IF(N768="nulová",J768,0)</f>
        <v>0</v>
      </c>
      <c r="BJ768" s="18" t="s">
        <v>615</v>
      </c>
      <c r="BK768" s="174">
        <f>ROUND(I768*H768,2)</f>
        <v>0</v>
      </c>
      <c r="BL768" s="18" t="s">
        <v>892</v>
      </c>
      <c r="BM768" s="18" t="s">
        <v>321</v>
      </c>
    </row>
    <row r="769" spans="2:47" s="1" customFormat="1" ht="28.5" customHeight="1">
      <c r="B769" s="35"/>
      <c r="D769" s="175" t="s">
        <v>814</v>
      </c>
      <c r="F769" s="176" t="s">
        <v>322</v>
      </c>
      <c r="I769" s="132"/>
      <c r="L769" s="35"/>
      <c r="M769" s="65"/>
      <c r="N769" s="36"/>
      <c r="O769" s="36"/>
      <c r="P769" s="36"/>
      <c r="Q769" s="36"/>
      <c r="R769" s="36"/>
      <c r="S769" s="36"/>
      <c r="T769" s="66"/>
      <c r="AT769" s="18" t="s">
        <v>814</v>
      </c>
      <c r="AU769" s="18" t="s">
        <v>673</v>
      </c>
    </row>
    <row r="770" spans="2:51" s="11" customFormat="1" ht="20.25" customHeight="1">
      <c r="B770" s="177"/>
      <c r="D770" s="178" t="s">
        <v>816</v>
      </c>
      <c r="E770" s="179" t="s">
        <v>613</v>
      </c>
      <c r="F770" s="180" t="s">
        <v>323</v>
      </c>
      <c r="H770" s="181">
        <v>25.498</v>
      </c>
      <c r="I770" s="182"/>
      <c r="L770" s="177"/>
      <c r="M770" s="183"/>
      <c r="N770" s="184"/>
      <c r="O770" s="184"/>
      <c r="P770" s="184"/>
      <c r="Q770" s="184"/>
      <c r="R770" s="184"/>
      <c r="S770" s="184"/>
      <c r="T770" s="185"/>
      <c r="AT770" s="186" t="s">
        <v>816</v>
      </c>
      <c r="AU770" s="186" t="s">
        <v>673</v>
      </c>
      <c r="AV770" s="11" t="s">
        <v>673</v>
      </c>
      <c r="AW770" s="11" t="s">
        <v>629</v>
      </c>
      <c r="AX770" s="11" t="s">
        <v>615</v>
      </c>
      <c r="AY770" s="186" t="s">
        <v>805</v>
      </c>
    </row>
    <row r="771" spans="2:65" s="1" customFormat="1" ht="28.5" customHeight="1">
      <c r="B771" s="162"/>
      <c r="C771" s="163" t="s">
        <v>324</v>
      </c>
      <c r="D771" s="163" t="s">
        <v>807</v>
      </c>
      <c r="E771" s="164" t="s">
        <v>325</v>
      </c>
      <c r="F771" s="165" t="s">
        <v>326</v>
      </c>
      <c r="G771" s="166" t="s">
        <v>810</v>
      </c>
      <c r="H771" s="167">
        <v>25.498</v>
      </c>
      <c r="I771" s="168"/>
      <c r="J771" s="169">
        <f>ROUND(I771*H771,2)</f>
        <v>0</v>
      </c>
      <c r="K771" s="165" t="s">
        <v>811</v>
      </c>
      <c r="L771" s="35"/>
      <c r="M771" s="170" t="s">
        <v>613</v>
      </c>
      <c r="N771" s="171" t="s">
        <v>636</v>
      </c>
      <c r="O771" s="36"/>
      <c r="P771" s="172">
        <f>O771*H771</f>
        <v>0</v>
      </c>
      <c r="Q771" s="172">
        <v>8E-05</v>
      </c>
      <c r="R771" s="172">
        <f>Q771*H771</f>
        <v>0.0020398400000000002</v>
      </c>
      <c r="S771" s="172">
        <v>0</v>
      </c>
      <c r="T771" s="173">
        <f>S771*H771</f>
        <v>0</v>
      </c>
      <c r="AR771" s="18" t="s">
        <v>892</v>
      </c>
      <c r="AT771" s="18" t="s">
        <v>807</v>
      </c>
      <c r="AU771" s="18" t="s">
        <v>673</v>
      </c>
      <c r="AY771" s="18" t="s">
        <v>805</v>
      </c>
      <c r="BE771" s="174">
        <f>IF(N771="základní",J771,0)</f>
        <v>0</v>
      </c>
      <c r="BF771" s="174">
        <f>IF(N771="snížená",J771,0)</f>
        <v>0</v>
      </c>
      <c r="BG771" s="174">
        <f>IF(N771="zákl. přenesená",J771,0)</f>
        <v>0</v>
      </c>
      <c r="BH771" s="174">
        <f>IF(N771="sníž. přenesená",J771,0)</f>
        <v>0</v>
      </c>
      <c r="BI771" s="174">
        <f>IF(N771="nulová",J771,0)</f>
        <v>0</v>
      </c>
      <c r="BJ771" s="18" t="s">
        <v>615</v>
      </c>
      <c r="BK771" s="174">
        <f>ROUND(I771*H771,2)</f>
        <v>0</v>
      </c>
      <c r="BL771" s="18" t="s">
        <v>892</v>
      </c>
      <c r="BM771" s="18" t="s">
        <v>327</v>
      </c>
    </row>
    <row r="772" spans="2:47" s="1" customFormat="1" ht="28.5" customHeight="1">
      <c r="B772" s="35"/>
      <c r="D772" s="175" t="s">
        <v>814</v>
      </c>
      <c r="F772" s="176" t="s">
        <v>328</v>
      </c>
      <c r="I772" s="132"/>
      <c r="L772" s="35"/>
      <c r="M772" s="65"/>
      <c r="N772" s="36"/>
      <c r="O772" s="36"/>
      <c r="P772" s="36"/>
      <c r="Q772" s="36"/>
      <c r="R772" s="36"/>
      <c r="S772" s="36"/>
      <c r="T772" s="66"/>
      <c r="AT772" s="18" t="s">
        <v>814</v>
      </c>
      <c r="AU772" s="18" t="s">
        <v>673</v>
      </c>
    </row>
    <row r="773" spans="2:51" s="11" customFormat="1" ht="20.25" customHeight="1">
      <c r="B773" s="177"/>
      <c r="D773" s="178" t="s">
        <v>816</v>
      </c>
      <c r="E773" s="179" t="s">
        <v>613</v>
      </c>
      <c r="F773" s="180" t="s">
        <v>323</v>
      </c>
      <c r="H773" s="181">
        <v>25.498</v>
      </c>
      <c r="I773" s="182"/>
      <c r="L773" s="177"/>
      <c r="M773" s="183"/>
      <c r="N773" s="184"/>
      <c r="O773" s="184"/>
      <c r="P773" s="184"/>
      <c r="Q773" s="184"/>
      <c r="R773" s="184"/>
      <c r="S773" s="184"/>
      <c r="T773" s="185"/>
      <c r="AT773" s="186" t="s">
        <v>816</v>
      </c>
      <c r="AU773" s="186" t="s">
        <v>673</v>
      </c>
      <c r="AV773" s="11" t="s">
        <v>673</v>
      </c>
      <c r="AW773" s="11" t="s">
        <v>629</v>
      </c>
      <c r="AX773" s="11" t="s">
        <v>615</v>
      </c>
      <c r="AY773" s="186" t="s">
        <v>805</v>
      </c>
    </row>
    <row r="774" spans="2:65" s="1" customFormat="1" ht="28.5" customHeight="1">
      <c r="B774" s="162"/>
      <c r="C774" s="163" t="s">
        <v>329</v>
      </c>
      <c r="D774" s="163" t="s">
        <v>807</v>
      </c>
      <c r="E774" s="164" t="s">
        <v>330</v>
      </c>
      <c r="F774" s="165" t="s">
        <v>331</v>
      </c>
      <c r="G774" s="166" t="s">
        <v>810</v>
      </c>
      <c r="H774" s="167">
        <v>31.25</v>
      </c>
      <c r="I774" s="168"/>
      <c r="J774" s="169">
        <f>ROUND(I774*H774,2)</f>
        <v>0</v>
      </c>
      <c r="K774" s="165" t="s">
        <v>811</v>
      </c>
      <c r="L774" s="35"/>
      <c r="M774" s="170" t="s">
        <v>613</v>
      </c>
      <c r="N774" s="171" t="s">
        <v>636</v>
      </c>
      <c r="O774" s="36"/>
      <c r="P774" s="172">
        <f>O774*H774</f>
        <v>0</v>
      </c>
      <c r="Q774" s="172">
        <v>0.00032</v>
      </c>
      <c r="R774" s="172">
        <f>Q774*H774</f>
        <v>0.01</v>
      </c>
      <c r="S774" s="172">
        <v>0</v>
      </c>
      <c r="T774" s="173">
        <f>S774*H774</f>
        <v>0</v>
      </c>
      <c r="AR774" s="18" t="s">
        <v>892</v>
      </c>
      <c r="AT774" s="18" t="s">
        <v>807</v>
      </c>
      <c r="AU774" s="18" t="s">
        <v>673</v>
      </c>
      <c r="AY774" s="18" t="s">
        <v>805</v>
      </c>
      <c r="BE774" s="174">
        <f>IF(N774="základní",J774,0)</f>
        <v>0</v>
      </c>
      <c r="BF774" s="174">
        <f>IF(N774="snížená",J774,0)</f>
        <v>0</v>
      </c>
      <c r="BG774" s="174">
        <f>IF(N774="zákl. přenesená",J774,0)</f>
        <v>0</v>
      </c>
      <c r="BH774" s="174">
        <f>IF(N774="sníž. přenesená",J774,0)</f>
        <v>0</v>
      </c>
      <c r="BI774" s="174">
        <f>IF(N774="nulová",J774,0)</f>
        <v>0</v>
      </c>
      <c r="BJ774" s="18" t="s">
        <v>615</v>
      </c>
      <c r="BK774" s="174">
        <f>ROUND(I774*H774,2)</f>
        <v>0</v>
      </c>
      <c r="BL774" s="18" t="s">
        <v>892</v>
      </c>
      <c r="BM774" s="18" t="s">
        <v>332</v>
      </c>
    </row>
    <row r="775" spans="2:47" s="1" customFormat="1" ht="28.5" customHeight="1">
      <c r="B775" s="35"/>
      <c r="D775" s="175" t="s">
        <v>814</v>
      </c>
      <c r="F775" s="176" t="s">
        <v>333</v>
      </c>
      <c r="I775" s="132"/>
      <c r="L775" s="35"/>
      <c r="M775" s="65"/>
      <c r="N775" s="36"/>
      <c r="O775" s="36"/>
      <c r="P775" s="36"/>
      <c r="Q775" s="36"/>
      <c r="R775" s="36"/>
      <c r="S775" s="36"/>
      <c r="T775" s="66"/>
      <c r="AT775" s="18" t="s">
        <v>814</v>
      </c>
      <c r="AU775" s="18" t="s">
        <v>673</v>
      </c>
    </row>
    <row r="776" spans="2:51" s="11" customFormat="1" ht="20.25" customHeight="1">
      <c r="B776" s="177"/>
      <c r="D776" s="178" t="s">
        <v>816</v>
      </c>
      <c r="E776" s="179" t="s">
        <v>613</v>
      </c>
      <c r="F776" s="180" t="s">
        <v>741</v>
      </c>
      <c r="H776" s="181">
        <v>31.25</v>
      </c>
      <c r="I776" s="182"/>
      <c r="L776" s="177"/>
      <c r="M776" s="183"/>
      <c r="N776" s="184"/>
      <c r="O776" s="184"/>
      <c r="P776" s="184"/>
      <c r="Q776" s="184"/>
      <c r="R776" s="184"/>
      <c r="S776" s="184"/>
      <c r="T776" s="185"/>
      <c r="AT776" s="186" t="s">
        <v>816</v>
      </c>
      <c r="AU776" s="186" t="s">
        <v>673</v>
      </c>
      <c r="AV776" s="11" t="s">
        <v>673</v>
      </c>
      <c r="AW776" s="11" t="s">
        <v>629</v>
      </c>
      <c r="AX776" s="11" t="s">
        <v>615</v>
      </c>
      <c r="AY776" s="186" t="s">
        <v>805</v>
      </c>
    </row>
    <row r="777" spans="2:65" s="1" customFormat="1" ht="28.5" customHeight="1">
      <c r="B777" s="162"/>
      <c r="C777" s="163" t="s">
        <v>334</v>
      </c>
      <c r="D777" s="163" t="s">
        <v>807</v>
      </c>
      <c r="E777" s="164" t="s">
        <v>335</v>
      </c>
      <c r="F777" s="165" t="s">
        <v>336</v>
      </c>
      <c r="G777" s="166" t="s">
        <v>810</v>
      </c>
      <c r="H777" s="167">
        <v>18.304</v>
      </c>
      <c r="I777" s="168"/>
      <c r="J777" s="169">
        <f>ROUND(I777*H777,2)</f>
        <v>0</v>
      </c>
      <c r="K777" s="165" t="s">
        <v>811</v>
      </c>
      <c r="L777" s="35"/>
      <c r="M777" s="170" t="s">
        <v>613</v>
      </c>
      <c r="N777" s="171" t="s">
        <v>636</v>
      </c>
      <c r="O777" s="36"/>
      <c r="P777" s="172">
        <f>O777*H777</f>
        <v>0</v>
      </c>
      <c r="Q777" s="172">
        <v>3E-05</v>
      </c>
      <c r="R777" s="172">
        <f>Q777*H777</f>
        <v>0.00054912</v>
      </c>
      <c r="S777" s="172">
        <v>0</v>
      </c>
      <c r="T777" s="173">
        <f>S777*H777</f>
        <v>0</v>
      </c>
      <c r="AR777" s="18" t="s">
        <v>892</v>
      </c>
      <c r="AT777" s="18" t="s">
        <v>807</v>
      </c>
      <c r="AU777" s="18" t="s">
        <v>673</v>
      </c>
      <c r="AY777" s="18" t="s">
        <v>805</v>
      </c>
      <c r="BE777" s="174">
        <f>IF(N777="základní",J777,0)</f>
        <v>0</v>
      </c>
      <c r="BF777" s="174">
        <f>IF(N777="snížená",J777,0)</f>
        <v>0</v>
      </c>
      <c r="BG777" s="174">
        <f>IF(N777="zákl. přenesená",J777,0)</f>
        <v>0</v>
      </c>
      <c r="BH777" s="174">
        <f>IF(N777="sníž. přenesená",J777,0)</f>
        <v>0</v>
      </c>
      <c r="BI777" s="174">
        <f>IF(N777="nulová",J777,0)</f>
        <v>0</v>
      </c>
      <c r="BJ777" s="18" t="s">
        <v>615</v>
      </c>
      <c r="BK777" s="174">
        <f>ROUND(I777*H777,2)</f>
        <v>0</v>
      </c>
      <c r="BL777" s="18" t="s">
        <v>892</v>
      </c>
      <c r="BM777" s="18" t="s">
        <v>337</v>
      </c>
    </row>
    <row r="778" spans="2:47" s="1" customFormat="1" ht="28.5" customHeight="1">
      <c r="B778" s="35"/>
      <c r="D778" s="175" t="s">
        <v>814</v>
      </c>
      <c r="F778" s="176" t="s">
        <v>338</v>
      </c>
      <c r="I778" s="132"/>
      <c r="L778" s="35"/>
      <c r="M778" s="65"/>
      <c r="N778" s="36"/>
      <c r="O778" s="36"/>
      <c r="P778" s="36"/>
      <c r="Q778" s="36"/>
      <c r="R778" s="36"/>
      <c r="S778" s="36"/>
      <c r="T778" s="66"/>
      <c r="AT778" s="18" t="s">
        <v>814</v>
      </c>
      <c r="AU778" s="18" t="s">
        <v>673</v>
      </c>
    </row>
    <row r="779" spans="2:51" s="11" customFormat="1" ht="20.25" customHeight="1">
      <c r="B779" s="177"/>
      <c r="D779" s="175" t="s">
        <v>816</v>
      </c>
      <c r="E779" s="186" t="s">
        <v>613</v>
      </c>
      <c r="F779" s="187" t="s">
        <v>339</v>
      </c>
      <c r="H779" s="188">
        <v>18.304</v>
      </c>
      <c r="I779" s="182"/>
      <c r="L779" s="177"/>
      <c r="M779" s="183"/>
      <c r="N779" s="184"/>
      <c r="O779" s="184"/>
      <c r="P779" s="184"/>
      <c r="Q779" s="184"/>
      <c r="R779" s="184"/>
      <c r="S779" s="184"/>
      <c r="T779" s="185"/>
      <c r="AT779" s="186" t="s">
        <v>816</v>
      </c>
      <c r="AU779" s="186" t="s">
        <v>673</v>
      </c>
      <c r="AV779" s="11" t="s">
        <v>673</v>
      </c>
      <c r="AW779" s="11" t="s">
        <v>629</v>
      </c>
      <c r="AX779" s="11" t="s">
        <v>615</v>
      </c>
      <c r="AY779" s="186" t="s">
        <v>805</v>
      </c>
    </row>
    <row r="780" spans="2:63" s="10" customFormat="1" ht="29.25" customHeight="1">
      <c r="B780" s="148"/>
      <c r="D780" s="159" t="s">
        <v>664</v>
      </c>
      <c r="E780" s="160" t="s">
        <v>340</v>
      </c>
      <c r="F780" s="160" t="s">
        <v>341</v>
      </c>
      <c r="I780" s="151"/>
      <c r="J780" s="161">
        <f>BK780</f>
        <v>0</v>
      </c>
      <c r="L780" s="148"/>
      <c r="M780" s="153"/>
      <c r="N780" s="154"/>
      <c r="O780" s="154"/>
      <c r="P780" s="155">
        <f>SUM(P781:P786)</f>
        <v>0</v>
      </c>
      <c r="Q780" s="154"/>
      <c r="R780" s="155">
        <f>SUM(R781:R786)</f>
        <v>0.11966951999999999</v>
      </c>
      <c r="S780" s="154"/>
      <c r="T780" s="156">
        <f>SUM(T781:T786)</f>
        <v>0.0255285</v>
      </c>
      <c r="AR780" s="149" t="s">
        <v>673</v>
      </c>
      <c r="AT780" s="157" t="s">
        <v>664</v>
      </c>
      <c r="AU780" s="157" t="s">
        <v>615</v>
      </c>
      <c r="AY780" s="149" t="s">
        <v>805</v>
      </c>
      <c r="BK780" s="158">
        <f>SUM(BK781:BK786)</f>
        <v>0</v>
      </c>
    </row>
    <row r="781" spans="2:65" s="1" customFormat="1" ht="20.25" customHeight="1">
      <c r="B781" s="162"/>
      <c r="C781" s="163" t="s">
        <v>342</v>
      </c>
      <c r="D781" s="163" t="s">
        <v>807</v>
      </c>
      <c r="E781" s="164" t="s">
        <v>343</v>
      </c>
      <c r="F781" s="165" t="s">
        <v>344</v>
      </c>
      <c r="G781" s="166" t="s">
        <v>810</v>
      </c>
      <c r="H781" s="167">
        <v>82.35</v>
      </c>
      <c r="I781" s="168"/>
      <c r="J781" s="169">
        <f>ROUND(I781*H781,2)</f>
        <v>0</v>
      </c>
      <c r="K781" s="165" t="s">
        <v>811</v>
      </c>
      <c r="L781" s="35"/>
      <c r="M781" s="170" t="s">
        <v>613</v>
      </c>
      <c r="N781" s="171" t="s">
        <v>636</v>
      </c>
      <c r="O781" s="36"/>
      <c r="P781" s="172">
        <f>O781*H781</f>
        <v>0</v>
      </c>
      <c r="Q781" s="172">
        <v>0.001</v>
      </c>
      <c r="R781" s="172">
        <f>Q781*H781</f>
        <v>0.08234999999999999</v>
      </c>
      <c r="S781" s="172">
        <v>0.00031</v>
      </c>
      <c r="T781" s="173">
        <f>S781*H781</f>
        <v>0.0255285</v>
      </c>
      <c r="AR781" s="18" t="s">
        <v>892</v>
      </c>
      <c r="AT781" s="18" t="s">
        <v>807</v>
      </c>
      <c r="AU781" s="18" t="s">
        <v>673</v>
      </c>
      <c r="AY781" s="18" t="s">
        <v>805</v>
      </c>
      <c r="BE781" s="174">
        <f>IF(N781="základní",J781,0)</f>
        <v>0</v>
      </c>
      <c r="BF781" s="174">
        <f>IF(N781="snížená",J781,0)</f>
        <v>0</v>
      </c>
      <c r="BG781" s="174">
        <f>IF(N781="zákl. přenesená",J781,0)</f>
        <v>0</v>
      </c>
      <c r="BH781" s="174">
        <f>IF(N781="sníž. přenesená",J781,0)</f>
        <v>0</v>
      </c>
      <c r="BI781" s="174">
        <f>IF(N781="nulová",J781,0)</f>
        <v>0</v>
      </c>
      <c r="BJ781" s="18" t="s">
        <v>615</v>
      </c>
      <c r="BK781" s="174">
        <f>ROUND(I781*H781,2)</f>
        <v>0</v>
      </c>
      <c r="BL781" s="18" t="s">
        <v>892</v>
      </c>
      <c r="BM781" s="18" t="s">
        <v>345</v>
      </c>
    </row>
    <row r="782" spans="2:47" s="1" customFormat="1" ht="20.25" customHeight="1">
      <c r="B782" s="35"/>
      <c r="D782" s="175" t="s">
        <v>814</v>
      </c>
      <c r="F782" s="176" t="s">
        <v>346</v>
      </c>
      <c r="I782" s="132"/>
      <c r="L782" s="35"/>
      <c r="M782" s="65"/>
      <c r="N782" s="36"/>
      <c r="O782" s="36"/>
      <c r="P782" s="36"/>
      <c r="Q782" s="36"/>
      <c r="R782" s="36"/>
      <c r="S782" s="36"/>
      <c r="T782" s="66"/>
      <c r="AT782" s="18" t="s">
        <v>814</v>
      </c>
      <c r="AU782" s="18" t="s">
        <v>673</v>
      </c>
    </row>
    <row r="783" spans="2:51" s="11" customFormat="1" ht="20.25" customHeight="1">
      <c r="B783" s="177"/>
      <c r="D783" s="178" t="s">
        <v>816</v>
      </c>
      <c r="E783" s="179" t="s">
        <v>700</v>
      </c>
      <c r="F783" s="180" t="s">
        <v>347</v>
      </c>
      <c r="H783" s="181">
        <v>82.35</v>
      </c>
      <c r="I783" s="182"/>
      <c r="L783" s="177"/>
      <c r="M783" s="183"/>
      <c r="N783" s="184"/>
      <c r="O783" s="184"/>
      <c r="P783" s="184"/>
      <c r="Q783" s="184"/>
      <c r="R783" s="184"/>
      <c r="S783" s="184"/>
      <c r="T783" s="185"/>
      <c r="AT783" s="186" t="s">
        <v>816</v>
      </c>
      <c r="AU783" s="186" t="s">
        <v>673</v>
      </c>
      <c r="AV783" s="11" t="s">
        <v>673</v>
      </c>
      <c r="AW783" s="11" t="s">
        <v>629</v>
      </c>
      <c r="AX783" s="11" t="s">
        <v>615</v>
      </c>
      <c r="AY783" s="186" t="s">
        <v>805</v>
      </c>
    </row>
    <row r="784" spans="2:65" s="1" customFormat="1" ht="28.5" customHeight="1">
      <c r="B784" s="162"/>
      <c r="C784" s="163" t="s">
        <v>348</v>
      </c>
      <c r="D784" s="163" t="s">
        <v>807</v>
      </c>
      <c r="E784" s="164" t="s">
        <v>349</v>
      </c>
      <c r="F784" s="165" t="s">
        <v>350</v>
      </c>
      <c r="G784" s="166" t="s">
        <v>810</v>
      </c>
      <c r="H784" s="167">
        <v>128.688</v>
      </c>
      <c r="I784" s="168"/>
      <c r="J784" s="169">
        <f>ROUND(I784*H784,2)</f>
        <v>0</v>
      </c>
      <c r="K784" s="165" t="s">
        <v>811</v>
      </c>
      <c r="L784" s="35"/>
      <c r="M784" s="170" t="s">
        <v>613</v>
      </c>
      <c r="N784" s="171" t="s">
        <v>636</v>
      </c>
      <c r="O784" s="36"/>
      <c r="P784" s="172">
        <f>O784*H784</f>
        <v>0</v>
      </c>
      <c r="Q784" s="172">
        <v>0.00029</v>
      </c>
      <c r="R784" s="172">
        <f>Q784*H784</f>
        <v>0.037319519999999995</v>
      </c>
      <c r="S784" s="172">
        <v>0</v>
      </c>
      <c r="T784" s="173">
        <f>S784*H784</f>
        <v>0</v>
      </c>
      <c r="AR784" s="18" t="s">
        <v>892</v>
      </c>
      <c r="AT784" s="18" t="s">
        <v>807</v>
      </c>
      <c r="AU784" s="18" t="s">
        <v>673</v>
      </c>
      <c r="AY784" s="18" t="s">
        <v>805</v>
      </c>
      <c r="BE784" s="174">
        <f>IF(N784="základní",J784,0)</f>
        <v>0</v>
      </c>
      <c r="BF784" s="174">
        <f>IF(N784="snížená",J784,0)</f>
        <v>0</v>
      </c>
      <c r="BG784" s="174">
        <f>IF(N784="zákl. přenesená",J784,0)</f>
        <v>0</v>
      </c>
      <c r="BH784" s="174">
        <f>IF(N784="sníž. přenesená",J784,0)</f>
        <v>0</v>
      </c>
      <c r="BI784" s="174">
        <f>IF(N784="nulová",J784,0)</f>
        <v>0</v>
      </c>
      <c r="BJ784" s="18" t="s">
        <v>615</v>
      </c>
      <c r="BK784" s="174">
        <f>ROUND(I784*H784,2)</f>
        <v>0</v>
      </c>
      <c r="BL784" s="18" t="s">
        <v>892</v>
      </c>
      <c r="BM784" s="18" t="s">
        <v>351</v>
      </c>
    </row>
    <row r="785" spans="2:47" s="1" customFormat="1" ht="28.5" customHeight="1">
      <c r="B785" s="35"/>
      <c r="D785" s="175" t="s">
        <v>814</v>
      </c>
      <c r="F785" s="176" t="s">
        <v>352</v>
      </c>
      <c r="I785" s="132"/>
      <c r="L785" s="35"/>
      <c r="M785" s="65"/>
      <c r="N785" s="36"/>
      <c r="O785" s="36"/>
      <c r="P785" s="36"/>
      <c r="Q785" s="36"/>
      <c r="R785" s="36"/>
      <c r="S785" s="36"/>
      <c r="T785" s="66"/>
      <c r="AT785" s="18" t="s">
        <v>814</v>
      </c>
      <c r="AU785" s="18" t="s">
        <v>673</v>
      </c>
    </row>
    <row r="786" spans="2:51" s="11" customFormat="1" ht="20.25" customHeight="1">
      <c r="B786" s="177"/>
      <c r="D786" s="175" t="s">
        <v>816</v>
      </c>
      <c r="E786" s="186" t="s">
        <v>613</v>
      </c>
      <c r="F786" s="187" t="s">
        <v>353</v>
      </c>
      <c r="H786" s="188">
        <v>128.688</v>
      </c>
      <c r="I786" s="182"/>
      <c r="L786" s="177"/>
      <c r="M786" s="183"/>
      <c r="N786" s="184"/>
      <c r="O786" s="184"/>
      <c r="P786" s="184"/>
      <c r="Q786" s="184"/>
      <c r="R786" s="184"/>
      <c r="S786" s="184"/>
      <c r="T786" s="185"/>
      <c r="AT786" s="186" t="s">
        <v>816</v>
      </c>
      <c r="AU786" s="186" t="s">
        <v>673</v>
      </c>
      <c r="AV786" s="11" t="s">
        <v>673</v>
      </c>
      <c r="AW786" s="11" t="s">
        <v>629</v>
      </c>
      <c r="AX786" s="11" t="s">
        <v>615</v>
      </c>
      <c r="AY786" s="186" t="s">
        <v>805</v>
      </c>
    </row>
    <row r="787" spans="2:63" s="10" customFormat="1" ht="29.25" customHeight="1">
      <c r="B787" s="148"/>
      <c r="D787" s="159" t="s">
        <v>664</v>
      </c>
      <c r="E787" s="160" t="s">
        <v>354</v>
      </c>
      <c r="F787" s="160" t="s">
        <v>355</v>
      </c>
      <c r="I787" s="151"/>
      <c r="J787" s="161">
        <f>BK787</f>
        <v>0</v>
      </c>
      <c r="L787" s="148"/>
      <c r="M787" s="153"/>
      <c r="N787" s="154"/>
      <c r="O787" s="154"/>
      <c r="P787" s="155">
        <f>SUM(P788:P795)</f>
        <v>0</v>
      </c>
      <c r="Q787" s="154"/>
      <c r="R787" s="155">
        <f>SUM(R788:R795)</f>
        <v>0.0140904</v>
      </c>
      <c r="S787" s="154"/>
      <c r="T787" s="156">
        <f>SUM(T788:T795)</f>
        <v>0</v>
      </c>
      <c r="AR787" s="149" t="s">
        <v>673</v>
      </c>
      <c r="AT787" s="157" t="s">
        <v>664</v>
      </c>
      <c r="AU787" s="157" t="s">
        <v>615</v>
      </c>
      <c r="AY787" s="149" t="s">
        <v>805</v>
      </c>
      <c r="BK787" s="158">
        <f>SUM(BK788:BK795)</f>
        <v>0</v>
      </c>
    </row>
    <row r="788" spans="2:65" s="1" customFormat="1" ht="20.25" customHeight="1">
      <c r="B788" s="162"/>
      <c r="C788" s="163" t="s">
        <v>356</v>
      </c>
      <c r="D788" s="163" t="s">
        <v>807</v>
      </c>
      <c r="E788" s="164" t="s">
        <v>357</v>
      </c>
      <c r="F788" s="165" t="s">
        <v>358</v>
      </c>
      <c r="G788" s="166" t="s">
        <v>810</v>
      </c>
      <c r="H788" s="167">
        <v>22.8</v>
      </c>
      <c r="I788" s="168"/>
      <c r="J788" s="169">
        <f>ROUND(I788*H788,2)</f>
        <v>0</v>
      </c>
      <c r="K788" s="165" t="s">
        <v>811</v>
      </c>
      <c r="L788" s="35"/>
      <c r="M788" s="170" t="s">
        <v>613</v>
      </c>
      <c r="N788" s="171" t="s">
        <v>636</v>
      </c>
      <c r="O788" s="36"/>
      <c r="P788" s="172">
        <f>O788*H788</f>
        <v>0</v>
      </c>
      <c r="Q788" s="172">
        <v>0</v>
      </c>
      <c r="R788" s="172">
        <f>Q788*H788</f>
        <v>0</v>
      </c>
      <c r="S788" s="172">
        <v>0</v>
      </c>
      <c r="T788" s="173">
        <f>S788*H788</f>
        <v>0</v>
      </c>
      <c r="AR788" s="18" t="s">
        <v>892</v>
      </c>
      <c r="AT788" s="18" t="s">
        <v>807</v>
      </c>
      <c r="AU788" s="18" t="s">
        <v>673</v>
      </c>
      <c r="AY788" s="18" t="s">
        <v>805</v>
      </c>
      <c r="BE788" s="174">
        <f>IF(N788="základní",J788,0)</f>
        <v>0</v>
      </c>
      <c r="BF788" s="174">
        <f>IF(N788="snížená",J788,0)</f>
        <v>0</v>
      </c>
      <c r="BG788" s="174">
        <f>IF(N788="zákl. přenesená",J788,0)</f>
        <v>0</v>
      </c>
      <c r="BH788" s="174">
        <f>IF(N788="sníž. přenesená",J788,0)</f>
        <v>0</v>
      </c>
      <c r="BI788" s="174">
        <f>IF(N788="nulová",J788,0)</f>
        <v>0</v>
      </c>
      <c r="BJ788" s="18" t="s">
        <v>615</v>
      </c>
      <c r="BK788" s="174">
        <f>ROUND(I788*H788,2)</f>
        <v>0</v>
      </c>
      <c r="BL788" s="18" t="s">
        <v>892</v>
      </c>
      <c r="BM788" s="18" t="s">
        <v>359</v>
      </c>
    </row>
    <row r="789" spans="2:47" s="1" customFormat="1" ht="20.25" customHeight="1">
      <c r="B789" s="35"/>
      <c r="D789" s="175" t="s">
        <v>814</v>
      </c>
      <c r="F789" s="176" t="s">
        <v>360</v>
      </c>
      <c r="I789" s="132"/>
      <c r="L789" s="35"/>
      <c r="M789" s="65"/>
      <c r="N789" s="36"/>
      <c r="O789" s="36"/>
      <c r="P789" s="36"/>
      <c r="Q789" s="36"/>
      <c r="R789" s="36"/>
      <c r="S789" s="36"/>
      <c r="T789" s="66"/>
      <c r="AT789" s="18" t="s">
        <v>814</v>
      </c>
      <c r="AU789" s="18" t="s">
        <v>673</v>
      </c>
    </row>
    <row r="790" spans="2:51" s="11" customFormat="1" ht="28.5" customHeight="1">
      <c r="B790" s="177"/>
      <c r="D790" s="178" t="s">
        <v>816</v>
      </c>
      <c r="E790" s="179" t="s">
        <v>743</v>
      </c>
      <c r="F790" s="180" t="s">
        <v>361</v>
      </c>
      <c r="H790" s="181">
        <v>22.8</v>
      </c>
      <c r="I790" s="182"/>
      <c r="L790" s="177"/>
      <c r="M790" s="183"/>
      <c r="N790" s="184"/>
      <c r="O790" s="184"/>
      <c r="P790" s="184"/>
      <c r="Q790" s="184"/>
      <c r="R790" s="184"/>
      <c r="S790" s="184"/>
      <c r="T790" s="185"/>
      <c r="AT790" s="186" t="s">
        <v>816</v>
      </c>
      <c r="AU790" s="186" t="s">
        <v>673</v>
      </c>
      <c r="AV790" s="11" t="s">
        <v>673</v>
      </c>
      <c r="AW790" s="11" t="s">
        <v>629</v>
      </c>
      <c r="AX790" s="11" t="s">
        <v>615</v>
      </c>
      <c r="AY790" s="186" t="s">
        <v>805</v>
      </c>
    </row>
    <row r="791" spans="2:65" s="1" customFormat="1" ht="20.25" customHeight="1">
      <c r="B791" s="162"/>
      <c r="C791" s="198" t="s">
        <v>362</v>
      </c>
      <c r="D791" s="198" t="s">
        <v>840</v>
      </c>
      <c r="E791" s="199" t="s">
        <v>363</v>
      </c>
      <c r="F791" s="200" t="s">
        <v>364</v>
      </c>
      <c r="G791" s="201" t="s">
        <v>810</v>
      </c>
      <c r="H791" s="202">
        <v>23.484</v>
      </c>
      <c r="I791" s="203"/>
      <c r="J791" s="204">
        <f>ROUND(I791*H791,2)</f>
        <v>0</v>
      </c>
      <c r="K791" s="200" t="s">
        <v>613</v>
      </c>
      <c r="L791" s="205"/>
      <c r="M791" s="206" t="s">
        <v>613</v>
      </c>
      <c r="N791" s="207" t="s">
        <v>636</v>
      </c>
      <c r="O791" s="36"/>
      <c r="P791" s="172">
        <f>O791*H791</f>
        <v>0</v>
      </c>
      <c r="Q791" s="172">
        <v>0.0006</v>
      </c>
      <c r="R791" s="172">
        <f>Q791*H791</f>
        <v>0.0140904</v>
      </c>
      <c r="S791" s="172">
        <v>0</v>
      </c>
      <c r="T791" s="173">
        <f>S791*H791</f>
        <v>0</v>
      </c>
      <c r="AR791" s="18" t="s">
        <v>984</v>
      </c>
      <c r="AT791" s="18" t="s">
        <v>840</v>
      </c>
      <c r="AU791" s="18" t="s">
        <v>673</v>
      </c>
      <c r="AY791" s="18" t="s">
        <v>805</v>
      </c>
      <c r="BE791" s="174">
        <f>IF(N791="základní",J791,0)</f>
        <v>0</v>
      </c>
      <c r="BF791" s="174">
        <f>IF(N791="snížená",J791,0)</f>
        <v>0</v>
      </c>
      <c r="BG791" s="174">
        <f>IF(N791="zákl. přenesená",J791,0)</f>
        <v>0</v>
      </c>
      <c r="BH791" s="174">
        <f>IF(N791="sníž. přenesená",J791,0)</f>
        <v>0</v>
      </c>
      <c r="BI791" s="174">
        <f>IF(N791="nulová",J791,0)</f>
        <v>0</v>
      </c>
      <c r="BJ791" s="18" t="s">
        <v>615</v>
      </c>
      <c r="BK791" s="174">
        <f>ROUND(I791*H791,2)</f>
        <v>0</v>
      </c>
      <c r="BL791" s="18" t="s">
        <v>892</v>
      </c>
      <c r="BM791" s="18" t="s">
        <v>365</v>
      </c>
    </row>
    <row r="792" spans="2:47" s="1" customFormat="1" ht="28.5" customHeight="1">
      <c r="B792" s="35"/>
      <c r="D792" s="175" t="s">
        <v>814</v>
      </c>
      <c r="F792" s="176" t="s">
        <v>366</v>
      </c>
      <c r="I792" s="132"/>
      <c r="L792" s="35"/>
      <c r="M792" s="65"/>
      <c r="N792" s="36"/>
      <c r="O792" s="36"/>
      <c r="P792" s="36"/>
      <c r="Q792" s="36"/>
      <c r="R792" s="36"/>
      <c r="S792" s="36"/>
      <c r="T792" s="66"/>
      <c r="AT792" s="18" t="s">
        <v>814</v>
      </c>
      <c r="AU792" s="18" t="s">
        <v>673</v>
      </c>
    </row>
    <row r="793" spans="2:51" s="11" customFormat="1" ht="20.25" customHeight="1">
      <c r="B793" s="177"/>
      <c r="D793" s="178" t="s">
        <v>816</v>
      </c>
      <c r="E793" s="179" t="s">
        <v>613</v>
      </c>
      <c r="F793" s="180" t="s">
        <v>367</v>
      </c>
      <c r="H793" s="181">
        <v>23.484</v>
      </c>
      <c r="I793" s="182"/>
      <c r="L793" s="177"/>
      <c r="M793" s="183"/>
      <c r="N793" s="184"/>
      <c r="O793" s="184"/>
      <c r="P793" s="184"/>
      <c r="Q793" s="184"/>
      <c r="R793" s="184"/>
      <c r="S793" s="184"/>
      <c r="T793" s="185"/>
      <c r="AT793" s="186" t="s">
        <v>816</v>
      </c>
      <c r="AU793" s="186" t="s">
        <v>673</v>
      </c>
      <c r="AV793" s="11" t="s">
        <v>673</v>
      </c>
      <c r="AW793" s="11" t="s">
        <v>629</v>
      </c>
      <c r="AX793" s="11" t="s">
        <v>615</v>
      </c>
      <c r="AY793" s="186" t="s">
        <v>805</v>
      </c>
    </row>
    <row r="794" spans="2:65" s="1" customFormat="1" ht="20.25" customHeight="1">
      <c r="B794" s="162"/>
      <c r="C794" s="163" t="s">
        <v>368</v>
      </c>
      <c r="D794" s="163" t="s">
        <v>807</v>
      </c>
      <c r="E794" s="164" t="s">
        <v>369</v>
      </c>
      <c r="F794" s="165" t="s">
        <v>370</v>
      </c>
      <c r="G794" s="166" t="s">
        <v>1243</v>
      </c>
      <c r="H794" s="167">
        <v>0.014</v>
      </c>
      <c r="I794" s="168"/>
      <c r="J794" s="169">
        <f>ROUND(I794*H794,2)</f>
        <v>0</v>
      </c>
      <c r="K794" s="165" t="s">
        <v>811</v>
      </c>
      <c r="L794" s="35"/>
      <c r="M794" s="170" t="s">
        <v>613</v>
      </c>
      <c r="N794" s="171" t="s">
        <v>636</v>
      </c>
      <c r="O794" s="36"/>
      <c r="P794" s="172">
        <f>O794*H794</f>
        <v>0</v>
      </c>
      <c r="Q794" s="172">
        <v>0</v>
      </c>
      <c r="R794" s="172">
        <f>Q794*H794</f>
        <v>0</v>
      </c>
      <c r="S794" s="172">
        <v>0</v>
      </c>
      <c r="T794" s="173">
        <f>S794*H794</f>
        <v>0</v>
      </c>
      <c r="AR794" s="18" t="s">
        <v>892</v>
      </c>
      <c r="AT794" s="18" t="s">
        <v>807</v>
      </c>
      <c r="AU794" s="18" t="s">
        <v>673</v>
      </c>
      <c r="AY794" s="18" t="s">
        <v>805</v>
      </c>
      <c r="BE794" s="174">
        <f>IF(N794="základní",J794,0)</f>
        <v>0</v>
      </c>
      <c r="BF794" s="174">
        <f>IF(N794="snížená",J794,0)</f>
        <v>0</v>
      </c>
      <c r="BG794" s="174">
        <f>IF(N794="zákl. přenesená",J794,0)</f>
        <v>0</v>
      </c>
      <c r="BH794" s="174">
        <f>IF(N794="sníž. přenesená",J794,0)</f>
        <v>0</v>
      </c>
      <c r="BI794" s="174">
        <f>IF(N794="nulová",J794,0)</f>
        <v>0</v>
      </c>
      <c r="BJ794" s="18" t="s">
        <v>615</v>
      </c>
      <c r="BK794" s="174">
        <f>ROUND(I794*H794,2)</f>
        <v>0</v>
      </c>
      <c r="BL794" s="18" t="s">
        <v>892</v>
      </c>
      <c r="BM794" s="18" t="s">
        <v>371</v>
      </c>
    </row>
    <row r="795" spans="2:47" s="1" customFormat="1" ht="28.5" customHeight="1">
      <c r="B795" s="35"/>
      <c r="D795" s="175" t="s">
        <v>814</v>
      </c>
      <c r="F795" s="176" t="s">
        <v>372</v>
      </c>
      <c r="I795" s="132"/>
      <c r="L795" s="35"/>
      <c r="M795" s="65"/>
      <c r="N795" s="36"/>
      <c r="O795" s="36"/>
      <c r="P795" s="36"/>
      <c r="Q795" s="36"/>
      <c r="R795" s="36"/>
      <c r="S795" s="36"/>
      <c r="T795" s="66"/>
      <c r="AT795" s="18" t="s">
        <v>814</v>
      </c>
      <c r="AU795" s="18" t="s">
        <v>673</v>
      </c>
    </row>
    <row r="796" spans="2:63" s="10" customFormat="1" ht="29.25" customHeight="1">
      <c r="B796" s="148"/>
      <c r="D796" s="159" t="s">
        <v>664</v>
      </c>
      <c r="E796" s="160" t="s">
        <v>373</v>
      </c>
      <c r="F796" s="160" t="s">
        <v>374</v>
      </c>
      <c r="I796" s="151"/>
      <c r="J796" s="161">
        <f>BK796</f>
        <v>0</v>
      </c>
      <c r="L796" s="148"/>
      <c r="M796" s="153"/>
      <c r="N796" s="154"/>
      <c r="O796" s="154"/>
      <c r="P796" s="155">
        <f>SUM(P797:P799)</f>
        <v>0</v>
      </c>
      <c r="Q796" s="154"/>
      <c r="R796" s="155">
        <f>SUM(R797:R799)</f>
        <v>0.0127252</v>
      </c>
      <c r="S796" s="154"/>
      <c r="T796" s="156">
        <f>SUM(T797:T799)</f>
        <v>0</v>
      </c>
      <c r="AR796" s="149" t="s">
        <v>673</v>
      </c>
      <c r="AT796" s="157" t="s">
        <v>664</v>
      </c>
      <c r="AU796" s="157" t="s">
        <v>615</v>
      </c>
      <c r="AY796" s="149" t="s">
        <v>805</v>
      </c>
      <c r="BK796" s="158">
        <f>SUM(BK797:BK799)</f>
        <v>0</v>
      </c>
    </row>
    <row r="797" spans="2:65" s="1" customFormat="1" ht="20.25" customHeight="1">
      <c r="B797" s="162"/>
      <c r="C797" s="163" t="s">
        <v>375</v>
      </c>
      <c r="D797" s="163" t="s">
        <v>807</v>
      </c>
      <c r="E797" s="164" t="s">
        <v>376</v>
      </c>
      <c r="F797" s="165" t="s">
        <v>377</v>
      </c>
      <c r="G797" s="166" t="s">
        <v>810</v>
      </c>
      <c r="H797" s="167">
        <v>21.94</v>
      </c>
      <c r="I797" s="168"/>
      <c r="J797" s="169">
        <f>ROUND(I797*H797,2)</f>
        <v>0</v>
      </c>
      <c r="K797" s="165" t="s">
        <v>811</v>
      </c>
      <c r="L797" s="35"/>
      <c r="M797" s="170" t="s">
        <v>613</v>
      </c>
      <c r="N797" s="171" t="s">
        <v>636</v>
      </c>
      <c r="O797" s="36"/>
      <c r="P797" s="172">
        <f>O797*H797</f>
        <v>0</v>
      </c>
      <c r="Q797" s="172">
        <v>0.00058</v>
      </c>
      <c r="R797" s="172">
        <f>Q797*H797</f>
        <v>0.0127252</v>
      </c>
      <c r="S797" s="172">
        <v>0</v>
      </c>
      <c r="T797" s="173">
        <f>S797*H797</f>
        <v>0</v>
      </c>
      <c r="AR797" s="18" t="s">
        <v>892</v>
      </c>
      <c r="AT797" s="18" t="s">
        <v>807</v>
      </c>
      <c r="AU797" s="18" t="s">
        <v>673</v>
      </c>
      <c r="AY797" s="18" t="s">
        <v>805</v>
      </c>
      <c r="BE797" s="174">
        <f>IF(N797="základní",J797,0)</f>
        <v>0</v>
      </c>
      <c r="BF797" s="174">
        <f>IF(N797="snížená",J797,0)</f>
        <v>0</v>
      </c>
      <c r="BG797" s="174">
        <f>IF(N797="zákl. přenesená",J797,0)</f>
        <v>0</v>
      </c>
      <c r="BH797" s="174">
        <f>IF(N797="sníž. přenesená",J797,0)</f>
        <v>0</v>
      </c>
      <c r="BI797" s="174">
        <f>IF(N797="nulová",J797,0)</f>
        <v>0</v>
      </c>
      <c r="BJ797" s="18" t="s">
        <v>615</v>
      </c>
      <c r="BK797" s="174">
        <f>ROUND(I797*H797,2)</f>
        <v>0</v>
      </c>
      <c r="BL797" s="18" t="s">
        <v>892</v>
      </c>
      <c r="BM797" s="18" t="s">
        <v>378</v>
      </c>
    </row>
    <row r="798" spans="2:47" s="1" customFormat="1" ht="28.5" customHeight="1">
      <c r="B798" s="35"/>
      <c r="D798" s="175" t="s">
        <v>814</v>
      </c>
      <c r="F798" s="176" t="s">
        <v>379</v>
      </c>
      <c r="I798" s="132"/>
      <c r="L798" s="35"/>
      <c r="M798" s="65"/>
      <c r="N798" s="36"/>
      <c r="O798" s="36"/>
      <c r="P798" s="36"/>
      <c r="Q798" s="36"/>
      <c r="R798" s="36"/>
      <c r="S798" s="36"/>
      <c r="T798" s="66"/>
      <c r="AT798" s="18" t="s">
        <v>814</v>
      </c>
      <c r="AU798" s="18" t="s">
        <v>673</v>
      </c>
    </row>
    <row r="799" spans="2:51" s="11" customFormat="1" ht="20.25" customHeight="1">
      <c r="B799" s="177"/>
      <c r="D799" s="175" t="s">
        <v>816</v>
      </c>
      <c r="E799" s="186" t="s">
        <v>613</v>
      </c>
      <c r="F799" s="187" t="s">
        <v>380</v>
      </c>
      <c r="H799" s="188">
        <v>21.94</v>
      </c>
      <c r="I799" s="182"/>
      <c r="L799" s="177"/>
      <c r="M799" s="183"/>
      <c r="N799" s="184"/>
      <c r="O799" s="184"/>
      <c r="P799" s="184"/>
      <c r="Q799" s="184"/>
      <c r="R799" s="184"/>
      <c r="S799" s="184"/>
      <c r="T799" s="185"/>
      <c r="AT799" s="186" t="s">
        <v>816</v>
      </c>
      <c r="AU799" s="186" t="s">
        <v>673</v>
      </c>
      <c r="AV799" s="11" t="s">
        <v>673</v>
      </c>
      <c r="AW799" s="11" t="s">
        <v>629</v>
      </c>
      <c r="AX799" s="11" t="s">
        <v>615</v>
      </c>
      <c r="AY799" s="186" t="s">
        <v>805</v>
      </c>
    </row>
    <row r="800" spans="2:63" s="10" customFormat="1" ht="36.75" customHeight="1">
      <c r="B800" s="148"/>
      <c r="D800" s="149" t="s">
        <v>664</v>
      </c>
      <c r="E800" s="150" t="s">
        <v>381</v>
      </c>
      <c r="F800" s="150" t="s">
        <v>382</v>
      </c>
      <c r="I800" s="151"/>
      <c r="J800" s="152">
        <f>BK800</f>
        <v>0</v>
      </c>
      <c r="L800" s="148"/>
      <c r="M800" s="153"/>
      <c r="N800" s="154"/>
      <c r="O800" s="154"/>
      <c r="P800" s="155">
        <f>P801+P804+P807+P810</f>
        <v>0</v>
      </c>
      <c r="Q800" s="154"/>
      <c r="R800" s="155">
        <f>R801+R804+R807+R810</f>
        <v>0</v>
      </c>
      <c r="S800" s="154"/>
      <c r="T800" s="156">
        <f>T801+T804+T807+T810</f>
        <v>0</v>
      </c>
      <c r="AR800" s="149" t="s">
        <v>835</v>
      </c>
      <c r="AT800" s="157" t="s">
        <v>664</v>
      </c>
      <c r="AU800" s="157" t="s">
        <v>665</v>
      </c>
      <c r="AY800" s="149" t="s">
        <v>805</v>
      </c>
      <c r="BK800" s="158">
        <f>BK801+BK804+BK807+BK810</f>
        <v>0</v>
      </c>
    </row>
    <row r="801" spans="2:63" s="10" customFormat="1" ht="19.5" customHeight="1">
      <c r="B801" s="148"/>
      <c r="D801" s="159" t="s">
        <v>664</v>
      </c>
      <c r="E801" s="160" t="s">
        <v>383</v>
      </c>
      <c r="F801" s="160" t="s">
        <v>384</v>
      </c>
      <c r="I801" s="151"/>
      <c r="J801" s="161">
        <f>BK801</f>
        <v>0</v>
      </c>
      <c r="L801" s="148"/>
      <c r="M801" s="153"/>
      <c r="N801" s="154"/>
      <c r="O801" s="154"/>
      <c r="P801" s="155">
        <f>SUM(P802:P803)</f>
        <v>0</v>
      </c>
      <c r="Q801" s="154"/>
      <c r="R801" s="155">
        <f>SUM(R802:R803)</f>
        <v>0</v>
      </c>
      <c r="S801" s="154"/>
      <c r="T801" s="156">
        <f>SUM(T802:T803)</f>
        <v>0</v>
      </c>
      <c r="AR801" s="149" t="s">
        <v>835</v>
      </c>
      <c r="AT801" s="157" t="s">
        <v>664</v>
      </c>
      <c r="AU801" s="157" t="s">
        <v>615</v>
      </c>
      <c r="AY801" s="149" t="s">
        <v>805</v>
      </c>
      <c r="BK801" s="158">
        <f>SUM(BK802:BK803)</f>
        <v>0</v>
      </c>
    </row>
    <row r="802" spans="2:65" s="1" customFormat="1" ht="20.25" customHeight="1">
      <c r="B802" s="162"/>
      <c r="C802" s="163" t="s">
        <v>385</v>
      </c>
      <c r="D802" s="163" t="s">
        <v>807</v>
      </c>
      <c r="E802" s="164" t="s">
        <v>386</v>
      </c>
      <c r="F802" s="165" t="s">
        <v>387</v>
      </c>
      <c r="G802" s="166" t="s">
        <v>388</v>
      </c>
      <c r="H802" s="167">
        <v>1</v>
      </c>
      <c r="I802" s="168"/>
      <c r="J802" s="169">
        <f>ROUND(I802*H802,2)</f>
        <v>0</v>
      </c>
      <c r="K802" s="165" t="s">
        <v>811</v>
      </c>
      <c r="L802" s="35"/>
      <c r="M802" s="170" t="s">
        <v>613</v>
      </c>
      <c r="N802" s="171" t="s">
        <v>636</v>
      </c>
      <c r="O802" s="36"/>
      <c r="P802" s="172">
        <f>O802*H802</f>
        <v>0</v>
      </c>
      <c r="Q802" s="172">
        <v>0</v>
      </c>
      <c r="R802" s="172">
        <f>Q802*H802</f>
        <v>0</v>
      </c>
      <c r="S802" s="172">
        <v>0</v>
      </c>
      <c r="T802" s="173">
        <f>S802*H802</f>
        <v>0</v>
      </c>
      <c r="AR802" s="18" t="s">
        <v>389</v>
      </c>
      <c r="AT802" s="18" t="s">
        <v>807</v>
      </c>
      <c r="AU802" s="18" t="s">
        <v>673</v>
      </c>
      <c r="AY802" s="18" t="s">
        <v>805</v>
      </c>
      <c r="BE802" s="174">
        <f>IF(N802="základní",J802,0)</f>
        <v>0</v>
      </c>
      <c r="BF802" s="174">
        <f>IF(N802="snížená",J802,0)</f>
        <v>0</v>
      </c>
      <c r="BG802" s="174">
        <f>IF(N802="zákl. přenesená",J802,0)</f>
        <v>0</v>
      </c>
      <c r="BH802" s="174">
        <f>IF(N802="sníž. přenesená",J802,0)</f>
        <v>0</v>
      </c>
      <c r="BI802" s="174">
        <f>IF(N802="nulová",J802,0)</f>
        <v>0</v>
      </c>
      <c r="BJ802" s="18" t="s">
        <v>615</v>
      </c>
      <c r="BK802" s="174">
        <f>ROUND(I802*H802,2)</f>
        <v>0</v>
      </c>
      <c r="BL802" s="18" t="s">
        <v>389</v>
      </c>
      <c r="BM802" s="18" t="s">
        <v>390</v>
      </c>
    </row>
    <row r="803" spans="2:47" s="1" customFormat="1" ht="28.5" customHeight="1">
      <c r="B803" s="35"/>
      <c r="D803" s="175" t="s">
        <v>814</v>
      </c>
      <c r="F803" s="176" t="s">
        <v>391</v>
      </c>
      <c r="I803" s="132"/>
      <c r="L803" s="35"/>
      <c r="M803" s="65"/>
      <c r="N803" s="36"/>
      <c r="O803" s="36"/>
      <c r="P803" s="36"/>
      <c r="Q803" s="36"/>
      <c r="R803" s="36"/>
      <c r="S803" s="36"/>
      <c r="T803" s="66"/>
      <c r="AT803" s="18" t="s">
        <v>814</v>
      </c>
      <c r="AU803" s="18" t="s">
        <v>673</v>
      </c>
    </row>
    <row r="804" spans="2:63" s="10" customFormat="1" ht="29.25" customHeight="1">
      <c r="B804" s="148"/>
      <c r="D804" s="159" t="s">
        <v>664</v>
      </c>
      <c r="E804" s="160" t="s">
        <v>392</v>
      </c>
      <c r="F804" s="160" t="s">
        <v>393</v>
      </c>
      <c r="I804" s="151"/>
      <c r="J804" s="161">
        <f>BK804</f>
        <v>0</v>
      </c>
      <c r="L804" s="148"/>
      <c r="M804" s="153"/>
      <c r="N804" s="154"/>
      <c r="O804" s="154"/>
      <c r="P804" s="155">
        <f>SUM(P805:P806)</f>
        <v>0</v>
      </c>
      <c r="Q804" s="154"/>
      <c r="R804" s="155">
        <f>SUM(R805:R806)</f>
        <v>0</v>
      </c>
      <c r="S804" s="154"/>
      <c r="T804" s="156">
        <f>SUM(T805:T806)</f>
        <v>0</v>
      </c>
      <c r="AR804" s="149" t="s">
        <v>835</v>
      </c>
      <c r="AT804" s="157" t="s">
        <v>664</v>
      </c>
      <c r="AU804" s="157" t="s">
        <v>615</v>
      </c>
      <c r="AY804" s="149" t="s">
        <v>805</v>
      </c>
      <c r="BK804" s="158">
        <f>SUM(BK805:BK806)</f>
        <v>0</v>
      </c>
    </row>
    <row r="805" spans="2:65" s="1" customFormat="1" ht="20.25" customHeight="1">
      <c r="B805" s="162"/>
      <c r="C805" s="163" t="s">
        <v>394</v>
      </c>
      <c r="D805" s="163" t="s">
        <v>807</v>
      </c>
      <c r="E805" s="164" t="s">
        <v>395</v>
      </c>
      <c r="F805" s="165" t="s">
        <v>393</v>
      </c>
      <c r="G805" s="166" t="s">
        <v>388</v>
      </c>
      <c r="H805" s="167">
        <v>1</v>
      </c>
      <c r="I805" s="168"/>
      <c r="J805" s="169">
        <f>ROUND(I805*H805,2)</f>
        <v>0</v>
      </c>
      <c r="K805" s="165" t="s">
        <v>811</v>
      </c>
      <c r="L805" s="35"/>
      <c r="M805" s="170" t="s">
        <v>613</v>
      </c>
      <c r="N805" s="171" t="s">
        <v>636</v>
      </c>
      <c r="O805" s="36"/>
      <c r="P805" s="172">
        <f>O805*H805</f>
        <v>0</v>
      </c>
      <c r="Q805" s="172">
        <v>0</v>
      </c>
      <c r="R805" s="172">
        <f>Q805*H805</f>
        <v>0</v>
      </c>
      <c r="S805" s="172">
        <v>0</v>
      </c>
      <c r="T805" s="173">
        <f>S805*H805</f>
        <v>0</v>
      </c>
      <c r="AR805" s="18" t="s">
        <v>389</v>
      </c>
      <c r="AT805" s="18" t="s">
        <v>807</v>
      </c>
      <c r="AU805" s="18" t="s">
        <v>673</v>
      </c>
      <c r="AY805" s="18" t="s">
        <v>805</v>
      </c>
      <c r="BE805" s="174">
        <f>IF(N805="základní",J805,0)</f>
        <v>0</v>
      </c>
      <c r="BF805" s="174">
        <f>IF(N805="snížená",J805,0)</f>
        <v>0</v>
      </c>
      <c r="BG805" s="174">
        <f>IF(N805="zákl. přenesená",J805,0)</f>
        <v>0</v>
      </c>
      <c r="BH805" s="174">
        <f>IF(N805="sníž. přenesená",J805,0)</f>
        <v>0</v>
      </c>
      <c r="BI805" s="174">
        <f>IF(N805="nulová",J805,0)</f>
        <v>0</v>
      </c>
      <c r="BJ805" s="18" t="s">
        <v>615</v>
      </c>
      <c r="BK805" s="174">
        <f>ROUND(I805*H805,2)</f>
        <v>0</v>
      </c>
      <c r="BL805" s="18" t="s">
        <v>389</v>
      </c>
      <c r="BM805" s="18" t="s">
        <v>396</v>
      </c>
    </row>
    <row r="806" spans="2:47" s="1" customFormat="1" ht="20.25" customHeight="1">
      <c r="B806" s="35"/>
      <c r="D806" s="175" t="s">
        <v>814</v>
      </c>
      <c r="F806" s="176" t="s">
        <v>397</v>
      </c>
      <c r="I806" s="132"/>
      <c r="L806" s="35"/>
      <c r="M806" s="65"/>
      <c r="N806" s="36"/>
      <c r="O806" s="36"/>
      <c r="P806" s="36"/>
      <c r="Q806" s="36"/>
      <c r="R806" s="36"/>
      <c r="S806" s="36"/>
      <c r="T806" s="66"/>
      <c r="AT806" s="18" t="s">
        <v>814</v>
      </c>
      <c r="AU806" s="18" t="s">
        <v>673</v>
      </c>
    </row>
    <row r="807" spans="2:63" s="10" customFormat="1" ht="29.25" customHeight="1">
      <c r="B807" s="148"/>
      <c r="D807" s="159" t="s">
        <v>664</v>
      </c>
      <c r="E807" s="160" t="s">
        <v>398</v>
      </c>
      <c r="F807" s="160" t="s">
        <v>399</v>
      </c>
      <c r="I807" s="151"/>
      <c r="J807" s="161">
        <f>BK807</f>
        <v>0</v>
      </c>
      <c r="L807" s="148"/>
      <c r="M807" s="153"/>
      <c r="N807" s="154"/>
      <c r="O807" s="154"/>
      <c r="P807" s="155">
        <f>SUM(P808:P809)</f>
        <v>0</v>
      </c>
      <c r="Q807" s="154"/>
      <c r="R807" s="155">
        <f>SUM(R808:R809)</f>
        <v>0</v>
      </c>
      <c r="S807" s="154"/>
      <c r="T807" s="156">
        <f>SUM(T808:T809)</f>
        <v>0</v>
      </c>
      <c r="AR807" s="149" t="s">
        <v>835</v>
      </c>
      <c r="AT807" s="157" t="s">
        <v>664</v>
      </c>
      <c r="AU807" s="157" t="s">
        <v>615</v>
      </c>
      <c r="AY807" s="149" t="s">
        <v>805</v>
      </c>
      <c r="BK807" s="158">
        <f>SUM(BK808:BK809)</f>
        <v>0</v>
      </c>
    </row>
    <row r="808" spans="2:65" s="1" customFormat="1" ht="20.25" customHeight="1">
      <c r="B808" s="162"/>
      <c r="C808" s="163" t="s">
        <v>400</v>
      </c>
      <c r="D808" s="163" t="s">
        <v>807</v>
      </c>
      <c r="E808" s="164" t="s">
        <v>401</v>
      </c>
      <c r="F808" s="165" t="s">
        <v>399</v>
      </c>
      <c r="G808" s="166" t="s">
        <v>388</v>
      </c>
      <c r="H808" s="167">
        <v>1</v>
      </c>
      <c r="I808" s="168"/>
      <c r="J808" s="169">
        <f>ROUND(I808*H808,2)</f>
        <v>0</v>
      </c>
      <c r="K808" s="165" t="s">
        <v>811</v>
      </c>
      <c r="L808" s="35"/>
      <c r="M808" s="170" t="s">
        <v>613</v>
      </c>
      <c r="N808" s="171" t="s">
        <v>636</v>
      </c>
      <c r="O808" s="36"/>
      <c r="P808" s="172">
        <f>O808*H808</f>
        <v>0</v>
      </c>
      <c r="Q808" s="172">
        <v>0</v>
      </c>
      <c r="R808" s="172">
        <f>Q808*H808</f>
        <v>0</v>
      </c>
      <c r="S808" s="172">
        <v>0</v>
      </c>
      <c r="T808" s="173">
        <f>S808*H808</f>
        <v>0</v>
      </c>
      <c r="AR808" s="18" t="s">
        <v>389</v>
      </c>
      <c r="AT808" s="18" t="s">
        <v>807</v>
      </c>
      <c r="AU808" s="18" t="s">
        <v>673</v>
      </c>
      <c r="AY808" s="18" t="s">
        <v>805</v>
      </c>
      <c r="BE808" s="174">
        <f>IF(N808="základní",J808,0)</f>
        <v>0</v>
      </c>
      <c r="BF808" s="174">
        <f>IF(N808="snížená",J808,0)</f>
        <v>0</v>
      </c>
      <c r="BG808" s="174">
        <f>IF(N808="zákl. přenesená",J808,0)</f>
        <v>0</v>
      </c>
      <c r="BH808" s="174">
        <f>IF(N808="sníž. přenesená",J808,0)</f>
        <v>0</v>
      </c>
      <c r="BI808" s="174">
        <f>IF(N808="nulová",J808,0)</f>
        <v>0</v>
      </c>
      <c r="BJ808" s="18" t="s">
        <v>615</v>
      </c>
      <c r="BK808" s="174">
        <f>ROUND(I808*H808,2)</f>
        <v>0</v>
      </c>
      <c r="BL808" s="18" t="s">
        <v>389</v>
      </c>
      <c r="BM808" s="18" t="s">
        <v>402</v>
      </c>
    </row>
    <row r="809" spans="2:47" s="1" customFormat="1" ht="20.25" customHeight="1">
      <c r="B809" s="35"/>
      <c r="D809" s="175" t="s">
        <v>814</v>
      </c>
      <c r="F809" s="176" t="s">
        <v>403</v>
      </c>
      <c r="I809" s="132"/>
      <c r="L809" s="35"/>
      <c r="M809" s="65"/>
      <c r="N809" s="36"/>
      <c r="O809" s="36"/>
      <c r="P809" s="36"/>
      <c r="Q809" s="36"/>
      <c r="R809" s="36"/>
      <c r="S809" s="36"/>
      <c r="T809" s="66"/>
      <c r="AT809" s="18" t="s">
        <v>814</v>
      </c>
      <c r="AU809" s="18" t="s">
        <v>673</v>
      </c>
    </row>
    <row r="810" spans="2:63" s="10" customFormat="1" ht="29.25" customHeight="1">
      <c r="B810" s="148"/>
      <c r="D810" s="159" t="s">
        <v>664</v>
      </c>
      <c r="E810" s="160" t="s">
        <v>404</v>
      </c>
      <c r="F810" s="160" t="s">
        <v>405</v>
      </c>
      <c r="I810" s="151"/>
      <c r="J810" s="161">
        <f>BK810</f>
        <v>0</v>
      </c>
      <c r="L810" s="148"/>
      <c r="M810" s="153"/>
      <c r="N810" s="154"/>
      <c r="O810" s="154"/>
      <c r="P810" s="155">
        <f>SUM(P811:P812)</f>
        <v>0</v>
      </c>
      <c r="Q810" s="154"/>
      <c r="R810" s="155">
        <f>SUM(R811:R812)</f>
        <v>0</v>
      </c>
      <c r="S810" s="154"/>
      <c r="T810" s="156">
        <f>SUM(T811:T812)</f>
        <v>0</v>
      </c>
      <c r="AR810" s="149" t="s">
        <v>835</v>
      </c>
      <c r="AT810" s="157" t="s">
        <v>664</v>
      </c>
      <c r="AU810" s="157" t="s">
        <v>615</v>
      </c>
      <c r="AY810" s="149" t="s">
        <v>805</v>
      </c>
      <c r="BK810" s="158">
        <f>SUM(BK811:BK812)</f>
        <v>0</v>
      </c>
    </row>
    <row r="811" spans="2:65" s="1" customFormat="1" ht="20.25" customHeight="1">
      <c r="B811" s="162"/>
      <c r="C811" s="163" t="s">
        <v>406</v>
      </c>
      <c r="D811" s="163" t="s">
        <v>807</v>
      </c>
      <c r="E811" s="164" t="s">
        <v>407</v>
      </c>
      <c r="F811" s="165" t="s">
        <v>408</v>
      </c>
      <c r="G811" s="166" t="s">
        <v>388</v>
      </c>
      <c r="H811" s="167">
        <v>1</v>
      </c>
      <c r="I811" s="168"/>
      <c r="J811" s="169">
        <f>ROUND(I811*H811,2)</f>
        <v>0</v>
      </c>
      <c r="K811" s="165" t="s">
        <v>811</v>
      </c>
      <c r="L811" s="35"/>
      <c r="M811" s="170" t="s">
        <v>613</v>
      </c>
      <c r="N811" s="171" t="s">
        <v>636</v>
      </c>
      <c r="O811" s="36"/>
      <c r="P811" s="172">
        <f>O811*H811</f>
        <v>0</v>
      </c>
      <c r="Q811" s="172">
        <v>0</v>
      </c>
      <c r="R811" s="172">
        <f>Q811*H811</f>
        <v>0</v>
      </c>
      <c r="S811" s="172">
        <v>0</v>
      </c>
      <c r="T811" s="173">
        <f>S811*H811</f>
        <v>0</v>
      </c>
      <c r="AR811" s="18" t="s">
        <v>389</v>
      </c>
      <c r="AT811" s="18" t="s">
        <v>807</v>
      </c>
      <c r="AU811" s="18" t="s">
        <v>673</v>
      </c>
      <c r="AY811" s="18" t="s">
        <v>805</v>
      </c>
      <c r="BE811" s="174">
        <f>IF(N811="základní",J811,0)</f>
        <v>0</v>
      </c>
      <c r="BF811" s="174">
        <f>IF(N811="snížená",J811,0)</f>
        <v>0</v>
      </c>
      <c r="BG811" s="174">
        <f>IF(N811="zákl. přenesená",J811,0)</f>
        <v>0</v>
      </c>
      <c r="BH811" s="174">
        <f>IF(N811="sníž. přenesená",J811,0)</f>
        <v>0</v>
      </c>
      <c r="BI811" s="174">
        <f>IF(N811="nulová",J811,0)</f>
        <v>0</v>
      </c>
      <c r="BJ811" s="18" t="s">
        <v>615</v>
      </c>
      <c r="BK811" s="174">
        <f>ROUND(I811*H811,2)</f>
        <v>0</v>
      </c>
      <c r="BL811" s="18" t="s">
        <v>389</v>
      </c>
      <c r="BM811" s="18" t="s">
        <v>409</v>
      </c>
    </row>
    <row r="812" spans="2:47" s="1" customFormat="1" ht="20.25" customHeight="1">
      <c r="B812" s="35"/>
      <c r="D812" s="175" t="s">
        <v>814</v>
      </c>
      <c r="F812" s="176" t="s">
        <v>410</v>
      </c>
      <c r="I812" s="132"/>
      <c r="L812" s="35"/>
      <c r="M812" s="227"/>
      <c r="N812" s="228"/>
      <c r="O812" s="228"/>
      <c r="P812" s="228"/>
      <c r="Q812" s="228"/>
      <c r="R812" s="228"/>
      <c r="S812" s="228"/>
      <c r="T812" s="229"/>
      <c r="AT812" s="18" t="s">
        <v>814</v>
      </c>
      <c r="AU812" s="18" t="s">
        <v>673</v>
      </c>
    </row>
    <row r="813" spans="2:12" s="1" customFormat="1" ht="6.75" customHeight="1">
      <c r="B813" s="51"/>
      <c r="C813" s="52"/>
      <c r="D813" s="52"/>
      <c r="E813" s="52"/>
      <c r="F813" s="52"/>
      <c r="G813" s="52"/>
      <c r="H813" s="52"/>
      <c r="I813" s="111"/>
      <c r="J813" s="52"/>
      <c r="K813" s="52"/>
      <c r="L813" s="35"/>
    </row>
    <row r="814" ht="12">
      <c r="AT814" s="230"/>
    </row>
  </sheetData>
  <sheetProtection password="CC35" sheet="1" objects="1" scenarios="1" formatColumns="0" formatRows="0" sort="0" autoFilter="0"/>
  <autoFilter ref="C99:K99"/>
  <mergeCells count="9">
    <mergeCell ref="L2:V2"/>
    <mergeCell ref="E47:H47"/>
    <mergeCell ref="E90:H90"/>
    <mergeCell ref="E92:H92"/>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9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6.421875" style="276" customWidth="1"/>
    <col min="2" max="2" width="1.28515625" style="276" customWidth="1"/>
    <col min="3" max="4" width="3.8515625" style="276" customWidth="1"/>
    <col min="5" max="5" width="9.140625" style="276" customWidth="1"/>
    <col min="6" max="6" width="7.140625" style="276" customWidth="1"/>
    <col min="7" max="7" width="3.8515625" style="276" customWidth="1"/>
    <col min="8" max="8" width="60.57421875" style="276" customWidth="1"/>
    <col min="9" max="10" width="15.57421875" style="276" customWidth="1"/>
    <col min="11" max="11" width="1.28515625" style="276" customWidth="1"/>
    <col min="12" max="16384" width="7.140625" style="276" customWidth="1"/>
  </cols>
  <sheetData>
    <row r="1" ht="37.5" customHeight="1"/>
    <row r="2" spans="2:11" ht="7.5" customHeight="1">
      <c r="B2" s="277"/>
      <c r="C2" s="278"/>
      <c r="D2" s="278"/>
      <c r="E2" s="278"/>
      <c r="F2" s="278"/>
      <c r="G2" s="278"/>
      <c r="H2" s="278"/>
      <c r="I2" s="278"/>
      <c r="J2" s="278"/>
      <c r="K2" s="279"/>
    </row>
    <row r="3" spans="2:11" s="283" customFormat="1" ht="45" customHeight="1">
      <c r="B3" s="280"/>
      <c r="C3" s="281" t="s">
        <v>418</v>
      </c>
      <c r="D3" s="281"/>
      <c r="E3" s="281"/>
      <c r="F3" s="281"/>
      <c r="G3" s="281"/>
      <c r="H3" s="281"/>
      <c r="I3" s="281"/>
      <c r="J3" s="281"/>
      <c r="K3" s="282"/>
    </row>
    <row r="4" spans="2:11" ht="25.5" customHeight="1">
      <c r="B4" s="284"/>
      <c r="C4" s="285" t="s">
        <v>419</v>
      </c>
      <c r="D4" s="285"/>
      <c r="E4" s="285"/>
      <c r="F4" s="285"/>
      <c r="G4" s="285"/>
      <c r="H4" s="285"/>
      <c r="I4" s="285"/>
      <c r="J4" s="285"/>
      <c r="K4" s="286"/>
    </row>
    <row r="5" spans="2:11" ht="5.25" customHeight="1">
      <c r="B5" s="284"/>
      <c r="C5" s="287"/>
      <c r="D5" s="287"/>
      <c r="E5" s="287"/>
      <c r="F5" s="287"/>
      <c r="G5" s="287"/>
      <c r="H5" s="287"/>
      <c r="I5" s="287"/>
      <c r="J5" s="287"/>
      <c r="K5" s="286"/>
    </row>
    <row r="6" spans="2:11" ht="15" customHeight="1">
      <c r="B6" s="284"/>
      <c r="C6" s="288" t="s">
        <v>420</v>
      </c>
      <c r="D6" s="288"/>
      <c r="E6" s="288"/>
      <c r="F6" s="288"/>
      <c r="G6" s="288"/>
      <c r="H6" s="288"/>
      <c r="I6" s="288"/>
      <c r="J6" s="288"/>
      <c r="K6" s="286"/>
    </row>
    <row r="7" spans="2:11" ht="15" customHeight="1">
      <c r="B7" s="289"/>
      <c r="C7" s="288" t="s">
        <v>421</v>
      </c>
      <c r="D7" s="288"/>
      <c r="E7" s="288"/>
      <c r="F7" s="288"/>
      <c r="G7" s="288"/>
      <c r="H7" s="288"/>
      <c r="I7" s="288"/>
      <c r="J7" s="288"/>
      <c r="K7" s="286"/>
    </row>
    <row r="8" spans="2:11" ht="12.75" customHeight="1">
      <c r="B8" s="289"/>
      <c r="C8" s="290"/>
      <c r="D8" s="290"/>
      <c r="E8" s="290"/>
      <c r="F8" s="290"/>
      <c r="G8" s="290"/>
      <c r="H8" s="290"/>
      <c r="I8" s="290"/>
      <c r="J8" s="290"/>
      <c r="K8" s="286"/>
    </row>
    <row r="9" spans="2:11" ht="15" customHeight="1">
      <c r="B9" s="289"/>
      <c r="C9" s="288" t="s">
        <v>586</v>
      </c>
      <c r="D9" s="288"/>
      <c r="E9" s="288"/>
      <c r="F9" s="288"/>
      <c r="G9" s="288"/>
      <c r="H9" s="288"/>
      <c r="I9" s="288"/>
      <c r="J9" s="288"/>
      <c r="K9" s="286"/>
    </row>
    <row r="10" spans="2:11" ht="15" customHeight="1">
      <c r="B10" s="289"/>
      <c r="C10" s="290"/>
      <c r="D10" s="288" t="s">
        <v>587</v>
      </c>
      <c r="E10" s="288"/>
      <c r="F10" s="288"/>
      <c r="G10" s="288"/>
      <c r="H10" s="288"/>
      <c r="I10" s="288"/>
      <c r="J10" s="288"/>
      <c r="K10" s="286"/>
    </row>
    <row r="11" spans="2:11" ht="15" customHeight="1">
      <c r="B11" s="289"/>
      <c r="C11" s="291"/>
      <c r="D11" s="288" t="s">
        <v>422</v>
      </c>
      <c r="E11" s="288"/>
      <c r="F11" s="288"/>
      <c r="G11" s="288"/>
      <c r="H11" s="288"/>
      <c r="I11" s="288"/>
      <c r="J11" s="288"/>
      <c r="K11" s="286"/>
    </row>
    <row r="12" spans="2:11" ht="12.75" customHeight="1">
      <c r="B12" s="289"/>
      <c r="C12" s="291"/>
      <c r="D12" s="291"/>
      <c r="E12" s="291"/>
      <c r="F12" s="291"/>
      <c r="G12" s="291"/>
      <c r="H12" s="291"/>
      <c r="I12" s="291"/>
      <c r="J12" s="291"/>
      <c r="K12" s="286"/>
    </row>
    <row r="13" spans="2:11" ht="15" customHeight="1">
      <c r="B13" s="289"/>
      <c r="C13" s="291"/>
      <c r="D13" s="288" t="s">
        <v>588</v>
      </c>
      <c r="E13" s="288"/>
      <c r="F13" s="288"/>
      <c r="G13" s="288"/>
      <c r="H13" s="288"/>
      <c r="I13" s="288"/>
      <c r="J13" s="288"/>
      <c r="K13" s="286"/>
    </row>
    <row r="14" spans="2:11" ht="15" customHeight="1">
      <c r="B14" s="289"/>
      <c r="C14" s="291"/>
      <c r="D14" s="288" t="s">
        <v>423</v>
      </c>
      <c r="E14" s="288"/>
      <c r="F14" s="288"/>
      <c r="G14" s="288"/>
      <c r="H14" s="288"/>
      <c r="I14" s="288"/>
      <c r="J14" s="288"/>
      <c r="K14" s="286"/>
    </row>
    <row r="15" spans="2:11" ht="15" customHeight="1">
      <c r="B15" s="289"/>
      <c r="C15" s="291"/>
      <c r="D15" s="288" t="s">
        <v>424</v>
      </c>
      <c r="E15" s="288"/>
      <c r="F15" s="288"/>
      <c r="G15" s="288"/>
      <c r="H15" s="288"/>
      <c r="I15" s="288"/>
      <c r="J15" s="288"/>
      <c r="K15" s="286"/>
    </row>
    <row r="16" spans="2:11" ht="15" customHeight="1">
      <c r="B16" s="289"/>
      <c r="C16" s="291"/>
      <c r="D16" s="291"/>
      <c r="E16" s="292" t="s">
        <v>671</v>
      </c>
      <c r="F16" s="288" t="s">
        <v>425</v>
      </c>
      <c r="G16" s="288"/>
      <c r="H16" s="288"/>
      <c r="I16" s="288"/>
      <c r="J16" s="288"/>
      <c r="K16" s="286"/>
    </row>
    <row r="17" spans="2:11" ht="15" customHeight="1">
      <c r="B17" s="289"/>
      <c r="C17" s="291"/>
      <c r="D17" s="291"/>
      <c r="E17" s="292" t="s">
        <v>426</v>
      </c>
      <c r="F17" s="288" t="s">
        <v>427</v>
      </c>
      <c r="G17" s="288"/>
      <c r="H17" s="288"/>
      <c r="I17" s="288"/>
      <c r="J17" s="288"/>
      <c r="K17" s="286"/>
    </row>
    <row r="18" spans="2:11" ht="15" customHeight="1">
      <c r="B18" s="289"/>
      <c r="C18" s="291"/>
      <c r="D18" s="291"/>
      <c r="E18" s="292" t="s">
        <v>428</v>
      </c>
      <c r="F18" s="288" t="s">
        <v>429</v>
      </c>
      <c r="G18" s="288"/>
      <c r="H18" s="288"/>
      <c r="I18" s="288"/>
      <c r="J18" s="288"/>
      <c r="K18" s="286"/>
    </row>
    <row r="19" spans="2:11" ht="15" customHeight="1">
      <c r="B19" s="289"/>
      <c r="C19" s="291"/>
      <c r="D19" s="291"/>
      <c r="E19" s="292" t="s">
        <v>430</v>
      </c>
      <c r="F19" s="288" t="s">
        <v>431</v>
      </c>
      <c r="G19" s="288"/>
      <c r="H19" s="288"/>
      <c r="I19" s="288"/>
      <c r="J19" s="288"/>
      <c r="K19" s="286"/>
    </row>
    <row r="20" spans="2:11" ht="15" customHeight="1">
      <c r="B20" s="289"/>
      <c r="C20" s="291"/>
      <c r="D20" s="291"/>
      <c r="E20" s="292" t="s">
        <v>432</v>
      </c>
      <c r="F20" s="288" t="s">
        <v>433</v>
      </c>
      <c r="G20" s="288"/>
      <c r="H20" s="288"/>
      <c r="I20" s="288"/>
      <c r="J20" s="288"/>
      <c r="K20" s="286"/>
    </row>
    <row r="21" spans="2:11" ht="15" customHeight="1">
      <c r="B21" s="289"/>
      <c r="C21" s="291"/>
      <c r="D21" s="291"/>
      <c r="E21" s="292" t="s">
        <v>434</v>
      </c>
      <c r="F21" s="288" t="s">
        <v>435</v>
      </c>
      <c r="G21" s="288"/>
      <c r="H21" s="288"/>
      <c r="I21" s="288"/>
      <c r="J21" s="288"/>
      <c r="K21" s="286"/>
    </row>
    <row r="22" spans="2:11" ht="12.75" customHeight="1">
      <c r="B22" s="289"/>
      <c r="C22" s="291"/>
      <c r="D22" s="291"/>
      <c r="E22" s="291"/>
      <c r="F22" s="291"/>
      <c r="G22" s="291"/>
      <c r="H22" s="291"/>
      <c r="I22" s="291"/>
      <c r="J22" s="291"/>
      <c r="K22" s="286"/>
    </row>
    <row r="23" spans="2:11" ht="15" customHeight="1">
      <c r="B23" s="289"/>
      <c r="C23" s="288" t="s">
        <v>589</v>
      </c>
      <c r="D23" s="288"/>
      <c r="E23" s="288"/>
      <c r="F23" s="288"/>
      <c r="G23" s="288"/>
      <c r="H23" s="288"/>
      <c r="I23" s="288"/>
      <c r="J23" s="288"/>
      <c r="K23" s="286"/>
    </row>
    <row r="24" spans="2:11" ht="15" customHeight="1">
      <c r="B24" s="289"/>
      <c r="C24" s="288" t="s">
        <v>436</v>
      </c>
      <c r="D24" s="288"/>
      <c r="E24" s="288"/>
      <c r="F24" s="288"/>
      <c r="G24" s="288"/>
      <c r="H24" s="288"/>
      <c r="I24" s="288"/>
      <c r="J24" s="288"/>
      <c r="K24" s="286"/>
    </row>
    <row r="25" spans="2:11" ht="15" customHeight="1">
      <c r="B25" s="289"/>
      <c r="C25" s="290"/>
      <c r="D25" s="288" t="s">
        <v>590</v>
      </c>
      <c r="E25" s="288"/>
      <c r="F25" s="288"/>
      <c r="G25" s="288"/>
      <c r="H25" s="288"/>
      <c r="I25" s="288"/>
      <c r="J25" s="288"/>
      <c r="K25" s="286"/>
    </row>
    <row r="26" spans="2:11" ht="15" customHeight="1">
      <c r="B26" s="289"/>
      <c r="C26" s="291"/>
      <c r="D26" s="288" t="s">
        <v>437</v>
      </c>
      <c r="E26" s="288"/>
      <c r="F26" s="288"/>
      <c r="G26" s="288"/>
      <c r="H26" s="288"/>
      <c r="I26" s="288"/>
      <c r="J26" s="288"/>
      <c r="K26" s="286"/>
    </row>
    <row r="27" spans="2:11" ht="12.75" customHeight="1">
      <c r="B27" s="289"/>
      <c r="C27" s="291"/>
      <c r="D27" s="291"/>
      <c r="E27" s="291"/>
      <c r="F27" s="291"/>
      <c r="G27" s="291"/>
      <c r="H27" s="291"/>
      <c r="I27" s="291"/>
      <c r="J27" s="291"/>
      <c r="K27" s="286"/>
    </row>
    <row r="28" spans="2:11" ht="15" customHeight="1">
      <c r="B28" s="289"/>
      <c r="C28" s="291"/>
      <c r="D28" s="288" t="s">
        <v>591</v>
      </c>
      <c r="E28" s="288"/>
      <c r="F28" s="288"/>
      <c r="G28" s="288"/>
      <c r="H28" s="288"/>
      <c r="I28" s="288"/>
      <c r="J28" s="288"/>
      <c r="K28" s="286"/>
    </row>
    <row r="29" spans="2:11" ht="15" customHeight="1">
      <c r="B29" s="289"/>
      <c r="C29" s="291"/>
      <c r="D29" s="288" t="s">
        <v>438</v>
      </c>
      <c r="E29" s="288"/>
      <c r="F29" s="288"/>
      <c r="G29" s="288"/>
      <c r="H29" s="288"/>
      <c r="I29" s="288"/>
      <c r="J29" s="288"/>
      <c r="K29" s="286"/>
    </row>
    <row r="30" spans="2:11" ht="12.75" customHeight="1">
      <c r="B30" s="289"/>
      <c r="C30" s="291"/>
      <c r="D30" s="291"/>
      <c r="E30" s="291"/>
      <c r="F30" s="291"/>
      <c r="G30" s="291"/>
      <c r="H30" s="291"/>
      <c r="I30" s="291"/>
      <c r="J30" s="291"/>
      <c r="K30" s="286"/>
    </row>
    <row r="31" spans="2:11" ht="15" customHeight="1">
      <c r="B31" s="289"/>
      <c r="C31" s="291"/>
      <c r="D31" s="288" t="s">
        <v>592</v>
      </c>
      <c r="E31" s="288"/>
      <c r="F31" s="288"/>
      <c r="G31" s="288"/>
      <c r="H31" s="288"/>
      <c r="I31" s="288"/>
      <c r="J31" s="288"/>
      <c r="K31" s="286"/>
    </row>
    <row r="32" spans="2:11" ht="15" customHeight="1">
      <c r="B32" s="289"/>
      <c r="C32" s="291"/>
      <c r="D32" s="288" t="s">
        <v>439</v>
      </c>
      <c r="E32" s="288"/>
      <c r="F32" s="288"/>
      <c r="G32" s="288"/>
      <c r="H32" s="288"/>
      <c r="I32" s="288"/>
      <c r="J32" s="288"/>
      <c r="K32" s="286"/>
    </row>
    <row r="33" spans="2:11" ht="15" customHeight="1">
      <c r="B33" s="289"/>
      <c r="C33" s="291"/>
      <c r="D33" s="288" t="s">
        <v>440</v>
      </c>
      <c r="E33" s="288"/>
      <c r="F33" s="288"/>
      <c r="G33" s="288"/>
      <c r="H33" s="288"/>
      <c r="I33" s="288"/>
      <c r="J33" s="288"/>
      <c r="K33" s="286"/>
    </row>
    <row r="34" spans="2:11" ht="15" customHeight="1">
      <c r="B34" s="289"/>
      <c r="C34" s="291"/>
      <c r="D34" s="290"/>
      <c r="E34" s="293" t="s">
        <v>790</v>
      </c>
      <c r="F34" s="290"/>
      <c r="G34" s="288" t="s">
        <v>441</v>
      </c>
      <c r="H34" s="288"/>
      <c r="I34" s="288"/>
      <c r="J34" s="288"/>
      <c r="K34" s="286"/>
    </row>
    <row r="35" spans="2:11" ht="30.75" customHeight="1">
      <c r="B35" s="289"/>
      <c r="C35" s="291"/>
      <c r="D35" s="290"/>
      <c r="E35" s="293" t="s">
        <v>442</v>
      </c>
      <c r="F35" s="290"/>
      <c r="G35" s="288" t="s">
        <v>443</v>
      </c>
      <c r="H35" s="288"/>
      <c r="I35" s="288"/>
      <c r="J35" s="288"/>
      <c r="K35" s="286"/>
    </row>
    <row r="36" spans="2:11" ht="15" customHeight="1">
      <c r="B36" s="289"/>
      <c r="C36" s="291"/>
      <c r="D36" s="290"/>
      <c r="E36" s="293" t="s">
        <v>646</v>
      </c>
      <c r="F36" s="290"/>
      <c r="G36" s="288" t="s">
        <v>444</v>
      </c>
      <c r="H36" s="288"/>
      <c r="I36" s="288"/>
      <c r="J36" s="288"/>
      <c r="K36" s="286"/>
    </row>
    <row r="37" spans="2:11" ht="15" customHeight="1">
      <c r="B37" s="289"/>
      <c r="C37" s="291"/>
      <c r="D37" s="290"/>
      <c r="E37" s="293" t="s">
        <v>791</v>
      </c>
      <c r="F37" s="290"/>
      <c r="G37" s="288" t="s">
        <v>445</v>
      </c>
      <c r="H37" s="288"/>
      <c r="I37" s="288"/>
      <c r="J37" s="288"/>
      <c r="K37" s="286"/>
    </row>
    <row r="38" spans="2:11" ht="15" customHeight="1">
      <c r="B38" s="289"/>
      <c r="C38" s="291"/>
      <c r="D38" s="290"/>
      <c r="E38" s="293" t="s">
        <v>792</v>
      </c>
      <c r="F38" s="290"/>
      <c r="G38" s="288" t="s">
        <v>446</v>
      </c>
      <c r="H38" s="288"/>
      <c r="I38" s="288"/>
      <c r="J38" s="288"/>
      <c r="K38" s="286"/>
    </row>
    <row r="39" spans="2:11" ht="15" customHeight="1">
      <c r="B39" s="289"/>
      <c r="C39" s="291"/>
      <c r="D39" s="290"/>
      <c r="E39" s="293" t="s">
        <v>793</v>
      </c>
      <c r="F39" s="290"/>
      <c r="G39" s="288" t="s">
        <v>447</v>
      </c>
      <c r="H39" s="288"/>
      <c r="I39" s="288"/>
      <c r="J39" s="288"/>
      <c r="K39" s="286"/>
    </row>
    <row r="40" spans="2:11" ht="15" customHeight="1">
      <c r="B40" s="289"/>
      <c r="C40" s="291"/>
      <c r="D40" s="290"/>
      <c r="E40" s="293" t="s">
        <v>448</v>
      </c>
      <c r="F40" s="290"/>
      <c r="G40" s="288" t="s">
        <v>449</v>
      </c>
      <c r="H40" s="288"/>
      <c r="I40" s="288"/>
      <c r="J40" s="288"/>
      <c r="K40" s="286"/>
    </row>
    <row r="41" spans="2:11" ht="15" customHeight="1">
      <c r="B41" s="289"/>
      <c r="C41" s="291"/>
      <c r="D41" s="290"/>
      <c r="E41" s="293"/>
      <c r="F41" s="290"/>
      <c r="G41" s="288" t="s">
        <v>450</v>
      </c>
      <c r="H41" s="288"/>
      <c r="I41" s="288"/>
      <c r="J41" s="288"/>
      <c r="K41" s="286"/>
    </row>
    <row r="42" spans="2:11" ht="15" customHeight="1">
      <c r="B42" s="289"/>
      <c r="C42" s="291"/>
      <c r="D42" s="290"/>
      <c r="E42" s="293" t="s">
        <v>451</v>
      </c>
      <c r="F42" s="290"/>
      <c r="G42" s="288" t="s">
        <v>452</v>
      </c>
      <c r="H42" s="288"/>
      <c r="I42" s="288"/>
      <c r="J42" s="288"/>
      <c r="K42" s="286"/>
    </row>
    <row r="43" spans="2:11" ht="15" customHeight="1">
      <c r="B43" s="289"/>
      <c r="C43" s="291"/>
      <c r="D43" s="290"/>
      <c r="E43" s="293" t="s">
        <v>795</v>
      </c>
      <c r="F43" s="290"/>
      <c r="G43" s="288" t="s">
        <v>453</v>
      </c>
      <c r="H43" s="288"/>
      <c r="I43" s="288"/>
      <c r="J43" s="288"/>
      <c r="K43" s="286"/>
    </row>
    <row r="44" spans="2:11" ht="12.75" customHeight="1">
      <c r="B44" s="289"/>
      <c r="C44" s="291"/>
      <c r="D44" s="290"/>
      <c r="E44" s="290"/>
      <c r="F44" s="290"/>
      <c r="G44" s="290"/>
      <c r="H44" s="290"/>
      <c r="I44" s="290"/>
      <c r="J44" s="290"/>
      <c r="K44" s="286"/>
    </row>
    <row r="45" spans="2:11" ht="15" customHeight="1">
      <c r="B45" s="289"/>
      <c r="C45" s="291"/>
      <c r="D45" s="288" t="s">
        <v>454</v>
      </c>
      <c r="E45" s="288"/>
      <c r="F45" s="288"/>
      <c r="G45" s="288"/>
      <c r="H45" s="288"/>
      <c r="I45" s="288"/>
      <c r="J45" s="288"/>
      <c r="K45" s="286"/>
    </row>
    <row r="46" spans="2:11" ht="15" customHeight="1">
      <c r="B46" s="289"/>
      <c r="C46" s="291"/>
      <c r="D46" s="291"/>
      <c r="E46" s="288" t="s">
        <v>455</v>
      </c>
      <c r="F46" s="288"/>
      <c r="G46" s="288"/>
      <c r="H46" s="288"/>
      <c r="I46" s="288"/>
      <c r="J46" s="288"/>
      <c r="K46" s="286"/>
    </row>
    <row r="47" spans="2:11" ht="15" customHeight="1">
      <c r="B47" s="289"/>
      <c r="C47" s="291"/>
      <c r="D47" s="291"/>
      <c r="E47" s="288" t="s">
        <v>456</v>
      </c>
      <c r="F47" s="288"/>
      <c r="G47" s="288"/>
      <c r="H47" s="288"/>
      <c r="I47" s="288"/>
      <c r="J47" s="288"/>
      <c r="K47" s="286"/>
    </row>
    <row r="48" spans="2:11" ht="15" customHeight="1">
      <c r="B48" s="289"/>
      <c r="C48" s="291"/>
      <c r="D48" s="291"/>
      <c r="E48" s="288" t="s">
        <v>457</v>
      </c>
      <c r="F48" s="288"/>
      <c r="G48" s="288"/>
      <c r="H48" s="288"/>
      <c r="I48" s="288"/>
      <c r="J48" s="288"/>
      <c r="K48" s="286"/>
    </row>
    <row r="49" spans="2:11" ht="15" customHeight="1">
      <c r="B49" s="289"/>
      <c r="C49" s="291"/>
      <c r="D49" s="288" t="s">
        <v>458</v>
      </c>
      <c r="E49" s="288"/>
      <c r="F49" s="288"/>
      <c r="G49" s="288"/>
      <c r="H49" s="288"/>
      <c r="I49" s="288"/>
      <c r="J49" s="288"/>
      <c r="K49" s="286"/>
    </row>
    <row r="50" spans="2:11" ht="25.5" customHeight="1">
      <c r="B50" s="284"/>
      <c r="C50" s="285" t="s">
        <v>459</v>
      </c>
      <c r="D50" s="285"/>
      <c r="E50" s="285"/>
      <c r="F50" s="285"/>
      <c r="G50" s="285"/>
      <c r="H50" s="285"/>
      <c r="I50" s="285"/>
      <c r="J50" s="285"/>
      <c r="K50" s="286"/>
    </row>
    <row r="51" spans="2:11" ht="5.25" customHeight="1">
      <c r="B51" s="284"/>
      <c r="C51" s="287"/>
      <c r="D51" s="287"/>
      <c r="E51" s="287"/>
      <c r="F51" s="287"/>
      <c r="G51" s="287"/>
      <c r="H51" s="287"/>
      <c r="I51" s="287"/>
      <c r="J51" s="287"/>
      <c r="K51" s="286"/>
    </row>
    <row r="52" spans="2:11" ht="15" customHeight="1">
      <c r="B52" s="284"/>
      <c r="C52" s="288" t="s">
        <v>460</v>
      </c>
      <c r="D52" s="288"/>
      <c r="E52" s="288"/>
      <c r="F52" s="288"/>
      <c r="G52" s="288"/>
      <c r="H52" s="288"/>
      <c r="I52" s="288"/>
      <c r="J52" s="288"/>
      <c r="K52" s="286"/>
    </row>
    <row r="53" spans="2:11" ht="15" customHeight="1">
      <c r="B53" s="284"/>
      <c r="C53" s="288" t="s">
        <v>461</v>
      </c>
      <c r="D53" s="288"/>
      <c r="E53" s="288"/>
      <c r="F53" s="288"/>
      <c r="G53" s="288"/>
      <c r="H53" s="288"/>
      <c r="I53" s="288"/>
      <c r="J53" s="288"/>
      <c r="K53" s="286"/>
    </row>
    <row r="54" spans="2:11" ht="12.75" customHeight="1">
      <c r="B54" s="284"/>
      <c r="C54" s="290"/>
      <c r="D54" s="290"/>
      <c r="E54" s="290"/>
      <c r="F54" s="290"/>
      <c r="G54" s="290"/>
      <c r="H54" s="290"/>
      <c r="I54" s="290"/>
      <c r="J54" s="290"/>
      <c r="K54" s="286"/>
    </row>
    <row r="55" spans="2:11" ht="15" customHeight="1">
      <c r="B55" s="284"/>
      <c r="C55" s="288" t="s">
        <v>462</v>
      </c>
      <c r="D55" s="288"/>
      <c r="E55" s="288"/>
      <c r="F55" s="288"/>
      <c r="G55" s="288"/>
      <c r="H55" s="288"/>
      <c r="I55" s="288"/>
      <c r="J55" s="288"/>
      <c r="K55" s="286"/>
    </row>
    <row r="56" spans="2:11" ht="15" customHeight="1">
      <c r="B56" s="284"/>
      <c r="C56" s="291"/>
      <c r="D56" s="288" t="s">
        <v>463</v>
      </c>
      <c r="E56" s="288"/>
      <c r="F56" s="288"/>
      <c r="G56" s="288"/>
      <c r="H56" s="288"/>
      <c r="I56" s="288"/>
      <c r="J56" s="288"/>
      <c r="K56" s="286"/>
    </row>
    <row r="57" spans="2:11" ht="15" customHeight="1">
      <c r="B57" s="284"/>
      <c r="C57" s="291"/>
      <c r="D57" s="288" t="s">
        <v>464</v>
      </c>
      <c r="E57" s="288"/>
      <c r="F57" s="288"/>
      <c r="G57" s="288"/>
      <c r="H57" s="288"/>
      <c r="I57" s="288"/>
      <c r="J57" s="288"/>
      <c r="K57" s="286"/>
    </row>
    <row r="58" spans="2:11" ht="15" customHeight="1">
      <c r="B58" s="284"/>
      <c r="C58" s="291"/>
      <c r="D58" s="288" t="s">
        <v>465</v>
      </c>
      <c r="E58" s="288"/>
      <c r="F58" s="288"/>
      <c r="G58" s="288"/>
      <c r="H58" s="288"/>
      <c r="I58" s="288"/>
      <c r="J58" s="288"/>
      <c r="K58" s="286"/>
    </row>
    <row r="59" spans="2:11" ht="15" customHeight="1">
      <c r="B59" s="284"/>
      <c r="C59" s="291"/>
      <c r="D59" s="288" t="s">
        <v>466</v>
      </c>
      <c r="E59" s="288"/>
      <c r="F59" s="288"/>
      <c r="G59" s="288"/>
      <c r="H59" s="288"/>
      <c r="I59" s="288"/>
      <c r="J59" s="288"/>
      <c r="K59" s="286"/>
    </row>
    <row r="60" spans="2:11" ht="15" customHeight="1">
      <c r="B60" s="284"/>
      <c r="C60" s="291"/>
      <c r="D60" s="294" t="s">
        <v>467</v>
      </c>
      <c r="E60" s="294"/>
      <c r="F60" s="294"/>
      <c r="G60" s="294"/>
      <c r="H60" s="294"/>
      <c r="I60" s="294"/>
      <c r="J60" s="294"/>
      <c r="K60" s="286"/>
    </row>
    <row r="61" spans="2:11" ht="15" customHeight="1">
      <c r="B61" s="284"/>
      <c r="C61" s="291"/>
      <c r="D61" s="288" t="s">
        <v>468</v>
      </c>
      <c r="E61" s="288"/>
      <c r="F61" s="288"/>
      <c r="G61" s="288"/>
      <c r="H61" s="288"/>
      <c r="I61" s="288"/>
      <c r="J61" s="288"/>
      <c r="K61" s="286"/>
    </row>
    <row r="62" spans="2:11" ht="12.75" customHeight="1">
      <c r="B62" s="284"/>
      <c r="C62" s="291"/>
      <c r="D62" s="291"/>
      <c r="E62" s="295"/>
      <c r="F62" s="291"/>
      <c r="G62" s="291"/>
      <c r="H62" s="291"/>
      <c r="I62" s="291"/>
      <c r="J62" s="291"/>
      <c r="K62" s="286"/>
    </row>
    <row r="63" spans="2:11" ht="15" customHeight="1">
      <c r="B63" s="284"/>
      <c r="C63" s="291"/>
      <c r="D63" s="288" t="s">
        <v>469</v>
      </c>
      <c r="E63" s="288"/>
      <c r="F63" s="288"/>
      <c r="G63" s="288"/>
      <c r="H63" s="288"/>
      <c r="I63" s="288"/>
      <c r="J63" s="288"/>
      <c r="K63" s="286"/>
    </row>
    <row r="64" spans="2:11" ht="15" customHeight="1">
      <c r="B64" s="284"/>
      <c r="C64" s="291"/>
      <c r="D64" s="294" t="s">
        <v>470</v>
      </c>
      <c r="E64" s="294"/>
      <c r="F64" s="294"/>
      <c r="G64" s="294"/>
      <c r="H64" s="294"/>
      <c r="I64" s="294"/>
      <c r="J64" s="294"/>
      <c r="K64" s="286"/>
    </row>
    <row r="65" spans="2:11" ht="15" customHeight="1">
      <c r="B65" s="284"/>
      <c r="C65" s="291"/>
      <c r="D65" s="288" t="s">
        <v>471</v>
      </c>
      <c r="E65" s="288"/>
      <c r="F65" s="288"/>
      <c r="G65" s="288"/>
      <c r="H65" s="288"/>
      <c r="I65" s="288"/>
      <c r="J65" s="288"/>
      <c r="K65" s="286"/>
    </row>
    <row r="66" spans="2:11" ht="15" customHeight="1">
      <c r="B66" s="284"/>
      <c r="C66" s="291"/>
      <c r="D66" s="288" t="s">
        <v>472</v>
      </c>
      <c r="E66" s="288"/>
      <c r="F66" s="288"/>
      <c r="G66" s="288"/>
      <c r="H66" s="288"/>
      <c r="I66" s="288"/>
      <c r="J66" s="288"/>
      <c r="K66" s="286"/>
    </row>
    <row r="67" spans="2:11" ht="15" customHeight="1">
      <c r="B67" s="284"/>
      <c r="C67" s="291"/>
      <c r="D67" s="288" t="s">
        <v>473</v>
      </c>
      <c r="E67" s="288"/>
      <c r="F67" s="288"/>
      <c r="G67" s="288"/>
      <c r="H67" s="288"/>
      <c r="I67" s="288"/>
      <c r="J67" s="288"/>
      <c r="K67" s="286"/>
    </row>
    <row r="68" spans="2:11" ht="15" customHeight="1">
      <c r="B68" s="284"/>
      <c r="C68" s="291"/>
      <c r="D68" s="288" t="s">
        <v>474</v>
      </c>
      <c r="E68" s="288"/>
      <c r="F68" s="288"/>
      <c r="G68" s="288"/>
      <c r="H68" s="288"/>
      <c r="I68" s="288"/>
      <c r="J68" s="288"/>
      <c r="K68" s="286"/>
    </row>
    <row r="69" spans="2:11" ht="12.75" customHeight="1">
      <c r="B69" s="296"/>
      <c r="C69" s="297"/>
      <c r="D69" s="297"/>
      <c r="E69" s="297"/>
      <c r="F69" s="297"/>
      <c r="G69" s="297"/>
      <c r="H69" s="297"/>
      <c r="I69" s="297"/>
      <c r="J69" s="297"/>
      <c r="K69" s="298"/>
    </row>
    <row r="70" spans="2:11" ht="18.75" customHeight="1">
      <c r="B70" s="299"/>
      <c r="C70" s="299"/>
      <c r="D70" s="299"/>
      <c r="E70" s="299"/>
      <c r="F70" s="299"/>
      <c r="G70" s="299"/>
      <c r="H70" s="299"/>
      <c r="I70" s="299"/>
      <c r="J70" s="299"/>
      <c r="K70" s="300"/>
    </row>
    <row r="71" spans="2:11" ht="18.75" customHeight="1">
      <c r="B71" s="300"/>
      <c r="C71" s="300"/>
      <c r="D71" s="300"/>
      <c r="E71" s="300"/>
      <c r="F71" s="300"/>
      <c r="G71" s="300"/>
      <c r="H71" s="300"/>
      <c r="I71" s="300"/>
      <c r="J71" s="300"/>
      <c r="K71" s="300"/>
    </row>
    <row r="72" spans="2:11" ht="7.5" customHeight="1">
      <c r="B72" s="301"/>
      <c r="C72" s="302"/>
      <c r="D72" s="302"/>
      <c r="E72" s="302"/>
      <c r="F72" s="302"/>
      <c r="G72" s="302"/>
      <c r="H72" s="302"/>
      <c r="I72" s="302"/>
      <c r="J72" s="302"/>
      <c r="K72" s="303"/>
    </row>
    <row r="73" spans="2:11" ht="45" customHeight="1">
      <c r="B73" s="304"/>
      <c r="C73" s="305" t="s">
        <v>417</v>
      </c>
      <c r="D73" s="305"/>
      <c r="E73" s="305"/>
      <c r="F73" s="305"/>
      <c r="G73" s="305"/>
      <c r="H73" s="305"/>
      <c r="I73" s="305"/>
      <c r="J73" s="305"/>
      <c r="K73" s="306"/>
    </row>
    <row r="74" spans="2:11" ht="17.25" customHeight="1">
      <c r="B74" s="304"/>
      <c r="C74" s="307" t="s">
        <v>475</v>
      </c>
      <c r="D74" s="307"/>
      <c r="E74" s="307"/>
      <c r="F74" s="307" t="s">
        <v>476</v>
      </c>
      <c r="G74" s="308"/>
      <c r="H74" s="307" t="s">
        <v>791</v>
      </c>
      <c r="I74" s="307" t="s">
        <v>650</v>
      </c>
      <c r="J74" s="307" t="s">
        <v>477</v>
      </c>
      <c r="K74" s="306"/>
    </row>
    <row r="75" spans="2:11" ht="17.25" customHeight="1">
      <c r="B75" s="304"/>
      <c r="C75" s="309" t="s">
        <v>478</v>
      </c>
      <c r="D75" s="309"/>
      <c r="E75" s="309"/>
      <c r="F75" s="310" t="s">
        <v>479</v>
      </c>
      <c r="G75" s="311"/>
      <c r="H75" s="309"/>
      <c r="I75" s="309"/>
      <c r="J75" s="309" t="s">
        <v>480</v>
      </c>
      <c r="K75" s="306"/>
    </row>
    <row r="76" spans="2:11" ht="5.25" customHeight="1">
      <c r="B76" s="304"/>
      <c r="C76" s="312"/>
      <c r="D76" s="312"/>
      <c r="E76" s="312"/>
      <c r="F76" s="312"/>
      <c r="G76" s="313"/>
      <c r="H76" s="312"/>
      <c r="I76" s="312"/>
      <c r="J76" s="312"/>
      <c r="K76" s="306"/>
    </row>
    <row r="77" spans="2:11" ht="15" customHeight="1">
      <c r="B77" s="304"/>
      <c r="C77" s="293" t="s">
        <v>646</v>
      </c>
      <c r="D77" s="312"/>
      <c r="E77" s="312"/>
      <c r="F77" s="314" t="s">
        <v>481</v>
      </c>
      <c r="G77" s="313"/>
      <c r="H77" s="293" t="s">
        <v>482</v>
      </c>
      <c r="I77" s="293" t="s">
        <v>483</v>
      </c>
      <c r="J77" s="293">
        <v>20</v>
      </c>
      <c r="K77" s="306"/>
    </row>
    <row r="78" spans="2:11" ht="15" customHeight="1">
      <c r="B78" s="304"/>
      <c r="C78" s="293" t="s">
        <v>484</v>
      </c>
      <c r="D78" s="293"/>
      <c r="E78" s="293"/>
      <c r="F78" s="314" t="s">
        <v>481</v>
      </c>
      <c r="G78" s="313"/>
      <c r="H78" s="293" t="s">
        <v>485</v>
      </c>
      <c r="I78" s="293" t="s">
        <v>483</v>
      </c>
      <c r="J78" s="293">
        <v>120</v>
      </c>
      <c r="K78" s="306"/>
    </row>
    <row r="79" spans="2:11" ht="15" customHeight="1">
      <c r="B79" s="315"/>
      <c r="C79" s="293" t="s">
        <v>486</v>
      </c>
      <c r="D79" s="293"/>
      <c r="E79" s="293"/>
      <c r="F79" s="314" t="s">
        <v>487</v>
      </c>
      <c r="G79" s="313"/>
      <c r="H79" s="293" t="s">
        <v>488</v>
      </c>
      <c r="I79" s="293" t="s">
        <v>483</v>
      </c>
      <c r="J79" s="293">
        <v>50</v>
      </c>
      <c r="K79" s="306"/>
    </row>
    <row r="80" spans="2:11" ht="15" customHeight="1">
      <c r="B80" s="315"/>
      <c r="C80" s="293" t="s">
        <v>489</v>
      </c>
      <c r="D80" s="293"/>
      <c r="E80" s="293"/>
      <c r="F80" s="314" t="s">
        <v>481</v>
      </c>
      <c r="G80" s="313"/>
      <c r="H80" s="293" t="s">
        <v>490</v>
      </c>
      <c r="I80" s="293" t="s">
        <v>491</v>
      </c>
      <c r="J80" s="293"/>
      <c r="K80" s="306"/>
    </row>
    <row r="81" spans="2:11" ht="15" customHeight="1">
      <c r="B81" s="315"/>
      <c r="C81" s="316" t="s">
        <v>492</v>
      </c>
      <c r="D81" s="316"/>
      <c r="E81" s="316"/>
      <c r="F81" s="317" t="s">
        <v>487</v>
      </c>
      <c r="G81" s="316"/>
      <c r="H81" s="316" t="s">
        <v>493</v>
      </c>
      <c r="I81" s="316" t="s">
        <v>483</v>
      </c>
      <c r="J81" s="316">
        <v>15</v>
      </c>
      <c r="K81" s="306"/>
    </row>
    <row r="82" spans="2:11" ht="15" customHeight="1">
      <c r="B82" s="315"/>
      <c r="C82" s="316" t="s">
        <v>494</v>
      </c>
      <c r="D82" s="316"/>
      <c r="E82" s="316"/>
      <c r="F82" s="317" t="s">
        <v>487</v>
      </c>
      <c r="G82" s="316"/>
      <c r="H82" s="316" t="s">
        <v>495</v>
      </c>
      <c r="I82" s="316" t="s">
        <v>483</v>
      </c>
      <c r="J82" s="316">
        <v>15</v>
      </c>
      <c r="K82" s="306"/>
    </row>
    <row r="83" spans="2:11" ht="15" customHeight="1">
      <c r="B83" s="315"/>
      <c r="C83" s="316" t="s">
        <v>496</v>
      </c>
      <c r="D83" s="316"/>
      <c r="E83" s="316"/>
      <c r="F83" s="317" t="s">
        <v>487</v>
      </c>
      <c r="G83" s="316"/>
      <c r="H83" s="316" t="s">
        <v>497</v>
      </c>
      <c r="I83" s="316" t="s">
        <v>483</v>
      </c>
      <c r="J83" s="316">
        <v>20</v>
      </c>
      <c r="K83" s="306"/>
    </row>
    <row r="84" spans="2:11" ht="15" customHeight="1">
      <c r="B84" s="315"/>
      <c r="C84" s="316" t="s">
        <v>498</v>
      </c>
      <c r="D84" s="316"/>
      <c r="E84" s="316"/>
      <c r="F84" s="317" t="s">
        <v>487</v>
      </c>
      <c r="G84" s="316"/>
      <c r="H84" s="316" t="s">
        <v>499</v>
      </c>
      <c r="I84" s="316" t="s">
        <v>483</v>
      </c>
      <c r="J84" s="316">
        <v>20</v>
      </c>
      <c r="K84" s="306"/>
    </row>
    <row r="85" spans="2:11" ht="15" customHeight="1">
      <c r="B85" s="315"/>
      <c r="C85" s="293" t="s">
        <v>500</v>
      </c>
      <c r="D85" s="293"/>
      <c r="E85" s="293"/>
      <c r="F85" s="314" t="s">
        <v>487</v>
      </c>
      <c r="G85" s="313"/>
      <c r="H85" s="293" t="s">
        <v>501</v>
      </c>
      <c r="I85" s="293" t="s">
        <v>483</v>
      </c>
      <c r="J85" s="293">
        <v>50</v>
      </c>
      <c r="K85" s="306"/>
    </row>
    <row r="86" spans="2:11" ht="15" customHeight="1">
      <c r="B86" s="315"/>
      <c r="C86" s="293" t="s">
        <v>502</v>
      </c>
      <c r="D86" s="293"/>
      <c r="E86" s="293"/>
      <c r="F86" s="314" t="s">
        <v>487</v>
      </c>
      <c r="G86" s="313"/>
      <c r="H86" s="293" t="s">
        <v>503</v>
      </c>
      <c r="I86" s="293" t="s">
        <v>483</v>
      </c>
      <c r="J86" s="293">
        <v>20</v>
      </c>
      <c r="K86" s="306"/>
    </row>
    <row r="87" spans="2:11" ht="15" customHeight="1">
      <c r="B87" s="315"/>
      <c r="C87" s="293" t="s">
        <v>504</v>
      </c>
      <c r="D87" s="293"/>
      <c r="E87" s="293"/>
      <c r="F87" s="314" t="s">
        <v>487</v>
      </c>
      <c r="G87" s="313"/>
      <c r="H87" s="293" t="s">
        <v>505</v>
      </c>
      <c r="I87" s="293" t="s">
        <v>483</v>
      </c>
      <c r="J87" s="293">
        <v>20</v>
      </c>
      <c r="K87" s="306"/>
    </row>
    <row r="88" spans="2:11" ht="15" customHeight="1">
      <c r="B88" s="315"/>
      <c r="C88" s="293" t="s">
        <v>506</v>
      </c>
      <c r="D88" s="293"/>
      <c r="E88" s="293"/>
      <c r="F88" s="314" t="s">
        <v>487</v>
      </c>
      <c r="G88" s="313"/>
      <c r="H88" s="293" t="s">
        <v>507</v>
      </c>
      <c r="I88" s="293" t="s">
        <v>483</v>
      </c>
      <c r="J88" s="293">
        <v>50</v>
      </c>
      <c r="K88" s="306"/>
    </row>
    <row r="89" spans="2:11" ht="15" customHeight="1">
      <c r="B89" s="315"/>
      <c r="C89" s="293" t="s">
        <v>508</v>
      </c>
      <c r="D89" s="293"/>
      <c r="E89" s="293"/>
      <c r="F89" s="314" t="s">
        <v>487</v>
      </c>
      <c r="G89" s="313"/>
      <c r="H89" s="293" t="s">
        <v>508</v>
      </c>
      <c r="I89" s="293" t="s">
        <v>483</v>
      </c>
      <c r="J89" s="293">
        <v>50</v>
      </c>
      <c r="K89" s="306"/>
    </row>
    <row r="90" spans="2:11" ht="15" customHeight="1">
      <c r="B90" s="315"/>
      <c r="C90" s="293" t="s">
        <v>796</v>
      </c>
      <c r="D90" s="293"/>
      <c r="E90" s="293"/>
      <c r="F90" s="314" t="s">
        <v>487</v>
      </c>
      <c r="G90" s="313"/>
      <c r="H90" s="293" t="s">
        <v>509</v>
      </c>
      <c r="I90" s="293" t="s">
        <v>483</v>
      </c>
      <c r="J90" s="293">
        <v>255</v>
      </c>
      <c r="K90" s="306"/>
    </row>
    <row r="91" spans="2:11" ht="15" customHeight="1">
      <c r="B91" s="315"/>
      <c r="C91" s="293" t="s">
        <v>510</v>
      </c>
      <c r="D91" s="293"/>
      <c r="E91" s="293"/>
      <c r="F91" s="314" t="s">
        <v>481</v>
      </c>
      <c r="G91" s="313"/>
      <c r="H91" s="293" t="s">
        <v>511</v>
      </c>
      <c r="I91" s="293" t="s">
        <v>512</v>
      </c>
      <c r="J91" s="293"/>
      <c r="K91" s="306"/>
    </row>
    <row r="92" spans="2:11" ht="15" customHeight="1">
      <c r="B92" s="315"/>
      <c r="C92" s="293" t="s">
        <v>513</v>
      </c>
      <c r="D92" s="293"/>
      <c r="E92" s="293"/>
      <c r="F92" s="314" t="s">
        <v>481</v>
      </c>
      <c r="G92" s="313"/>
      <c r="H92" s="293" t="s">
        <v>514</v>
      </c>
      <c r="I92" s="293" t="s">
        <v>515</v>
      </c>
      <c r="J92" s="293"/>
      <c r="K92" s="306"/>
    </row>
    <row r="93" spans="2:11" ht="15" customHeight="1">
      <c r="B93" s="315"/>
      <c r="C93" s="293" t="s">
        <v>516</v>
      </c>
      <c r="D93" s="293"/>
      <c r="E93" s="293"/>
      <c r="F93" s="314" t="s">
        <v>481</v>
      </c>
      <c r="G93" s="313"/>
      <c r="H93" s="293" t="s">
        <v>516</v>
      </c>
      <c r="I93" s="293" t="s">
        <v>515</v>
      </c>
      <c r="J93" s="293"/>
      <c r="K93" s="306"/>
    </row>
    <row r="94" spans="2:11" ht="15" customHeight="1">
      <c r="B94" s="315"/>
      <c r="C94" s="293" t="s">
        <v>631</v>
      </c>
      <c r="D94" s="293"/>
      <c r="E94" s="293"/>
      <c r="F94" s="314" t="s">
        <v>481</v>
      </c>
      <c r="G94" s="313"/>
      <c r="H94" s="293" t="s">
        <v>517</v>
      </c>
      <c r="I94" s="293" t="s">
        <v>515</v>
      </c>
      <c r="J94" s="293"/>
      <c r="K94" s="306"/>
    </row>
    <row r="95" spans="2:11" ht="15" customHeight="1">
      <c r="B95" s="315"/>
      <c r="C95" s="293" t="s">
        <v>641</v>
      </c>
      <c r="D95" s="293"/>
      <c r="E95" s="293"/>
      <c r="F95" s="314" t="s">
        <v>481</v>
      </c>
      <c r="G95" s="313"/>
      <c r="H95" s="293" t="s">
        <v>518</v>
      </c>
      <c r="I95" s="293" t="s">
        <v>515</v>
      </c>
      <c r="J95" s="293"/>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0"/>
      <c r="C98" s="300"/>
      <c r="D98" s="300"/>
      <c r="E98" s="300"/>
      <c r="F98" s="300"/>
      <c r="G98" s="300"/>
      <c r="H98" s="300"/>
      <c r="I98" s="300"/>
      <c r="J98" s="300"/>
      <c r="K98" s="300"/>
    </row>
    <row r="99" spans="2:11" ht="7.5" customHeight="1">
      <c r="B99" s="301"/>
      <c r="C99" s="302"/>
      <c r="D99" s="302"/>
      <c r="E99" s="302"/>
      <c r="F99" s="302"/>
      <c r="G99" s="302"/>
      <c r="H99" s="302"/>
      <c r="I99" s="302"/>
      <c r="J99" s="302"/>
      <c r="K99" s="303"/>
    </row>
    <row r="100" spans="2:11" ht="45" customHeight="1">
      <c r="B100" s="304"/>
      <c r="C100" s="305" t="s">
        <v>519</v>
      </c>
      <c r="D100" s="305"/>
      <c r="E100" s="305"/>
      <c r="F100" s="305"/>
      <c r="G100" s="305"/>
      <c r="H100" s="305"/>
      <c r="I100" s="305"/>
      <c r="J100" s="305"/>
      <c r="K100" s="306"/>
    </row>
    <row r="101" spans="2:11" ht="17.25" customHeight="1">
      <c r="B101" s="304"/>
      <c r="C101" s="307" t="s">
        <v>475</v>
      </c>
      <c r="D101" s="307"/>
      <c r="E101" s="307"/>
      <c r="F101" s="307" t="s">
        <v>476</v>
      </c>
      <c r="G101" s="308"/>
      <c r="H101" s="307" t="s">
        <v>791</v>
      </c>
      <c r="I101" s="307" t="s">
        <v>650</v>
      </c>
      <c r="J101" s="307" t="s">
        <v>477</v>
      </c>
      <c r="K101" s="306"/>
    </row>
    <row r="102" spans="2:11" ht="17.25" customHeight="1">
      <c r="B102" s="304"/>
      <c r="C102" s="309" t="s">
        <v>478</v>
      </c>
      <c r="D102" s="309"/>
      <c r="E102" s="309"/>
      <c r="F102" s="310" t="s">
        <v>479</v>
      </c>
      <c r="G102" s="311"/>
      <c r="H102" s="309"/>
      <c r="I102" s="309"/>
      <c r="J102" s="309" t="s">
        <v>480</v>
      </c>
      <c r="K102" s="306"/>
    </row>
    <row r="103" spans="2:11" ht="5.25" customHeight="1">
      <c r="B103" s="304"/>
      <c r="C103" s="307"/>
      <c r="D103" s="307"/>
      <c r="E103" s="307"/>
      <c r="F103" s="307"/>
      <c r="G103" s="323"/>
      <c r="H103" s="307"/>
      <c r="I103" s="307"/>
      <c r="J103" s="307"/>
      <c r="K103" s="306"/>
    </row>
    <row r="104" spans="2:11" ht="15" customHeight="1">
      <c r="B104" s="304"/>
      <c r="C104" s="293" t="s">
        <v>646</v>
      </c>
      <c r="D104" s="312"/>
      <c r="E104" s="312"/>
      <c r="F104" s="314" t="s">
        <v>481</v>
      </c>
      <c r="G104" s="323"/>
      <c r="H104" s="293" t="s">
        <v>520</v>
      </c>
      <c r="I104" s="293" t="s">
        <v>483</v>
      </c>
      <c r="J104" s="293">
        <v>20</v>
      </c>
      <c r="K104" s="306"/>
    </row>
    <row r="105" spans="2:11" ht="15" customHeight="1">
      <c r="B105" s="304"/>
      <c r="C105" s="293" t="s">
        <v>484</v>
      </c>
      <c r="D105" s="293"/>
      <c r="E105" s="293"/>
      <c r="F105" s="314" t="s">
        <v>481</v>
      </c>
      <c r="G105" s="293"/>
      <c r="H105" s="293" t="s">
        <v>520</v>
      </c>
      <c r="I105" s="293" t="s">
        <v>483</v>
      </c>
      <c r="J105" s="293">
        <v>120</v>
      </c>
      <c r="K105" s="306"/>
    </row>
    <row r="106" spans="2:11" ht="15" customHeight="1">
      <c r="B106" s="315"/>
      <c r="C106" s="293" t="s">
        <v>486</v>
      </c>
      <c r="D106" s="293"/>
      <c r="E106" s="293"/>
      <c r="F106" s="314" t="s">
        <v>487</v>
      </c>
      <c r="G106" s="293"/>
      <c r="H106" s="293" t="s">
        <v>520</v>
      </c>
      <c r="I106" s="293" t="s">
        <v>483</v>
      </c>
      <c r="J106" s="293">
        <v>50</v>
      </c>
      <c r="K106" s="306"/>
    </row>
    <row r="107" spans="2:11" ht="15" customHeight="1">
      <c r="B107" s="315"/>
      <c r="C107" s="293" t="s">
        <v>489</v>
      </c>
      <c r="D107" s="293"/>
      <c r="E107" s="293"/>
      <c r="F107" s="314" t="s">
        <v>481</v>
      </c>
      <c r="G107" s="293"/>
      <c r="H107" s="293" t="s">
        <v>520</v>
      </c>
      <c r="I107" s="293" t="s">
        <v>491</v>
      </c>
      <c r="J107" s="293"/>
      <c r="K107" s="306"/>
    </row>
    <row r="108" spans="2:11" ht="15" customHeight="1">
      <c r="B108" s="315"/>
      <c r="C108" s="293" t="s">
        <v>500</v>
      </c>
      <c r="D108" s="293"/>
      <c r="E108" s="293"/>
      <c r="F108" s="314" t="s">
        <v>487</v>
      </c>
      <c r="G108" s="293"/>
      <c r="H108" s="293" t="s">
        <v>520</v>
      </c>
      <c r="I108" s="293" t="s">
        <v>483</v>
      </c>
      <c r="J108" s="293">
        <v>50</v>
      </c>
      <c r="K108" s="306"/>
    </row>
    <row r="109" spans="2:11" ht="15" customHeight="1">
      <c r="B109" s="315"/>
      <c r="C109" s="293" t="s">
        <v>508</v>
      </c>
      <c r="D109" s="293"/>
      <c r="E109" s="293"/>
      <c r="F109" s="314" t="s">
        <v>487</v>
      </c>
      <c r="G109" s="293"/>
      <c r="H109" s="293" t="s">
        <v>520</v>
      </c>
      <c r="I109" s="293" t="s">
        <v>483</v>
      </c>
      <c r="J109" s="293">
        <v>50</v>
      </c>
      <c r="K109" s="306"/>
    </row>
    <row r="110" spans="2:11" ht="15" customHeight="1">
      <c r="B110" s="315"/>
      <c r="C110" s="293" t="s">
        <v>506</v>
      </c>
      <c r="D110" s="293"/>
      <c r="E110" s="293"/>
      <c r="F110" s="314" t="s">
        <v>487</v>
      </c>
      <c r="G110" s="293"/>
      <c r="H110" s="293" t="s">
        <v>520</v>
      </c>
      <c r="I110" s="293" t="s">
        <v>483</v>
      </c>
      <c r="J110" s="293">
        <v>50</v>
      </c>
      <c r="K110" s="306"/>
    </row>
    <row r="111" spans="2:11" ht="15" customHeight="1">
      <c r="B111" s="315"/>
      <c r="C111" s="293" t="s">
        <v>646</v>
      </c>
      <c r="D111" s="293"/>
      <c r="E111" s="293"/>
      <c r="F111" s="314" t="s">
        <v>481</v>
      </c>
      <c r="G111" s="293"/>
      <c r="H111" s="293" t="s">
        <v>521</v>
      </c>
      <c r="I111" s="293" t="s">
        <v>483</v>
      </c>
      <c r="J111" s="293">
        <v>20</v>
      </c>
      <c r="K111" s="306"/>
    </row>
    <row r="112" spans="2:11" ht="15" customHeight="1">
      <c r="B112" s="315"/>
      <c r="C112" s="293" t="s">
        <v>522</v>
      </c>
      <c r="D112" s="293"/>
      <c r="E112" s="293"/>
      <c r="F112" s="314" t="s">
        <v>481</v>
      </c>
      <c r="G112" s="293"/>
      <c r="H112" s="293" t="s">
        <v>523</v>
      </c>
      <c r="I112" s="293" t="s">
        <v>483</v>
      </c>
      <c r="J112" s="293">
        <v>120</v>
      </c>
      <c r="K112" s="306"/>
    </row>
    <row r="113" spans="2:11" ht="15" customHeight="1">
      <c r="B113" s="315"/>
      <c r="C113" s="293" t="s">
        <v>631</v>
      </c>
      <c r="D113" s="293"/>
      <c r="E113" s="293"/>
      <c r="F113" s="314" t="s">
        <v>481</v>
      </c>
      <c r="G113" s="293"/>
      <c r="H113" s="293" t="s">
        <v>524</v>
      </c>
      <c r="I113" s="293" t="s">
        <v>515</v>
      </c>
      <c r="J113" s="293"/>
      <c r="K113" s="306"/>
    </row>
    <row r="114" spans="2:11" ht="15" customHeight="1">
      <c r="B114" s="315"/>
      <c r="C114" s="293" t="s">
        <v>641</v>
      </c>
      <c r="D114" s="293"/>
      <c r="E114" s="293"/>
      <c r="F114" s="314" t="s">
        <v>481</v>
      </c>
      <c r="G114" s="293"/>
      <c r="H114" s="293" t="s">
        <v>525</v>
      </c>
      <c r="I114" s="293" t="s">
        <v>515</v>
      </c>
      <c r="J114" s="293"/>
      <c r="K114" s="306"/>
    </row>
    <row r="115" spans="2:11" ht="15" customHeight="1">
      <c r="B115" s="315"/>
      <c r="C115" s="293" t="s">
        <v>650</v>
      </c>
      <c r="D115" s="293"/>
      <c r="E115" s="293"/>
      <c r="F115" s="314" t="s">
        <v>481</v>
      </c>
      <c r="G115" s="293"/>
      <c r="H115" s="293" t="s">
        <v>526</v>
      </c>
      <c r="I115" s="293" t="s">
        <v>527</v>
      </c>
      <c r="J115" s="293"/>
      <c r="K115" s="306"/>
    </row>
    <row r="116" spans="2:11" ht="15" customHeight="1">
      <c r="B116" s="318"/>
      <c r="C116" s="324"/>
      <c r="D116" s="324"/>
      <c r="E116" s="324"/>
      <c r="F116" s="324"/>
      <c r="G116" s="324"/>
      <c r="H116" s="324"/>
      <c r="I116" s="324"/>
      <c r="J116" s="324"/>
      <c r="K116" s="320"/>
    </row>
    <row r="117" spans="2:11" ht="18.75" customHeight="1">
      <c r="B117" s="325"/>
      <c r="C117" s="290"/>
      <c r="D117" s="290"/>
      <c r="E117" s="290"/>
      <c r="F117" s="326"/>
      <c r="G117" s="290"/>
      <c r="H117" s="290"/>
      <c r="I117" s="290"/>
      <c r="J117" s="290"/>
      <c r="K117" s="325"/>
    </row>
    <row r="118" spans="2:11" ht="18.75" customHeight="1">
      <c r="B118" s="300"/>
      <c r="C118" s="300"/>
      <c r="D118" s="300"/>
      <c r="E118" s="300"/>
      <c r="F118" s="300"/>
      <c r="G118" s="300"/>
      <c r="H118" s="300"/>
      <c r="I118" s="300"/>
      <c r="J118" s="300"/>
      <c r="K118" s="300"/>
    </row>
    <row r="119" spans="2:11" ht="7.5" customHeight="1">
      <c r="B119" s="327"/>
      <c r="C119" s="328"/>
      <c r="D119" s="328"/>
      <c r="E119" s="328"/>
      <c r="F119" s="328"/>
      <c r="G119" s="328"/>
      <c r="H119" s="328"/>
      <c r="I119" s="328"/>
      <c r="J119" s="328"/>
      <c r="K119" s="329"/>
    </row>
    <row r="120" spans="2:11" ht="45" customHeight="1">
      <c r="B120" s="330"/>
      <c r="C120" s="281" t="s">
        <v>528</v>
      </c>
      <c r="D120" s="281"/>
      <c r="E120" s="281"/>
      <c r="F120" s="281"/>
      <c r="G120" s="281"/>
      <c r="H120" s="281"/>
      <c r="I120" s="281"/>
      <c r="J120" s="281"/>
      <c r="K120" s="331"/>
    </row>
    <row r="121" spans="2:11" ht="17.25" customHeight="1">
      <c r="B121" s="332"/>
      <c r="C121" s="307" t="s">
        <v>475</v>
      </c>
      <c r="D121" s="307"/>
      <c r="E121" s="307"/>
      <c r="F121" s="307" t="s">
        <v>476</v>
      </c>
      <c r="G121" s="308"/>
      <c r="H121" s="307" t="s">
        <v>791</v>
      </c>
      <c r="I121" s="307" t="s">
        <v>650</v>
      </c>
      <c r="J121" s="307" t="s">
        <v>477</v>
      </c>
      <c r="K121" s="333"/>
    </row>
    <row r="122" spans="2:11" ht="17.25" customHeight="1">
      <c r="B122" s="332"/>
      <c r="C122" s="309" t="s">
        <v>478</v>
      </c>
      <c r="D122" s="309"/>
      <c r="E122" s="309"/>
      <c r="F122" s="310" t="s">
        <v>479</v>
      </c>
      <c r="G122" s="311"/>
      <c r="H122" s="309"/>
      <c r="I122" s="309"/>
      <c r="J122" s="309" t="s">
        <v>480</v>
      </c>
      <c r="K122" s="333"/>
    </row>
    <row r="123" spans="2:11" ht="5.25" customHeight="1">
      <c r="B123" s="334"/>
      <c r="C123" s="312"/>
      <c r="D123" s="312"/>
      <c r="E123" s="312"/>
      <c r="F123" s="312"/>
      <c r="G123" s="293"/>
      <c r="H123" s="312"/>
      <c r="I123" s="312"/>
      <c r="J123" s="312"/>
      <c r="K123" s="335"/>
    </row>
    <row r="124" spans="2:11" ht="15" customHeight="1">
      <c r="B124" s="334"/>
      <c r="C124" s="293" t="s">
        <v>484</v>
      </c>
      <c r="D124" s="312"/>
      <c r="E124" s="312"/>
      <c r="F124" s="314" t="s">
        <v>481</v>
      </c>
      <c r="G124" s="293"/>
      <c r="H124" s="293" t="s">
        <v>520</v>
      </c>
      <c r="I124" s="293" t="s">
        <v>483</v>
      </c>
      <c r="J124" s="293">
        <v>120</v>
      </c>
      <c r="K124" s="336"/>
    </row>
    <row r="125" spans="2:11" ht="15" customHeight="1">
      <c r="B125" s="334"/>
      <c r="C125" s="293" t="s">
        <v>529</v>
      </c>
      <c r="D125" s="293"/>
      <c r="E125" s="293"/>
      <c r="F125" s="314" t="s">
        <v>481</v>
      </c>
      <c r="G125" s="293"/>
      <c r="H125" s="293" t="s">
        <v>530</v>
      </c>
      <c r="I125" s="293" t="s">
        <v>483</v>
      </c>
      <c r="J125" s="293" t="s">
        <v>531</v>
      </c>
      <c r="K125" s="336"/>
    </row>
    <row r="126" spans="2:11" ht="15" customHeight="1">
      <c r="B126" s="334"/>
      <c r="C126" s="293" t="s">
        <v>434</v>
      </c>
      <c r="D126" s="293"/>
      <c r="E126" s="293"/>
      <c r="F126" s="314" t="s">
        <v>481</v>
      </c>
      <c r="G126" s="293"/>
      <c r="H126" s="293" t="s">
        <v>532</v>
      </c>
      <c r="I126" s="293" t="s">
        <v>483</v>
      </c>
      <c r="J126" s="293" t="s">
        <v>531</v>
      </c>
      <c r="K126" s="336"/>
    </row>
    <row r="127" spans="2:11" ht="15" customHeight="1">
      <c r="B127" s="334"/>
      <c r="C127" s="293" t="s">
        <v>492</v>
      </c>
      <c r="D127" s="293"/>
      <c r="E127" s="293"/>
      <c r="F127" s="314" t="s">
        <v>487</v>
      </c>
      <c r="G127" s="293"/>
      <c r="H127" s="293" t="s">
        <v>493</v>
      </c>
      <c r="I127" s="293" t="s">
        <v>483</v>
      </c>
      <c r="J127" s="293">
        <v>15</v>
      </c>
      <c r="K127" s="336"/>
    </row>
    <row r="128" spans="2:11" ht="15" customHeight="1">
      <c r="B128" s="334"/>
      <c r="C128" s="316" t="s">
        <v>494</v>
      </c>
      <c r="D128" s="316"/>
      <c r="E128" s="316"/>
      <c r="F128" s="317" t="s">
        <v>487</v>
      </c>
      <c r="G128" s="316"/>
      <c r="H128" s="316" t="s">
        <v>495</v>
      </c>
      <c r="I128" s="316" t="s">
        <v>483</v>
      </c>
      <c r="J128" s="316">
        <v>15</v>
      </c>
      <c r="K128" s="336"/>
    </row>
    <row r="129" spans="2:11" ht="15" customHeight="1">
      <c r="B129" s="334"/>
      <c r="C129" s="316" t="s">
        <v>496</v>
      </c>
      <c r="D129" s="316"/>
      <c r="E129" s="316"/>
      <c r="F129" s="317" t="s">
        <v>487</v>
      </c>
      <c r="G129" s="316"/>
      <c r="H129" s="316" t="s">
        <v>497</v>
      </c>
      <c r="I129" s="316" t="s">
        <v>483</v>
      </c>
      <c r="J129" s="316">
        <v>20</v>
      </c>
      <c r="K129" s="336"/>
    </row>
    <row r="130" spans="2:11" ht="15" customHeight="1">
      <c r="B130" s="334"/>
      <c r="C130" s="316" t="s">
        <v>498</v>
      </c>
      <c r="D130" s="316"/>
      <c r="E130" s="316"/>
      <c r="F130" s="317" t="s">
        <v>487</v>
      </c>
      <c r="G130" s="316"/>
      <c r="H130" s="316" t="s">
        <v>499</v>
      </c>
      <c r="I130" s="316" t="s">
        <v>483</v>
      </c>
      <c r="J130" s="316">
        <v>20</v>
      </c>
      <c r="K130" s="336"/>
    </row>
    <row r="131" spans="2:11" ht="15" customHeight="1">
      <c r="B131" s="334"/>
      <c r="C131" s="293" t="s">
        <v>486</v>
      </c>
      <c r="D131" s="293"/>
      <c r="E131" s="293"/>
      <c r="F131" s="314" t="s">
        <v>487</v>
      </c>
      <c r="G131" s="293"/>
      <c r="H131" s="293" t="s">
        <v>520</v>
      </c>
      <c r="I131" s="293" t="s">
        <v>483</v>
      </c>
      <c r="J131" s="293">
        <v>50</v>
      </c>
      <c r="K131" s="336"/>
    </row>
    <row r="132" spans="2:11" ht="15" customHeight="1">
      <c r="B132" s="334"/>
      <c r="C132" s="293" t="s">
        <v>500</v>
      </c>
      <c r="D132" s="293"/>
      <c r="E132" s="293"/>
      <c r="F132" s="314" t="s">
        <v>487</v>
      </c>
      <c r="G132" s="293"/>
      <c r="H132" s="293" t="s">
        <v>520</v>
      </c>
      <c r="I132" s="293" t="s">
        <v>483</v>
      </c>
      <c r="J132" s="293">
        <v>50</v>
      </c>
      <c r="K132" s="336"/>
    </row>
    <row r="133" spans="2:11" ht="15" customHeight="1">
      <c r="B133" s="334"/>
      <c r="C133" s="293" t="s">
        <v>506</v>
      </c>
      <c r="D133" s="293"/>
      <c r="E133" s="293"/>
      <c r="F133" s="314" t="s">
        <v>487</v>
      </c>
      <c r="G133" s="293"/>
      <c r="H133" s="293" t="s">
        <v>520</v>
      </c>
      <c r="I133" s="293" t="s">
        <v>483</v>
      </c>
      <c r="J133" s="293">
        <v>50</v>
      </c>
      <c r="K133" s="336"/>
    </row>
    <row r="134" spans="2:11" ht="15" customHeight="1">
      <c r="B134" s="334"/>
      <c r="C134" s="293" t="s">
        <v>508</v>
      </c>
      <c r="D134" s="293"/>
      <c r="E134" s="293"/>
      <c r="F134" s="314" t="s">
        <v>487</v>
      </c>
      <c r="G134" s="293"/>
      <c r="H134" s="293" t="s">
        <v>520</v>
      </c>
      <c r="I134" s="293" t="s">
        <v>483</v>
      </c>
      <c r="J134" s="293">
        <v>50</v>
      </c>
      <c r="K134" s="336"/>
    </row>
    <row r="135" spans="2:11" ht="15" customHeight="1">
      <c r="B135" s="334"/>
      <c r="C135" s="293" t="s">
        <v>796</v>
      </c>
      <c r="D135" s="293"/>
      <c r="E135" s="293"/>
      <c r="F135" s="314" t="s">
        <v>487</v>
      </c>
      <c r="G135" s="293"/>
      <c r="H135" s="293" t="s">
        <v>533</v>
      </c>
      <c r="I135" s="293" t="s">
        <v>483</v>
      </c>
      <c r="J135" s="293">
        <v>255</v>
      </c>
      <c r="K135" s="336"/>
    </row>
    <row r="136" spans="2:11" ht="15" customHeight="1">
      <c r="B136" s="334"/>
      <c r="C136" s="293" t="s">
        <v>510</v>
      </c>
      <c r="D136" s="293"/>
      <c r="E136" s="293"/>
      <c r="F136" s="314" t="s">
        <v>481</v>
      </c>
      <c r="G136" s="293"/>
      <c r="H136" s="293" t="s">
        <v>534</v>
      </c>
      <c r="I136" s="293" t="s">
        <v>512</v>
      </c>
      <c r="J136" s="293"/>
      <c r="K136" s="336"/>
    </row>
    <row r="137" spans="2:11" ht="15" customHeight="1">
      <c r="B137" s="334"/>
      <c r="C137" s="293" t="s">
        <v>513</v>
      </c>
      <c r="D137" s="293"/>
      <c r="E137" s="293"/>
      <c r="F137" s="314" t="s">
        <v>481</v>
      </c>
      <c r="G137" s="293"/>
      <c r="H137" s="293" t="s">
        <v>535</v>
      </c>
      <c r="I137" s="293" t="s">
        <v>515</v>
      </c>
      <c r="J137" s="293"/>
      <c r="K137" s="336"/>
    </row>
    <row r="138" spans="2:11" ht="15" customHeight="1">
      <c r="B138" s="334"/>
      <c r="C138" s="293" t="s">
        <v>516</v>
      </c>
      <c r="D138" s="293"/>
      <c r="E138" s="293"/>
      <c r="F138" s="314" t="s">
        <v>481</v>
      </c>
      <c r="G138" s="293"/>
      <c r="H138" s="293" t="s">
        <v>516</v>
      </c>
      <c r="I138" s="293" t="s">
        <v>515</v>
      </c>
      <c r="J138" s="293"/>
      <c r="K138" s="336"/>
    </row>
    <row r="139" spans="2:11" ht="15" customHeight="1">
      <c r="B139" s="334"/>
      <c r="C139" s="293" t="s">
        <v>631</v>
      </c>
      <c r="D139" s="293"/>
      <c r="E139" s="293"/>
      <c r="F139" s="314" t="s">
        <v>481</v>
      </c>
      <c r="G139" s="293"/>
      <c r="H139" s="293" t="s">
        <v>536</v>
      </c>
      <c r="I139" s="293" t="s">
        <v>515</v>
      </c>
      <c r="J139" s="293"/>
      <c r="K139" s="336"/>
    </row>
    <row r="140" spans="2:11" ht="15" customHeight="1">
      <c r="B140" s="334"/>
      <c r="C140" s="293" t="s">
        <v>537</v>
      </c>
      <c r="D140" s="293"/>
      <c r="E140" s="293"/>
      <c r="F140" s="314" t="s">
        <v>481</v>
      </c>
      <c r="G140" s="293"/>
      <c r="H140" s="293" t="s">
        <v>538</v>
      </c>
      <c r="I140" s="293" t="s">
        <v>515</v>
      </c>
      <c r="J140" s="293"/>
      <c r="K140" s="336"/>
    </row>
    <row r="141" spans="2:11" ht="15" customHeight="1">
      <c r="B141" s="337"/>
      <c r="C141" s="338"/>
      <c r="D141" s="338"/>
      <c r="E141" s="338"/>
      <c r="F141" s="338"/>
      <c r="G141" s="338"/>
      <c r="H141" s="338"/>
      <c r="I141" s="338"/>
      <c r="J141" s="338"/>
      <c r="K141" s="339"/>
    </row>
    <row r="142" spans="2:11" ht="18.75" customHeight="1">
      <c r="B142" s="290"/>
      <c r="C142" s="290"/>
      <c r="D142" s="290"/>
      <c r="E142" s="290"/>
      <c r="F142" s="326"/>
      <c r="G142" s="290"/>
      <c r="H142" s="290"/>
      <c r="I142" s="290"/>
      <c r="J142" s="290"/>
      <c r="K142" s="290"/>
    </row>
    <row r="143" spans="2:11" ht="18.75" customHeight="1">
      <c r="B143" s="300"/>
      <c r="C143" s="300"/>
      <c r="D143" s="300"/>
      <c r="E143" s="300"/>
      <c r="F143" s="300"/>
      <c r="G143" s="300"/>
      <c r="H143" s="300"/>
      <c r="I143" s="300"/>
      <c r="J143" s="300"/>
      <c r="K143" s="300"/>
    </row>
    <row r="144" spans="2:11" ht="7.5" customHeight="1">
      <c r="B144" s="301"/>
      <c r="C144" s="302"/>
      <c r="D144" s="302"/>
      <c r="E144" s="302"/>
      <c r="F144" s="302"/>
      <c r="G144" s="302"/>
      <c r="H144" s="302"/>
      <c r="I144" s="302"/>
      <c r="J144" s="302"/>
      <c r="K144" s="303"/>
    </row>
    <row r="145" spans="2:11" ht="45" customHeight="1">
      <c r="B145" s="304"/>
      <c r="C145" s="305" t="s">
        <v>539</v>
      </c>
      <c r="D145" s="305"/>
      <c r="E145" s="305"/>
      <c r="F145" s="305"/>
      <c r="G145" s="305"/>
      <c r="H145" s="305"/>
      <c r="I145" s="305"/>
      <c r="J145" s="305"/>
      <c r="K145" s="306"/>
    </row>
    <row r="146" spans="2:11" ht="17.25" customHeight="1">
      <c r="B146" s="304"/>
      <c r="C146" s="307" t="s">
        <v>475</v>
      </c>
      <c r="D146" s="307"/>
      <c r="E146" s="307"/>
      <c r="F146" s="307" t="s">
        <v>476</v>
      </c>
      <c r="G146" s="308"/>
      <c r="H146" s="307" t="s">
        <v>791</v>
      </c>
      <c r="I146" s="307" t="s">
        <v>650</v>
      </c>
      <c r="J146" s="307" t="s">
        <v>477</v>
      </c>
      <c r="K146" s="306"/>
    </row>
    <row r="147" spans="2:11" ht="17.25" customHeight="1">
      <c r="B147" s="304"/>
      <c r="C147" s="309" t="s">
        <v>478</v>
      </c>
      <c r="D147" s="309"/>
      <c r="E147" s="309"/>
      <c r="F147" s="310" t="s">
        <v>479</v>
      </c>
      <c r="G147" s="311"/>
      <c r="H147" s="309"/>
      <c r="I147" s="309"/>
      <c r="J147" s="309" t="s">
        <v>480</v>
      </c>
      <c r="K147" s="306"/>
    </row>
    <row r="148" spans="2:11" ht="5.25" customHeight="1">
      <c r="B148" s="315"/>
      <c r="C148" s="312"/>
      <c r="D148" s="312"/>
      <c r="E148" s="312"/>
      <c r="F148" s="312"/>
      <c r="G148" s="313"/>
      <c r="H148" s="312"/>
      <c r="I148" s="312"/>
      <c r="J148" s="312"/>
      <c r="K148" s="336"/>
    </row>
    <row r="149" spans="2:11" ht="15" customHeight="1">
      <c r="B149" s="315"/>
      <c r="C149" s="340" t="s">
        <v>484</v>
      </c>
      <c r="D149" s="293"/>
      <c r="E149" s="293"/>
      <c r="F149" s="341" t="s">
        <v>481</v>
      </c>
      <c r="G149" s="293"/>
      <c r="H149" s="340" t="s">
        <v>520</v>
      </c>
      <c r="I149" s="340" t="s">
        <v>483</v>
      </c>
      <c r="J149" s="340">
        <v>120</v>
      </c>
      <c r="K149" s="336"/>
    </row>
    <row r="150" spans="2:11" ht="15" customHeight="1">
      <c r="B150" s="315"/>
      <c r="C150" s="340" t="s">
        <v>529</v>
      </c>
      <c r="D150" s="293"/>
      <c r="E150" s="293"/>
      <c r="F150" s="341" t="s">
        <v>481</v>
      </c>
      <c r="G150" s="293"/>
      <c r="H150" s="340" t="s">
        <v>540</v>
      </c>
      <c r="I150" s="340" t="s">
        <v>483</v>
      </c>
      <c r="J150" s="340" t="s">
        <v>531</v>
      </c>
      <c r="K150" s="336"/>
    </row>
    <row r="151" spans="2:11" ht="15" customHeight="1">
      <c r="B151" s="315"/>
      <c r="C151" s="340" t="s">
        <v>434</v>
      </c>
      <c r="D151" s="293"/>
      <c r="E151" s="293"/>
      <c r="F151" s="341" t="s">
        <v>481</v>
      </c>
      <c r="G151" s="293"/>
      <c r="H151" s="340" t="s">
        <v>541</v>
      </c>
      <c r="I151" s="340" t="s">
        <v>483</v>
      </c>
      <c r="J151" s="340" t="s">
        <v>531</v>
      </c>
      <c r="K151" s="336"/>
    </row>
    <row r="152" spans="2:11" ht="15" customHeight="1">
      <c r="B152" s="315"/>
      <c r="C152" s="340" t="s">
        <v>486</v>
      </c>
      <c r="D152" s="293"/>
      <c r="E152" s="293"/>
      <c r="F152" s="341" t="s">
        <v>487</v>
      </c>
      <c r="G152" s="293"/>
      <c r="H152" s="340" t="s">
        <v>520</v>
      </c>
      <c r="I152" s="340" t="s">
        <v>483</v>
      </c>
      <c r="J152" s="340">
        <v>50</v>
      </c>
      <c r="K152" s="336"/>
    </row>
    <row r="153" spans="2:11" ht="15" customHeight="1">
      <c r="B153" s="315"/>
      <c r="C153" s="340" t="s">
        <v>489</v>
      </c>
      <c r="D153" s="293"/>
      <c r="E153" s="293"/>
      <c r="F153" s="341" t="s">
        <v>481</v>
      </c>
      <c r="G153" s="293"/>
      <c r="H153" s="340" t="s">
        <v>520</v>
      </c>
      <c r="I153" s="340" t="s">
        <v>491</v>
      </c>
      <c r="J153" s="340"/>
      <c r="K153" s="336"/>
    </row>
    <row r="154" spans="2:11" ht="15" customHeight="1">
      <c r="B154" s="315"/>
      <c r="C154" s="340" t="s">
        <v>500</v>
      </c>
      <c r="D154" s="293"/>
      <c r="E154" s="293"/>
      <c r="F154" s="341" t="s">
        <v>487</v>
      </c>
      <c r="G154" s="293"/>
      <c r="H154" s="340" t="s">
        <v>520</v>
      </c>
      <c r="I154" s="340" t="s">
        <v>483</v>
      </c>
      <c r="J154" s="340">
        <v>50</v>
      </c>
      <c r="K154" s="336"/>
    </row>
    <row r="155" spans="2:11" ht="15" customHeight="1">
      <c r="B155" s="315"/>
      <c r="C155" s="340" t="s">
        <v>508</v>
      </c>
      <c r="D155" s="293"/>
      <c r="E155" s="293"/>
      <c r="F155" s="341" t="s">
        <v>487</v>
      </c>
      <c r="G155" s="293"/>
      <c r="H155" s="340" t="s">
        <v>520</v>
      </c>
      <c r="I155" s="340" t="s">
        <v>483</v>
      </c>
      <c r="J155" s="340">
        <v>50</v>
      </c>
      <c r="K155" s="336"/>
    </row>
    <row r="156" spans="2:11" ht="15" customHeight="1">
      <c r="B156" s="315"/>
      <c r="C156" s="340" t="s">
        <v>506</v>
      </c>
      <c r="D156" s="293"/>
      <c r="E156" s="293"/>
      <c r="F156" s="341" t="s">
        <v>487</v>
      </c>
      <c r="G156" s="293"/>
      <c r="H156" s="340" t="s">
        <v>520</v>
      </c>
      <c r="I156" s="340" t="s">
        <v>483</v>
      </c>
      <c r="J156" s="340">
        <v>50</v>
      </c>
      <c r="K156" s="336"/>
    </row>
    <row r="157" spans="2:11" ht="15" customHeight="1">
      <c r="B157" s="315"/>
      <c r="C157" s="340" t="s">
        <v>761</v>
      </c>
      <c r="D157" s="293"/>
      <c r="E157" s="293"/>
      <c r="F157" s="341" t="s">
        <v>481</v>
      </c>
      <c r="G157" s="293"/>
      <c r="H157" s="340" t="s">
        <v>542</v>
      </c>
      <c r="I157" s="340" t="s">
        <v>483</v>
      </c>
      <c r="J157" s="340" t="s">
        <v>543</v>
      </c>
      <c r="K157" s="336"/>
    </row>
    <row r="158" spans="2:11" ht="15" customHeight="1">
      <c r="B158" s="315"/>
      <c r="C158" s="340" t="s">
        <v>544</v>
      </c>
      <c r="D158" s="293"/>
      <c r="E158" s="293"/>
      <c r="F158" s="341" t="s">
        <v>481</v>
      </c>
      <c r="G158" s="293"/>
      <c r="H158" s="340" t="s">
        <v>545</v>
      </c>
      <c r="I158" s="340" t="s">
        <v>515</v>
      </c>
      <c r="J158" s="340"/>
      <c r="K158" s="336"/>
    </row>
    <row r="159" spans="2:11" ht="15" customHeight="1">
      <c r="B159" s="342"/>
      <c r="C159" s="324"/>
      <c r="D159" s="324"/>
      <c r="E159" s="324"/>
      <c r="F159" s="324"/>
      <c r="G159" s="324"/>
      <c r="H159" s="324"/>
      <c r="I159" s="324"/>
      <c r="J159" s="324"/>
      <c r="K159" s="343"/>
    </row>
    <row r="160" spans="2:11" ht="18.75" customHeight="1">
      <c r="B160" s="290"/>
      <c r="C160" s="293"/>
      <c r="D160" s="293"/>
      <c r="E160" s="293"/>
      <c r="F160" s="314"/>
      <c r="G160" s="293"/>
      <c r="H160" s="293"/>
      <c r="I160" s="293"/>
      <c r="J160" s="293"/>
      <c r="K160" s="290"/>
    </row>
    <row r="161" spans="2:11" ht="18.75" customHeight="1">
      <c r="B161" s="300"/>
      <c r="C161" s="300"/>
      <c r="D161" s="300"/>
      <c r="E161" s="300"/>
      <c r="F161" s="300"/>
      <c r="G161" s="300"/>
      <c r="H161" s="300"/>
      <c r="I161" s="300"/>
      <c r="J161" s="300"/>
      <c r="K161" s="300"/>
    </row>
    <row r="162" spans="2:11" ht="7.5" customHeight="1">
      <c r="B162" s="277"/>
      <c r="C162" s="278"/>
      <c r="D162" s="278"/>
      <c r="E162" s="278"/>
      <c r="F162" s="278"/>
      <c r="G162" s="278"/>
      <c r="H162" s="278"/>
      <c r="I162" s="278"/>
      <c r="J162" s="278"/>
      <c r="K162" s="279"/>
    </row>
    <row r="163" spans="2:11" ht="45" customHeight="1">
      <c r="B163" s="280"/>
      <c r="C163" s="281" t="s">
        <v>546</v>
      </c>
      <c r="D163" s="281"/>
      <c r="E163" s="281"/>
      <c r="F163" s="281"/>
      <c r="G163" s="281"/>
      <c r="H163" s="281"/>
      <c r="I163" s="281"/>
      <c r="J163" s="281"/>
      <c r="K163" s="282"/>
    </row>
    <row r="164" spans="2:11" ht="17.25" customHeight="1">
      <c r="B164" s="280"/>
      <c r="C164" s="307" t="s">
        <v>475</v>
      </c>
      <c r="D164" s="307"/>
      <c r="E164" s="307"/>
      <c r="F164" s="307" t="s">
        <v>476</v>
      </c>
      <c r="G164" s="344"/>
      <c r="H164" s="345" t="s">
        <v>791</v>
      </c>
      <c r="I164" s="345" t="s">
        <v>650</v>
      </c>
      <c r="J164" s="307" t="s">
        <v>477</v>
      </c>
      <c r="K164" s="282"/>
    </row>
    <row r="165" spans="2:11" ht="17.25" customHeight="1">
      <c r="B165" s="284"/>
      <c r="C165" s="309" t="s">
        <v>478</v>
      </c>
      <c r="D165" s="309"/>
      <c r="E165" s="309"/>
      <c r="F165" s="310" t="s">
        <v>479</v>
      </c>
      <c r="G165" s="346"/>
      <c r="H165" s="347"/>
      <c r="I165" s="347"/>
      <c r="J165" s="309" t="s">
        <v>480</v>
      </c>
      <c r="K165" s="286"/>
    </row>
    <row r="166" spans="2:11" ht="5.25" customHeight="1">
      <c r="B166" s="315"/>
      <c r="C166" s="312"/>
      <c r="D166" s="312"/>
      <c r="E166" s="312"/>
      <c r="F166" s="312"/>
      <c r="G166" s="313"/>
      <c r="H166" s="312"/>
      <c r="I166" s="312"/>
      <c r="J166" s="312"/>
      <c r="K166" s="336"/>
    </row>
    <row r="167" spans="2:11" ht="15" customHeight="1">
      <c r="B167" s="315"/>
      <c r="C167" s="293" t="s">
        <v>484</v>
      </c>
      <c r="D167" s="293"/>
      <c r="E167" s="293"/>
      <c r="F167" s="314" t="s">
        <v>481</v>
      </c>
      <c r="G167" s="293"/>
      <c r="H167" s="293" t="s">
        <v>520</v>
      </c>
      <c r="I167" s="293" t="s">
        <v>483</v>
      </c>
      <c r="J167" s="293">
        <v>120</v>
      </c>
      <c r="K167" s="336"/>
    </row>
    <row r="168" spans="2:11" ht="15" customHeight="1">
      <c r="B168" s="315"/>
      <c r="C168" s="293" t="s">
        <v>529</v>
      </c>
      <c r="D168" s="293"/>
      <c r="E168" s="293"/>
      <c r="F168" s="314" t="s">
        <v>481</v>
      </c>
      <c r="G168" s="293"/>
      <c r="H168" s="293" t="s">
        <v>530</v>
      </c>
      <c r="I168" s="293" t="s">
        <v>483</v>
      </c>
      <c r="J168" s="293" t="s">
        <v>531</v>
      </c>
      <c r="K168" s="336"/>
    </row>
    <row r="169" spans="2:11" ht="15" customHeight="1">
      <c r="B169" s="315"/>
      <c r="C169" s="293" t="s">
        <v>434</v>
      </c>
      <c r="D169" s="293"/>
      <c r="E169" s="293"/>
      <c r="F169" s="314" t="s">
        <v>481</v>
      </c>
      <c r="G169" s="293"/>
      <c r="H169" s="293" t="s">
        <v>547</v>
      </c>
      <c r="I169" s="293" t="s">
        <v>483</v>
      </c>
      <c r="J169" s="293" t="s">
        <v>531</v>
      </c>
      <c r="K169" s="336"/>
    </row>
    <row r="170" spans="2:11" ht="15" customHeight="1">
      <c r="B170" s="315"/>
      <c r="C170" s="293" t="s">
        <v>486</v>
      </c>
      <c r="D170" s="293"/>
      <c r="E170" s="293"/>
      <c r="F170" s="314" t="s">
        <v>487</v>
      </c>
      <c r="G170" s="293"/>
      <c r="H170" s="293" t="s">
        <v>547</v>
      </c>
      <c r="I170" s="293" t="s">
        <v>483</v>
      </c>
      <c r="J170" s="293">
        <v>50</v>
      </c>
      <c r="K170" s="336"/>
    </row>
    <row r="171" spans="2:11" ht="15" customHeight="1">
      <c r="B171" s="315"/>
      <c r="C171" s="293" t="s">
        <v>489</v>
      </c>
      <c r="D171" s="293"/>
      <c r="E171" s="293"/>
      <c r="F171" s="314" t="s">
        <v>481</v>
      </c>
      <c r="G171" s="293"/>
      <c r="H171" s="293" t="s">
        <v>547</v>
      </c>
      <c r="I171" s="293" t="s">
        <v>491</v>
      </c>
      <c r="J171" s="293"/>
      <c r="K171" s="336"/>
    </row>
    <row r="172" spans="2:11" ht="15" customHeight="1">
      <c r="B172" s="315"/>
      <c r="C172" s="293" t="s">
        <v>500</v>
      </c>
      <c r="D172" s="293"/>
      <c r="E172" s="293"/>
      <c r="F172" s="314" t="s">
        <v>487</v>
      </c>
      <c r="G172" s="293"/>
      <c r="H172" s="293" t="s">
        <v>547</v>
      </c>
      <c r="I172" s="293" t="s">
        <v>483</v>
      </c>
      <c r="J172" s="293">
        <v>50</v>
      </c>
      <c r="K172" s="336"/>
    </row>
    <row r="173" spans="2:11" ht="15" customHeight="1">
      <c r="B173" s="315"/>
      <c r="C173" s="293" t="s">
        <v>508</v>
      </c>
      <c r="D173" s="293"/>
      <c r="E173" s="293"/>
      <c r="F173" s="314" t="s">
        <v>487</v>
      </c>
      <c r="G173" s="293"/>
      <c r="H173" s="293" t="s">
        <v>547</v>
      </c>
      <c r="I173" s="293" t="s">
        <v>483</v>
      </c>
      <c r="J173" s="293">
        <v>50</v>
      </c>
      <c r="K173" s="336"/>
    </row>
    <row r="174" spans="2:11" ht="15" customHeight="1">
      <c r="B174" s="315"/>
      <c r="C174" s="293" t="s">
        <v>506</v>
      </c>
      <c r="D174" s="293"/>
      <c r="E174" s="293"/>
      <c r="F174" s="314" t="s">
        <v>487</v>
      </c>
      <c r="G174" s="293"/>
      <c r="H174" s="293" t="s">
        <v>547</v>
      </c>
      <c r="I174" s="293" t="s">
        <v>483</v>
      </c>
      <c r="J174" s="293">
        <v>50</v>
      </c>
      <c r="K174" s="336"/>
    </row>
    <row r="175" spans="2:11" ht="15" customHeight="1">
      <c r="B175" s="315"/>
      <c r="C175" s="293" t="s">
        <v>790</v>
      </c>
      <c r="D175" s="293"/>
      <c r="E175" s="293"/>
      <c r="F175" s="314" t="s">
        <v>481</v>
      </c>
      <c r="G175" s="293"/>
      <c r="H175" s="293" t="s">
        <v>548</v>
      </c>
      <c r="I175" s="293" t="s">
        <v>549</v>
      </c>
      <c r="J175" s="293"/>
      <c r="K175" s="336"/>
    </row>
    <row r="176" spans="2:11" ht="15" customHeight="1">
      <c r="B176" s="315"/>
      <c r="C176" s="293" t="s">
        <v>650</v>
      </c>
      <c r="D176" s="293"/>
      <c r="E176" s="293"/>
      <c r="F176" s="314" t="s">
        <v>481</v>
      </c>
      <c r="G176" s="293"/>
      <c r="H176" s="293" t="s">
        <v>550</v>
      </c>
      <c r="I176" s="293" t="s">
        <v>551</v>
      </c>
      <c r="J176" s="293">
        <v>1</v>
      </c>
      <c r="K176" s="336"/>
    </row>
    <row r="177" spans="2:11" ht="15" customHeight="1">
      <c r="B177" s="315"/>
      <c r="C177" s="293" t="s">
        <v>646</v>
      </c>
      <c r="D177" s="293"/>
      <c r="E177" s="293"/>
      <c r="F177" s="314" t="s">
        <v>481</v>
      </c>
      <c r="G177" s="293"/>
      <c r="H177" s="293" t="s">
        <v>552</v>
      </c>
      <c r="I177" s="293" t="s">
        <v>483</v>
      </c>
      <c r="J177" s="293">
        <v>20</v>
      </c>
      <c r="K177" s="336"/>
    </row>
    <row r="178" spans="2:11" ht="15" customHeight="1">
      <c r="B178" s="315"/>
      <c r="C178" s="293" t="s">
        <v>791</v>
      </c>
      <c r="D178" s="293"/>
      <c r="E178" s="293"/>
      <c r="F178" s="314" t="s">
        <v>481</v>
      </c>
      <c r="G178" s="293"/>
      <c r="H178" s="293" t="s">
        <v>553</v>
      </c>
      <c r="I178" s="293" t="s">
        <v>483</v>
      </c>
      <c r="J178" s="293">
        <v>255</v>
      </c>
      <c r="K178" s="336"/>
    </row>
    <row r="179" spans="2:11" ht="15" customHeight="1">
      <c r="B179" s="315"/>
      <c r="C179" s="293" t="s">
        <v>792</v>
      </c>
      <c r="D179" s="293"/>
      <c r="E179" s="293"/>
      <c r="F179" s="314" t="s">
        <v>481</v>
      </c>
      <c r="G179" s="293"/>
      <c r="H179" s="293" t="s">
        <v>446</v>
      </c>
      <c r="I179" s="293" t="s">
        <v>483</v>
      </c>
      <c r="J179" s="293">
        <v>10</v>
      </c>
      <c r="K179" s="336"/>
    </row>
    <row r="180" spans="2:11" ht="15" customHeight="1">
      <c r="B180" s="315"/>
      <c r="C180" s="293" t="s">
        <v>793</v>
      </c>
      <c r="D180" s="293"/>
      <c r="E180" s="293"/>
      <c r="F180" s="314" t="s">
        <v>481</v>
      </c>
      <c r="G180" s="293"/>
      <c r="H180" s="293" t="s">
        <v>554</v>
      </c>
      <c r="I180" s="293" t="s">
        <v>515</v>
      </c>
      <c r="J180" s="293"/>
      <c r="K180" s="336"/>
    </row>
    <row r="181" spans="2:11" ht="15" customHeight="1">
      <c r="B181" s="315"/>
      <c r="C181" s="293" t="s">
        <v>555</v>
      </c>
      <c r="D181" s="293"/>
      <c r="E181" s="293"/>
      <c r="F181" s="314" t="s">
        <v>481</v>
      </c>
      <c r="G181" s="293"/>
      <c r="H181" s="293" t="s">
        <v>556</v>
      </c>
      <c r="I181" s="293" t="s">
        <v>515</v>
      </c>
      <c r="J181" s="293"/>
      <c r="K181" s="336"/>
    </row>
    <row r="182" spans="2:11" ht="15" customHeight="1">
      <c r="B182" s="315"/>
      <c r="C182" s="293" t="s">
        <v>544</v>
      </c>
      <c r="D182" s="293"/>
      <c r="E182" s="293"/>
      <c r="F182" s="314" t="s">
        <v>481</v>
      </c>
      <c r="G182" s="293"/>
      <c r="H182" s="293" t="s">
        <v>557</v>
      </c>
      <c r="I182" s="293" t="s">
        <v>515</v>
      </c>
      <c r="J182" s="293"/>
      <c r="K182" s="336"/>
    </row>
    <row r="183" spans="2:11" ht="15" customHeight="1">
      <c r="B183" s="315"/>
      <c r="C183" s="293" t="s">
        <v>795</v>
      </c>
      <c r="D183" s="293"/>
      <c r="E183" s="293"/>
      <c r="F183" s="314" t="s">
        <v>487</v>
      </c>
      <c r="G183" s="293"/>
      <c r="H183" s="293" t="s">
        <v>558</v>
      </c>
      <c r="I183" s="293" t="s">
        <v>483</v>
      </c>
      <c r="J183" s="293">
        <v>50</v>
      </c>
      <c r="K183" s="336"/>
    </row>
    <row r="184" spans="2:11" ht="15" customHeight="1">
      <c r="B184" s="315"/>
      <c r="C184" s="293" t="s">
        <v>559</v>
      </c>
      <c r="D184" s="293"/>
      <c r="E184" s="293"/>
      <c r="F184" s="314" t="s">
        <v>487</v>
      </c>
      <c r="G184" s="293"/>
      <c r="H184" s="293" t="s">
        <v>560</v>
      </c>
      <c r="I184" s="293" t="s">
        <v>561</v>
      </c>
      <c r="J184" s="293"/>
      <c r="K184" s="336"/>
    </row>
    <row r="185" spans="2:11" ht="15" customHeight="1">
      <c r="B185" s="315"/>
      <c r="C185" s="293" t="s">
        <v>562</v>
      </c>
      <c r="D185" s="293"/>
      <c r="E185" s="293"/>
      <c r="F185" s="314" t="s">
        <v>487</v>
      </c>
      <c r="G185" s="293"/>
      <c r="H185" s="293" t="s">
        <v>563</v>
      </c>
      <c r="I185" s="293" t="s">
        <v>561</v>
      </c>
      <c r="J185" s="293"/>
      <c r="K185" s="336"/>
    </row>
    <row r="186" spans="2:11" ht="15" customHeight="1">
      <c r="B186" s="315"/>
      <c r="C186" s="293" t="s">
        <v>564</v>
      </c>
      <c r="D186" s="293"/>
      <c r="E186" s="293"/>
      <c r="F186" s="314" t="s">
        <v>487</v>
      </c>
      <c r="G186" s="293"/>
      <c r="H186" s="293" t="s">
        <v>565</v>
      </c>
      <c r="I186" s="293" t="s">
        <v>561</v>
      </c>
      <c r="J186" s="293"/>
      <c r="K186" s="336"/>
    </row>
    <row r="187" spans="2:11" ht="15" customHeight="1">
      <c r="B187" s="315"/>
      <c r="C187" s="348" t="s">
        <v>566</v>
      </c>
      <c r="D187" s="293"/>
      <c r="E187" s="293"/>
      <c r="F187" s="314" t="s">
        <v>487</v>
      </c>
      <c r="G187" s="293"/>
      <c r="H187" s="293" t="s">
        <v>567</v>
      </c>
      <c r="I187" s="293" t="s">
        <v>568</v>
      </c>
      <c r="J187" s="349" t="s">
        <v>569</v>
      </c>
      <c r="K187" s="336"/>
    </row>
    <row r="188" spans="2:11" ht="15" customHeight="1">
      <c r="B188" s="342"/>
      <c r="C188" s="350"/>
      <c r="D188" s="324"/>
      <c r="E188" s="324"/>
      <c r="F188" s="324"/>
      <c r="G188" s="324"/>
      <c r="H188" s="324"/>
      <c r="I188" s="324"/>
      <c r="J188" s="324"/>
      <c r="K188" s="343"/>
    </row>
    <row r="189" spans="2:11" ht="18.75" customHeight="1">
      <c r="B189" s="351"/>
      <c r="C189" s="352"/>
      <c r="D189" s="352"/>
      <c r="E189" s="352"/>
      <c r="F189" s="353"/>
      <c r="G189" s="293"/>
      <c r="H189" s="293"/>
      <c r="I189" s="293"/>
      <c r="J189" s="293"/>
      <c r="K189" s="290"/>
    </row>
    <row r="190" spans="2:11" ht="18.75" customHeight="1">
      <c r="B190" s="290"/>
      <c r="C190" s="293"/>
      <c r="D190" s="293"/>
      <c r="E190" s="293"/>
      <c r="F190" s="314"/>
      <c r="G190" s="293"/>
      <c r="H190" s="293"/>
      <c r="I190" s="293"/>
      <c r="J190" s="293"/>
      <c r="K190" s="290"/>
    </row>
    <row r="191" spans="2:11" ht="18.75" customHeight="1">
      <c r="B191" s="300"/>
      <c r="C191" s="300"/>
      <c r="D191" s="300"/>
      <c r="E191" s="300"/>
      <c r="F191" s="300"/>
      <c r="G191" s="300"/>
      <c r="H191" s="300"/>
      <c r="I191" s="300"/>
      <c r="J191" s="300"/>
      <c r="K191" s="300"/>
    </row>
    <row r="192" spans="2:11" ht="12">
      <c r="B192" s="277"/>
      <c r="C192" s="278"/>
      <c r="D192" s="278"/>
      <c r="E192" s="278"/>
      <c r="F192" s="278"/>
      <c r="G192" s="278"/>
      <c r="H192" s="278"/>
      <c r="I192" s="278"/>
      <c r="J192" s="278"/>
      <c r="K192" s="279"/>
    </row>
    <row r="193" spans="2:11" ht="21.75">
      <c r="B193" s="280"/>
      <c r="C193" s="281" t="s">
        <v>570</v>
      </c>
      <c r="D193" s="281"/>
      <c r="E193" s="281"/>
      <c r="F193" s="281"/>
      <c r="G193" s="281"/>
      <c r="H193" s="281"/>
      <c r="I193" s="281"/>
      <c r="J193" s="281"/>
      <c r="K193" s="282"/>
    </row>
    <row r="194" spans="2:11" ht="25.5" customHeight="1">
      <c r="B194" s="280"/>
      <c r="C194" s="354" t="s">
        <v>571</v>
      </c>
      <c r="D194" s="354"/>
      <c r="E194" s="354"/>
      <c r="F194" s="354" t="s">
        <v>572</v>
      </c>
      <c r="G194" s="355"/>
      <c r="H194" s="356" t="s">
        <v>573</v>
      </c>
      <c r="I194" s="356"/>
      <c r="J194" s="356"/>
      <c r="K194" s="282"/>
    </row>
    <row r="195" spans="2:11" ht="5.25" customHeight="1">
      <c r="B195" s="315"/>
      <c r="C195" s="312"/>
      <c r="D195" s="312"/>
      <c r="E195" s="312"/>
      <c r="F195" s="312"/>
      <c r="G195" s="293"/>
      <c r="H195" s="312"/>
      <c r="I195" s="312"/>
      <c r="J195" s="312"/>
      <c r="K195" s="336"/>
    </row>
    <row r="196" spans="2:11" ht="15" customHeight="1">
      <c r="B196" s="315"/>
      <c r="C196" s="293" t="s">
        <v>574</v>
      </c>
      <c r="D196" s="293"/>
      <c r="E196" s="293"/>
      <c r="F196" s="314" t="s">
        <v>636</v>
      </c>
      <c r="G196" s="293"/>
      <c r="H196" s="357" t="s">
        <v>575</v>
      </c>
      <c r="I196" s="357"/>
      <c r="J196" s="357"/>
      <c r="K196" s="336"/>
    </row>
    <row r="197" spans="2:11" ht="15" customHeight="1">
      <c r="B197" s="315"/>
      <c r="C197" s="321"/>
      <c r="D197" s="293"/>
      <c r="E197" s="293"/>
      <c r="F197" s="314" t="s">
        <v>637</v>
      </c>
      <c r="G197" s="293"/>
      <c r="H197" s="357" t="s">
        <v>576</v>
      </c>
      <c r="I197" s="357"/>
      <c r="J197" s="357"/>
      <c r="K197" s="336"/>
    </row>
    <row r="198" spans="2:11" ht="15" customHeight="1">
      <c r="B198" s="315"/>
      <c r="C198" s="321"/>
      <c r="D198" s="293"/>
      <c r="E198" s="293"/>
      <c r="F198" s="314" t="s">
        <v>640</v>
      </c>
      <c r="G198" s="293"/>
      <c r="H198" s="357" t="s">
        <v>577</v>
      </c>
      <c r="I198" s="357"/>
      <c r="J198" s="357"/>
      <c r="K198" s="336"/>
    </row>
    <row r="199" spans="2:11" ht="15" customHeight="1">
      <c r="B199" s="315"/>
      <c r="C199" s="293"/>
      <c r="D199" s="293"/>
      <c r="E199" s="293"/>
      <c r="F199" s="314" t="s">
        <v>638</v>
      </c>
      <c r="G199" s="293"/>
      <c r="H199" s="357" t="s">
        <v>578</v>
      </c>
      <c r="I199" s="357"/>
      <c r="J199" s="357"/>
      <c r="K199" s="336"/>
    </row>
    <row r="200" spans="2:11" ht="15" customHeight="1">
      <c r="B200" s="315"/>
      <c r="C200" s="293"/>
      <c r="D200" s="293"/>
      <c r="E200" s="293"/>
      <c r="F200" s="314" t="s">
        <v>639</v>
      </c>
      <c r="G200" s="293"/>
      <c r="H200" s="357" t="s">
        <v>579</v>
      </c>
      <c r="I200" s="357"/>
      <c r="J200" s="357"/>
      <c r="K200" s="336"/>
    </row>
    <row r="201" spans="2:11" ht="15" customHeight="1">
      <c r="B201" s="315"/>
      <c r="C201" s="293"/>
      <c r="D201" s="293"/>
      <c r="E201" s="293"/>
      <c r="F201" s="314"/>
      <c r="G201" s="293"/>
      <c r="H201" s="293"/>
      <c r="I201" s="293"/>
      <c r="J201" s="293"/>
      <c r="K201" s="336"/>
    </row>
    <row r="202" spans="2:11" ht="15" customHeight="1">
      <c r="B202" s="315"/>
      <c r="C202" s="293" t="s">
        <v>527</v>
      </c>
      <c r="D202" s="293"/>
      <c r="E202" s="293"/>
      <c r="F202" s="314" t="s">
        <v>671</v>
      </c>
      <c r="G202" s="293"/>
      <c r="H202" s="357" t="s">
        <v>580</v>
      </c>
      <c r="I202" s="357"/>
      <c r="J202" s="357"/>
      <c r="K202" s="336"/>
    </row>
    <row r="203" spans="2:11" ht="15" customHeight="1">
      <c r="B203" s="315"/>
      <c r="C203" s="321"/>
      <c r="D203" s="293"/>
      <c r="E203" s="293"/>
      <c r="F203" s="314" t="s">
        <v>428</v>
      </c>
      <c r="G203" s="293"/>
      <c r="H203" s="357" t="s">
        <v>429</v>
      </c>
      <c r="I203" s="357"/>
      <c r="J203" s="357"/>
      <c r="K203" s="336"/>
    </row>
    <row r="204" spans="2:11" ht="15" customHeight="1">
      <c r="B204" s="315"/>
      <c r="C204" s="293"/>
      <c r="D204" s="293"/>
      <c r="E204" s="293"/>
      <c r="F204" s="314" t="s">
        <v>426</v>
      </c>
      <c r="G204" s="293"/>
      <c r="H204" s="357" t="s">
        <v>581</v>
      </c>
      <c r="I204" s="357"/>
      <c r="J204" s="357"/>
      <c r="K204" s="336"/>
    </row>
    <row r="205" spans="2:11" ht="15" customHeight="1">
      <c r="B205" s="358"/>
      <c r="C205" s="321"/>
      <c r="D205" s="321"/>
      <c r="E205" s="321"/>
      <c r="F205" s="314" t="s">
        <v>430</v>
      </c>
      <c r="G205" s="299"/>
      <c r="H205" s="359" t="s">
        <v>431</v>
      </c>
      <c r="I205" s="359"/>
      <c r="J205" s="359"/>
      <c r="K205" s="360"/>
    </row>
    <row r="206" spans="2:11" ht="15" customHeight="1">
      <c r="B206" s="358"/>
      <c r="C206" s="321"/>
      <c r="D206" s="321"/>
      <c r="E206" s="321"/>
      <c r="F206" s="314" t="s">
        <v>432</v>
      </c>
      <c r="G206" s="299"/>
      <c r="H206" s="359" t="s">
        <v>405</v>
      </c>
      <c r="I206" s="359"/>
      <c r="J206" s="359"/>
      <c r="K206" s="360"/>
    </row>
    <row r="207" spans="2:11" ht="15" customHeight="1">
      <c r="B207" s="358"/>
      <c r="C207" s="321"/>
      <c r="D207" s="321"/>
      <c r="E207" s="321"/>
      <c r="F207" s="361"/>
      <c r="G207" s="299"/>
      <c r="H207" s="362"/>
      <c r="I207" s="362"/>
      <c r="J207" s="362"/>
      <c r="K207" s="360"/>
    </row>
    <row r="208" spans="2:11" ht="15" customHeight="1">
      <c r="B208" s="358"/>
      <c r="C208" s="293" t="s">
        <v>551</v>
      </c>
      <c r="D208" s="321"/>
      <c r="E208" s="321"/>
      <c r="F208" s="314">
        <v>1</v>
      </c>
      <c r="G208" s="299"/>
      <c r="H208" s="359" t="s">
        <v>582</v>
      </c>
      <c r="I208" s="359"/>
      <c r="J208" s="359"/>
      <c r="K208" s="360"/>
    </row>
    <row r="209" spans="2:11" ht="15" customHeight="1">
      <c r="B209" s="358"/>
      <c r="C209" s="321"/>
      <c r="D209" s="321"/>
      <c r="E209" s="321"/>
      <c r="F209" s="314">
        <v>2</v>
      </c>
      <c r="G209" s="299"/>
      <c r="H209" s="359" t="s">
        <v>583</v>
      </c>
      <c r="I209" s="359"/>
      <c r="J209" s="359"/>
      <c r="K209" s="360"/>
    </row>
    <row r="210" spans="2:11" ht="15" customHeight="1">
      <c r="B210" s="358"/>
      <c r="C210" s="321"/>
      <c r="D210" s="321"/>
      <c r="E210" s="321"/>
      <c r="F210" s="314">
        <v>3</v>
      </c>
      <c r="G210" s="299"/>
      <c r="H210" s="359" t="s">
        <v>584</v>
      </c>
      <c r="I210" s="359"/>
      <c r="J210" s="359"/>
      <c r="K210" s="360"/>
    </row>
    <row r="211" spans="2:11" ht="15" customHeight="1">
      <c r="B211" s="358"/>
      <c r="C211" s="321"/>
      <c r="D211" s="321"/>
      <c r="E211" s="321"/>
      <c r="F211" s="314">
        <v>4</v>
      </c>
      <c r="G211" s="299"/>
      <c r="H211" s="359" t="s">
        <v>585</v>
      </c>
      <c r="I211" s="359"/>
      <c r="J211" s="359"/>
      <c r="K211" s="360"/>
    </row>
    <row r="212" spans="2:11" ht="12.75" customHeight="1">
      <c r="B212" s="363"/>
      <c r="C212" s="364"/>
      <c r="D212" s="364"/>
      <c r="E212" s="364"/>
      <c r="F212" s="364"/>
      <c r="G212" s="364"/>
      <c r="H212" s="364"/>
      <c r="I212" s="364"/>
      <c r="J212" s="364"/>
      <c r="K212" s="365"/>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E48:J48"/>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204:J204"/>
    <mergeCell ref="H199:J199"/>
    <mergeCell ref="H197:J197"/>
    <mergeCell ref="H208:J208"/>
    <mergeCell ref="H205:J205"/>
    <mergeCell ref="H203:J203"/>
    <mergeCell ref="H202:J202"/>
    <mergeCell ref="H200:J200"/>
    <mergeCell ref="H198:J198"/>
    <mergeCell ref="H210:J210"/>
    <mergeCell ref="H211:J211"/>
    <mergeCell ref="H209:J209"/>
    <mergeCell ref="H206:J20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HAVLIŠTA\František Bartoň</dc:creator>
  <cp:keywords/>
  <dc:description/>
  <cp:lastModifiedBy>František Bartoň</cp:lastModifiedBy>
  <dcterms:created xsi:type="dcterms:W3CDTF">2017-01-06T09:49:26Z</dcterms:created>
  <dcterms:modified xsi:type="dcterms:W3CDTF">2017-01-06T09:49:48Z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