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7"/>
  <workbookPr defaultThemeVersion="124226"/>
  <bookViews>
    <workbookView xWindow="0" yWindow="0" windowWidth="28800" windowHeight="12435" activeTab="0"/>
  </bookViews>
  <sheets>
    <sheet name="REKAPITULACE" sheetId="2" r:id="rId1"/>
    <sheet name="KÁCENÍ_ŘEZY" sheetId="3" r:id="rId2"/>
    <sheet name="VÝSADBA STROMŮ ALEJOVÝCH" sheetId="7" r:id="rId3"/>
    <sheet name="VÝSADBA STROMŮ OVOCNÝCH" sheetId="13" r:id="rId4"/>
  </sheets>
  <definedNames>
    <definedName name="_10Excel_BuiltIn_Print_Area_3_1_1_1_1_1" localSheetId="3">#REF!</definedName>
    <definedName name="_10Excel_BuiltIn_Print_Area_3_1_1_1_1_1">#REF!</definedName>
    <definedName name="_11Excel_BuiltIn_Print_Area_4_1" localSheetId="3">#REF!</definedName>
    <definedName name="_11Excel_BuiltIn_Print_Area_4_1">#REF!</definedName>
    <definedName name="_12Excel_BuiltIn_Print_Area_4_1_1" localSheetId="3">#REF!</definedName>
    <definedName name="_12Excel_BuiltIn_Print_Area_4_1_1">#REF!</definedName>
    <definedName name="_13Excel_BuiltIn_Print_Area_5_1_1" localSheetId="3">#REF!</definedName>
    <definedName name="_13Excel_BuiltIn_Print_Area_5_1_1">#REF!</definedName>
    <definedName name="_14Excel_BuiltIn_Print_Area_6_1" localSheetId="3">#REF!</definedName>
    <definedName name="_14Excel_BuiltIn_Print_Area_6_1">#REF!</definedName>
    <definedName name="_15Excel_BuiltIn_Print_Area_6_1_1_1" localSheetId="3">#REF!</definedName>
    <definedName name="_15Excel_BuiltIn_Print_Area_6_1_1_1">#REF!</definedName>
    <definedName name="_16Excel_BuiltIn_Print_Area_7_1" localSheetId="3">#REF!</definedName>
    <definedName name="_16Excel_BuiltIn_Print_Area_7_1">#REF!</definedName>
    <definedName name="_17Excel_BuiltIn_Print_Area_7_1_1" localSheetId="3">#REF!</definedName>
    <definedName name="_17Excel_BuiltIn_Print_Area_7_1_1">#REF!</definedName>
    <definedName name="_18Excel_BuiltIn_Print_Area_8_1_1_1_1" localSheetId="3">#REF!</definedName>
    <definedName name="_18Excel_BuiltIn_Print_Area_8_1_1_1_1">#REF!</definedName>
    <definedName name="_19Excel_BuiltIn_Print_Area_9_1_1" localSheetId="3">#REF!</definedName>
    <definedName name="_19Excel_BuiltIn_Print_Area_9_1_1">#REF!</definedName>
    <definedName name="_1Excel_BuiltIn_Print_Area_1_1" localSheetId="3">#REF!</definedName>
    <definedName name="_1Excel_BuiltIn_Print_Area_1_1">#REF!</definedName>
    <definedName name="_2Excel_BuiltIn_Print_Area_1_1_1_1_1_1" localSheetId="3">#REF!</definedName>
    <definedName name="_2Excel_BuiltIn_Print_Area_1_1_1_1_1_1">#REF!</definedName>
    <definedName name="_3Excel_BuiltIn_Print_Area_1_1_1_1_1_1_1_1" localSheetId="3">#REF!</definedName>
    <definedName name="_3Excel_BuiltIn_Print_Area_1_1_1_1_1_1_1_1">#REF!</definedName>
    <definedName name="_4Excel_BuiltIn_Print_Area_13_1" localSheetId="3">#REF!</definedName>
    <definedName name="_4Excel_BuiltIn_Print_Area_13_1">#REF!</definedName>
    <definedName name="_5Excel_BuiltIn_Print_Area_2_1" localSheetId="3">#REF!</definedName>
    <definedName name="_5Excel_BuiltIn_Print_Area_2_1">#REF!</definedName>
    <definedName name="_6Excel_BuiltIn_Print_Area_2_1_1" localSheetId="3">#REF!</definedName>
    <definedName name="_6Excel_BuiltIn_Print_Area_2_1_1">#REF!</definedName>
    <definedName name="_7Excel_BuiltIn_Print_Area_3_1" localSheetId="3">#REF!</definedName>
    <definedName name="_7Excel_BuiltIn_Print_Area_3_1">#REF!</definedName>
    <definedName name="_8Excel_BuiltIn_Print_Area_3_1_1" localSheetId="3">#REF!</definedName>
    <definedName name="_8Excel_BuiltIn_Print_Area_3_1_1">#REF!</definedName>
    <definedName name="_9Excel_BuiltIn_Print_Area_3_1_1_1_1" localSheetId="3">#REF!</definedName>
    <definedName name="_9Excel_BuiltIn_Print_Area_3_1_1_1_1">#REF!</definedName>
    <definedName name="E_1" localSheetId="3">#REF!</definedName>
    <definedName name="E_1">#REF!</definedName>
    <definedName name="E_3" localSheetId="3">#REF!</definedName>
    <definedName name="E_3">#REF!</definedName>
    <definedName name="Excel_9" localSheetId="3">#REF!</definedName>
    <definedName name="Excel_9">#REF!</definedName>
    <definedName name="Excel_BuiltIn_Print_Area_1_1" localSheetId="3">#REF!</definedName>
    <definedName name="Excel_BuiltIn_Print_Area_1_1">#REF!</definedName>
    <definedName name="Excel_BuiltIn_Print_Area_1_1_1" localSheetId="3">#REF!</definedName>
    <definedName name="Excel_BuiltIn_Print_Area_1_1_1">#REF!</definedName>
    <definedName name="Excel_BuiltIn_Print_Area_1_1_1_1" localSheetId="3">#REF!</definedName>
    <definedName name="Excel_BuiltIn_Print_Area_1_1_1_1">#REF!</definedName>
    <definedName name="Excel_BuiltIn_Print_Area_1_1_1_1_1" localSheetId="3">#REF!</definedName>
    <definedName name="Excel_BuiltIn_Print_Area_1_1_1_1_1">#REF!</definedName>
    <definedName name="Excel_BuiltIn_Print_Area_1_1_1_1_1_1" localSheetId="3">#REF!</definedName>
    <definedName name="Excel_BuiltIn_Print_Area_1_1_1_1_1_1">#REF!</definedName>
    <definedName name="Excel_BuiltIn_Print_Area_1_1_1_1_1_1_1">"$#REF!.$A$1:$E$142"</definedName>
    <definedName name="Excel_BuiltIn_Print_Area_1_1_1_1_1_1_1_1" localSheetId="3">#REF!</definedName>
    <definedName name="Excel_BuiltIn_Print_Area_1_1_1_1_1_1_1_1">#REF!</definedName>
    <definedName name="Excel_BuiltIn_Print_Area_1_1_1_1_1_1_1_1_1" localSheetId="3">#REF!</definedName>
    <definedName name="Excel_BuiltIn_Print_Area_1_1_1_1_1_1_1_1_1">#REF!</definedName>
    <definedName name="Excel_BuiltIn_Print_Area_10_1" localSheetId="3">#REF!</definedName>
    <definedName name="Excel_BuiltIn_Print_Area_10_1">#REF!</definedName>
    <definedName name="Excel_BuiltIn_Print_Area_10_1_1" localSheetId="3">#REF!</definedName>
    <definedName name="Excel_BuiltIn_Print_Area_10_1_1">#REF!</definedName>
    <definedName name="Excel_BuiltIn_Print_Area_10_1_1_1" localSheetId="3">#REF!</definedName>
    <definedName name="Excel_BuiltIn_Print_Area_10_1_1_1">#REF!</definedName>
    <definedName name="Excel_BuiltIn_Print_Area_11" localSheetId="3">#REF!</definedName>
    <definedName name="Excel_BuiltIn_Print_Area_11">#REF!</definedName>
    <definedName name="Excel_BuiltIn_Print_Area_11_1" localSheetId="3">#REF!</definedName>
    <definedName name="Excel_BuiltIn_Print_Area_11_1">#REF!</definedName>
    <definedName name="Excel_BuiltIn_Print_Area_11_1_1" localSheetId="3">#REF!</definedName>
    <definedName name="Excel_BuiltIn_Print_Area_11_1_1">#REF!</definedName>
    <definedName name="Excel_BuiltIn_Print_Area_11_1_1_1" localSheetId="3">#REF!</definedName>
    <definedName name="Excel_BuiltIn_Print_Area_11_1_1_1">#REF!</definedName>
    <definedName name="Excel_BuiltIn_Print_Area_13" localSheetId="3">#REF!</definedName>
    <definedName name="Excel_BuiltIn_Print_Area_13">#REF!</definedName>
    <definedName name="Excel_BuiltIn_Print_Area_16" localSheetId="3">#REF!</definedName>
    <definedName name="Excel_BuiltIn_Print_Area_16">#REF!</definedName>
    <definedName name="Excel_BuiltIn_Print_Area_2_1" localSheetId="3">#REF!</definedName>
    <definedName name="Excel_BuiltIn_Print_Area_2_1">#REF!</definedName>
    <definedName name="Excel_BuiltIn_Print_Area_2_1_1" localSheetId="3">#REF!</definedName>
    <definedName name="Excel_BuiltIn_Print_Area_2_1_1">#REF!</definedName>
    <definedName name="Excel_BuiltIn_Print_Area_2_1_1_1" localSheetId="3">#REF!</definedName>
    <definedName name="Excel_BuiltIn_Print_Area_2_1_1_1">#REF!</definedName>
    <definedName name="Excel_BuiltIn_Print_Area_2_1_1_1_1" localSheetId="3">#REF!</definedName>
    <definedName name="Excel_BuiltIn_Print_Area_2_1_1_1_1">#REF!</definedName>
    <definedName name="Excel_BuiltIn_Print_Area_3_1" localSheetId="3">#REF!</definedName>
    <definedName name="Excel_BuiltIn_Print_Area_3_1">#REF!</definedName>
    <definedName name="Excel_BuiltIn_Print_Area_3_1_1" localSheetId="3">#REF!</definedName>
    <definedName name="Excel_BuiltIn_Print_Area_3_1_1">#REF!</definedName>
    <definedName name="Excel_BuiltIn_Print_Area_3_1_1_1" localSheetId="3">#REF!</definedName>
    <definedName name="Excel_BuiltIn_Print_Area_3_1_1_1">#REF!</definedName>
    <definedName name="Excel_BuiltIn_Print_Area_3_1_1_1_1" localSheetId="3">#REF!</definedName>
    <definedName name="Excel_BuiltIn_Print_Area_3_1_1_1_1">#REF!</definedName>
    <definedName name="Excel_BuiltIn_Print_Area_3_1_1_1_1_1" localSheetId="3">#REF!</definedName>
    <definedName name="Excel_BuiltIn_Print_Area_3_1_1_1_1_1">#REF!</definedName>
    <definedName name="Excel_BuiltIn_Print_Area_4_1" localSheetId="3">#REF!</definedName>
    <definedName name="Excel_BuiltIn_Print_Area_4_1">#REF!</definedName>
    <definedName name="Excel_BuiltIn_Print_Area_4_1_1" localSheetId="3">#REF!</definedName>
    <definedName name="Excel_BuiltIn_Print_Area_4_1_1">#REF!</definedName>
    <definedName name="Excel_BuiltIn_Print_Area_4_1_1_1" localSheetId="3">#REF!</definedName>
    <definedName name="Excel_BuiltIn_Print_Area_4_1_1_1">#REF!</definedName>
    <definedName name="Excel_BuiltIn_Print_Area_4_1_1_1_1" localSheetId="3">#REF!</definedName>
    <definedName name="Excel_BuiltIn_Print_Area_4_1_1_1_1">#REF!</definedName>
    <definedName name="Excel_BuiltIn_Print_Area_5" localSheetId="3">#REF!</definedName>
    <definedName name="Excel_BuiltIn_Print_Area_5">#REF!</definedName>
    <definedName name="Excel_BuiltIn_Print_Area_5_1" localSheetId="3">#REF!</definedName>
    <definedName name="Excel_BuiltIn_Print_Area_5_1">#REF!</definedName>
    <definedName name="Excel_BuiltIn_Print_Area_5_1_1" localSheetId="3">#REF!</definedName>
    <definedName name="Excel_BuiltIn_Print_Area_5_1_1">#REF!</definedName>
    <definedName name="Excel_BuiltIn_Print_Area_5_1_1_1" localSheetId="3">#REF!</definedName>
    <definedName name="Excel_BuiltIn_Print_Area_5_1_1_1">#REF!</definedName>
    <definedName name="Excel_BuiltIn_Print_Area_6" localSheetId="3">#REF!</definedName>
    <definedName name="Excel_BuiltIn_Print_Area_6">#REF!</definedName>
    <definedName name="Excel_BuiltIn_Print_Area_6_1" localSheetId="3">#REF!</definedName>
    <definedName name="Excel_BuiltIn_Print_Area_6_1">#REF!</definedName>
    <definedName name="Excel_BuiltIn_Print_Area_6_1_1" localSheetId="3">#REF!</definedName>
    <definedName name="Excel_BuiltIn_Print_Area_6_1_1">#REF!</definedName>
    <definedName name="Excel_BuiltIn_Print_Area_6_1_1_1" localSheetId="3">#REF!</definedName>
    <definedName name="Excel_BuiltIn_Print_Area_6_1_1_1">#REF!</definedName>
    <definedName name="Excel_BuiltIn_Print_Area_7_1" localSheetId="3">#REF!</definedName>
    <definedName name="Excel_BuiltIn_Print_Area_7_1">#REF!</definedName>
    <definedName name="Excel_BuiltIn_Print_Area_7_1_1" localSheetId="3">#REF!</definedName>
    <definedName name="Excel_BuiltIn_Print_Area_7_1_1">#REF!</definedName>
    <definedName name="Excel_BuiltIn_Print_Area_8" localSheetId="3">#REF!</definedName>
    <definedName name="Excel_BuiltIn_Print_Area_8">#REF!</definedName>
    <definedName name="Excel_BuiltIn_Print_Area_8_1" localSheetId="3">#REF!</definedName>
    <definedName name="Excel_BuiltIn_Print_Area_8_1">#REF!</definedName>
    <definedName name="Excel_BuiltIn_Print_Area_8_1_1" localSheetId="3">#REF!</definedName>
    <definedName name="Excel_BuiltIn_Print_Area_8_1_1">#REF!</definedName>
    <definedName name="Excel_BuiltIn_Print_Area_8_1_1_1" localSheetId="3">#REF!</definedName>
    <definedName name="Excel_BuiltIn_Print_Area_8_1_1_1">#REF!</definedName>
    <definedName name="Excel_BuiltIn_Print_Area_8_1_1_1_1" localSheetId="3">#REF!</definedName>
    <definedName name="Excel_BuiltIn_Print_Area_8_1_1_1_1">#REF!</definedName>
    <definedName name="Excel_BuiltIn_Print_Area_9_1" localSheetId="3">#REF!</definedName>
    <definedName name="Excel_BuiltIn_Print_Area_9_1">#REF!</definedName>
    <definedName name="Excel_BuiltIn_Print_Area_9_1_1" localSheetId="3">#REF!</definedName>
    <definedName name="Excel_BuiltIn_Print_Area_9_1_1">#REF!</definedName>
    <definedName name="Excel_BuiltIn_Print_Area_9_1_1_1" localSheetId="3">#REF!</definedName>
    <definedName name="Excel_BuiltIn_Print_Area_9_1_1_1">#REF!</definedName>
    <definedName name="Excel_BuiltIn_Print_Titles_1" localSheetId="3">#REF!</definedName>
    <definedName name="Excel_BuiltIn_Print_Titles_1">#REF!</definedName>
    <definedName name="Excel_BuiltIn_Print_Titles_3" localSheetId="3">#REF!</definedName>
    <definedName name="Excel_BuiltIn_Print_Titles_3">#REF!</definedName>
    <definedName name="Excel_BuiltIn_Print_Titles_4" localSheetId="3">#REF!</definedName>
    <definedName name="Excel_BuiltIn_Print_Titles_4">#REF!</definedName>
    <definedName name="Excel_BuiltIn_Print_Titles_4_1">"$#REF!.$#REF!$#REF!:$#REF!$#REF!"</definedName>
    <definedName name="Excel_BuiltIn_Print_Titles_5" localSheetId="3">#REF!</definedName>
    <definedName name="Excel_BuiltIn_Print_Titles_5">#REF!</definedName>
    <definedName name="Excel_BuiltIn_Print_Titles_7" localSheetId="3">#REF!</definedName>
    <definedName name="Excel_BuiltIn_Print_Titles_7">#REF!</definedName>
    <definedName name="h" localSheetId="3">#REF!</definedName>
    <definedName name="h">#REF!</definedName>
    <definedName name="_xlnm.Print_Area" localSheetId="1">'KÁCENÍ_ŘEZY'!$A$1:$F$34</definedName>
    <definedName name="_xlnm.Print_Area" localSheetId="0">'REKAPITULACE'!$A$1:$F$29</definedName>
    <definedName name="_xlnm.Print_Area" localSheetId="2">'VÝSADBA STROMŮ ALEJOVÝCH'!$A$1:$F$33</definedName>
    <definedName name="_xlnm.Print_Area" localSheetId="3">'VÝSADBA STROMŮ OVOCNÝCH'!$A$1:$F$31</definedName>
    <definedName name="x" localSheetId="3">#REF!</definedName>
    <definedName name="x">#REF!</definedName>
    <definedName name="z" localSheetId="3">#REF!</definedName>
    <definedName name="z">#REF!</definedName>
    <definedName name="zzzzzzzzzzzzz" localSheetId="3">#REF!</definedName>
    <definedName name="zzzzzzzzzzzzz">#REF!</definedName>
  </definedNames>
  <calcPr calcId="125725"/>
</workbook>
</file>

<file path=xl/sharedStrings.xml><?xml version="1.0" encoding="utf-8"?>
<sst xmlns="http://schemas.openxmlformats.org/spreadsheetml/2006/main" count="243" uniqueCount="127">
  <si>
    <t>823-1   Plochy a úpravy území</t>
  </si>
  <si>
    <t>Rekapitulace</t>
  </si>
  <si>
    <t>Kč</t>
  </si>
  <si>
    <t>Kácení stromů, odstraňování keřů</t>
  </si>
  <si>
    <t>Práce</t>
  </si>
  <si>
    <t>Specifikace</t>
  </si>
  <si>
    <t>CELKEM SADOVÉ ÚPRAVY</t>
  </si>
  <si>
    <t>Cena celkem bez DPH</t>
  </si>
  <si>
    <t xml:space="preserve">Práce /montáž/  </t>
  </si>
  <si>
    <t>p.č.</t>
  </si>
  <si>
    <t>název</t>
  </si>
  <si>
    <t>m.j.</t>
  </si>
  <si>
    <t>množ.</t>
  </si>
  <si>
    <t>cena/jedn. /Kč/</t>
  </si>
  <si>
    <t>cena celk. /Kč/</t>
  </si>
  <si>
    <r>
      <t>m</t>
    </r>
    <r>
      <rPr>
        <vertAlign val="superscript"/>
        <sz val="8"/>
        <rFont val="Arial Narrow"/>
        <family val="2"/>
      </rPr>
      <t>2</t>
    </r>
  </si>
  <si>
    <t>ks</t>
  </si>
  <si>
    <t>Celkem</t>
  </si>
  <si>
    <t>cena/jedn /Kč/</t>
  </si>
  <si>
    <t>kg</t>
  </si>
  <si>
    <t>21%DPH</t>
  </si>
  <si>
    <t>Cena celkem vč. 21%DPH</t>
  </si>
  <si>
    <t>Ceny prací dle Katalogu popisů a směrných cen stavebních prací vydání 2013, ceny materiálu dle průměrných cen významných tuzemských dodavatelů, v cenách materiálu jsou zahrnuty náklady na pořízení, dopravu, popř. meziskladování</t>
  </si>
  <si>
    <t>Řezy stromů a keřů</t>
  </si>
  <si>
    <t>111 20-1101</t>
  </si>
  <si>
    <t>800-1   Zemní práce</t>
  </si>
  <si>
    <r>
      <rPr>
        <b/>
        <sz val="8"/>
        <rFont val="Arial Narrow"/>
        <family val="2"/>
      </rPr>
      <t xml:space="preserve">Odstranění křovin a stromů </t>
    </r>
    <r>
      <rPr>
        <sz val="8"/>
        <rFont val="Arial Narrow"/>
        <family val="2"/>
      </rPr>
      <t xml:space="preserve">o průměru kmene /krčku/ do 100mm s odkl. vytěžené dř. hmoty na vzdálenost do 50m, se složením na hromady, nebo s nalož. na dopravní prostř s odstraněním pařezu </t>
    </r>
    <r>
      <rPr>
        <i/>
        <sz val="8"/>
        <rFont val="Arial Narrow"/>
        <family val="2"/>
      </rPr>
      <t>v rov. nebo na svahu do 1:5 plochy jednotl. do 1000m2</t>
    </r>
  </si>
  <si>
    <t>112 10-1101</t>
  </si>
  <si>
    <t>112 10-1102</t>
  </si>
  <si>
    <t>112 10-1103</t>
  </si>
  <si>
    <t>112 10-1104</t>
  </si>
  <si>
    <t>112 10-1122</t>
  </si>
  <si>
    <t>R položka</t>
  </si>
  <si>
    <t>162 30-1401</t>
  </si>
  <si>
    <t>162 30-1402</t>
  </si>
  <si>
    <t>162 30-1403</t>
  </si>
  <si>
    <t>162 30-1404</t>
  </si>
  <si>
    <t>162 30-1406</t>
  </si>
  <si>
    <t>162 30-1411</t>
  </si>
  <si>
    <t>162 30-1412</t>
  </si>
  <si>
    <t>162 30-1413</t>
  </si>
  <si>
    <t>162 30-1414</t>
  </si>
  <si>
    <t>162 30-1416</t>
  </si>
  <si>
    <t>162 30-1501</t>
  </si>
  <si>
    <t>ŘEZ dřevin</t>
  </si>
  <si>
    <t>m</t>
  </si>
  <si>
    <t>Výsadba stromů listnatých alejových</t>
  </si>
  <si>
    <t>Výsadba stromů ovocných</t>
  </si>
  <si>
    <t>Výsadba stromů ovocných vysokokmenů, prostokořenných s řádně zapěstovanou korunkou, s 4-5ti výhony</t>
  </si>
  <si>
    <t>183 10-1115</t>
  </si>
  <si>
    <t>184 20-1111</t>
  </si>
  <si>
    <t>184 92-1096</t>
  </si>
  <si>
    <t>185 85-1121</t>
  </si>
  <si>
    <t>Práce celkem</t>
  </si>
  <si>
    <t>Specifikace materiálu /dodávka/  - v ceně jsou zahrnuty náklady na pořízení, dopravu, příp. meziskladování</t>
  </si>
  <si>
    <t>Výsadbový materiál celkem</t>
  </si>
  <si>
    <t>OSTATNÍ MATERIÁL</t>
  </si>
  <si>
    <t>Štěpka nebo mulčovací kůra (0,8m2/ks) vrstva 150mm</t>
  </si>
  <si>
    <t>m3</t>
  </si>
  <si>
    <t xml:space="preserve">Chránič kmene rákosový, v. 150 cm, délka 25cm vč. </t>
  </si>
  <si>
    <t>Ostatní materiál celkem</t>
  </si>
  <si>
    <t>Specifikace celkem</t>
  </si>
  <si>
    <t>Ovocný strom - různé druhy, vysokokmen (výška nasazení koruny 1,7m a výše), se zapěstovnou korunkou s min. 4-5ti výhony</t>
  </si>
  <si>
    <t>Půdní kondicioner /0,25 kg/jamka/</t>
  </si>
  <si>
    <t>Tabletové hnojivo s dlouhodobým uvolňováním např. Sylvamix Forte v dávce 100g/rosttlina</t>
  </si>
  <si>
    <t>185 85-1129</t>
  </si>
  <si>
    <t>Úvazek bavlněný š. 3cm, (0,5m/strom)</t>
  </si>
  <si>
    <t>Repelent proti okusu zvěří např. Aversol (k zimní i letní aplikaci) 5kg/100ks sazenic</t>
  </si>
  <si>
    <t>184 21-5113</t>
  </si>
  <si>
    <t>R-položka</t>
  </si>
  <si>
    <t>Výsadba stromů listnatých alejových 12-14, s balem, s řádně zapěstovanou korunkou, s průběžným kmenem</t>
  </si>
  <si>
    <t>ALEJOVÉ STROMY, bal.400-500</t>
  </si>
  <si>
    <t>Acer pseudoplatanus - javor klen 12-14</t>
  </si>
  <si>
    <t>Alnus glutinosa - olše lepkavá 12-14</t>
  </si>
  <si>
    <t>Tabletové hnojivo s dlouhodobým uvolňováním např. Sylvamix Forte v dávce 150g/rosttlina</t>
  </si>
  <si>
    <t>183 10-1114</t>
  </si>
  <si>
    <t>184 10-2114</t>
  </si>
  <si>
    <t xml:space="preserve">Výchovný řez </t>
  </si>
  <si>
    <t>184 21-5133</t>
  </si>
  <si>
    <t>Kůl frézovaný (kulatý) se špicí 8/250 3ks/strom</t>
  </si>
  <si>
    <t>Úvazek bavlněný š. 3cm, (3m/strom)</t>
  </si>
  <si>
    <t xml:space="preserve">Chránič kmene rákosový, v. 180 cm, délka 25cm vč. </t>
  </si>
  <si>
    <t>Příčka z půlené kulatiny, délka do 60cm</t>
  </si>
  <si>
    <t>112 25-1213</t>
  </si>
  <si>
    <r>
      <t xml:space="preserve">Vodorovné přemístění </t>
    </r>
    <r>
      <rPr>
        <sz val="8"/>
        <rFont val="Arial Narrow"/>
        <family val="2"/>
      </rPr>
      <t xml:space="preserve">smýcených křovin </t>
    </r>
    <r>
      <rPr>
        <b/>
        <sz val="8"/>
        <rFont val="Arial Narrow"/>
        <family val="2"/>
      </rPr>
      <t xml:space="preserve">do průměru </t>
    </r>
    <r>
      <rPr>
        <sz val="8"/>
        <rFont val="Arial Narrow"/>
        <family val="2"/>
      </rPr>
      <t xml:space="preserve">kmene 100mm na vzdálenost </t>
    </r>
    <r>
      <rPr>
        <b/>
        <sz val="8"/>
        <rFont val="Arial Narrow"/>
        <family val="2"/>
      </rPr>
      <t xml:space="preserve">do 5000m </t>
    </r>
    <r>
      <rPr>
        <sz val="8"/>
        <rFont val="Arial Narrow"/>
        <family val="2"/>
      </rPr>
      <t>včetně složení na vykázané místo</t>
    </r>
  </si>
  <si>
    <r>
      <t>Odfrézování pařezů (po kácených dř.) do hloubky</t>
    </r>
    <r>
      <rPr>
        <sz val="8"/>
        <rFont val="Arial Narrow"/>
        <family val="2"/>
      </rPr>
      <t xml:space="preserve"> </t>
    </r>
    <r>
      <rPr>
        <i/>
        <sz val="8"/>
        <rFont val="Arial Narrow"/>
        <family val="2"/>
      </rPr>
      <t>200mm v rov. nebo svahu do 1:5</t>
    </r>
  </si>
  <si>
    <r>
      <t>Pokácení stromu</t>
    </r>
    <r>
      <rPr>
        <sz val="8"/>
        <rFont val="Arial Narrow"/>
        <family val="2"/>
      </rPr>
      <t xml:space="preserve"> s rozřezáním a odstraněním větví a kmene do vzdálenosti 50m, se složením na hromady, nebo s naložením na dopravní prostředek </t>
    </r>
    <r>
      <rPr>
        <i/>
        <sz val="8"/>
        <rFont val="Arial Narrow"/>
        <family val="2"/>
      </rPr>
      <t>v rov. nebo na svahu do 1:5</t>
    </r>
    <r>
      <rPr>
        <b/>
        <sz val="8"/>
        <rFont val="Arial Narrow"/>
        <family val="2"/>
      </rPr>
      <t xml:space="preserve"> jehličnatého </t>
    </r>
    <r>
      <rPr>
        <sz val="8"/>
        <rFont val="Arial Narrow"/>
        <family val="2"/>
      </rPr>
      <t xml:space="preserve">o průměru kmene na řezné ploše pařezu přes 300 </t>
    </r>
    <r>
      <rPr>
        <b/>
        <sz val="8"/>
        <rFont val="Arial Narrow"/>
        <family val="2"/>
      </rPr>
      <t>do 500mm</t>
    </r>
  </si>
  <si>
    <r>
      <t>Vodorovné přemístní</t>
    </r>
    <r>
      <rPr>
        <sz val="8"/>
        <rFont val="Arial Narrow"/>
        <family val="2"/>
      </rPr>
      <t xml:space="preserve"> </t>
    </r>
    <r>
      <rPr>
        <b/>
        <sz val="8"/>
        <rFont val="Arial Narrow"/>
        <family val="2"/>
      </rPr>
      <t>větví</t>
    </r>
    <r>
      <rPr>
        <sz val="8"/>
        <rFont val="Arial Narrow"/>
        <family val="2"/>
      </rPr>
      <t xml:space="preserve"> smýcených stromů</t>
    </r>
    <r>
      <rPr>
        <b/>
        <sz val="8"/>
        <rFont val="Arial Narrow"/>
        <family val="2"/>
      </rPr>
      <t xml:space="preserve"> jehličnatých</t>
    </r>
    <r>
      <rPr>
        <sz val="8"/>
        <rFont val="Arial Narrow"/>
        <family val="2"/>
      </rPr>
      <t xml:space="preserve"> o prům. pařezu </t>
    </r>
    <r>
      <rPr>
        <b/>
        <sz val="8"/>
        <rFont val="Arial Narrow"/>
        <family val="2"/>
      </rPr>
      <t xml:space="preserve">od 300 do 500mm </t>
    </r>
    <r>
      <rPr>
        <sz val="8"/>
        <rFont val="Arial Narrow"/>
        <family val="2"/>
      </rPr>
      <t xml:space="preserve">na vzdálenost </t>
    </r>
    <r>
      <rPr>
        <b/>
        <sz val="8"/>
        <rFont val="Arial Narrow"/>
        <family val="2"/>
      </rPr>
      <t xml:space="preserve">do 5000m </t>
    </r>
    <r>
      <rPr>
        <sz val="8"/>
        <rFont val="Arial Narrow"/>
        <family val="2"/>
      </rPr>
      <t>s naložením, složením a dopravou</t>
    </r>
  </si>
  <si>
    <t>184 21-5413</t>
  </si>
  <si>
    <r>
      <t xml:space="preserve">Zhotovení závlahové mísy u solitérních dřevin </t>
    </r>
    <r>
      <rPr>
        <sz val="8"/>
        <rFont val="Arial Narrow"/>
        <family val="2"/>
      </rPr>
      <t>v rov nebo svahu do 1:5, o prům. mísy přes 1m</t>
    </r>
  </si>
  <si>
    <r>
      <t xml:space="preserve">Výsadba stromu s balem 400-500mm </t>
    </r>
    <r>
      <rPr>
        <sz val="8"/>
        <rFont val="Arial Narrow"/>
        <family val="2"/>
      </rPr>
      <t xml:space="preserve">do předem vyhloubené jamky se zalitím </t>
    </r>
    <r>
      <rPr>
        <i/>
        <sz val="8"/>
        <rFont val="Arial Narrow"/>
        <family val="2"/>
      </rPr>
      <t>v rov. nebo na svahu do 1:5</t>
    </r>
  </si>
  <si>
    <r>
      <t xml:space="preserve">Ukotvení dřeviny třemi kůly </t>
    </r>
    <r>
      <rPr>
        <sz val="8"/>
        <rFont val="Arial Narrow"/>
        <family val="2"/>
      </rPr>
      <t>při délce kůlů</t>
    </r>
    <r>
      <rPr>
        <b/>
        <sz val="8"/>
        <rFont val="Arial Narrow"/>
        <family val="2"/>
      </rPr>
      <t xml:space="preserve"> přes 2 do 3m</t>
    </r>
  </si>
  <si>
    <r>
      <t xml:space="preserve">Mulčování vysazených rostlin </t>
    </r>
    <r>
      <rPr>
        <sz val="8"/>
        <rFont val="Arial Narrow"/>
        <family val="2"/>
      </rPr>
      <t xml:space="preserve">s případným naložením odpadu na dopr. prostředek, s odvozem na vzdál. do 20km a se složením, </t>
    </r>
    <r>
      <rPr>
        <b/>
        <sz val="8"/>
        <rFont val="Arial Narrow"/>
        <family val="2"/>
      </rPr>
      <t xml:space="preserve">při tl. </t>
    </r>
    <r>
      <rPr>
        <sz val="8"/>
        <rFont val="Arial Narrow"/>
        <family val="2"/>
      </rPr>
      <t>mulče od 100</t>
    </r>
    <r>
      <rPr>
        <b/>
        <sz val="8"/>
        <rFont val="Arial Narrow"/>
        <family val="2"/>
      </rPr>
      <t xml:space="preserve"> do 150mm,</t>
    </r>
    <r>
      <rPr>
        <i/>
        <sz val="8"/>
        <rFont val="Arial Narrow"/>
        <family val="2"/>
      </rPr>
      <t xml:space="preserve"> v rov. nebo na svahu do 1:5 </t>
    </r>
  </si>
  <si>
    <r>
      <t xml:space="preserve">Dovoz vody </t>
    </r>
    <r>
      <rPr>
        <sz val="8"/>
        <rFont val="Arial Narrow"/>
        <family val="2"/>
      </rPr>
      <t xml:space="preserve">pro zálivku rostlin na vzdálenost </t>
    </r>
    <r>
      <rPr>
        <b/>
        <sz val="8"/>
        <rFont val="Arial Narrow"/>
        <family val="2"/>
      </rPr>
      <t>do 1000m 80</t>
    </r>
    <r>
      <rPr>
        <sz val="8"/>
        <rFont val="Arial Narrow"/>
        <family val="2"/>
      </rPr>
      <t xml:space="preserve"> l/ks</t>
    </r>
  </si>
  <si>
    <r>
      <t>m</t>
    </r>
    <r>
      <rPr>
        <vertAlign val="superscript"/>
        <sz val="8"/>
        <rFont val="Arial Narrow"/>
        <family val="2"/>
      </rPr>
      <t>3</t>
    </r>
  </si>
  <si>
    <r>
      <t xml:space="preserve">Příplatek k ceně </t>
    </r>
    <r>
      <rPr>
        <sz val="8"/>
        <rFont val="Arial Narrow"/>
        <family val="2"/>
      </rPr>
      <t>za každých i započatých 1000m</t>
    </r>
    <r>
      <rPr>
        <b/>
        <sz val="8"/>
        <rFont val="Arial Narrow"/>
        <family val="2"/>
      </rPr>
      <t xml:space="preserve"> 80</t>
    </r>
    <r>
      <rPr>
        <sz val="8"/>
        <rFont val="Arial Narrow"/>
        <family val="2"/>
      </rPr>
      <t xml:space="preserve"> l/ks, 4km</t>
    </r>
  </si>
  <si>
    <r>
      <t xml:space="preserve">Ochrana rostlin před okusem zvěří </t>
    </r>
    <r>
      <rPr>
        <i/>
        <sz val="8"/>
        <rFont val="Arial Narrow"/>
        <family val="2"/>
      </rPr>
      <t xml:space="preserve">v rovině nebo na svahu do 1:5 </t>
    </r>
    <r>
      <rPr>
        <sz val="8"/>
        <rFont val="Arial Narrow"/>
        <family val="2"/>
      </rPr>
      <t>chráničem z rákosu nebo umělé hmoty, včetně nátěru spodních větví repelentem proti okusu</t>
    </r>
  </si>
  <si>
    <t>185 80-2114</t>
  </si>
  <si>
    <r>
      <t xml:space="preserve">Hnojení </t>
    </r>
    <r>
      <rPr>
        <sz val="8"/>
        <rFont val="Arial Narrow"/>
        <family val="2"/>
      </rPr>
      <t xml:space="preserve">půdy nebo trávníku s rozprostřením nebo rozdělením hnojiva </t>
    </r>
    <r>
      <rPr>
        <b/>
        <sz val="8"/>
        <rFont val="Arial Narrow"/>
        <family val="2"/>
      </rPr>
      <t>umělým hnojivem</t>
    </r>
    <r>
      <rPr>
        <sz val="8"/>
        <rFont val="Arial Narrow"/>
        <family val="2"/>
      </rPr>
      <t xml:space="preserve"> s rozdělením k jednotlivým rostlinám </t>
    </r>
    <r>
      <rPr>
        <i/>
        <sz val="8"/>
        <rFont val="Arial Narrow"/>
        <family val="2"/>
      </rPr>
      <t xml:space="preserve">v rov. nebo na svahu do 1:5 </t>
    </r>
  </si>
  <si>
    <t>t</t>
  </si>
  <si>
    <r>
      <t>Hloubení jamek</t>
    </r>
    <r>
      <rPr>
        <sz val="8"/>
        <rFont val="Arial Narrow"/>
        <family val="2"/>
      </rPr>
      <t xml:space="preserve"> pro vysazování rostlin v hornině 1 až 4</t>
    </r>
    <r>
      <rPr>
        <b/>
        <sz val="8"/>
        <rFont val="Arial Narrow"/>
        <family val="2"/>
      </rPr>
      <t xml:space="preserve"> bez výměny půdy</t>
    </r>
    <r>
      <rPr>
        <sz val="8"/>
        <rFont val="Arial Narrow"/>
        <family val="2"/>
      </rPr>
      <t xml:space="preserve">, s případným naložením přebytečných výkopků na dopr. prostředek, s odvozem na vzdál. do 20km a se složením, </t>
    </r>
    <r>
      <rPr>
        <i/>
        <sz val="8"/>
        <rFont val="Arial Narrow"/>
        <family val="2"/>
      </rPr>
      <t xml:space="preserve">v rov. nebo svahu do 1:5 </t>
    </r>
    <r>
      <rPr>
        <b/>
        <sz val="8"/>
        <rFont val="Arial Narrow"/>
        <family val="2"/>
      </rPr>
      <t>objemu přes 0,125 do 0,4m</t>
    </r>
    <r>
      <rPr>
        <b/>
        <vertAlign val="superscript"/>
        <sz val="8"/>
        <rFont val="Arial Narrow"/>
        <family val="2"/>
      </rPr>
      <t>3</t>
    </r>
    <r>
      <rPr>
        <sz val="8"/>
        <rFont val="Arial Narrow"/>
        <family val="2"/>
      </rPr>
      <t>, včetně smísení zeminy s kondicionerem</t>
    </r>
  </si>
  <si>
    <t xml:space="preserve">Půdní kondicioner /0,50 kg/jamka/ </t>
  </si>
  <si>
    <r>
      <t xml:space="preserve">Výsadba stromu bez balu </t>
    </r>
    <r>
      <rPr>
        <sz val="8"/>
        <rFont val="Arial Narrow"/>
        <family val="2"/>
      </rPr>
      <t xml:space="preserve">do předem vyhloubené jamky se zalitím </t>
    </r>
    <r>
      <rPr>
        <i/>
        <sz val="8"/>
        <rFont val="Arial Narrow"/>
        <family val="2"/>
      </rPr>
      <t>v rov. nebo na svahu do 1:5</t>
    </r>
    <r>
      <rPr>
        <sz val="8"/>
        <rFont val="Arial Narrow"/>
        <family val="2"/>
      </rPr>
      <t>, při výšce kmene</t>
    </r>
    <r>
      <rPr>
        <b/>
        <sz val="8"/>
        <rFont val="Arial Narrow"/>
        <family val="2"/>
      </rPr>
      <t xml:space="preserve"> do 1,8m</t>
    </r>
  </si>
  <si>
    <r>
      <t xml:space="preserve">Ukotvení dřeviny jedním kůlem </t>
    </r>
    <r>
      <rPr>
        <sz val="8"/>
        <rFont val="Arial Narrow"/>
        <family val="2"/>
      </rPr>
      <t>při délce kůlů</t>
    </r>
    <r>
      <rPr>
        <b/>
        <sz val="8"/>
        <rFont val="Arial Narrow"/>
        <family val="2"/>
      </rPr>
      <t xml:space="preserve"> přes 2 do 3m</t>
    </r>
  </si>
  <si>
    <r>
      <t xml:space="preserve">Dovoz vody </t>
    </r>
    <r>
      <rPr>
        <sz val="8"/>
        <rFont val="Arial Narrow"/>
        <family val="2"/>
      </rPr>
      <t xml:space="preserve">pro zálivku rostlin na vzdálenost </t>
    </r>
    <r>
      <rPr>
        <b/>
        <sz val="8"/>
        <rFont val="Arial Narrow"/>
        <family val="2"/>
      </rPr>
      <t>do 1000m 50</t>
    </r>
    <r>
      <rPr>
        <sz val="8"/>
        <rFont val="Arial Narrow"/>
        <family val="2"/>
      </rPr>
      <t xml:space="preserve"> l/ks</t>
    </r>
  </si>
  <si>
    <r>
      <t xml:space="preserve">Příplatek k ceně </t>
    </r>
    <r>
      <rPr>
        <sz val="8"/>
        <rFont val="Arial Narrow"/>
        <family val="2"/>
      </rPr>
      <t>za každých i započatých 1000m</t>
    </r>
    <r>
      <rPr>
        <b/>
        <sz val="8"/>
        <rFont val="Arial Narrow"/>
        <family val="2"/>
      </rPr>
      <t xml:space="preserve"> 50</t>
    </r>
    <r>
      <rPr>
        <sz val="8"/>
        <rFont val="Arial Narrow"/>
        <family val="2"/>
      </rPr>
      <t xml:space="preserve"> l/ks, 4km</t>
    </r>
  </si>
  <si>
    <t>Kůl frézovaný (kulatý) se špicí 6/250 1ks/strom</t>
  </si>
  <si>
    <r>
      <t>Hloubení jamek</t>
    </r>
    <r>
      <rPr>
        <sz val="8"/>
        <rFont val="Arial Narrow"/>
        <family val="2"/>
      </rPr>
      <t xml:space="preserve"> pro vysazování rostlin v hornině 1 až 4</t>
    </r>
    <r>
      <rPr>
        <b/>
        <sz val="8"/>
        <rFont val="Arial Narrow"/>
        <family val="2"/>
      </rPr>
      <t xml:space="preserve"> bez výměny půdy</t>
    </r>
    <r>
      <rPr>
        <sz val="8"/>
        <rFont val="Arial Narrow"/>
        <family val="2"/>
      </rPr>
      <t xml:space="preserve">, s případným naložením přebytečných výkopků na dopr. prostředek, s odvozem na vzdál. do 20km a se složením, </t>
    </r>
    <r>
      <rPr>
        <i/>
        <sz val="8"/>
        <rFont val="Arial Narrow"/>
        <family val="2"/>
      </rPr>
      <t xml:space="preserve">v rov. nebo svahu do 1:5 </t>
    </r>
    <r>
      <rPr>
        <b/>
        <sz val="8"/>
        <rFont val="Arial Narrow"/>
        <family val="2"/>
      </rPr>
      <t>objemu přes 0,05 do 0,125m</t>
    </r>
    <r>
      <rPr>
        <b/>
        <vertAlign val="superscript"/>
        <sz val="8"/>
        <rFont val="Arial Narrow"/>
        <family val="2"/>
      </rPr>
      <t>3</t>
    </r>
    <r>
      <rPr>
        <sz val="8"/>
        <rFont val="Arial Narrow"/>
        <family val="2"/>
      </rPr>
      <t>,  včetně smísení zeminy s kondicionerem</t>
    </r>
  </si>
  <si>
    <r>
      <t>Pokácení stromu</t>
    </r>
    <r>
      <rPr>
        <sz val="8"/>
        <rFont val="Arial Narrow"/>
        <family val="2"/>
      </rPr>
      <t xml:space="preserve"> s rozřezáním a odstraněním větví a kmene do vzdálenosti 50m, se složením na hromady, nebo s naložením na dopravní prostředek </t>
    </r>
    <r>
      <rPr>
        <i/>
        <sz val="8"/>
        <rFont val="Arial Narrow"/>
        <family val="2"/>
      </rPr>
      <t>v rov. nebo na svahu do 1:5</t>
    </r>
    <r>
      <rPr>
        <b/>
        <sz val="8"/>
        <rFont val="Arial Narrow"/>
        <family val="2"/>
      </rPr>
      <t xml:space="preserve"> listnatého </t>
    </r>
    <r>
      <rPr>
        <sz val="8"/>
        <rFont val="Arial Narrow"/>
        <family val="2"/>
      </rPr>
      <t xml:space="preserve">o průměru kmene na řezné ploše pařezu přes 100 </t>
    </r>
    <r>
      <rPr>
        <b/>
        <sz val="8"/>
        <rFont val="Arial Narrow"/>
        <family val="2"/>
      </rPr>
      <t>do 300mm</t>
    </r>
  </si>
  <si>
    <r>
      <t>Pokácení stromu</t>
    </r>
    <r>
      <rPr>
        <sz val="8"/>
        <rFont val="Arial Narrow"/>
        <family val="2"/>
      </rPr>
      <t xml:space="preserve"> s rozřezáním a odstraněním větví a kmene do vzdálenosti 50m, se složením na hromady, nebo s naložením na dopravní prostředek </t>
    </r>
    <r>
      <rPr>
        <i/>
        <sz val="8"/>
        <rFont val="Arial Narrow"/>
        <family val="2"/>
      </rPr>
      <t>v rov. nebo na svahu do 1:5</t>
    </r>
    <r>
      <rPr>
        <b/>
        <sz val="8"/>
        <rFont val="Arial Narrow"/>
        <family val="2"/>
      </rPr>
      <t xml:space="preserve"> listnatého </t>
    </r>
    <r>
      <rPr>
        <sz val="8"/>
        <rFont val="Arial Narrow"/>
        <family val="2"/>
      </rPr>
      <t xml:space="preserve">o průměru kmene na řezné ploše pařezu přes 300 </t>
    </r>
    <r>
      <rPr>
        <b/>
        <sz val="8"/>
        <rFont val="Arial Narrow"/>
        <family val="2"/>
      </rPr>
      <t>do 500mm</t>
    </r>
  </si>
  <si>
    <r>
      <t>Pokácení stromu</t>
    </r>
    <r>
      <rPr>
        <sz val="8"/>
        <rFont val="Arial Narrow"/>
        <family val="2"/>
      </rPr>
      <t xml:space="preserve"> s rozřezáním a odstraněním větví a kmene do vzdálenosti 50m, se složením na hromady, nebo s naložením na dopravní prostředek </t>
    </r>
    <r>
      <rPr>
        <i/>
        <sz val="8"/>
        <rFont val="Arial Narrow"/>
        <family val="2"/>
      </rPr>
      <t>v rov. nebo na svahu do 1:5</t>
    </r>
    <r>
      <rPr>
        <b/>
        <sz val="8"/>
        <rFont val="Arial Narrow"/>
        <family val="2"/>
      </rPr>
      <t xml:space="preserve"> listnatého </t>
    </r>
    <r>
      <rPr>
        <sz val="8"/>
        <rFont val="Arial Narrow"/>
        <family val="2"/>
      </rPr>
      <t xml:space="preserve">o průměru kmene na řezné ploše pařezu přes 500 </t>
    </r>
    <r>
      <rPr>
        <b/>
        <sz val="8"/>
        <rFont val="Arial Narrow"/>
        <family val="2"/>
      </rPr>
      <t>do 700mm</t>
    </r>
  </si>
  <si>
    <r>
      <t>Pokácení stromu</t>
    </r>
    <r>
      <rPr>
        <sz val="8"/>
        <rFont val="Arial Narrow"/>
        <family val="2"/>
      </rPr>
      <t xml:space="preserve"> s rozřezáním a odstraněním větví a kmene do vzdálenosti 50m, se složením na hromady, nebo s naložením na dopravní prostředek </t>
    </r>
    <r>
      <rPr>
        <i/>
        <sz val="8"/>
        <rFont val="Arial Narrow"/>
        <family val="2"/>
      </rPr>
      <t>v rov. nebo na svahu do 1:5</t>
    </r>
    <r>
      <rPr>
        <b/>
        <sz val="8"/>
        <rFont val="Arial Narrow"/>
        <family val="2"/>
      </rPr>
      <t xml:space="preserve"> listnatého </t>
    </r>
    <r>
      <rPr>
        <sz val="8"/>
        <rFont val="Arial Narrow"/>
        <family val="2"/>
      </rPr>
      <t xml:space="preserve">o průměru kmene na řezné ploše pařezu přes 700 </t>
    </r>
    <r>
      <rPr>
        <b/>
        <sz val="8"/>
        <rFont val="Arial Narrow"/>
        <family val="2"/>
      </rPr>
      <t>do 900mm</t>
    </r>
  </si>
  <si>
    <r>
      <t>Vodorovné přemístní</t>
    </r>
    <r>
      <rPr>
        <sz val="8"/>
        <rFont val="Arial Narrow"/>
        <family val="2"/>
      </rPr>
      <t xml:space="preserve"> </t>
    </r>
    <r>
      <rPr>
        <b/>
        <sz val="8"/>
        <rFont val="Arial Narrow"/>
        <family val="2"/>
      </rPr>
      <t>větví</t>
    </r>
    <r>
      <rPr>
        <sz val="8"/>
        <rFont val="Arial Narrow"/>
        <family val="2"/>
      </rPr>
      <t xml:space="preserve"> smýcených stromů</t>
    </r>
    <r>
      <rPr>
        <b/>
        <sz val="8"/>
        <rFont val="Arial Narrow"/>
        <family val="2"/>
      </rPr>
      <t xml:space="preserve"> listnatých</t>
    </r>
    <r>
      <rPr>
        <sz val="8"/>
        <rFont val="Arial Narrow"/>
        <family val="2"/>
      </rPr>
      <t xml:space="preserve"> o prům. pařezu </t>
    </r>
    <r>
      <rPr>
        <b/>
        <sz val="8"/>
        <rFont val="Arial Narrow"/>
        <family val="2"/>
      </rPr>
      <t xml:space="preserve">od 100 do 300mm </t>
    </r>
    <r>
      <rPr>
        <sz val="8"/>
        <rFont val="Arial Narrow"/>
        <family val="2"/>
      </rPr>
      <t xml:space="preserve">na vzdálenost </t>
    </r>
    <r>
      <rPr>
        <b/>
        <sz val="8"/>
        <rFont val="Arial Narrow"/>
        <family val="2"/>
      </rPr>
      <t xml:space="preserve">do 5000m </t>
    </r>
    <r>
      <rPr>
        <sz val="8"/>
        <rFont val="Arial Narrow"/>
        <family val="2"/>
      </rPr>
      <t>s naložením, složením a dopravou</t>
    </r>
  </si>
  <si>
    <r>
      <t>Vodorovné přemístní větví</t>
    </r>
    <r>
      <rPr>
        <sz val="8"/>
        <rFont val="Arial Narrow"/>
        <family val="2"/>
      </rPr>
      <t xml:space="preserve"> smýcených stromů</t>
    </r>
    <r>
      <rPr>
        <b/>
        <sz val="8"/>
        <rFont val="Arial Narrow"/>
        <family val="2"/>
      </rPr>
      <t xml:space="preserve"> listnatých</t>
    </r>
    <r>
      <rPr>
        <sz val="8"/>
        <rFont val="Arial Narrow"/>
        <family val="2"/>
      </rPr>
      <t xml:space="preserve"> o prům. pařezu </t>
    </r>
    <r>
      <rPr>
        <b/>
        <sz val="8"/>
        <rFont val="Arial Narrow"/>
        <family val="2"/>
      </rPr>
      <t xml:space="preserve">od 300 do 500mm </t>
    </r>
    <r>
      <rPr>
        <sz val="8"/>
        <rFont val="Arial Narrow"/>
        <family val="2"/>
      </rPr>
      <t xml:space="preserve">na vzdálenost </t>
    </r>
    <r>
      <rPr>
        <b/>
        <sz val="8"/>
        <rFont val="Arial Narrow"/>
        <family val="2"/>
      </rPr>
      <t xml:space="preserve">do 5000m </t>
    </r>
    <r>
      <rPr>
        <sz val="8"/>
        <rFont val="Arial Narrow"/>
        <family val="2"/>
      </rPr>
      <t>s naložením, složením a dopravou</t>
    </r>
  </si>
  <si>
    <r>
      <t>Vodorovné přemístní</t>
    </r>
    <r>
      <rPr>
        <sz val="8"/>
        <rFont val="Arial Narrow"/>
        <family val="2"/>
      </rPr>
      <t xml:space="preserve"> </t>
    </r>
    <r>
      <rPr>
        <b/>
        <sz val="8"/>
        <rFont val="Arial Narrow"/>
        <family val="2"/>
      </rPr>
      <t>větví</t>
    </r>
    <r>
      <rPr>
        <sz val="8"/>
        <rFont val="Arial Narrow"/>
        <family val="2"/>
      </rPr>
      <t xml:space="preserve"> smýcených stromů</t>
    </r>
    <r>
      <rPr>
        <b/>
        <sz val="8"/>
        <rFont val="Arial Narrow"/>
        <family val="2"/>
      </rPr>
      <t xml:space="preserve"> listnatých</t>
    </r>
    <r>
      <rPr>
        <sz val="8"/>
        <rFont val="Arial Narrow"/>
        <family val="2"/>
      </rPr>
      <t xml:space="preserve"> o prům. pařezu </t>
    </r>
    <r>
      <rPr>
        <b/>
        <sz val="8"/>
        <rFont val="Arial Narrow"/>
        <family val="2"/>
      </rPr>
      <t xml:space="preserve">od 500 do 700mm </t>
    </r>
    <r>
      <rPr>
        <sz val="8"/>
        <rFont val="Arial Narrow"/>
        <family val="2"/>
      </rPr>
      <t xml:space="preserve">na vzdálenost </t>
    </r>
    <r>
      <rPr>
        <b/>
        <sz val="8"/>
        <rFont val="Arial Narrow"/>
        <family val="2"/>
      </rPr>
      <t xml:space="preserve">do 5000m </t>
    </r>
    <r>
      <rPr>
        <sz val="8"/>
        <rFont val="Arial Narrow"/>
        <family val="2"/>
      </rPr>
      <t>s naložením, složením a dopravou</t>
    </r>
  </si>
  <si>
    <r>
      <t>Vodorovné přemístní</t>
    </r>
    <r>
      <rPr>
        <sz val="8"/>
        <rFont val="Arial Narrow"/>
        <family val="2"/>
      </rPr>
      <t xml:space="preserve"> </t>
    </r>
    <r>
      <rPr>
        <b/>
        <sz val="8"/>
        <rFont val="Arial Narrow"/>
        <family val="2"/>
      </rPr>
      <t>větví</t>
    </r>
    <r>
      <rPr>
        <sz val="8"/>
        <rFont val="Arial Narrow"/>
        <family val="2"/>
      </rPr>
      <t xml:space="preserve"> smýcených stromů</t>
    </r>
    <r>
      <rPr>
        <b/>
        <sz val="8"/>
        <rFont val="Arial Narrow"/>
        <family val="2"/>
      </rPr>
      <t xml:space="preserve"> listnatých</t>
    </r>
    <r>
      <rPr>
        <sz val="8"/>
        <rFont val="Arial Narrow"/>
        <family val="2"/>
      </rPr>
      <t xml:space="preserve"> o prům. pařezu </t>
    </r>
    <r>
      <rPr>
        <b/>
        <sz val="8"/>
        <rFont val="Arial Narrow"/>
        <family val="2"/>
      </rPr>
      <t xml:space="preserve">od 700 do 900mm </t>
    </r>
    <r>
      <rPr>
        <sz val="8"/>
        <rFont val="Arial Narrow"/>
        <family val="2"/>
      </rPr>
      <t xml:space="preserve">na vzdálenost </t>
    </r>
    <r>
      <rPr>
        <b/>
        <sz val="8"/>
        <rFont val="Arial Narrow"/>
        <family val="2"/>
      </rPr>
      <t xml:space="preserve">do 5000m </t>
    </r>
    <r>
      <rPr>
        <sz val="8"/>
        <rFont val="Arial Narrow"/>
        <family val="2"/>
      </rPr>
      <t>s naložením, složením a dopravou</t>
    </r>
  </si>
  <si>
    <r>
      <t>Vodorovné přemístní kmenů</t>
    </r>
    <r>
      <rPr>
        <sz val="8"/>
        <rFont val="Arial Narrow"/>
        <family val="2"/>
      </rPr>
      <t xml:space="preserve"> smýcených stromů</t>
    </r>
    <r>
      <rPr>
        <b/>
        <sz val="8"/>
        <rFont val="Arial Narrow"/>
        <family val="2"/>
      </rPr>
      <t xml:space="preserve"> listnatých</t>
    </r>
    <r>
      <rPr>
        <sz val="8"/>
        <rFont val="Arial Narrow"/>
        <family val="2"/>
      </rPr>
      <t xml:space="preserve"> o prům. pařezu </t>
    </r>
    <r>
      <rPr>
        <b/>
        <sz val="8"/>
        <rFont val="Arial Narrow"/>
        <family val="2"/>
      </rPr>
      <t xml:space="preserve">od 100 do 300mm </t>
    </r>
    <r>
      <rPr>
        <sz val="8"/>
        <rFont val="Arial Narrow"/>
        <family val="2"/>
      </rPr>
      <t xml:space="preserve">na vzdálenost </t>
    </r>
    <r>
      <rPr>
        <b/>
        <sz val="8"/>
        <rFont val="Arial Narrow"/>
        <family val="2"/>
      </rPr>
      <t xml:space="preserve">do 5000m </t>
    </r>
    <r>
      <rPr>
        <sz val="8"/>
        <rFont val="Arial Narrow"/>
        <family val="2"/>
      </rPr>
      <t>s naložením, složením a dopravou</t>
    </r>
  </si>
  <si>
    <r>
      <t>Vodorovné přemístní</t>
    </r>
    <r>
      <rPr>
        <sz val="8"/>
        <rFont val="Arial Narrow"/>
        <family val="2"/>
      </rPr>
      <t xml:space="preserve"> </t>
    </r>
    <r>
      <rPr>
        <b/>
        <sz val="8"/>
        <rFont val="Arial Narrow"/>
        <family val="2"/>
      </rPr>
      <t>kmenů</t>
    </r>
    <r>
      <rPr>
        <sz val="8"/>
        <rFont val="Arial Narrow"/>
        <family val="2"/>
      </rPr>
      <t xml:space="preserve"> smýcených stromů</t>
    </r>
    <r>
      <rPr>
        <b/>
        <sz val="8"/>
        <rFont val="Arial Narrow"/>
        <family val="2"/>
      </rPr>
      <t xml:space="preserve"> listnatých</t>
    </r>
    <r>
      <rPr>
        <sz val="8"/>
        <rFont val="Arial Narrow"/>
        <family val="2"/>
      </rPr>
      <t xml:space="preserve"> o prům. pařezu </t>
    </r>
    <r>
      <rPr>
        <b/>
        <sz val="8"/>
        <rFont val="Arial Narrow"/>
        <family val="2"/>
      </rPr>
      <t xml:space="preserve">od 300 do 500mm </t>
    </r>
    <r>
      <rPr>
        <sz val="8"/>
        <rFont val="Arial Narrow"/>
        <family val="2"/>
      </rPr>
      <t xml:space="preserve">na vzdálenost </t>
    </r>
    <r>
      <rPr>
        <b/>
        <sz val="8"/>
        <rFont val="Arial Narrow"/>
        <family val="2"/>
      </rPr>
      <t xml:space="preserve">do 5000m </t>
    </r>
    <r>
      <rPr>
        <sz val="8"/>
        <rFont val="Arial Narrow"/>
        <family val="2"/>
      </rPr>
      <t>s naložením, složením a dopravou</t>
    </r>
  </si>
  <si>
    <r>
      <t>Vodorovné přemístní</t>
    </r>
    <r>
      <rPr>
        <sz val="8"/>
        <rFont val="Arial Narrow"/>
        <family val="2"/>
      </rPr>
      <t xml:space="preserve"> </t>
    </r>
    <r>
      <rPr>
        <b/>
        <sz val="8"/>
        <rFont val="Arial Narrow"/>
        <family val="2"/>
      </rPr>
      <t>kmenů</t>
    </r>
    <r>
      <rPr>
        <sz val="8"/>
        <rFont val="Arial Narrow"/>
        <family val="2"/>
      </rPr>
      <t xml:space="preserve"> smýcených stromů</t>
    </r>
    <r>
      <rPr>
        <b/>
        <sz val="8"/>
        <rFont val="Arial Narrow"/>
        <family val="2"/>
      </rPr>
      <t xml:space="preserve"> listnatých</t>
    </r>
    <r>
      <rPr>
        <sz val="8"/>
        <rFont val="Arial Narrow"/>
        <family val="2"/>
      </rPr>
      <t xml:space="preserve"> o prům. pařezu </t>
    </r>
    <r>
      <rPr>
        <b/>
        <sz val="8"/>
        <rFont val="Arial Narrow"/>
        <family val="2"/>
      </rPr>
      <t xml:space="preserve">od 500 do 700mm </t>
    </r>
    <r>
      <rPr>
        <sz val="8"/>
        <rFont val="Arial Narrow"/>
        <family val="2"/>
      </rPr>
      <t xml:space="preserve">na vzdálenost </t>
    </r>
    <r>
      <rPr>
        <b/>
        <sz val="8"/>
        <rFont val="Arial Narrow"/>
        <family val="2"/>
      </rPr>
      <t xml:space="preserve">do 5000m </t>
    </r>
    <r>
      <rPr>
        <sz val="8"/>
        <rFont val="Arial Narrow"/>
        <family val="2"/>
      </rPr>
      <t>s naložením, složením a dopravou</t>
    </r>
  </si>
  <si>
    <r>
      <t>Vodorovné přemístní kmenů</t>
    </r>
    <r>
      <rPr>
        <sz val="8"/>
        <rFont val="Arial Narrow"/>
        <family val="2"/>
      </rPr>
      <t xml:space="preserve"> smýcených stromů</t>
    </r>
    <r>
      <rPr>
        <b/>
        <sz val="8"/>
        <rFont val="Arial Narrow"/>
        <family val="2"/>
      </rPr>
      <t xml:space="preserve"> listnatých</t>
    </r>
    <r>
      <rPr>
        <sz val="8"/>
        <rFont val="Arial Narrow"/>
        <family val="2"/>
      </rPr>
      <t xml:space="preserve"> o prům. pařezu </t>
    </r>
    <r>
      <rPr>
        <b/>
        <sz val="8"/>
        <rFont val="Arial Narrow"/>
        <family val="2"/>
      </rPr>
      <t xml:space="preserve">od 700 do 900mm </t>
    </r>
    <r>
      <rPr>
        <sz val="8"/>
        <rFont val="Arial Narrow"/>
        <family val="2"/>
      </rPr>
      <t xml:space="preserve">na vzdálenost </t>
    </r>
    <r>
      <rPr>
        <b/>
        <sz val="8"/>
        <rFont val="Arial Narrow"/>
        <family val="2"/>
      </rPr>
      <t xml:space="preserve">do 5000m </t>
    </r>
    <r>
      <rPr>
        <sz val="8"/>
        <rFont val="Arial Narrow"/>
        <family val="2"/>
      </rPr>
      <t>s naložením, složením a dopravou</t>
    </r>
  </si>
  <si>
    <r>
      <t>Vodorovné přemístní</t>
    </r>
    <r>
      <rPr>
        <sz val="8"/>
        <rFont val="Arial Narrow"/>
        <family val="2"/>
      </rPr>
      <t xml:space="preserve"> </t>
    </r>
    <r>
      <rPr>
        <b/>
        <sz val="8"/>
        <rFont val="Arial Narrow"/>
        <family val="2"/>
      </rPr>
      <t>kmenů</t>
    </r>
    <r>
      <rPr>
        <sz val="8"/>
        <rFont val="Arial Narrow"/>
        <family val="2"/>
      </rPr>
      <t xml:space="preserve"> smýcených stromů</t>
    </r>
    <r>
      <rPr>
        <b/>
        <sz val="8"/>
        <rFont val="Arial Narrow"/>
        <family val="2"/>
      </rPr>
      <t xml:space="preserve"> jehličnatých</t>
    </r>
    <r>
      <rPr>
        <sz val="8"/>
        <rFont val="Arial Narrow"/>
        <family val="2"/>
      </rPr>
      <t xml:space="preserve"> o prům. pařezu </t>
    </r>
    <r>
      <rPr>
        <b/>
        <sz val="8"/>
        <rFont val="Arial Narrow"/>
        <family val="2"/>
      </rPr>
      <t xml:space="preserve">od 300 do 500mm </t>
    </r>
    <r>
      <rPr>
        <sz val="8"/>
        <rFont val="Arial Narrow"/>
        <family val="2"/>
      </rPr>
      <t xml:space="preserve">na vzdálenost </t>
    </r>
    <r>
      <rPr>
        <b/>
        <sz val="8"/>
        <rFont val="Arial Narrow"/>
        <family val="2"/>
      </rPr>
      <t xml:space="preserve">do 5000m </t>
    </r>
    <r>
      <rPr>
        <sz val="8"/>
        <rFont val="Arial Narrow"/>
        <family val="2"/>
      </rPr>
      <t>s naložením, složením a dopravou</t>
    </r>
  </si>
  <si>
    <r>
      <t xml:space="preserve">Bezpečnostní řez, plocha </t>
    </r>
    <r>
      <rPr>
        <sz val="8"/>
        <rFont val="Arial Narrow"/>
        <family val="2"/>
      </rPr>
      <t>koruny stromu 60</t>
    </r>
    <r>
      <rPr>
        <b/>
        <sz val="8"/>
        <rFont val="Arial Narrow"/>
        <family val="2"/>
      </rPr>
      <t>-90m2</t>
    </r>
    <r>
      <rPr>
        <sz val="8"/>
        <rFont val="Arial Narrow"/>
        <family val="2"/>
      </rPr>
      <t>, včetně naložení, odvozu a složení ořezaných větví na vzdálenost do 5000m</t>
    </r>
  </si>
  <si>
    <r>
      <t>dtto plocha</t>
    </r>
    <r>
      <rPr>
        <sz val="8"/>
        <rFont val="Arial Narrow"/>
        <family val="2"/>
      </rPr>
      <t xml:space="preserve"> koruny </t>
    </r>
    <r>
      <rPr>
        <b/>
        <sz val="8"/>
        <rFont val="Arial Narrow"/>
        <family val="2"/>
      </rPr>
      <t>330-360m2  (strom č. 72)</t>
    </r>
  </si>
  <si>
    <r>
      <t>dtto plocha</t>
    </r>
    <r>
      <rPr>
        <sz val="8"/>
        <rFont val="Arial Narrow"/>
        <family val="2"/>
      </rPr>
      <t xml:space="preserve"> koruny</t>
    </r>
    <r>
      <rPr>
        <b/>
        <sz val="8"/>
        <rFont val="Arial Narrow"/>
        <family val="2"/>
      </rPr>
      <t xml:space="preserve"> 120-150m2  (strom č. 92)</t>
    </r>
  </si>
  <si>
    <r>
      <t>dtto plocha</t>
    </r>
    <r>
      <rPr>
        <sz val="8"/>
        <rFont val="Arial Narrow"/>
        <family val="2"/>
      </rPr>
      <t xml:space="preserve"> koruny</t>
    </r>
    <r>
      <rPr>
        <b/>
        <sz val="8"/>
        <rFont val="Arial Narrow"/>
        <family val="2"/>
      </rPr>
      <t xml:space="preserve"> 150-180m2  (strom č. 106)</t>
    </r>
  </si>
  <si>
    <t>Sorbus aucuparia Edulis - jeřáb ptačí jedlý 12-14</t>
  </si>
  <si>
    <r>
      <t>Odfrézování pařezů (starých 12 ks) do hloubky</t>
    </r>
    <r>
      <rPr>
        <sz val="8"/>
        <rFont val="Arial Narrow"/>
        <family val="2"/>
      </rPr>
      <t xml:space="preserve"> </t>
    </r>
    <r>
      <rPr>
        <i/>
        <sz val="8"/>
        <rFont val="Arial Narrow"/>
        <family val="2"/>
      </rPr>
      <t>200mm v rov. nebo svahu do 1:5</t>
    </r>
  </si>
</sst>
</file>

<file path=xl/styles.xml><?xml version="1.0" encoding="utf-8"?>
<styleSheet xmlns="http://schemas.openxmlformats.org/spreadsheetml/2006/main">
  <numFmts count="3">
    <numFmt numFmtId="164" formatCode="#,##0\ &quot;Kč&quot;"/>
    <numFmt numFmtId="165" formatCode="0.0000"/>
    <numFmt numFmtId="166" formatCode="#,##0.00\ &quot;Kč&quot;"/>
  </numFmts>
  <fonts count="38">
    <font>
      <sz val="10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7"/>
      <name val="Arial Narrow"/>
      <family val="2"/>
    </font>
    <font>
      <i/>
      <sz val="7"/>
      <name val="Arial Narrow"/>
      <family val="2"/>
    </font>
    <font>
      <b/>
      <sz val="7"/>
      <name val="Arial Narrow"/>
      <family val="2"/>
    </font>
    <font>
      <vertAlign val="superscript"/>
      <sz val="8"/>
      <name val="Arial Narrow"/>
      <family val="2"/>
    </font>
    <font>
      <b/>
      <sz val="8"/>
      <name val="Arial Narrow"/>
      <family val="2"/>
    </font>
    <font>
      <sz val="9"/>
      <name val="Arial Narrow"/>
      <family val="2"/>
    </font>
    <font>
      <i/>
      <sz val="8"/>
      <name val="Arial Narrow"/>
      <family val="2"/>
    </font>
    <font>
      <sz val="9"/>
      <name val="Arial CE"/>
      <family val="2"/>
    </font>
    <font>
      <b/>
      <sz val="9"/>
      <name val="Arial Narrow"/>
      <family val="2"/>
    </font>
    <font>
      <sz val="10"/>
      <color rgb="FFFF0000"/>
      <name val="Arial Narrow"/>
      <family val="2"/>
    </font>
    <font>
      <sz val="7"/>
      <color rgb="FFFF0000"/>
      <name val="Arial Narrow"/>
      <family val="2"/>
    </font>
    <font>
      <sz val="8"/>
      <color rgb="FFFF0000"/>
      <name val="Arial Narrow"/>
      <family val="2"/>
    </font>
    <font>
      <b/>
      <sz val="8"/>
      <color rgb="FFFF0000"/>
      <name val="Arial Narrow"/>
      <family val="2"/>
    </font>
    <font>
      <sz val="9"/>
      <color theme="1"/>
      <name val="Arial Narrow"/>
      <family val="2"/>
    </font>
    <font>
      <b/>
      <i/>
      <sz val="9"/>
      <color rgb="FF7030A0"/>
      <name val="Arial Narrow"/>
      <family val="2"/>
    </font>
    <font>
      <sz val="10"/>
      <color rgb="FFC00000"/>
      <name val="Arial Narrow"/>
      <family val="2"/>
    </font>
    <font>
      <b/>
      <i/>
      <sz val="9"/>
      <color theme="1"/>
      <name val="Arial Narrow"/>
      <family val="2"/>
    </font>
    <font>
      <b/>
      <i/>
      <sz val="9"/>
      <color rgb="FFFFCCFF"/>
      <name val="Arial Narrow"/>
      <family val="2"/>
    </font>
    <font>
      <sz val="9"/>
      <color rgb="FF00B050"/>
      <name val="Arial Narrow"/>
      <family val="2"/>
    </font>
    <font>
      <sz val="8"/>
      <color rgb="FFC00000"/>
      <name val="Arial Narrow"/>
      <family val="2"/>
    </font>
    <font>
      <b/>
      <i/>
      <sz val="8"/>
      <color rgb="FFFF0000"/>
      <name val="Arial Narrow"/>
      <family val="2"/>
    </font>
    <font>
      <b/>
      <i/>
      <sz val="8"/>
      <name val="Arial Narrow"/>
      <family val="2"/>
    </font>
    <font>
      <b/>
      <i/>
      <sz val="9"/>
      <color rgb="FF00B050"/>
      <name val="Arial Narrow"/>
      <family val="2"/>
    </font>
    <font>
      <b/>
      <i/>
      <sz val="9"/>
      <name val="Arial Narrow"/>
      <family val="2"/>
    </font>
    <font>
      <b/>
      <i/>
      <sz val="9"/>
      <color rgb="FF008000"/>
      <name val="Arial Narrow"/>
      <family val="2"/>
    </font>
    <font>
      <b/>
      <i/>
      <sz val="8"/>
      <color rgb="FF008000"/>
      <name val="Arial Narrow"/>
      <family val="2"/>
    </font>
    <font>
      <b/>
      <i/>
      <sz val="9"/>
      <color rgb="FF0070C0"/>
      <name val="Arial Narrow"/>
      <family val="2"/>
    </font>
    <font>
      <b/>
      <i/>
      <sz val="9"/>
      <color theme="9" tint="-0.24997000396251678"/>
      <name val="Arial Narrow"/>
      <family val="2"/>
    </font>
    <font>
      <b/>
      <sz val="9"/>
      <color theme="1"/>
      <name val="Arial Narrow"/>
      <family val="2"/>
    </font>
    <font>
      <b/>
      <i/>
      <sz val="8"/>
      <color theme="3"/>
      <name val="Arial Narrow"/>
      <family val="2"/>
    </font>
    <font>
      <b/>
      <vertAlign val="superscript"/>
      <sz val="8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rgb="FFD1FFE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</fills>
  <borders count="32">
    <border>
      <left/>
      <right/>
      <top/>
      <bottom/>
      <diagonal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hair"/>
      <top style="hair"/>
      <bottom style="thin"/>
    </border>
    <border>
      <left/>
      <right/>
      <top style="thin"/>
      <bottom/>
    </border>
    <border>
      <left style="thin"/>
      <right style="hair"/>
      <top/>
      <bottom style="hair"/>
    </border>
    <border>
      <left style="hair"/>
      <right style="thin"/>
      <top style="hair"/>
      <bottom style="thin"/>
    </border>
    <border>
      <left style="hair"/>
      <right style="thin"/>
      <top/>
      <bottom style="hair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" fontId="0" fillId="0" borderId="0">
      <alignment horizontal="center" vertical="center"/>
      <protection locked="0"/>
    </xf>
    <xf numFmtId="0" fontId="2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 applyNumberFormat="0" applyFill="0" applyBorder="0" applyAlignment="0" applyProtection="0"/>
  </cellStyleXfs>
  <cellXfs count="241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7" fillId="0" borderId="0" xfId="0" applyNumberFormat="1" applyFont="1" applyBorder="1" applyAlignment="1">
      <alignment horizontal="left" vertical="center" wrapText="1" inden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 wrapText="1"/>
    </xf>
    <xf numFmtId="4" fontId="3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left" vertical="center" wrapText="1" indent="1"/>
    </xf>
    <xf numFmtId="0" fontId="11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 wrapText="1"/>
    </xf>
    <xf numFmtId="164" fontId="6" fillId="0" borderId="0" xfId="0" applyNumberFormat="1" applyFont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 wrapText="1"/>
    </xf>
    <xf numFmtId="4" fontId="5" fillId="0" borderId="0" xfId="0" applyNumberFormat="1" applyFont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 wrapText="1"/>
    </xf>
    <xf numFmtId="0" fontId="3" fillId="0" borderId="0" xfId="25" applyFont="1" applyFill="1" applyAlignment="1">
      <alignment vertical="center"/>
      <protection/>
    </xf>
    <xf numFmtId="0" fontId="7" fillId="0" borderId="0" xfId="25" applyFont="1" applyFill="1" applyAlignment="1">
      <alignment vertical="center"/>
      <protection/>
    </xf>
    <xf numFmtId="0" fontId="8" fillId="0" borderId="3" xfId="25" applyFont="1" applyFill="1" applyBorder="1" applyAlignment="1" applyProtection="1">
      <alignment horizontal="center" vertical="center" wrapText="1"/>
      <protection locked="0"/>
    </xf>
    <xf numFmtId="0" fontId="8" fillId="0" borderId="2" xfId="25" applyFont="1" applyFill="1" applyBorder="1" applyAlignment="1" applyProtection="1">
      <alignment horizontal="left" vertical="center" wrapText="1" indent="1"/>
      <protection locked="0"/>
    </xf>
    <xf numFmtId="49" fontId="8" fillId="0" borderId="2" xfId="25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25" applyFont="1" applyFill="1" applyBorder="1" applyAlignment="1">
      <alignment horizontal="center" vertical="center" wrapText="1"/>
      <protection/>
    </xf>
    <xf numFmtId="4" fontId="8" fillId="0" borderId="2" xfId="25" applyNumberFormat="1" applyFont="1" applyFill="1" applyBorder="1" applyAlignment="1">
      <alignment horizontal="right" vertical="center" wrapText="1"/>
      <protection/>
    </xf>
    <xf numFmtId="4" fontId="8" fillId="0" borderId="4" xfId="25" applyNumberFormat="1" applyFont="1" applyFill="1" applyBorder="1" applyAlignment="1">
      <alignment horizontal="right" vertical="center" wrapText="1"/>
      <protection/>
    </xf>
    <xf numFmtId="0" fontId="15" fillId="0" borderId="5" xfId="25" applyFont="1" applyFill="1" applyBorder="1" applyAlignment="1">
      <alignment horizontal="left" vertical="center" indent="1"/>
      <protection/>
    </xf>
    <xf numFmtId="49" fontId="12" fillId="0" borderId="5" xfId="25" applyNumberFormat="1" applyFont="1" applyFill="1" applyBorder="1" applyAlignment="1">
      <alignment horizontal="center" vertical="center"/>
      <protection/>
    </xf>
    <xf numFmtId="0" fontId="12" fillId="0" borderId="5" xfId="25" applyFont="1" applyFill="1" applyBorder="1" applyAlignment="1">
      <alignment horizontal="center" vertical="center"/>
      <protection/>
    </xf>
    <xf numFmtId="4" fontId="12" fillId="0" borderId="5" xfId="25" applyNumberFormat="1" applyFont="1" applyFill="1" applyBorder="1" applyAlignment="1">
      <alignment horizontal="right" vertical="center"/>
      <protection/>
    </xf>
    <xf numFmtId="0" fontId="7" fillId="0" borderId="6" xfId="25" applyFont="1" applyFill="1" applyBorder="1" applyAlignment="1">
      <alignment horizontal="center" vertical="center"/>
      <protection/>
    </xf>
    <xf numFmtId="0" fontId="11" fillId="0" borderId="0" xfId="25" applyFont="1" applyFill="1" applyBorder="1" applyAlignment="1">
      <alignment horizontal="left" vertical="center" indent="1"/>
      <protection/>
    </xf>
    <xf numFmtId="49" fontId="5" fillId="0" borderId="0" xfId="25" applyNumberFormat="1" applyFont="1" applyFill="1" applyBorder="1" applyAlignment="1">
      <alignment horizontal="center" vertical="center"/>
      <protection/>
    </xf>
    <xf numFmtId="0" fontId="5" fillId="0" borderId="0" xfId="25" applyFont="1" applyFill="1" applyBorder="1" applyAlignment="1">
      <alignment horizontal="center" vertical="center"/>
      <protection/>
    </xf>
    <xf numFmtId="4" fontId="5" fillId="0" borderId="0" xfId="25" applyNumberFormat="1" applyFont="1" applyFill="1" applyBorder="1" applyAlignment="1">
      <alignment horizontal="right" vertical="center"/>
      <protection/>
    </xf>
    <xf numFmtId="4" fontId="11" fillId="0" borderId="7" xfId="25" applyNumberFormat="1" applyFont="1" applyFill="1" applyBorder="1" applyAlignment="1">
      <alignment horizontal="right" vertical="center"/>
      <protection/>
    </xf>
    <xf numFmtId="4" fontId="8" fillId="0" borderId="2" xfId="25" applyNumberFormat="1" applyFont="1" applyFill="1" applyBorder="1" applyAlignment="1">
      <alignment horizontal="center" vertical="center" wrapText="1"/>
      <protection/>
    </xf>
    <xf numFmtId="4" fontId="8" fillId="0" borderId="4" xfId="25" applyNumberFormat="1" applyFont="1" applyFill="1" applyBorder="1" applyAlignment="1">
      <alignment horizontal="center" vertical="center" wrapText="1"/>
      <protection/>
    </xf>
    <xf numFmtId="0" fontId="7" fillId="0" borderId="8" xfId="25" applyFont="1" applyFill="1" applyBorder="1" applyAlignment="1">
      <alignment horizontal="center" vertical="center"/>
      <protection/>
    </xf>
    <xf numFmtId="0" fontId="7" fillId="0" borderId="9" xfId="25" applyFont="1" applyFill="1" applyBorder="1" applyAlignment="1">
      <alignment horizontal="center" vertical="center"/>
      <protection/>
    </xf>
    <xf numFmtId="0" fontId="11" fillId="0" borderId="9" xfId="25" applyFont="1" applyFill="1" applyBorder="1" applyAlignment="1">
      <alignment horizontal="left" vertical="center" indent="1"/>
      <protection/>
    </xf>
    <xf numFmtId="49" fontId="5" fillId="0" borderId="9" xfId="25" applyNumberFormat="1" applyFont="1" applyFill="1" applyBorder="1" applyAlignment="1">
      <alignment horizontal="center" vertical="center"/>
      <protection/>
    </xf>
    <xf numFmtId="0" fontId="5" fillId="0" borderId="9" xfId="25" applyFont="1" applyFill="1" applyBorder="1" applyAlignment="1">
      <alignment horizontal="center" vertical="center"/>
      <protection/>
    </xf>
    <xf numFmtId="4" fontId="5" fillId="0" borderId="9" xfId="25" applyNumberFormat="1" applyFont="1" applyFill="1" applyBorder="1" applyAlignment="1">
      <alignment horizontal="right" vertical="center"/>
      <protection/>
    </xf>
    <xf numFmtId="4" fontId="11" fillId="0" borderId="9" xfId="25" applyNumberFormat="1" applyFont="1" applyFill="1" applyBorder="1" applyAlignment="1">
      <alignment horizontal="right" vertical="center"/>
      <protection/>
    </xf>
    <xf numFmtId="0" fontId="7" fillId="0" borderId="0" xfId="25" applyFont="1" applyFill="1" applyBorder="1" applyAlignment="1">
      <alignment horizontal="center" vertical="center"/>
      <protection/>
    </xf>
    <xf numFmtId="4" fontId="11" fillId="0" borderId="0" xfId="25" applyNumberFormat="1" applyFont="1" applyFill="1" applyBorder="1" applyAlignment="1">
      <alignment horizontal="right" vertical="center"/>
      <protection/>
    </xf>
    <xf numFmtId="0" fontId="7" fillId="0" borderId="0" xfId="25" applyFont="1" applyFill="1" applyAlignment="1">
      <alignment horizontal="center" vertical="center"/>
      <protection/>
    </xf>
    <xf numFmtId="0" fontId="3" fillId="0" borderId="0" xfId="25" applyFont="1" applyFill="1" applyAlignment="1">
      <alignment horizontal="left" vertical="center" indent="1"/>
      <protection/>
    </xf>
    <xf numFmtId="49" fontId="7" fillId="0" borderId="0" xfId="25" applyNumberFormat="1" applyFont="1" applyFill="1" applyAlignment="1">
      <alignment horizontal="center" vertical="center"/>
      <protection/>
    </xf>
    <xf numFmtId="4" fontId="7" fillId="0" borderId="0" xfId="25" applyNumberFormat="1" applyFont="1" applyFill="1" applyAlignment="1">
      <alignment horizontal="right" vertical="center"/>
      <protection/>
    </xf>
    <xf numFmtId="0" fontId="16" fillId="0" borderId="0" xfId="25" applyFont="1" applyFill="1" applyAlignment="1">
      <alignment vertical="center"/>
      <protection/>
    </xf>
    <xf numFmtId="0" fontId="17" fillId="0" borderId="0" xfId="25" applyFont="1" applyFill="1" applyAlignment="1">
      <alignment vertical="center"/>
      <protection/>
    </xf>
    <xf numFmtId="0" fontId="17" fillId="0" borderId="9" xfId="25" applyFont="1" applyFill="1" applyBorder="1" applyAlignment="1">
      <alignment horizontal="center" vertical="center"/>
      <protection/>
    </xf>
    <xf numFmtId="0" fontId="19" fillId="0" borderId="9" xfId="25" applyFont="1" applyFill="1" applyBorder="1" applyAlignment="1">
      <alignment horizontal="left" vertical="center" indent="1"/>
      <protection/>
    </xf>
    <xf numFmtId="49" fontId="18" fillId="0" borderId="9" xfId="25" applyNumberFormat="1" applyFont="1" applyFill="1" applyBorder="1" applyAlignment="1">
      <alignment horizontal="center" vertical="center"/>
      <protection/>
    </xf>
    <xf numFmtId="0" fontId="18" fillId="0" borderId="9" xfId="25" applyFont="1" applyFill="1" applyBorder="1" applyAlignment="1">
      <alignment horizontal="center" vertical="center"/>
      <protection/>
    </xf>
    <xf numFmtId="4" fontId="18" fillId="0" borderId="9" xfId="25" applyNumberFormat="1" applyFont="1" applyFill="1" applyBorder="1" applyAlignment="1">
      <alignment horizontal="right" vertical="center"/>
      <protection/>
    </xf>
    <xf numFmtId="4" fontId="19" fillId="0" borderId="9" xfId="25" applyNumberFormat="1" applyFont="1" applyFill="1" applyBorder="1" applyAlignment="1">
      <alignment horizontal="right" vertical="center"/>
      <protection/>
    </xf>
    <xf numFmtId="4" fontId="15" fillId="2" borderId="0" xfId="25" applyNumberFormat="1" applyFont="1" applyFill="1" applyBorder="1" applyAlignment="1">
      <alignment horizontal="right" vertical="center"/>
      <protection/>
    </xf>
    <xf numFmtId="0" fontId="20" fillId="0" borderId="0" xfId="28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28" applyFont="1" applyBorder="1" applyAlignment="1">
      <alignment vertical="center"/>
    </xf>
    <xf numFmtId="0" fontId="24" fillId="0" borderId="0" xfId="28" applyFont="1" applyBorder="1" applyAlignment="1">
      <alignment vertical="center"/>
    </xf>
    <xf numFmtId="0" fontId="25" fillId="0" borderId="0" xfId="28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right" vertical="center"/>
    </xf>
    <xf numFmtId="4" fontId="5" fillId="0" borderId="2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4" fontId="5" fillId="0" borderId="2" xfId="0" applyNumberFormat="1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right" vertical="center"/>
    </xf>
    <xf numFmtId="4" fontId="5" fillId="0" borderId="2" xfId="0" applyNumberFormat="1" applyFont="1" applyBorder="1" applyAlignment="1">
      <alignment vertical="center" wrapText="1"/>
    </xf>
    <xf numFmtId="4" fontId="5" fillId="0" borderId="4" xfId="0" applyNumberFormat="1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11" fillId="0" borderId="5" xfId="0" applyFont="1" applyBorder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4" fontId="5" fillId="0" borderId="5" xfId="0" applyNumberFormat="1" applyFont="1" applyBorder="1" applyAlignment="1">
      <alignment vertical="center" wrapText="1"/>
    </xf>
    <xf numFmtId="4" fontId="11" fillId="3" borderId="11" xfId="0" applyNumberFormat="1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vertical="center"/>
    </xf>
    <xf numFmtId="4" fontId="5" fillId="0" borderId="0" xfId="0" applyNumberFormat="1" applyFont="1" applyBorder="1" applyAlignment="1">
      <alignment horizontal="right" vertical="center" wrapText="1"/>
    </xf>
    <xf numFmtId="0" fontId="5" fillId="0" borderId="3" xfId="25" applyFont="1" applyFill="1" applyBorder="1" applyAlignment="1">
      <alignment horizontal="center" vertical="center" wrapText="1"/>
      <protection/>
    </xf>
    <xf numFmtId="49" fontId="5" fillId="0" borderId="2" xfId="25" applyNumberFormat="1" applyFont="1" applyFill="1" applyBorder="1" applyAlignment="1">
      <alignment horizontal="center" vertical="center" wrapText="1"/>
      <protection/>
    </xf>
    <xf numFmtId="4" fontId="5" fillId="0" borderId="2" xfId="25" applyNumberFormat="1" applyFont="1" applyFill="1" applyBorder="1" applyAlignment="1">
      <alignment horizontal="right" vertical="center" wrapText="1"/>
      <protection/>
    </xf>
    <xf numFmtId="4" fontId="5" fillId="0" borderId="4" xfId="25" applyNumberFormat="1" applyFont="1" applyFill="1" applyBorder="1" applyAlignment="1">
      <alignment horizontal="right" vertical="center" wrapText="1"/>
      <protection/>
    </xf>
    <xf numFmtId="0" fontId="5" fillId="0" borderId="3" xfId="26" applyFont="1" applyFill="1" applyBorder="1" applyAlignment="1">
      <alignment horizontal="center" vertical="center" wrapText="1"/>
      <protection/>
    </xf>
    <xf numFmtId="49" fontId="5" fillId="0" borderId="2" xfId="26" applyNumberFormat="1" applyFont="1" applyFill="1" applyBorder="1" applyAlignment="1">
      <alignment horizontal="center" vertical="center" wrapText="1"/>
      <protection/>
    </xf>
    <xf numFmtId="4" fontId="5" fillId="0" borderId="2" xfId="26" applyNumberFormat="1" applyFont="1" applyFill="1" applyBorder="1" applyAlignment="1">
      <alignment horizontal="right" vertical="center" wrapText="1"/>
      <protection/>
    </xf>
    <xf numFmtId="0" fontId="5" fillId="4" borderId="3" xfId="25" applyFont="1" applyFill="1" applyBorder="1" applyAlignment="1">
      <alignment horizontal="center" vertical="center" wrapText="1"/>
      <protection/>
    </xf>
    <xf numFmtId="49" fontId="5" fillId="4" borderId="2" xfId="25" applyNumberFormat="1" applyFont="1" applyFill="1" applyBorder="1" applyAlignment="1">
      <alignment horizontal="center" vertical="center" wrapText="1"/>
      <protection/>
    </xf>
    <xf numFmtId="4" fontId="5" fillId="4" borderId="2" xfId="25" applyNumberFormat="1" applyFont="1" applyFill="1" applyBorder="1" applyAlignment="1">
      <alignment horizontal="right" vertical="center" wrapText="1"/>
      <protection/>
    </xf>
    <xf numFmtId="4" fontId="5" fillId="4" borderId="4" xfId="25" applyNumberFormat="1" applyFont="1" applyFill="1" applyBorder="1" applyAlignment="1">
      <alignment horizontal="right" vertical="center" wrapText="1"/>
      <protection/>
    </xf>
    <xf numFmtId="0" fontId="11" fillId="0" borderId="2" xfId="25" applyFont="1" applyFill="1" applyBorder="1" applyAlignment="1">
      <alignment vertical="center" wrapText="1"/>
      <protection/>
    </xf>
    <xf numFmtId="0" fontId="5" fillId="0" borderId="2" xfId="25" applyFont="1" applyFill="1" applyBorder="1" applyAlignment="1">
      <alignment vertical="center" wrapText="1"/>
      <protection/>
    </xf>
    <xf numFmtId="4" fontId="5" fillId="0" borderId="2" xfId="25" applyNumberFormat="1" applyFont="1" applyFill="1" applyBorder="1" applyAlignment="1">
      <alignment vertical="center" wrapText="1"/>
      <protection/>
    </xf>
    <xf numFmtId="4" fontId="5" fillId="0" borderId="4" xfId="25" applyNumberFormat="1" applyFont="1" applyFill="1" applyBorder="1" applyAlignment="1">
      <alignment vertical="center" wrapText="1"/>
      <protection/>
    </xf>
    <xf numFmtId="0" fontId="11" fillId="0" borderId="2" xfId="26" applyFont="1" applyFill="1" applyBorder="1" applyAlignment="1">
      <alignment vertical="center" wrapText="1"/>
      <protection/>
    </xf>
    <xf numFmtId="0" fontId="5" fillId="0" borderId="2" xfId="26" applyFont="1" applyFill="1" applyBorder="1" applyAlignment="1">
      <alignment vertical="center" wrapText="1"/>
      <protection/>
    </xf>
    <xf numFmtId="4" fontId="5" fillId="0" borderId="2" xfId="26" applyNumberFormat="1" applyFont="1" applyFill="1" applyBorder="1" applyAlignment="1">
      <alignment vertical="center" wrapText="1"/>
      <protection/>
    </xf>
    <xf numFmtId="0" fontId="11" fillId="4" borderId="2" xfId="25" applyFont="1" applyFill="1" applyBorder="1" applyAlignment="1">
      <alignment vertical="center" wrapText="1"/>
      <protection/>
    </xf>
    <xf numFmtId="0" fontId="5" fillId="4" borderId="2" xfId="25" applyFont="1" applyFill="1" applyBorder="1" applyAlignment="1">
      <alignment vertical="center" wrapText="1"/>
      <protection/>
    </xf>
    <xf numFmtId="4" fontId="5" fillId="4" borderId="2" xfId="25" applyNumberFormat="1" applyFont="1" applyFill="1" applyBorder="1" applyAlignment="1">
      <alignment vertical="center" wrapText="1"/>
      <protection/>
    </xf>
    <xf numFmtId="4" fontId="5" fillId="4" borderId="4" xfId="25" applyNumberFormat="1" applyFont="1" applyFill="1" applyBorder="1" applyAlignment="1">
      <alignment vertical="center" wrapText="1"/>
      <protection/>
    </xf>
    <xf numFmtId="0" fontId="15" fillId="0" borderId="5" xfId="25" applyFont="1" applyFill="1" applyBorder="1" applyAlignment="1">
      <alignment vertical="center"/>
      <protection/>
    </xf>
    <xf numFmtId="0" fontId="5" fillId="0" borderId="2" xfId="25" applyFont="1" applyFill="1" applyBorder="1" applyAlignment="1" applyProtection="1">
      <alignment vertical="center" wrapText="1"/>
      <protection locked="0"/>
    </xf>
    <xf numFmtId="0" fontId="11" fillId="0" borderId="2" xfId="25" applyFont="1" applyFill="1" applyBorder="1" applyAlignment="1">
      <alignment vertical="center"/>
      <protection/>
    </xf>
    <xf numFmtId="0" fontId="5" fillId="0" borderId="2" xfId="25" applyFont="1" applyFill="1" applyBorder="1" applyAlignment="1">
      <alignment vertical="center"/>
      <protection/>
    </xf>
    <xf numFmtId="0" fontId="11" fillId="0" borderId="5" xfId="25" applyFont="1" applyFill="1" applyBorder="1" applyAlignment="1">
      <alignment vertical="center"/>
      <protection/>
    </xf>
    <xf numFmtId="0" fontId="13" fillId="0" borderId="3" xfId="25" applyFont="1" applyFill="1" applyBorder="1" applyAlignment="1" applyProtection="1">
      <alignment horizontal="center" vertical="center" wrapText="1"/>
      <protection locked="0"/>
    </xf>
    <xf numFmtId="0" fontId="5" fillId="0" borderId="3" xfId="25" applyFont="1" applyFill="1" applyBorder="1" applyAlignment="1">
      <alignment horizontal="center" vertical="center"/>
      <protection/>
    </xf>
    <xf numFmtId="0" fontId="5" fillId="0" borderId="3" xfId="25" applyFont="1" applyFill="1" applyBorder="1" applyAlignment="1">
      <alignment vertical="center"/>
      <protection/>
    </xf>
    <xf numFmtId="0" fontId="18" fillId="0" borderId="3" xfId="25" applyFont="1" applyFill="1" applyBorder="1" applyAlignment="1">
      <alignment vertical="center"/>
      <protection/>
    </xf>
    <xf numFmtId="0" fontId="5" fillId="0" borderId="8" xfId="25" applyFont="1" applyFill="1" applyBorder="1" applyAlignment="1">
      <alignment horizontal="center" vertical="center"/>
      <protection/>
    </xf>
    <xf numFmtId="49" fontId="13" fillId="0" borderId="2" xfId="25" applyNumberFormat="1" applyFont="1" applyFill="1" applyBorder="1" applyAlignment="1" applyProtection="1">
      <alignment horizontal="center" vertical="center" wrapText="1"/>
      <protection locked="0"/>
    </xf>
    <xf numFmtId="4" fontId="13" fillId="0" borderId="2" xfId="25" applyNumberFormat="1" applyFont="1" applyFill="1" applyBorder="1" applyAlignment="1">
      <alignment horizontal="center" vertical="center" wrapText="1"/>
      <protection/>
    </xf>
    <xf numFmtId="4" fontId="13" fillId="0" borderId="4" xfId="25" applyNumberFormat="1" applyFont="1" applyFill="1" applyBorder="1" applyAlignment="1">
      <alignment horizontal="center" vertical="center" wrapText="1"/>
      <protection/>
    </xf>
    <xf numFmtId="0" fontId="5" fillId="0" borderId="2" xfId="25" applyFont="1" applyFill="1" applyBorder="1" applyAlignment="1">
      <alignment horizontal="center" vertical="center"/>
      <protection/>
    </xf>
    <xf numFmtId="4" fontId="5" fillId="0" borderId="2" xfId="25" applyNumberFormat="1" applyFont="1" applyFill="1" applyBorder="1" applyAlignment="1">
      <alignment horizontal="right" vertical="center"/>
      <protection/>
    </xf>
    <xf numFmtId="4" fontId="5" fillId="0" borderId="4" xfId="25" applyNumberFormat="1" applyFont="1" applyFill="1" applyBorder="1" applyAlignment="1">
      <alignment horizontal="right" vertical="center"/>
      <protection/>
    </xf>
    <xf numFmtId="49" fontId="5" fillId="0" borderId="1" xfId="25" applyNumberFormat="1" applyFont="1" applyFill="1" applyBorder="1" applyAlignment="1">
      <alignment horizontal="center" vertical="center"/>
      <protection/>
    </xf>
    <xf numFmtId="4" fontId="11" fillId="0" borderId="4" xfId="25" applyNumberFormat="1" applyFont="1" applyFill="1" applyBorder="1" applyAlignment="1">
      <alignment horizontal="right" vertical="center"/>
      <protection/>
    </xf>
    <xf numFmtId="49" fontId="18" fillId="0" borderId="2" xfId="25" applyNumberFormat="1" applyFont="1" applyFill="1" applyBorder="1" applyAlignment="1">
      <alignment horizontal="center" vertical="center"/>
      <protection/>
    </xf>
    <xf numFmtId="4" fontId="18" fillId="0" borderId="2" xfId="25" applyNumberFormat="1" applyFont="1" applyFill="1" applyBorder="1" applyAlignment="1">
      <alignment horizontal="right" vertical="center"/>
      <protection/>
    </xf>
    <xf numFmtId="4" fontId="18" fillId="0" borderId="4" xfId="25" applyNumberFormat="1" applyFont="1" applyFill="1" applyBorder="1" applyAlignment="1">
      <alignment horizontal="right" vertical="center"/>
      <protection/>
    </xf>
    <xf numFmtId="49" fontId="5" fillId="0" borderId="2" xfId="25" applyNumberFormat="1" applyFont="1" applyFill="1" applyBorder="1" applyAlignment="1">
      <alignment horizontal="center" vertical="center"/>
      <protection/>
    </xf>
    <xf numFmtId="4" fontId="5" fillId="0" borderId="2" xfId="25" applyNumberFormat="1" applyFont="1" applyFill="1" applyBorder="1" applyAlignment="1">
      <alignment horizontal="center" vertical="center"/>
      <protection/>
    </xf>
    <xf numFmtId="49" fontId="5" fillId="0" borderId="2" xfId="26" applyNumberFormat="1" applyFont="1" applyFill="1" applyBorder="1" applyAlignment="1">
      <alignment horizontal="center" vertical="center"/>
      <protection/>
    </xf>
    <xf numFmtId="0" fontId="13" fillId="0" borderId="2" xfId="25" applyFont="1" applyFill="1" applyBorder="1" applyAlignment="1">
      <alignment horizontal="right" vertical="center" wrapText="1"/>
      <protection/>
    </xf>
    <xf numFmtId="0" fontId="5" fillId="0" borderId="2" xfId="25" applyFont="1" applyFill="1" applyBorder="1" applyAlignment="1">
      <alignment horizontal="right" vertical="center"/>
      <protection/>
    </xf>
    <xf numFmtId="0" fontId="18" fillId="0" borderId="2" xfId="25" applyFont="1" applyFill="1" applyBorder="1" applyAlignment="1">
      <alignment horizontal="right" vertical="center"/>
      <protection/>
    </xf>
    <xf numFmtId="0" fontId="5" fillId="0" borderId="5" xfId="25" applyFont="1" applyFill="1" applyBorder="1" applyAlignment="1">
      <alignment horizontal="right" vertical="center"/>
      <protection/>
    </xf>
    <xf numFmtId="0" fontId="11" fillId="0" borderId="1" xfId="25" applyFont="1" applyFill="1" applyBorder="1" applyAlignment="1">
      <alignment horizontal="right" vertical="center"/>
      <protection/>
    </xf>
    <xf numFmtId="0" fontId="5" fillId="0" borderId="3" xfId="25" applyFont="1" applyFill="1" applyBorder="1" applyAlignment="1">
      <alignment horizontal="center" vertical="center" wrapText="1"/>
      <protection/>
    </xf>
    <xf numFmtId="0" fontId="11" fillId="0" borderId="2" xfId="25" applyFont="1" applyFill="1" applyBorder="1" applyAlignment="1">
      <alignment horizontal="left" vertical="center" wrapText="1"/>
      <protection/>
    </xf>
    <xf numFmtId="49" fontId="5" fillId="0" borderId="2" xfId="25" applyNumberFormat="1" applyFont="1" applyFill="1" applyBorder="1" applyAlignment="1">
      <alignment horizontal="center" vertical="center" wrapText="1"/>
      <protection/>
    </xf>
    <xf numFmtId="165" fontId="5" fillId="0" borderId="2" xfId="25" applyNumberFormat="1" applyFont="1" applyFill="1" applyBorder="1" applyAlignment="1">
      <alignment horizontal="center" vertical="center" wrapText="1"/>
      <protection/>
    </xf>
    <xf numFmtId="4" fontId="5" fillId="0" borderId="2" xfId="25" applyNumberFormat="1" applyFont="1" applyFill="1" applyBorder="1" applyAlignment="1">
      <alignment horizontal="right" vertical="center" wrapText="1"/>
      <protection/>
    </xf>
    <xf numFmtId="4" fontId="5" fillId="0" borderId="4" xfId="25" applyNumberFormat="1" applyFont="1" applyFill="1" applyBorder="1" applyAlignment="1">
      <alignment horizontal="right" vertical="center" wrapText="1"/>
      <protection/>
    </xf>
    <xf numFmtId="0" fontId="3" fillId="0" borderId="0" xfId="25" applyFont="1" applyFill="1">
      <alignment/>
      <protection/>
    </xf>
    <xf numFmtId="0" fontId="5" fillId="0" borderId="5" xfId="25" applyFont="1" applyFill="1" applyBorder="1" applyAlignment="1">
      <alignment horizontal="center" vertical="center"/>
      <protection/>
    </xf>
    <xf numFmtId="0" fontId="11" fillId="0" borderId="1" xfId="25" applyFont="1" applyFill="1" applyBorder="1" applyAlignment="1">
      <alignment horizontal="center" vertical="center"/>
      <protection/>
    </xf>
    <xf numFmtId="0" fontId="5" fillId="0" borderId="2" xfId="25" applyFont="1" applyFill="1" applyBorder="1" applyAlignment="1">
      <alignment horizontal="right" vertical="center" wrapText="1"/>
      <protection/>
    </xf>
    <xf numFmtId="165" fontId="5" fillId="0" borderId="2" xfId="25" applyNumberFormat="1" applyFont="1" applyFill="1" applyBorder="1" applyAlignment="1">
      <alignment horizontal="right" vertical="center" wrapText="1"/>
      <protection/>
    </xf>
    <xf numFmtId="0" fontId="5" fillId="4" borderId="2" xfId="25" applyFont="1" applyFill="1" applyBorder="1" applyAlignment="1">
      <alignment horizontal="right" vertical="center" wrapText="1"/>
      <protection/>
    </xf>
    <xf numFmtId="0" fontId="5" fillId="0" borderId="2" xfId="26" applyFont="1" applyFill="1" applyBorder="1" applyAlignment="1">
      <alignment horizontal="right" vertical="center" wrapText="1"/>
      <protection/>
    </xf>
    <xf numFmtId="0" fontId="12" fillId="0" borderId="5" xfId="25" applyFont="1" applyFill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4" fontId="5" fillId="0" borderId="12" xfId="0" applyNumberFormat="1" applyFont="1" applyBorder="1" applyAlignment="1">
      <alignment horizontal="right" vertical="center" wrapText="1"/>
    </xf>
    <xf numFmtId="4" fontId="15" fillId="3" borderId="11" xfId="25" applyNumberFormat="1" applyFont="1" applyFill="1" applyBorder="1" applyAlignment="1">
      <alignment horizontal="right" vertical="center"/>
      <protection/>
    </xf>
    <xf numFmtId="0" fontId="13" fillId="0" borderId="13" xfId="0" applyFont="1" applyBorder="1" applyAlignment="1" applyProtection="1">
      <alignment horizontal="center" vertical="center" wrapText="1"/>
      <protection locked="0"/>
    </xf>
    <xf numFmtId="0" fontId="13" fillId="0" borderId="14" xfId="0" applyFont="1" applyBorder="1" applyAlignment="1" applyProtection="1">
      <alignment vertical="center" wrapText="1"/>
      <protection locked="0"/>
    </xf>
    <xf numFmtId="0" fontId="13" fillId="0" borderId="14" xfId="0" applyFont="1" applyBorder="1" applyAlignment="1" applyProtection="1">
      <alignment horizontal="center" vertical="center" wrapText="1"/>
      <protection locked="0"/>
    </xf>
    <xf numFmtId="0" fontId="13" fillId="0" borderId="14" xfId="0" applyFont="1" applyBorder="1" applyAlignment="1">
      <alignment horizontal="center" vertical="center" wrapText="1"/>
    </xf>
    <xf numFmtId="4" fontId="13" fillId="0" borderId="14" xfId="0" applyNumberFormat="1" applyFont="1" applyBorder="1" applyAlignment="1">
      <alignment horizontal="center" vertical="center" wrapText="1"/>
    </xf>
    <xf numFmtId="4" fontId="13" fillId="0" borderId="15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" fontId="7" fillId="0" borderId="0" xfId="0" applyNumberFormat="1" applyFont="1" applyBorder="1" applyAlignment="1">
      <alignment horizontal="right" vertical="center"/>
    </xf>
    <xf numFmtId="4" fontId="9" fillId="0" borderId="0" xfId="0" applyNumberFormat="1" applyFont="1" applyBorder="1" applyAlignment="1">
      <alignment vertical="center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>
      <alignment horizontal="center" vertical="center" wrapText="1"/>
    </xf>
    <xf numFmtId="4" fontId="8" fillId="0" borderId="14" xfId="0" applyNumberFormat="1" applyFont="1" applyBorder="1" applyAlignment="1">
      <alignment horizontal="center" vertical="center" wrapText="1"/>
    </xf>
    <xf numFmtId="4" fontId="8" fillId="0" borderId="15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2" fillId="0" borderId="8" xfId="0" applyFont="1" applyBorder="1" applyAlignment="1">
      <alignment vertical="center"/>
    </xf>
    <xf numFmtId="4" fontId="5" fillId="0" borderId="5" xfId="0" applyNumberFormat="1" applyFont="1" applyBorder="1" applyAlignment="1">
      <alignment horizontal="right" vertical="center"/>
    </xf>
    <xf numFmtId="4" fontId="11" fillId="3" borderId="11" xfId="0" applyNumberFormat="1" applyFont="1" applyFill="1" applyBorder="1" applyAlignment="1">
      <alignment horizontal="right" vertical="center"/>
    </xf>
    <xf numFmtId="4" fontId="26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0" fontId="3" fillId="5" borderId="0" xfId="0" applyFont="1" applyFill="1" applyAlignment="1">
      <alignment vertical="center"/>
    </xf>
    <xf numFmtId="0" fontId="22" fillId="5" borderId="0" xfId="0" applyFont="1" applyFill="1" applyAlignment="1">
      <alignment vertical="center"/>
    </xf>
    <xf numFmtId="0" fontId="5" fillId="0" borderId="1" xfId="0" applyFont="1" applyFill="1" applyBorder="1" applyAlignment="1">
      <alignment horizontal="right" vertical="center" wrapText="1"/>
    </xf>
    <xf numFmtId="0" fontId="27" fillId="0" borderId="0" xfId="28" applyFont="1" applyBorder="1" applyAlignment="1">
      <alignment vertical="center"/>
    </xf>
    <xf numFmtId="0" fontId="27" fillId="0" borderId="0" xfId="28" applyFont="1" applyFill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36" fillId="0" borderId="0" xfId="28" applyFont="1" applyFill="1" applyBorder="1" applyAlignment="1">
      <alignment vertical="center"/>
    </xf>
    <xf numFmtId="0" fontId="32" fillId="0" borderId="0" xfId="28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13" fillId="0" borderId="0" xfId="28" applyFont="1" applyBorder="1" applyAlignment="1">
      <alignment horizontal="center" vertical="center"/>
    </xf>
    <xf numFmtId="0" fontId="5" fillId="0" borderId="0" xfId="28" applyFont="1" applyBorder="1" applyAlignment="1">
      <alignment horizontal="center" vertical="center"/>
    </xf>
    <xf numFmtId="0" fontId="5" fillId="0" borderId="0" xfId="28" applyFont="1" applyBorder="1" applyAlignment="1">
      <alignment vertical="center"/>
    </xf>
    <xf numFmtId="0" fontId="31" fillId="0" borderId="0" xfId="28" applyFont="1" applyBorder="1" applyAlignment="1">
      <alignment vertical="center"/>
    </xf>
    <xf numFmtId="0" fontId="5" fillId="6" borderId="0" xfId="28" applyFont="1" applyFill="1" applyBorder="1" applyAlignment="1">
      <alignment horizontal="center" vertical="center"/>
    </xf>
    <xf numFmtId="0" fontId="29" fillId="0" borderId="0" xfId="28" applyFont="1" applyBorder="1" applyAlignment="1">
      <alignment vertical="center"/>
    </xf>
    <xf numFmtId="0" fontId="30" fillId="0" borderId="0" xfId="28" applyFont="1" applyBorder="1" applyAlignment="1">
      <alignment vertical="center"/>
    </xf>
    <xf numFmtId="0" fontId="33" fillId="0" borderId="0" xfId="28" applyFont="1" applyBorder="1" applyAlignment="1">
      <alignment vertical="center"/>
    </xf>
    <xf numFmtId="0" fontId="34" fillId="0" borderId="0" xfId="28" applyFont="1" applyBorder="1" applyAlignment="1">
      <alignment vertical="center"/>
    </xf>
    <xf numFmtId="0" fontId="21" fillId="0" borderId="0" xfId="28" applyFont="1" applyBorder="1" applyAlignment="1">
      <alignment vertical="center"/>
    </xf>
    <xf numFmtId="0" fontId="35" fillId="0" borderId="0" xfId="28" applyFont="1" applyBorder="1" applyAlignment="1">
      <alignment vertical="center"/>
    </xf>
    <xf numFmtId="0" fontId="28" fillId="0" borderId="0" xfId="28" applyFont="1" applyBorder="1" applyAlignment="1">
      <alignment vertical="center"/>
    </xf>
    <xf numFmtId="2" fontId="3" fillId="0" borderId="0" xfId="0" applyNumberFormat="1" applyFont="1" applyBorder="1" applyAlignment="1">
      <alignment horizontal="left" vertical="center" wrapText="1" indent="1"/>
    </xf>
    <xf numFmtId="0" fontId="6" fillId="0" borderId="16" xfId="0" applyFont="1" applyBorder="1" applyAlignment="1">
      <alignment horizontal="left" vertical="center" wrapText="1" indent="1"/>
    </xf>
    <xf numFmtId="166" fontId="6" fillId="0" borderId="16" xfId="0" applyNumberFormat="1" applyFont="1" applyBorder="1" applyAlignment="1">
      <alignment horizontal="right" vertical="center" wrapText="1"/>
    </xf>
    <xf numFmtId="0" fontId="3" fillId="0" borderId="16" xfId="0" applyFont="1" applyBorder="1" applyAlignment="1">
      <alignment horizontal="left" vertical="center" wrapText="1" indent="1"/>
    </xf>
    <xf numFmtId="166" fontId="6" fillId="3" borderId="16" xfId="0" applyNumberFormat="1" applyFont="1" applyFill="1" applyBorder="1" applyAlignment="1">
      <alignment horizontal="right" vertical="center" wrapText="1"/>
    </xf>
    <xf numFmtId="0" fontId="6" fillId="0" borderId="17" xfId="0" applyFont="1" applyBorder="1" applyAlignment="1">
      <alignment horizontal="left" vertical="center" wrapText="1" indent="1"/>
    </xf>
    <xf numFmtId="0" fontId="6" fillId="0" borderId="18" xfId="0" applyFont="1" applyBorder="1" applyAlignment="1">
      <alignment horizontal="left" vertical="center" wrapText="1" indent="1"/>
    </xf>
    <xf numFmtId="0" fontId="6" fillId="0" borderId="19" xfId="0" applyFont="1" applyBorder="1" applyAlignment="1">
      <alignment horizontal="left" vertical="center" wrapText="1" indent="1"/>
    </xf>
    <xf numFmtId="166" fontId="6" fillId="0" borderId="19" xfId="0" applyNumberFormat="1" applyFont="1" applyBorder="1" applyAlignment="1">
      <alignment horizontal="right" vertical="center" wrapText="1"/>
    </xf>
    <xf numFmtId="166" fontId="3" fillId="0" borderId="16" xfId="0" applyNumberFormat="1" applyFont="1" applyBorder="1" applyAlignment="1">
      <alignment horizontal="right" vertical="center" wrapText="1"/>
    </xf>
    <xf numFmtId="0" fontId="6" fillId="0" borderId="20" xfId="0" applyFont="1" applyBorder="1" applyAlignment="1">
      <alignment horizontal="left" vertical="center" wrapText="1" indent="1"/>
    </xf>
    <xf numFmtId="0" fontId="6" fillId="0" borderId="21" xfId="0" applyFont="1" applyBorder="1" applyAlignment="1">
      <alignment horizontal="left" vertical="center" wrapText="1" indent="1"/>
    </xf>
    <xf numFmtId="166" fontId="6" fillId="0" borderId="20" xfId="0" applyNumberFormat="1" applyFont="1" applyBorder="1" applyAlignment="1">
      <alignment horizontal="right" vertical="center" wrapText="1"/>
    </xf>
    <xf numFmtId="166" fontId="6" fillId="0" borderId="21" xfId="0" applyNumberFormat="1" applyFont="1" applyBorder="1" applyAlignment="1">
      <alignment horizontal="right" vertical="center" wrapText="1"/>
    </xf>
    <xf numFmtId="0" fontId="3" fillId="0" borderId="22" xfId="0" applyFont="1" applyBorder="1" applyAlignment="1">
      <alignment horizontal="left" vertical="center" wrapText="1" indent="1"/>
    </xf>
    <xf numFmtId="0" fontId="3" fillId="0" borderId="23" xfId="0" applyFont="1" applyBorder="1" applyAlignment="1">
      <alignment horizontal="left" vertical="center" wrapText="1" indent="1"/>
    </xf>
    <xf numFmtId="166" fontId="3" fillId="3" borderId="22" xfId="0" applyNumberFormat="1" applyFont="1" applyFill="1" applyBorder="1" applyAlignment="1">
      <alignment horizontal="right" vertical="center" wrapText="1"/>
    </xf>
    <xf numFmtId="166" fontId="3" fillId="3" borderId="23" xfId="0" applyNumberFormat="1" applyFont="1" applyFill="1" applyBorder="1" applyAlignment="1">
      <alignment horizontal="right" vertical="center" wrapText="1"/>
    </xf>
    <xf numFmtId="0" fontId="3" fillId="0" borderId="24" xfId="0" applyFont="1" applyBorder="1" applyAlignment="1">
      <alignment horizontal="left" vertical="center" wrapText="1" indent="1"/>
    </xf>
    <xf numFmtId="0" fontId="3" fillId="0" borderId="25" xfId="0" applyFont="1" applyBorder="1" applyAlignment="1">
      <alignment horizontal="left" vertical="center" wrapText="1" indent="1"/>
    </xf>
    <xf numFmtId="166" fontId="3" fillId="3" borderId="24" xfId="0" applyNumberFormat="1" applyFont="1" applyFill="1" applyBorder="1" applyAlignment="1">
      <alignment horizontal="right" vertical="center" wrapText="1"/>
    </xf>
    <xf numFmtId="166" fontId="3" fillId="3" borderId="25" xfId="0" applyNumberFormat="1" applyFont="1" applyFill="1" applyBorder="1" applyAlignment="1">
      <alignment horizontal="right" vertical="center" wrapText="1"/>
    </xf>
    <xf numFmtId="164" fontId="6" fillId="0" borderId="16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 indent="1"/>
    </xf>
    <xf numFmtId="2" fontId="5" fillId="0" borderId="0" xfId="0" applyNumberFormat="1" applyFont="1" applyBorder="1" applyAlignment="1">
      <alignment horizontal="left" vertical="center" wrapText="1" indent="1"/>
    </xf>
    <xf numFmtId="0" fontId="3" fillId="0" borderId="1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 indent="1"/>
    </xf>
    <xf numFmtId="166" fontId="3" fillId="3" borderId="26" xfId="0" applyNumberFormat="1" applyFont="1" applyFill="1" applyBorder="1" applyAlignment="1">
      <alignment horizontal="right" vertical="center" wrapText="1"/>
    </xf>
    <xf numFmtId="0" fontId="3" fillId="0" borderId="27" xfId="0" applyFont="1" applyBorder="1" applyAlignment="1">
      <alignment horizontal="left" vertical="center" wrapText="1" indent="1"/>
    </xf>
    <xf numFmtId="166" fontId="3" fillId="3" borderId="27" xfId="0" applyNumberFormat="1" applyFont="1" applyFill="1" applyBorder="1" applyAlignment="1">
      <alignment horizontal="right" vertical="center" wrapText="1"/>
    </xf>
    <xf numFmtId="0" fontId="6" fillId="0" borderId="28" xfId="0" applyFont="1" applyBorder="1" applyAlignment="1">
      <alignment vertical="center" wrapText="1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left" vertical="center" wrapText="1" indent="1"/>
    </xf>
    <xf numFmtId="0" fontId="6" fillId="0" borderId="0" xfId="25" applyFont="1" applyFill="1" applyBorder="1" applyAlignment="1">
      <alignment horizontal="center" vertical="center"/>
      <protection/>
    </xf>
    <xf numFmtId="0" fontId="3" fillId="0" borderId="29" xfId="25" applyFont="1" applyFill="1" applyBorder="1" applyAlignment="1" applyProtection="1">
      <alignment horizontal="center" vertical="center" wrapText="1"/>
      <protection locked="0"/>
    </xf>
    <xf numFmtId="0" fontId="3" fillId="0" borderId="30" xfId="25" applyFont="1" applyFill="1" applyBorder="1" applyAlignment="1" applyProtection="1">
      <alignment horizontal="center" vertical="center" wrapText="1"/>
      <protection locked="0"/>
    </xf>
    <xf numFmtId="0" fontId="3" fillId="0" borderId="31" xfId="25" applyFont="1" applyFill="1" applyBorder="1" applyAlignment="1" applyProtection="1">
      <alignment horizontal="center" vertical="center" wrapText="1"/>
      <protection locked="0"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Specifikace" xfId="22"/>
    <cellStyle name="Normální 4" xfId="23"/>
    <cellStyle name="normální 2 2" xfId="24"/>
    <cellStyle name="normální_MODERNIZACE SILNICE II340 SEČ - HRANICE KRAJE   SO-801 SADOVÉ ÚPRAVY" xfId="25"/>
    <cellStyle name="normální 2 3" xfId="26"/>
    <cellStyle name="Normální 5" xfId="27"/>
    <cellStyle name="normální 6" xfId="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F32"/>
  <sheetViews>
    <sheetView showGridLines="0" tabSelected="1" view="pageBreakPreview" zoomScaleSheetLayoutView="100" workbookViewId="0" topLeftCell="A1"/>
  </sheetViews>
  <sheetFormatPr defaultColWidth="9.00390625" defaultRowHeight="12.75"/>
  <cols>
    <col min="1" max="1" width="8.25390625" style="1" customWidth="1"/>
    <col min="2" max="2" width="55.25390625" style="2" customWidth="1"/>
    <col min="3" max="3" width="4.75390625" style="12" customWidth="1"/>
    <col min="4" max="4" width="4.875" style="1" customWidth="1"/>
    <col min="5" max="5" width="8.625" style="9" customWidth="1"/>
    <col min="6" max="6" width="8.875" style="3" customWidth="1"/>
    <col min="7" max="16384" width="9.125" style="2" customWidth="1"/>
  </cols>
  <sheetData>
    <row r="1" spans="2:6" ht="21.6" customHeight="1">
      <c r="B1" s="225"/>
      <c r="C1" s="225"/>
      <c r="D1" s="225"/>
      <c r="E1" s="225"/>
      <c r="F1" s="225"/>
    </row>
    <row r="2" spans="2:6" ht="64.15" customHeight="1">
      <c r="B2" s="225"/>
      <c r="C2" s="225"/>
      <c r="D2" s="225"/>
      <c r="E2" s="225"/>
      <c r="F2" s="225"/>
    </row>
    <row r="3" spans="2:6" ht="21" customHeight="1">
      <c r="B3" s="202" t="s">
        <v>0</v>
      </c>
      <c r="C3" s="202"/>
      <c r="D3" s="202"/>
      <c r="E3" s="202"/>
      <c r="F3" s="202"/>
    </row>
    <row r="4" spans="2:6" ht="21" customHeight="1">
      <c r="B4" s="202" t="s">
        <v>25</v>
      </c>
      <c r="C4" s="202"/>
      <c r="D4" s="202"/>
      <c r="E4" s="202"/>
      <c r="F4" s="202"/>
    </row>
    <row r="5" spans="2:6" ht="29.25" customHeight="1">
      <c r="B5" s="226" t="s">
        <v>22</v>
      </c>
      <c r="C5" s="226"/>
      <c r="D5" s="226"/>
      <c r="E5" s="226"/>
      <c r="F5" s="226"/>
    </row>
    <row r="6" ht="15.75" customHeight="1"/>
    <row r="7" spans="2:5" ht="15.75" customHeight="1">
      <c r="B7" s="207" t="s">
        <v>1</v>
      </c>
      <c r="C7" s="208"/>
      <c r="D7" s="227" t="s">
        <v>2</v>
      </c>
      <c r="E7" s="227"/>
    </row>
    <row r="8" spans="2:5" ht="15.75" customHeight="1">
      <c r="B8" s="207" t="s">
        <v>3</v>
      </c>
      <c r="C8" s="208"/>
      <c r="D8" s="206">
        <f>+KÁCENÍ_ŘEZY!F23</f>
        <v>0</v>
      </c>
      <c r="E8" s="206"/>
    </row>
    <row r="9" spans="2:5" ht="15.75" customHeight="1">
      <c r="B9" s="207" t="s">
        <v>23</v>
      </c>
      <c r="C9" s="208"/>
      <c r="D9" s="206">
        <f>+KÁCENÍ_ŘEZY!F32</f>
        <v>0</v>
      </c>
      <c r="E9" s="206"/>
    </row>
    <row r="10" spans="2:5" ht="15.75" customHeight="1">
      <c r="B10" s="209" t="s">
        <v>46</v>
      </c>
      <c r="C10" s="209"/>
      <c r="D10" s="210">
        <f>+D11+D12</f>
        <v>0</v>
      </c>
      <c r="E10" s="210"/>
    </row>
    <row r="11" spans="2:5" ht="15.75" customHeight="1">
      <c r="B11" s="228" t="s">
        <v>4</v>
      </c>
      <c r="C11" s="228"/>
      <c r="D11" s="229">
        <f>+'VÝSADBA STROMŮ ALEJOVÝCH'!F14</f>
        <v>0</v>
      </c>
      <c r="E11" s="229"/>
    </row>
    <row r="12" spans="2:5" ht="15.75" customHeight="1">
      <c r="B12" s="230" t="s">
        <v>5</v>
      </c>
      <c r="C12" s="230"/>
      <c r="D12" s="231">
        <f>+'VÝSADBA STROMŮ ALEJOVÝCH'!F33</f>
        <v>0</v>
      </c>
      <c r="E12" s="231"/>
    </row>
    <row r="13" spans="2:5" ht="15.75" customHeight="1">
      <c r="B13" s="212" t="s">
        <v>47</v>
      </c>
      <c r="C13" s="213"/>
      <c r="D13" s="214">
        <f>+D14+D15</f>
        <v>0</v>
      </c>
      <c r="E13" s="215"/>
    </row>
    <row r="14" spans="2:5" ht="15.75" customHeight="1">
      <c r="B14" s="216" t="s">
        <v>4</v>
      </c>
      <c r="C14" s="217"/>
      <c r="D14" s="218">
        <f>'VÝSADBA STROMŮ OVOCNÝCH'!F14</f>
        <v>0</v>
      </c>
      <c r="E14" s="219"/>
    </row>
    <row r="15" spans="2:5" ht="15.75" customHeight="1">
      <c r="B15" s="220" t="s">
        <v>5</v>
      </c>
      <c r="C15" s="221"/>
      <c r="D15" s="222">
        <f>'VÝSADBA STROMŮ OVOCNÝCH'!F29</f>
        <v>0</v>
      </c>
      <c r="E15" s="223"/>
    </row>
    <row r="16" spans="2:5" ht="15.75" customHeight="1">
      <c r="B16" s="203" t="s">
        <v>6</v>
      </c>
      <c r="C16" s="205"/>
      <c r="D16" s="204">
        <f>+D8+D9+D10+D13</f>
        <v>0</v>
      </c>
      <c r="E16" s="204"/>
    </row>
    <row r="17" spans="2:5" ht="15.75" customHeight="1">
      <c r="B17" s="203" t="s">
        <v>7</v>
      </c>
      <c r="C17" s="203"/>
      <c r="D17" s="204">
        <f>+D16</f>
        <v>0</v>
      </c>
      <c r="E17" s="204"/>
    </row>
    <row r="18" spans="2:5" ht="15.75" customHeight="1">
      <c r="B18" s="205" t="s">
        <v>20</v>
      </c>
      <c r="C18" s="205"/>
      <c r="D18" s="211">
        <f>PRODUCT(0.21*D17)</f>
        <v>0</v>
      </c>
      <c r="E18" s="211"/>
    </row>
    <row r="19" spans="2:6" ht="15.75" customHeight="1">
      <c r="B19" s="203" t="s">
        <v>21</v>
      </c>
      <c r="C19" s="203"/>
      <c r="D19" s="224">
        <f>D17+D18</f>
        <v>0</v>
      </c>
      <c r="E19" s="224"/>
      <c r="F19" s="4"/>
    </row>
    <row r="20" spans="2:6" ht="15.75" customHeight="1">
      <c r="B20" s="14"/>
      <c r="C20" s="10"/>
      <c r="D20" s="15"/>
      <c r="E20" s="16"/>
      <c r="F20" s="4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spans="1:5" ht="18.75" customHeight="1">
      <c r="A30" s="2"/>
      <c r="D30" s="2"/>
      <c r="E30" s="3"/>
    </row>
    <row r="31" spans="1:5" ht="18.75" customHeight="1">
      <c r="A31" s="2"/>
      <c r="D31" s="2"/>
      <c r="E31" s="3"/>
    </row>
    <row r="32" spans="1:5" ht="18.75" customHeight="1">
      <c r="A32" s="2"/>
      <c r="D32" s="2"/>
      <c r="E32" s="3"/>
    </row>
  </sheetData>
  <mergeCells count="31">
    <mergeCell ref="B19:C19"/>
    <mergeCell ref="D19:E19"/>
    <mergeCell ref="B16:C16"/>
    <mergeCell ref="D16:E16"/>
    <mergeCell ref="B1:F1"/>
    <mergeCell ref="B2:F2"/>
    <mergeCell ref="B3:F3"/>
    <mergeCell ref="B5:F5"/>
    <mergeCell ref="B7:C7"/>
    <mergeCell ref="D7:E7"/>
    <mergeCell ref="B8:C8"/>
    <mergeCell ref="D8:E8"/>
    <mergeCell ref="B11:C11"/>
    <mergeCell ref="D11:E11"/>
    <mergeCell ref="B12:C12"/>
    <mergeCell ref="D12:E12"/>
    <mergeCell ref="B4:F4"/>
    <mergeCell ref="B17:C17"/>
    <mergeCell ref="D17:E17"/>
    <mergeCell ref="B18:C18"/>
    <mergeCell ref="D9:E9"/>
    <mergeCell ref="B9:C9"/>
    <mergeCell ref="B10:C10"/>
    <mergeCell ref="D10:E10"/>
    <mergeCell ref="D18:E18"/>
    <mergeCell ref="B13:C13"/>
    <mergeCell ref="D13:E13"/>
    <mergeCell ref="B14:C14"/>
    <mergeCell ref="D14:E14"/>
    <mergeCell ref="B15:C15"/>
    <mergeCell ref="D15:E15"/>
  </mergeCells>
  <printOptions/>
  <pageMargins left="0.8661417322834646" right="0.3937007874015748" top="0.9055118110236221" bottom="0.7480314960629921" header="0.5118110236220472" footer="0.3937007874015748"/>
  <pageSetup horizontalDpi="600" verticalDpi="600" orientation="portrait" paperSize="9" r:id="rId1"/>
  <headerFooter alignWithMargins="0">
    <oddFooter>&amp;R&amp;"Arial CE,Kurzíva"&amp;8&amp;P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S56"/>
  <sheetViews>
    <sheetView showGridLines="0" view="pageBreakPreview" zoomScale="160" zoomScaleSheetLayoutView="160" workbookViewId="0" topLeftCell="B16">
      <selection activeCell="F23" sqref="F23"/>
    </sheetView>
  </sheetViews>
  <sheetFormatPr defaultColWidth="9.00390625" defaultRowHeight="12.75"/>
  <cols>
    <col min="1" max="1" width="8.25390625" style="1" customWidth="1"/>
    <col min="2" max="2" width="55.25390625" style="2" customWidth="1"/>
    <col min="3" max="3" width="4.75390625" style="12" customWidth="1"/>
    <col min="4" max="4" width="4.875" style="1" customWidth="1"/>
    <col min="5" max="5" width="8.625" style="9" customWidth="1"/>
    <col min="6" max="6" width="8.875" style="3" customWidth="1"/>
    <col min="7" max="16384" width="9.125" style="2" customWidth="1"/>
  </cols>
  <sheetData>
    <row r="1" spans="2:3" ht="15" customHeight="1">
      <c r="B1" s="232" t="s">
        <v>3</v>
      </c>
      <c r="C1" s="232"/>
    </row>
    <row r="2" spans="1:6" ht="15" customHeight="1">
      <c r="A2" s="233" t="s">
        <v>8</v>
      </c>
      <c r="B2" s="234"/>
      <c r="C2" s="234"/>
      <c r="D2" s="234"/>
      <c r="E2" s="234"/>
      <c r="F2" s="235"/>
    </row>
    <row r="3" spans="1:10" ht="26.25" thickBot="1">
      <c r="A3" s="158" t="s">
        <v>9</v>
      </c>
      <c r="B3" s="159" t="s">
        <v>10</v>
      </c>
      <c r="C3" s="160" t="s">
        <v>11</v>
      </c>
      <c r="D3" s="161" t="s">
        <v>12</v>
      </c>
      <c r="E3" s="162" t="s">
        <v>13</v>
      </c>
      <c r="F3" s="163" t="s">
        <v>14</v>
      </c>
      <c r="H3" s="65"/>
      <c r="I3" s="65"/>
      <c r="J3" s="61"/>
    </row>
    <row r="4" spans="1:10" ht="39" thickTop="1">
      <c r="A4" s="66" t="s">
        <v>24</v>
      </c>
      <c r="B4" s="67" t="s">
        <v>26</v>
      </c>
      <c r="C4" s="18" t="s">
        <v>15</v>
      </c>
      <c r="D4" s="68">
        <v>20</v>
      </c>
      <c r="E4" s="69"/>
      <c r="F4" s="70">
        <f aca="true" t="shared" si="0" ref="F4:F20">+D4*E4</f>
        <v>0</v>
      </c>
      <c r="G4" s="181"/>
      <c r="H4" s="63"/>
      <c r="I4" s="64"/>
      <c r="J4" s="63"/>
    </row>
    <row r="5" spans="1:7" s="62" customFormat="1" ht="38.25">
      <c r="A5" s="85" t="s">
        <v>27</v>
      </c>
      <c r="B5" s="71" t="s">
        <v>108</v>
      </c>
      <c r="C5" s="86" t="s">
        <v>16</v>
      </c>
      <c r="D5" s="68">
        <v>2</v>
      </c>
      <c r="E5" s="69"/>
      <c r="F5" s="70">
        <f t="shared" si="0"/>
        <v>0</v>
      </c>
      <c r="G5" s="182"/>
    </row>
    <row r="6" spans="1:6" s="62" customFormat="1" ht="38.25">
      <c r="A6" s="85" t="s">
        <v>28</v>
      </c>
      <c r="B6" s="71" t="s">
        <v>109</v>
      </c>
      <c r="C6" s="86" t="s">
        <v>16</v>
      </c>
      <c r="D6" s="68">
        <v>16</v>
      </c>
      <c r="E6" s="69"/>
      <c r="F6" s="70">
        <f t="shared" si="0"/>
        <v>0</v>
      </c>
    </row>
    <row r="7" spans="1:6" s="62" customFormat="1" ht="38.25">
      <c r="A7" s="85" t="s">
        <v>29</v>
      </c>
      <c r="B7" s="71" t="s">
        <v>110</v>
      </c>
      <c r="C7" s="86" t="s">
        <v>16</v>
      </c>
      <c r="D7" s="68">
        <v>5</v>
      </c>
      <c r="E7" s="69"/>
      <c r="F7" s="70">
        <f t="shared" si="0"/>
        <v>0</v>
      </c>
    </row>
    <row r="8" spans="1:6" s="62" customFormat="1" ht="38.25">
      <c r="A8" s="85" t="s">
        <v>30</v>
      </c>
      <c r="B8" s="71" t="s">
        <v>111</v>
      </c>
      <c r="C8" s="86" t="s">
        <v>16</v>
      </c>
      <c r="D8" s="68">
        <v>2</v>
      </c>
      <c r="E8" s="69"/>
      <c r="F8" s="70">
        <f t="shared" si="0"/>
        <v>0</v>
      </c>
    </row>
    <row r="9" spans="1:6" s="62" customFormat="1" ht="38.25">
      <c r="A9" s="85" t="s">
        <v>31</v>
      </c>
      <c r="B9" s="71" t="s">
        <v>86</v>
      </c>
      <c r="C9" s="86" t="s">
        <v>16</v>
      </c>
      <c r="D9" s="68">
        <v>1</v>
      </c>
      <c r="E9" s="69"/>
      <c r="F9" s="70">
        <f t="shared" si="0"/>
        <v>0</v>
      </c>
    </row>
    <row r="10" spans="1:6" s="62" customFormat="1" ht="25.5">
      <c r="A10" s="85" t="s">
        <v>33</v>
      </c>
      <c r="B10" s="71" t="s">
        <v>112</v>
      </c>
      <c r="C10" s="18" t="s">
        <v>16</v>
      </c>
      <c r="D10" s="68">
        <f>+D5</f>
        <v>2</v>
      </c>
      <c r="E10" s="87"/>
      <c r="F10" s="70">
        <f t="shared" si="0"/>
        <v>0</v>
      </c>
    </row>
    <row r="11" spans="1:6" s="62" customFormat="1" ht="25.5">
      <c r="A11" s="85" t="s">
        <v>34</v>
      </c>
      <c r="B11" s="71" t="s">
        <v>113</v>
      </c>
      <c r="C11" s="18" t="s">
        <v>16</v>
      </c>
      <c r="D11" s="68">
        <f>+D6</f>
        <v>16</v>
      </c>
      <c r="E11" s="87"/>
      <c r="F11" s="70">
        <f t="shared" si="0"/>
        <v>0</v>
      </c>
    </row>
    <row r="12" spans="1:6" s="62" customFormat="1" ht="25.5">
      <c r="A12" s="85" t="s">
        <v>35</v>
      </c>
      <c r="B12" s="71" t="s">
        <v>114</v>
      </c>
      <c r="C12" s="18" t="s">
        <v>16</v>
      </c>
      <c r="D12" s="68">
        <f>+D7</f>
        <v>5</v>
      </c>
      <c r="E12" s="72"/>
      <c r="F12" s="70">
        <f t="shared" si="0"/>
        <v>0</v>
      </c>
    </row>
    <row r="13" spans="1:6" s="62" customFormat="1" ht="25.5">
      <c r="A13" s="85" t="s">
        <v>36</v>
      </c>
      <c r="B13" s="71" t="s">
        <v>115</v>
      </c>
      <c r="C13" s="18" t="s">
        <v>16</v>
      </c>
      <c r="D13" s="68">
        <f>+D8</f>
        <v>2</v>
      </c>
      <c r="E13" s="72"/>
      <c r="F13" s="70">
        <f t="shared" si="0"/>
        <v>0</v>
      </c>
    </row>
    <row r="14" spans="1:6" s="62" customFormat="1" ht="25.5">
      <c r="A14" s="85" t="s">
        <v>37</v>
      </c>
      <c r="B14" s="71" t="s">
        <v>87</v>
      </c>
      <c r="C14" s="18" t="s">
        <v>16</v>
      </c>
      <c r="D14" s="68">
        <f>+D9</f>
        <v>1</v>
      </c>
      <c r="E14" s="87"/>
      <c r="F14" s="70">
        <f t="shared" si="0"/>
        <v>0</v>
      </c>
    </row>
    <row r="15" spans="1:6" s="62" customFormat="1" ht="25.5">
      <c r="A15" s="85" t="s">
        <v>38</v>
      </c>
      <c r="B15" s="71" t="s">
        <v>116</v>
      </c>
      <c r="C15" s="18" t="s">
        <v>16</v>
      </c>
      <c r="D15" s="68">
        <f>+D5</f>
        <v>2</v>
      </c>
      <c r="E15" s="87"/>
      <c r="F15" s="70">
        <f t="shared" si="0"/>
        <v>0</v>
      </c>
    </row>
    <row r="16" spans="1:6" s="62" customFormat="1" ht="25.5">
      <c r="A16" s="85" t="s">
        <v>39</v>
      </c>
      <c r="B16" s="71" t="s">
        <v>117</v>
      </c>
      <c r="C16" s="18" t="s">
        <v>15</v>
      </c>
      <c r="D16" s="68">
        <f>+D6</f>
        <v>16</v>
      </c>
      <c r="E16" s="87"/>
      <c r="F16" s="70">
        <f t="shared" si="0"/>
        <v>0</v>
      </c>
    </row>
    <row r="17" spans="1:6" s="62" customFormat="1" ht="25.5">
      <c r="A17" s="85" t="s">
        <v>40</v>
      </c>
      <c r="B17" s="71" t="s">
        <v>118</v>
      </c>
      <c r="C17" s="18" t="s">
        <v>15</v>
      </c>
      <c r="D17" s="68">
        <f>+D7</f>
        <v>5</v>
      </c>
      <c r="E17" s="72"/>
      <c r="F17" s="70">
        <f t="shared" si="0"/>
        <v>0</v>
      </c>
    </row>
    <row r="18" spans="1:6" s="62" customFormat="1" ht="25.5">
      <c r="A18" s="85" t="s">
        <v>41</v>
      </c>
      <c r="B18" s="71" t="s">
        <v>119</v>
      </c>
      <c r="C18" s="18" t="s">
        <v>16</v>
      </c>
      <c r="D18" s="68">
        <f>+D8</f>
        <v>2</v>
      </c>
      <c r="E18" s="72"/>
      <c r="F18" s="70">
        <f t="shared" si="0"/>
        <v>0</v>
      </c>
    </row>
    <row r="19" spans="1:6" s="62" customFormat="1" ht="25.5">
      <c r="A19" s="85" t="s">
        <v>42</v>
      </c>
      <c r="B19" s="71" t="s">
        <v>120</v>
      </c>
      <c r="C19" s="18" t="s">
        <v>16</v>
      </c>
      <c r="D19" s="68">
        <f>+D9</f>
        <v>1</v>
      </c>
      <c r="E19" s="87"/>
      <c r="F19" s="70">
        <f t="shared" si="0"/>
        <v>0</v>
      </c>
    </row>
    <row r="20" spans="1:6" s="62" customFormat="1" ht="25.5">
      <c r="A20" s="73" t="s">
        <v>43</v>
      </c>
      <c r="B20" s="71" t="s">
        <v>84</v>
      </c>
      <c r="C20" s="18" t="s">
        <v>15</v>
      </c>
      <c r="D20" s="68">
        <f>+D4</f>
        <v>20</v>
      </c>
      <c r="E20" s="72"/>
      <c r="F20" s="70">
        <f t="shared" si="0"/>
        <v>0</v>
      </c>
    </row>
    <row r="21" spans="1:6" ht="18" customHeight="1">
      <c r="A21" s="74" t="s">
        <v>83</v>
      </c>
      <c r="B21" s="75" t="s">
        <v>85</v>
      </c>
      <c r="C21" s="18" t="s">
        <v>15</v>
      </c>
      <c r="D21" s="76">
        <v>26</v>
      </c>
      <c r="E21" s="77"/>
      <c r="F21" s="78">
        <f>+D21*E21</f>
        <v>0</v>
      </c>
    </row>
    <row r="22" spans="1:6" ht="18" customHeight="1">
      <c r="A22" s="74" t="s">
        <v>83</v>
      </c>
      <c r="B22" s="75" t="s">
        <v>126</v>
      </c>
      <c r="C22" s="18" t="s">
        <v>15</v>
      </c>
      <c r="D22" s="76">
        <v>12</v>
      </c>
      <c r="E22" s="77"/>
      <c r="F22" s="78">
        <f>+D22*E22</f>
        <v>0</v>
      </c>
    </row>
    <row r="23" spans="1:6" ht="18" customHeight="1">
      <c r="A23" s="79"/>
      <c r="B23" s="80" t="s">
        <v>17</v>
      </c>
      <c r="C23" s="81"/>
      <c r="D23" s="82"/>
      <c r="E23" s="83"/>
      <c r="F23" s="84">
        <f>SUM(F4:F22)</f>
        <v>0</v>
      </c>
    </row>
    <row r="24" spans="1:6" ht="17.25" customHeight="1">
      <c r="A24" s="164"/>
      <c r="B24" s="165"/>
      <c r="C24" s="166"/>
      <c r="D24" s="164"/>
      <c r="E24" s="167"/>
      <c r="F24" s="168"/>
    </row>
    <row r="25" spans="2:5" ht="13.9" customHeight="1">
      <c r="B25" s="236" t="s">
        <v>44</v>
      </c>
      <c r="C25" s="236"/>
      <c r="D25" s="2"/>
      <c r="E25" s="3"/>
    </row>
    <row r="26" spans="1:6" ht="14.25" customHeight="1">
      <c r="A26" s="233" t="s">
        <v>8</v>
      </c>
      <c r="B26" s="234"/>
      <c r="C26" s="234"/>
      <c r="D26" s="234"/>
      <c r="E26" s="234"/>
      <c r="F26" s="235"/>
    </row>
    <row r="27" spans="1:6" ht="13.5" thickBot="1">
      <c r="A27" s="169" t="s">
        <v>9</v>
      </c>
      <c r="B27" s="170" t="s">
        <v>10</v>
      </c>
      <c r="C27" s="171" t="s">
        <v>11</v>
      </c>
      <c r="D27" s="172" t="s">
        <v>12</v>
      </c>
      <c r="E27" s="173" t="s">
        <v>13</v>
      </c>
      <c r="F27" s="174" t="s">
        <v>14</v>
      </c>
    </row>
    <row r="28" spans="1:6" ht="25.5" customHeight="1" hidden="1">
      <c r="A28" s="154" t="s">
        <v>32</v>
      </c>
      <c r="B28" s="155" t="s">
        <v>121</v>
      </c>
      <c r="C28" s="18" t="s">
        <v>15</v>
      </c>
      <c r="D28" s="175">
        <v>0</v>
      </c>
      <c r="E28" s="8">
        <v>1960</v>
      </c>
      <c r="F28" s="156">
        <f>+D28*E28</f>
        <v>0</v>
      </c>
    </row>
    <row r="29" spans="1:10" ht="25.5" customHeight="1" thickTop="1">
      <c r="A29" s="154" t="s">
        <v>32</v>
      </c>
      <c r="B29" s="155" t="s">
        <v>123</v>
      </c>
      <c r="C29" s="18" t="s">
        <v>15</v>
      </c>
      <c r="D29" s="183">
        <v>1</v>
      </c>
      <c r="E29" s="8"/>
      <c r="F29" s="156">
        <f aca="true" t="shared" si="1" ref="F29:F30">+D29*E29</f>
        <v>0</v>
      </c>
      <c r="H29" s="179"/>
      <c r="I29" s="180"/>
      <c r="J29" s="180"/>
    </row>
    <row r="30" spans="1:10" ht="25.5" customHeight="1">
      <c r="A30" s="154" t="s">
        <v>32</v>
      </c>
      <c r="B30" s="155" t="s">
        <v>124</v>
      </c>
      <c r="C30" s="18" t="s">
        <v>15</v>
      </c>
      <c r="D30" s="183">
        <v>1</v>
      </c>
      <c r="E30" s="8"/>
      <c r="F30" s="156">
        <f t="shared" si="1"/>
        <v>0</v>
      </c>
      <c r="H30" s="88"/>
      <c r="I30" s="180"/>
      <c r="J30" s="180"/>
    </row>
    <row r="31" spans="1:10" ht="25.5" customHeight="1">
      <c r="A31" s="154" t="s">
        <v>32</v>
      </c>
      <c r="B31" s="155" t="s">
        <v>122</v>
      </c>
      <c r="C31" s="18" t="s">
        <v>15</v>
      </c>
      <c r="D31" s="183">
        <v>1</v>
      </c>
      <c r="E31" s="8"/>
      <c r="F31" s="156">
        <f>+D31*E31</f>
        <v>0</v>
      </c>
      <c r="H31" s="88"/>
      <c r="I31" s="180"/>
      <c r="J31" s="180"/>
    </row>
    <row r="32" spans="1:19" ht="17.25" customHeight="1">
      <c r="A32" s="176"/>
      <c r="B32" s="80" t="s">
        <v>17</v>
      </c>
      <c r="C32" s="82"/>
      <c r="D32" s="82"/>
      <c r="E32" s="177"/>
      <c r="F32" s="178">
        <f>SUM(F28:F31)</f>
        <v>0</v>
      </c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</row>
    <row r="33" spans="1:19" ht="13.5">
      <c r="A33" s="5"/>
      <c r="B33" s="11"/>
      <c r="C33" s="13"/>
      <c r="D33" s="6"/>
      <c r="E33" s="17"/>
      <c r="F33" s="7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</row>
    <row r="34" spans="8:19" ht="12.75"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</row>
    <row r="35" spans="8:19" ht="12.75"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</row>
    <row r="36" spans="4:19" ht="18.75" customHeight="1">
      <c r="D36" s="2"/>
      <c r="E36" s="3"/>
      <c r="H36" s="190"/>
      <c r="I36" s="191"/>
      <c r="J36" s="192"/>
      <c r="K36" s="192"/>
      <c r="L36" s="180"/>
      <c r="M36" s="193"/>
      <c r="N36" s="193"/>
      <c r="O36" s="193"/>
      <c r="P36" s="180"/>
      <c r="Q36" s="180"/>
      <c r="R36" s="184"/>
      <c r="S36" s="180"/>
    </row>
    <row r="37" spans="4:19" ht="18.75" customHeight="1">
      <c r="D37" s="2"/>
      <c r="E37" s="3"/>
      <c r="H37" s="194"/>
      <c r="I37" s="192"/>
      <c r="J37" s="192"/>
      <c r="K37" s="192"/>
      <c r="L37" s="180"/>
      <c r="M37" s="195"/>
      <c r="N37" s="195"/>
      <c r="O37" s="196"/>
      <c r="P37" s="180"/>
      <c r="Q37" s="180"/>
      <c r="R37" s="185"/>
      <c r="S37" s="180"/>
    </row>
    <row r="38" spans="4:19" ht="18.75" customHeight="1">
      <c r="D38" s="2"/>
      <c r="E38" s="3"/>
      <c r="H38" s="194"/>
      <c r="I38" s="192"/>
      <c r="J38" s="192"/>
      <c r="K38" s="192"/>
      <c r="L38" s="180"/>
      <c r="M38" s="63"/>
      <c r="N38" s="64"/>
      <c r="O38" s="63"/>
      <c r="P38" s="180"/>
      <c r="Q38" s="180"/>
      <c r="R38" s="185"/>
      <c r="S38" s="180"/>
    </row>
    <row r="39" spans="4:19" ht="18.75" customHeight="1">
      <c r="D39" s="2"/>
      <c r="E39" s="3"/>
      <c r="H39" s="194"/>
      <c r="I39" s="192"/>
      <c r="J39" s="192"/>
      <c r="K39" s="192"/>
      <c r="L39" s="180"/>
      <c r="M39" s="63"/>
      <c r="N39" s="197"/>
      <c r="O39" s="196"/>
      <c r="P39" s="180"/>
      <c r="Q39" s="180"/>
      <c r="R39" s="185"/>
      <c r="S39" s="180"/>
    </row>
    <row r="40" spans="1:19" s="3" customFormat="1" ht="18.75" customHeight="1">
      <c r="A40" s="2"/>
      <c r="B40" s="2"/>
      <c r="C40" s="12"/>
      <c r="D40" s="2"/>
      <c r="H40" s="194"/>
      <c r="I40" s="192"/>
      <c r="J40" s="192"/>
      <c r="K40" s="192"/>
      <c r="L40" s="186"/>
      <c r="M40" s="63"/>
      <c r="N40" s="197"/>
      <c r="O40" s="196"/>
      <c r="P40" s="180"/>
      <c r="Q40" s="180"/>
      <c r="R40" s="185"/>
      <c r="S40" s="186"/>
    </row>
    <row r="41" spans="1:19" s="3" customFormat="1" ht="18.75" customHeight="1">
      <c r="A41" s="2"/>
      <c r="B41" s="2"/>
      <c r="C41" s="12"/>
      <c r="D41" s="2"/>
      <c r="H41" s="194"/>
      <c r="I41" s="192"/>
      <c r="J41" s="192"/>
      <c r="K41" s="192"/>
      <c r="L41" s="186"/>
      <c r="M41" s="63"/>
      <c r="N41" s="198"/>
      <c r="O41" s="196"/>
      <c r="P41" s="180"/>
      <c r="Q41" s="180"/>
      <c r="R41" s="185"/>
      <c r="S41" s="186"/>
    </row>
    <row r="42" spans="1:19" s="3" customFormat="1" ht="18.75" customHeight="1">
      <c r="A42" s="2"/>
      <c r="B42" s="2"/>
      <c r="C42" s="12"/>
      <c r="D42" s="2"/>
      <c r="H42" s="194"/>
      <c r="I42" s="192"/>
      <c r="J42" s="192"/>
      <c r="K42" s="192"/>
      <c r="L42" s="186"/>
      <c r="M42" s="61"/>
      <c r="N42" s="199"/>
      <c r="O42" s="196"/>
      <c r="P42" s="180"/>
      <c r="Q42" s="180"/>
      <c r="R42" s="185"/>
      <c r="S42" s="186"/>
    </row>
    <row r="43" spans="1:19" s="3" customFormat="1" ht="18.75" customHeight="1">
      <c r="A43" s="2"/>
      <c r="B43" s="2"/>
      <c r="C43" s="12"/>
      <c r="D43" s="2"/>
      <c r="H43" s="194"/>
      <c r="I43" s="192"/>
      <c r="J43" s="192"/>
      <c r="K43" s="192"/>
      <c r="L43" s="186"/>
      <c r="M43" s="61"/>
      <c r="N43" s="61"/>
      <c r="O43" s="200"/>
      <c r="P43" s="189"/>
      <c r="Q43" s="61"/>
      <c r="R43" s="185"/>
      <c r="S43" s="186"/>
    </row>
    <row r="44" spans="1:19" s="3" customFormat="1" ht="18.75" customHeight="1">
      <c r="A44" s="2"/>
      <c r="B44" s="2"/>
      <c r="C44" s="12"/>
      <c r="D44" s="2"/>
      <c r="H44" s="194"/>
      <c r="I44" s="192"/>
      <c r="J44" s="192"/>
      <c r="K44" s="192"/>
      <c r="L44" s="186"/>
      <c r="M44" s="187"/>
      <c r="N44" s="187"/>
      <c r="O44" s="187"/>
      <c r="P44" s="187"/>
      <c r="Q44" s="187"/>
      <c r="R44" s="187"/>
      <c r="S44" s="186"/>
    </row>
    <row r="45" spans="1:19" s="3" customFormat="1" ht="18.75" customHeight="1">
      <c r="A45" s="2"/>
      <c r="B45" s="2"/>
      <c r="C45" s="12"/>
      <c r="D45" s="2"/>
      <c r="H45" s="194"/>
      <c r="I45" s="192"/>
      <c r="J45" s="192"/>
      <c r="K45" s="192"/>
      <c r="L45" s="186"/>
      <c r="M45" s="184"/>
      <c r="N45" s="184"/>
      <c r="O45" s="184"/>
      <c r="P45" s="184"/>
      <c r="Q45" s="184"/>
      <c r="R45" s="184"/>
      <c r="S45" s="186"/>
    </row>
    <row r="46" spans="1:19" s="3" customFormat="1" ht="18.75" customHeight="1">
      <c r="A46" s="2"/>
      <c r="B46" s="2"/>
      <c r="C46" s="12"/>
      <c r="D46" s="2"/>
      <c r="H46" s="194"/>
      <c r="I46" s="192"/>
      <c r="J46" s="192"/>
      <c r="K46" s="192"/>
      <c r="L46" s="186"/>
      <c r="M46" s="188"/>
      <c r="N46" s="188"/>
      <c r="O46" s="188"/>
      <c r="P46" s="188"/>
      <c r="Q46" s="188"/>
      <c r="R46" s="188"/>
      <c r="S46" s="186"/>
    </row>
    <row r="47" spans="1:19" s="3" customFormat="1" ht="18.75" customHeight="1">
      <c r="A47" s="2"/>
      <c r="B47" s="2"/>
      <c r="C47" s="12"/>
      <c r="D47" s="2"/>
      <c r="H47" s="186"/>
      <c r="I47" s="186"/>
      <c r="J47" s="186"/>
      <c r="K47" s="186"/>
      <c r="L47" s="186"/>
      <c r="M47" s="201"/>
      <c r="N47" s="201"/>
      <c r="O47" s="201"/>
      <c r="P47" s="201"/>
      <c r="Q47" s="184"/>
      <c r="R47" s="184"/>
      <c r="S47" s="186"/>
    </row>
    <row r="48" spans="1:19" s="3" customFormat="1" ht="18.75" customHeight="1">
      <c r="A48" s="2"/>
      <c r="B48" s="2"/>
      <c r="C48" s="12"/>
      <c r="D48" s="2"/>
      <c r="H48" s="186"/>
      <c r="I48" s="186"/>
      <c r="J48" s="186"/>
      <c r="K48" s="186"/>
      <c r="L48" s="186"/>
      <c r="M48" s="185"/>
      <c r="N48" s="196"/>
      <c r="O48" s="63"/>
      <c r="P48" s="180"/>
      <c r="Q48" s="180"/>
      <c r="R48" s="185"/>
      <c r="S48" s="186"/>
    </row>
    <row r="49" spans="8:19" ht="13.5">
      <c r="H49" s="180"/>
      <c r="I49" s="180"/>
      <c r="J49" s="180"/>
      <c r="K49" s="180"/>
      <c r="L49" s="180"/>
      <c r="M49" s="185"/>
      <c r="N49" s="196"/>
      <c r="O49" s="196"/>
      <c r="P49" s="180"/>
      <c r="Q49" s="180"/>
      <c r="R49" s="185"/>
      <c r="S49" s="180"/>
    </row>
    <row r="50" spans="8:19" ht="13.5">
      <c r="H50" s="180"/>
      <c r="I50" s="180"/>
      <c r="J50" s="180"/>
      <c r="K50" s="180"/>
      <c r="L50" s="180"/>
      <c r="M50" s="189"/>
      <c r="N50" s="196"/>
      <c r="O50" s="196"/>
      <c r="P50" s="180"/>
      <c r="Q50" s="180"/>
      <c r="R50" s="189"/>
      <c r="S50" s="180"/>
    </row>
    <row r="51" spans="8:19" ht="13.5">
      <c r="H51" s="180"/>
      <c r="I51" s="180"/>
      <c r="J51" s="180"/>
      <c r="K51" s="180"/>
      <c r="L51" s="180"/>
      <c r="M51" s="189"/>
      <c r="N51" s="196"/>
      <c r="O51" s="196"/>
      <c r="P51" s="180"/>
      <c r="Q51" s="180"/>
      <c r="R51" s="189"/>
      <c r="S51" s="180"/>
    </row>
    <row r="52" spans="8:19" ht="13.5">
      <c r="H52" s="180"/>
      <c r="I52" s="180"/>
      <c r="J52" s="180"/>
      <c r="K52" s="180"/>
      <c r="L52" s="180"/>
      <c r="M52" s="189"/>
      <c r="N52" s="196"/>
      <c r="O52" s="196"/>
      <c r="P52" s="180"/>
      <c r="Q52" s="180"/>
      <c r="R52" s="189"/>
      <c r="S52" s="180"/>
    </row>
    <row r="53" spans="8:19" ht="13.5">
      <c r="H53" s="180"/>
      <c r="I53" s="180"/>
      <c r="J53" s="180"/>
      <c r="K53" s="180"/>
      <c r="L53" s="180"/>
      <c r="M53" s="189"/>
      <c r="N53" s="189"/>
      <c r="O53" s="200"/>
      <c r="P53" s="189"/>
      <c r="Q53" s="61"/>
      <c r="R53" s="189"/>
      <c r="S53" s="180"/>
    </row>
    <row r="54" spans="8:19" ht="12.75">
      <c r="H54" s="180"/>
      <c r="I54" s="180"/>
      <c r="J54" s="180"/>
      <c r="K54" s="180"/>
      <c r="L54" s="180"/>
      <c r="M54" s="189"/>
      <c r="N54" s="189"/>
      <c r="O54" s="189"/>
      <c r="P54" s="189"/>
      <c r="Q54" s="189"/>
      <c r="R54" s="189"/>
      <c r="S54" s="180"/>
    </row>
    <row r="55" spans="8:19" ht="12.75"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</row>
    <row r="56" spans="8:19" ht="12.75"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</row>
  </sheetData>
  <mergeCells count="4">
    <mergeCell ref="B1:C1"/>
    <mergeCell ref="A2:F2"/>
    <mergeCell ref="B25:C25"/>
    <mergeCell ref="A26:F26"/>
  </mergeCells>
  <printOptions/>
  <pageMargins left="0.8661417322834646" right="0.3937007874015748" top="0.9055118110236221" bottom="0.7480314960629921" header="0.5118110236220472" footer="0.3937007874015748"/>
  <pageSetup horizontalDpi="600" verticalDpi="600" orientation="portrait" paperSize="9" scale="94" r:id="rId1"/>
  <headerFooter alignWithMargins="0">
    <oddFooter>&amp;R&amp;"Arial CE,Kurzíva"&amp;8&amp;P</oddFooter>
  </headerFooter>
  <rowBreaks count="1" manualBreakCount="1">
    <brk id="2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L35"/>
  <sheetViews>
    <sheetView showGridLines="0" view="pageBreakPreview" zoomScale="130" zoomScaleSheetLayoutView="130" workbookViewId="0" topLeftCell="A7">
      <selection activeCell="G25" sqref="G25"/>
    </sheetView>
  </sheetViews>
  <sheetFormatPr defaultColWidth="9.00390625" defaultRowHeight="12.75"/>
  <cols>
    <col min="1" max="1" width="8.75390625" style="48" customWidth="1"/>
    <col min="2" max="2" width="50.625" style="49" customWidth="1"/>
    <col min="3" max="3" width="4.75390625" style="50" customWidth="1"/>
    <col min="4" max="4" width="5.25390625" style="48" customWidth="1"/>
    <col min="5" max="5" width="6.125" style="51" customWidth="1"/>
    <col min="6" max="6" width="9.125" style="51" customWidth="1"/>
    <col min="7" max="16384" width="9.125" style="19" customWidth="1"/>
  </cols>
  <sheetData>
    <row r="1" spans="1:6" ht="21" customHeight="1">
      <c r="A1" s="237" t="s">
        <v>70</v>
      </c>
      <c r="B1" s="237"/>
      <c r="C1" s="237"/>
      <c r="D1" s="237"/>
      <c r="E1" s="237"/>
      <c r="F1" s="237"/>
    </row>
    <row r="2" spans="1:12" ht="14.25" customHeight="1">
      <c r="A2" s="238" t="s">
        <v>8</v>
      </c>
      <c r="B2" s="239"/>
      <c r="C2" s="239"/>
      <c r="D2" s="239"/>
      <c r="E2" s="239"/>
      <c r="F2" s="240"/>
      <c r="G2" s="20"/>
      <c r="H2" s="20"/>
      <c r="I2" s="20"/>
      <c r="J2" s="20"/>
      <c r="K2" s="20"/>
      <c r="L2" s="20"/>
    </row>
    <row r="3" spans="1:12" ht="22.5">
      <c r="A3" s="21" t="s">
        <v>9</v>
      </c>
      <c r="B3" s="22" t="s">
        <v>10</v>
      </c>
      <c r="C3" s="23" t="s">
        <v>11</v>
      </c>
      <c r="D3" s="24" t="s">
        <v>12</v>
      </c>
      <c r="E3" s="25" t="s">
        <v>13</v>
      </c>
      <c r="F3" s="26" t="s">
        <v>14</v>
      </c>
      <c r="G3" s="20"/>
      <c r="H3" s="20"/>
      <c r="I3" s="20"/>
      <c r="J3" s="20"/>
      <c r="K3" s="20"/>
      <c r="L3" s="20"/>
    </row>
    <row r="4" spans="1:12" ht="49.5" customHeight="1">
      <c r="A4" s="89" t="s">
        <v>49</v>
      </c>
      <c r="B4" s="100" t="s">
        <v>100</v>
      </c>
      <c r="C4" s="90" t="s">
        <v>16</v>
      </c>
      <c r="D4" s="101">
        <f>D22</f>
        <v>15</v>
      </c>
      <c r="E4" s="102"/>
      <c r="F4" s="103">
        <f aca="true" t="shared" si="0" ref="F4:F13">+D4*E4</f>
        <v>0</v>
      </c>
      <c r="G4" s="20"/>
      <c r="H4" s="20"/>
      <c r="I4" s="20"/>
      <c r="J4" s="20"/>
      <c r="K4" s="20"/>
      <c r="L4" s="20"/>
    </row>
    <row r="5" spans="1:12" ht="25.5">
      <c r="A5" s="89" t="s">
        <v>76</v>
      </c>
      <c r="B5" s="100" t="s">
        <v>90</v>
      </c>
      <c r="C5" s="90" t="s">
        <v>16</v>
      </c>
      <c r="D5" s="101">
        <f>+D4</f>
        <v>15</v>
      </c>
      <c r="E5" s="102"/>
      <c r="F5" s="103">
        <f t="shared" si="0"/>
        <v>0</v>
      </c>
      <c r="G5" s="20"/>
      <c r="H5" s="20"/>
      <c r="I5" s="20"/>
      <c r="J5" s="20"/>
      <c r="K5" s="20"/>
      <c r="L5" s="20"/>
    </row>
    <row r="6" spans="1:6" s="146" customFormat="1" ht="24" customHeight="1">
      <c r="A6" s="140" t="s">
        <v>97</v>
      </c>
      <c r="B6" s="141" t="s">
        <v>98</v>
      </c>
      <c r="C6" s="142" t="s">
        <v>99</v>
      </c>
      <c r="D6" s="143">
        <f>0.00015*D5</f>
        <v>0.00225</v>
      </c>
      <c r="E6" s="144"/>
      <c r="F6" s="145">
        <f>+D6*E6</f>
        <v>0</v>
      </c>
    </row>
    <row r="7" spans="1:6" ht="12.75">
      <c r="A7" s="89" t="s">
        <v>78</v>
      </c>
      <c r="B7" s="100" t="s">
        <v>91</v>
      </c>
      <c r="C7" s="90" t="s">
        <v>16</v>
      </c>
      <c r="D7" s="101">
        <f>+D22</f>
        <v>15</v>
      </c>
      <c r="E7" s="102"/>
      <c r="F7" s="103">
        <f t="shared" si="0"/>
        <v>0</v>
      </c>
    </row>
    <row r="8" spans="1:12" ht="25.5">
      <c r="A8" s="96" t="s">
        <v>88</v>
      </c>
      <c r="B8" s="107" t="s">
        <v>89</v>
      </c>
      <c r="C8" s="97" t="s">
        <v>16</v>
      </c>
      <c r="D8" s="108">
        <f>+D22</f>
        <v>15</v>
      </c>
      <c r="E8" s="109"/>
      <c r="F8" s="110">
        <f>+D8*E8</f>
        <v>0</v>
      </c>
      <c r="G8" s="20"/>
      <c r="H8" s="20"/>
      <c r="I8" s="20"/>
      <c r="J8" s="20"/>
      <c r="K8" s="20"/>
      <c r="L8" s="20"/>
    </row>
    <row r="9" spans="1:12" ht="38.25">
      <c r="A9" s="93" t="s">
        <v>51</v>
      </c>
      <c r="B9" s="104" t="s">
        <v>92</v>
      </c>
      <c r="C9" s="94" t="s">
        <v>15</v>
      </c>
      <c r="D9" s="105">
        <f>+D4*0.8</f>
        <v>12</v>
      </c>
      <c r="E9" s="106"/>
      <c r="F9" s="103">
        <f t="shared" si="0"/>
        <v>0</v>
      </c>
      <c r="G9" s="20"/>
      <c r="H9" s="20"/>
      <c r="I9" s="20"/>
      <c r="J9" s="20"/>
      <c r="K9" s="20"/>
      <c r="L9" s="20"/>
    </row>
    <row r="10" spans="1:12" ht="12.75">
      <c r="A10" s="89" t="s">
        <v>52</v>
      </c>
      <c r="B10" s="100" t="s">
        <v>93</v>
      </c>
      <c r="C10" s="90" t="s">
        <v>94</v>
      </c>
      <c r="D10" s="101">
        <f>+D4*0.08</f>
        <v>1.2</v>
      </c>
      <c r="E10" s="102"/>
      <c r="F10" s="103">
        <f t="shared" si="0"/>
        <v>0</v>
      </c>
      <c r="G10" s="20"/>
      <c r="H10" s="20"/>
      <c r="I10" s="20"/>
      <c r="J10" s="20"/>
      <c r="K10" s="20"/>
      <c r="L10" s="20"/>
    </row>
    <row r="11" spans="1:12" ht="12.75">
      <c r="A11" s="89" t="s">
        <v>65</v>
      </c>
      <c r="B11" s="100" t="s">
        <v>95</v>
      </c>
      <c r="C11" s="90" t="s">
        <v>94</v>
      </c>
      <c r="D11" s="101">
        <f>+D5*0.08*4</f>
        <v>4.8</v>
      </c>
      <c r="E11" s="102"/>
      <c r="F11" s="103">
        <f t="shared" si="0"/>
        <v>0</v>
      </c>
      <c r="G11" s="20"/>
      <c r="H11" s="20"/>
      <c r="I11" s="20"/>
      <c r="J11" s="20"/>
      <c r="K11" s="20"/>
      <c r="L11" s="20"/>
    </row>
    <row r="12" spans="1:12" ht="38.25">
      <c r="A12" s="89" t="s">
        <v>69</v>
      </c>
      <c r="B12" s="100" t="s">
        <v>96</v>
      </c>
      <c r="C12" s="90" t="s">
        <v>16</v>
      </c>
      <c r="D12" s="101">
        <f>+D4</f>
        <v>15</v>
      </c>
      <c r="E12" s="102"/>
      <c r="F12" s="103">
        <f t="shared" si="0"/>
        <v>0</v>
      </c>
      <c r="G12" s="20"/>
      <c r="H12" s="20"/>
      <c r="I12" s="20"/>
      <c r="J12" s="20"/>
      <c r="K12" s="20"/>
      <c r="L12" s="20"/>
    </row>
    <row r="13" spans="1:12" ht="12.75">
      <c r="A13" s="89" t="s">
        <v>69</v>
      </c>
      <c r="B13" s="100" t="s">
        <v>77</v>
      </c>
      <c r="C13" s="90" t="s">
        <v>16</v>
      </c>
      <c r="D13" s="101">
        <f>+D5</f>
        <v>15</v>
      </c>
      <c r="E13" s="102"/>
      <c r="F13" s="103">
        <f t="shared" si="0"/>
        <v>0</v>
      </c>
      <c r="G13" s="20"/>
      <c r="H13" s="20"/>
      <c r="I13" s="20"/>
      <c r="J13" s="20"/>
      <c r="K13" s="20"/>
      <c r="L13" s="20"/>
    </row>
    <row r="14" spans="1:12" ht="13.5">
      <c r="A14" s="120"/>
      <c r="B14" s="27" t="s">
        <v>53</v>
      </c>
      <c r="C14" s="28"/>
      <c r="D14" s="29"/>
      <c r="E14" s="30"/>
      <c r="F14" s="157">
        <f>SUM(F4:F13)</f>
        <v>0</v>
      </c>
      <c r="G14" s="20"/>
      <c r="H14" s="20"/>
      <c r="I14" s="20"/>
      <c r="J14" s="20"/>
      <c r="K14" s="20"/>
      <c r="L14" s="20"/>
    </row>
    <row r="15" spans="1:12" ht="12.75">
      <c r="A15" s="31"/>
      <c r="B15" s="32"/>
      <c r="C15" s="33"/>
      <c r="D15" s="34"/>
      <c r="E15" s="35"/>
      <c r="F15" s="36"/>
      <c r="G15" s="20"/>
      <c r="H15" s="20"/>
      <c r="I15" s="20"/>
      <c r="J15" s="20"/>
      <c r="K15" s="20"/>
      <c r="L15" s="20"/>
    </row>
    <row r="16" spans="1:6" ht="15" customHeight="1">
      <c r="A16" s="238" t="s">
        <v>54</v>
      </c>
      <c r="B16" s="239"/>
      <c r="C16" s="239"/>
      <c r="D16" s="239"/>
      <c r="E16" s="239"/>
      <c r="F16" s="240"/>
    </row>
    <row r="17" spans="1:6" s="20" customFormat="1" ht="22.5">
      <c r="A17" s="21" t="s">
        <v>9</v>
      </c>
      <c r="B17" s="22" t="s">
        <v>10</v>
      </c>
      <c r="C17" s="23" t="s">
        <v>11</v>
      </c>
      <c r="D17" s="24" t="s">
        <v>12</v>
      </c>
      <c r="E17" s="37" t="s">
        <v>18</v>
      </c>
      <c r="F17" s="38" t="s">
        <v>14</v>
      </c>
    </row>
    <row r="18" spans="1:6" s="20" customFormat="1" ht="12.75">
      <c r="A18" s="116"/>
      <c r="B18" s="112" t="s">
        <v>71</v>
      </c>
      <c r="C18" s="121"/>
      <c r="D18" s="135"/>
      <c r="E18" s="122"/>
      <c r="F18" s="123"/>
    </row>
    <row r="19" spans="1:6" s="20" customFormat="1" ht="12.75">
      <c r="A19" s="117">
        <v>1</v>
      </c>
      <c r="B19" s="101" t="s">
        <v>72</v>
      </c>
      <c r="C19" s="90" t="s">
        <v>16</v>
      </c>
      <c r="D19" s="136">
        <v>7</v>
      </c>
      <c r="E19" s="125"/>
      <c r="F19" s="126">
        <f>+D19*E19</f>
        <v>0</v>
      </c>
    </row>
    <row r="20" spans="1:6" s="20" customFormat="1" ht="12.75">
      <c r="A20" s="117">
        <v>2</v>
      </c>
      <c r="B20" s="101" t="s">
        <v>73</v>
      </c>
      <c r="C20" s="90" t="s">
        <v>16</v>
      </c>
      <c r="D20" s="136">
        <v>3</v>
      </c>
      <c r="E20" s="125"/>
      <c r="F20" s="126">
        <f>+D20*E20</f>
        <v>0</v>
      </c>
    </row>
    <row r="21" spans="1:6" s="20" customFormat="1" ht="12.75">
      <c r="A21" s="117">
        <v>3</v>
      </c>
      <c r="B21" s="101" t="s">
        <v>125</v>
      </c>
      <c r="C21" s="90" t="s">
        <v>16</v>
      </c>
      <c r="D21" s="138">
        <v>5</v>
      </c>
      <c r="E21" s="125"/>
      <c r="F21" s="126">
        <f>+D21*E21</f>
        <v>0</v>
      </c>
    </row>
    <row r="22" spans="1:6" s="20" customFormat="1" ht="14.25" customHeight="1">
      <c r="A22" s="118"/>
      <c r="B22" s="113" t="s">
        <v>55</v>
      </c>
      <c r="C22" s="127"/>
      <c r="D22" s="139">
        <f>SUM(D19:D21)</f>
        <v>15</v>
      </c>
      <c r="E22" s="125"/>
      <c r="F22" s="128">
        <f>SUM(F19:F21)</f>
        <v>0</v>
      </c>
    </row>
    <row r="23" spans="1:6" s="53" customFormat="1" ht="14.25" customHeight="1">
      <c r="A23" s="119"/>
      <c r="B23" s="113" t="s">
        <v>56</v>
      </c>
      <c r="C23" s="129"/>
      <c r="D23" s="137"/>
      <c r="E23" s="130"/>
      <c r="F23" s="131"/>
    </row>
    <row r="24" spans="1:6" s="20" customFormat="1" ht="14.25" customHeight="1">
      <c r="A24" s="117">
        <v>4</v>
      </c>
      <c r="B24" s="114" t="s">
        <v>101</v>
      </c>
      <c r="C24" s="132" t="s">
        <v>19</v>
      </c>
      <c r="D24" s="125">
        <f>+D22*0.5</f>
        <v>7.5</v>
      </c>
      <c r="E24" s="125"/>
      <c r="F24" s="92">
        <f aca="true" t="shared" si="1" ref="F24:F31">+D24*E24</f>
        <v>0</v>
      </c>
    </row>
    <row r="25" spans="1:6" s="20" customFormat="1" ht="14.25" customHeight="1">
      <c r="A25" s="117">
        <v>5</v>
      </c>
      <c r="B25" s="114" t="s">
        <v>74</v>
      </c>
      <c r="C25" s="132" t="s">
        <v>19</v>
      </c>
      <c r="D25" s="125">
        <f>+D22*0.15</f>
        <v>2.25</v>
      </c>
      <c r="E25" s="125"/>
      <c r="F25" s="92">
        <f t="shared" si="1"/>
        <v>0</v>
      </c>
    </row>
    <row r="26" spans="1:6" s="20" customFormat="1" ht="14.25" customHeight="1">
      <c r="A26" s="117">
        <v>6</v>
      </c>
      <c r="B26" s="114" t="s">
        <v>57</v>
      </c>
      <c r="C26" s="134" t="s">
        <v>58</v>
      </c>
      <c r="D26" s="125">
        <f>+D22*0.15*0.8</f>
        <v>1.8</v>
      </c>
      <c r="E26" s="125"/>
      <c r="F26" s="92">
        <f t="shared" si="1"/>
        <v>0</v>
      </c>
    </row>
    <row r="27" spans="1:9" s="20" customFormat="1" ht="14.25" customHeight="1">
      <c r="A27" s="117">
        <v>7</v>
      </c>
      <c r="B27" s="101" t="s">
        <v>79</v>
      </c>
      <c r="C27" s="132" t="s">
        <v>16</v>
      </c>
      <c r="D27" s="125">
        <f>+D22*3</f>
        <v>45</v>
      </c>
      <c r="E27" s="125"/>
      <c r="F27" s="92">
        <f t="shared" si="1"/>
        <v>0</v>
      </c>
      <c r="I27" s="60"/>
    </row>
    <row r="28" spans="1:9" s="20" customFormat="1" ht="14.25" customHeight="1">
      <c r="A28" s="117">
        <v>8</v>
      </c>
      <c r="B28" s="101" t="s">
        <v>82</v>
      </c>
      <c r="C28" s="132" t="s">
        <v>16</v>
      </c>
      <c r="D28" s="125">
        <f>+D22*3</f>
        <v>45</v>
      </c>
      <c r="E28" s="125"/>
      <c r="F28" s="92">
        <f t="shared" si="1"/>
        <v>0</v>
      </c>
      <c r="I28" s="60"/>
    </row>
    <row r="29" spans="1:6" s="20" customFormat="1" ht="14.25" customHeight="1">
      <c r="A29" s="117">
        <v>9</v>
      </c>
      <c r="B29" s="101" t="s">
        <v>80</v>
      </c>
      <c r="C29" s="132" t="s">
        <v>45</v>
      </c>
      <c r="D29" s="125">
        <f>+D22*3</f>
        <v>45</v>
      </c>
      <c r="E29" s="125"/>
      <c r="F29" s="92">
        <f t="shared" si="1"/>
        <v>0</v>
      </c>
    </row>
    <row r="30" spans="1:6" s="20" customFormat="1" ht="14.25" customHeight="1">
      <c r="A30" s="117">
        <v>10</v>
      </c>
      <c r="B30" s="114" t="s">
        <v>81</v>
      </c>
      <c r="C30" s="132" t="s">
        <v>16</v>
      </c>
      <c r="D30" s="125">
        <f>+D22</f>
        <v>15</v>
      </c>
      <c r="E30" s="125"/>
      <c r="F30" s="92">
        <f t="shared" si="1"/>
        <v>0</v>
      </c>
    </row>
    <row r="31" spans="1:6" s="20" customFormat="1" ht="14.25" customHeight="1">
      <c r="A31" s="117">
        <v>11</v>
      </c>
      <c r="B31" s="114" t="s">
        <v>67</v>
      </c>
      <c r="C31" s="132" t="s">
        <v>19</v>
      </c>
      <c r="D31" s="125">
        <f>+D22*0.05</f>
        <v>0.75</v>
      </c>
      <c r="E31" s="125"/>
      <c r="F31" s="92">
        <f t="shared" si="1"/>
        <v>0</v>
      </c>
    </row>
    <row r="32" spans="1:6" s="20" customFormat="1" ht="14.25" customHeight="1">
      <c r="A32" s="117"/>
      <c r="B32" s="113" t="s">
        <v>60</v>
      </c>
      <c r="C32" s="132"/>
      <c r="D32" s="124"/>
      <c r="E32" s="125"/>
      <c r="F32" s="128">
        <f>SUM(F24:F31)</f>
        <v>0</v>
      </c>
    </row>
    <row r="33" spans="1:6" s="20" customFormat="1" ht="14.25" customHeight="1">
      <c r="A33" s="120"/>
      <c r="B33" s="115" t="s">
        <v>61</v>
      </c>
      <c r="C33" s="28"/>
      <c r="D33" s="29"/>
      <c r="E33" s="30"/>
      <c r="F33" s="157">
        <f>+F22+F32</f>
        <v>0</v>
      </c>
    </row>
    <row r="34" spans="1:6" s="52" customFormat="1" ht="14.25" customHeight="1">
      <c r="A34" s="54"/>
      <c r="B34" s="55"/>
      <c r="C34" s="56"/>
      <c r="D34" s="57"/>
      <c r="E34" s="58"/>
      <c r="F34" s="59"/>
    </row>
    <row r="35" spans="1:12" ht="12.75">
      <c r="A35" s="46"/>
      <c r="B35" s="32"/>
      <c r="C35" s="33"/>
      <c r="D35" s="34"/>
      <c r="E35" s="35"/>
      <c r="F35" s="47"/>
      <c r="G35" s="20"/>
      <c r="H35" s="20"/>
      <c r="I35" s="20"/>
      <c r="J35" s="20"/>
      <c r="K35" s="20"/>
      <c r="L35" s="20"/>
    </row>
  </sheetData>
  <mergeCells count="3">
    <mergeCell ref="A1:F1"/>
    <mergeCell ref="A2:F2"/>
    <mergeCell ref="A16:F16"/>
  </mergeCells>
  <printOptions/>
  <pageMargins left="0.7874015748031497" right="0.5905511811023623" top="0.9055118110236221" bottom="0.7874015748031497" header="0.4330708661417323" footer="0.4330708661417323"/>
  <pageSetup horizontalDpi="600" verticalDpi="600" orientation="portrait" paperSize="9" r:id="rId1"/>
  <headerFooter alignWithMargins="0">
    <oddFooter>&amp;R&amp;"-,Kurzíva"&amp;8&amp;P</oddFooter>
  </headerFooter>
  <rowBreaks count="1" manualBreakCount="1">
    <brk id="3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L31"/>
  <sheetViews>
    <sheetView showGridLines="0" view="pageBreakPreview" zoomScale="130" zoomScaleSheetLayoutView="130" workbookViewId="0" topLeftCell="A10">
      <selection activeCell="B36" sqref="B36"/>
    </sheetView>
  </sheetViews>
  <sheetFormatPr defaultColWidth="9.00390625" defaultRowHeight="12.75"/>
  <cols>
    <col min="1" max="1" width="7.875" style="48" customWidth="1"/>
    <col min="2" max="2" width="50.625" style="49" customWidth="1"/>
    <col min="3" max="3" width="4.75390625" style="50" customWidth="1"/>
    <col min="4" max="4" width="6.00390625" style="48" customWidth="1"/>
    <col min="5" max="5" width="6.125" style="51" customWidth="1"/>
    <col min="6" max="6" width="9.125" style="51" customWidth="1"/>
    <col min="7" max="16384" width="9.125" style="19" customWidth="1"/>
  </cols>
  <sheetData>
    <row r="1" spans="1:6" ht="21" customHeight="1">
      <c r="A1" s="237" t="s">
        <v>48</v>
      </c>
      <c r="B1" s="237"/>
      <c r="C1" s="237"/>
      <c r="D1" s="237"/>
      <c r="E1" s="237"/>
      <c r="F1" s="237"/>
    </row>
    <row r="2" spans="1:12" ht="14.25" customHeight="1">
      <c r="A2" s="238" t="s">
        <v>8</v>
      </c>
      <c r="B2" s="239"/>
      <c r="C2" s="239"/>
      <c r="D2" s="239"/>
      <c r="E2" s="239"/>
      <c r="F2" s="240"/>
      <c r="G2" s="20"/>
      <c r="H2" s="20"/>
      <c r="I2" s="20"/>
      <c r="J2" s="20"/>
      <c r="K2" s="20"/>
      <c r="L2" s="20"/>
    </row>
    <row r="3" spans="1:12" ht="22.5">
      <c r="A3" s="21" t="s">
        <v>9</v>
      </c>
      <c r="B3" s="22" t="s">
        <v>10</v>
      </c>
      <c r="C3" s="23" t="s">
        <v>11</v>
      </c>
      <c r="D3" s="24" t="s">
        <v>12</v>
      </c>
      <c r="E3" s="25" t="s">
        <v>13</v>
      </c>
      <c r="F3" s="26" t="s">
        <v>14</v>
      </c>
      <c r="G3" s="20"/>
      <c r="H3" s="20"/>
      <c r="I3" s="20"/>
      <c r="J3" s="20"/>
      <c r="K3" s="20"/>
      <c r="L3" s="20"/>
    </row>
    <row r="4" spans="1:12" ht="51">
      <c r="A4" s="89" t="s">
        <v>75</v>
      </c>
      <c r="B4" s="100" t="s">
        <v>107</v>
      </c>
      <c r="C4" s="90" t="s">
        <v>16</v>
      </c>
      <c r="D4" s="149">
        <f>D19</f>
        <v>11</v>
      </c>
      <c r="E4" s="91"/>
      <c r="F4" s="92">
        <f aca="true" t="shared" si="0" ref="F4:F13">+D4*E4</f>
        <v>0</v>
      </c>
      <c r="G4" s="20"/>
      <c r="H4" s="20"/>
      <c r="I4" s="20"/>
      <c r="J4" s="20"/>
      <c r="K4" s="20"/>
      <c r="L4" s="20"/>
    </row>
    <row r="5" spans="1:12" ht="25.5">
      <c r="A5" s="89" t="s">
        <v>50</v>
      </c>
      <c r="B5" s="100" t="s">
        <v>102</v>
      </c>
      <c r="C5" s="90" t="s">
        <v>16</v>
      </c>
      <c r="D5" s="149">
        <f>+D4</f>
        <v>11</v>
      </c>
      <c r="E5" s="91"/>
      <c r="F5" s="92">
        <f t="shared" si="0"/>
        <v>0</v>
      </c>
      <c r="G5" s="20"/>
      <c r="H5" s="20"/>
      <c r="I5" s="20"/>
      <c r="J5" s="20"/>
      <c r="K5" s="20"/>
      <c r="L5" s="20"/>
    </row>
    <row r="6" spans="1:6" s="146" customFormat="1" ht="24" customHeight="1">
      <c r="A6" s="140" t="s">
        <v>97</v>
      </c>
      <c r="B6" s="141" t="s">
        <v>98</v>
      </c>
      <c r="C6" s="142" t="s">
        <v>99</v>
      </c>
      <c r="D6" s="150">
        <f>0.0001*D5</f>
        <v>0.0011</v>
      </c>
      <c r="E6" s="144"/>
      <c r="F6" s="145">
        <f t="shared" si="0"/>
        <v>0</v>
      </c>
    </row>
    <row r="7" spans="1:6" ht="25.5">
      <c r="A7" s="89" t="s">
        <v>68</v>
      </c>
      <c r="B7" s="100" t="s">
        <v>103</v>
      </c>
      <c r="C7" s="90" t="s">
        <v>16</v>
      </c>
      <c r="D7" s="149">
        <f>+D4</f>
        <v>11</v>
      </c>
      <c r="E7" s="91"/>
      <c r="F7" s="92">
        <f t="shared" si="0"/>
        <v>0</v>
      </c>
    </row>
    <row r="8" spans="1:12" ht="25.5">
      <c r="A8" s="96" t="s">
        <v>88</v>
      </c>
      <c r="B8" s="107" t="s">
        <v>89</v>
      </c>
      <c r="C8" s="97" t="s">
        <v>16</v>
      </c>
      <c r="D8" s="151">
        <f>+D19</f>
        <v>11</v>
      </c>
      <c r="E8" s="98"/>
      <c r="F8" s="99">
        <f t="shared" si="0"/>
        <v>0</v>
      </c>
      <c r="G8" s="20"/>
      <c r="H8" s="20"/>
      <c r="I8" s="20"/>
      <c r="J8" s="20"/>
      <c r="K8" s="20"/>
      <c r="L8" s="20"/>
    </row>
    <row r="9" spans="1:12" ht="38.25">
      <c r="A9" s="93" t="s">
        <v>51</v>
      </c>
      <c r="B9" s="104" t="s">
        <v>92</v>
      </c>
      <c r="C9" s="94" t="s">
        <v>15</v>
      </c>
      <c r="D9" s="152">
        <f>+D4*0.8</f>
        <v>8.8</v>
      </c>
      <c r="E9" s="95"/>
      <c r="F9" s="92">
        <f t="shared" si="0"/>
        <v>0</v>
      </c>
      <c r="G9" s="20"/>
      <c r="H9" s="20"/>
      <c r="I9" s="20"/>
      <c r="J9" s="20"/>
      <c r="K9" s="20"/>
      <c r="L9" s="20"/>
    </row>
    <row r="10" spans="1:12" ht="25.5">
      <c r="A10" s="89" t="s">
        <v>52</v>
      </c>
      <c r="B10" s="100" t="s">
        <v>104</v>
      </c>
      <c r="C10" s="90" t="s">
        <v>94</v>
      </c>
      <c r="D10" s="149">
        <f>+D4*0.05</f>
        <v>0.55</v>
      </c>
      <c r="E10" s="91"/>
      <c r="F10" s="92">
        <f t="shared" si="0"/>
        <v>0</v>
      </c>
      <c r="G10" s="20"/>
      <c r="H10" s="20"/>
      <c r="I10" s="20"/>
      <c r="J10" s="20"/>
      <c r="K10" s="20"/>
      <c r="L10" s="20"/>
    </row>
    <row r="11" spans="1:12" ht="25.5">
      <c r="A11" s="89" t="s">
        <v>65</v>
      </c>
      <c r="B11" s="100" t="s">
        <v>105</v>
      </c>
      <c r="C11" s="90" t="s">
        <v>94</v>
      </c>
      <c r="D11" s="149">
        <f>+D4*0.05*4</f>
        <v>2.2</v>
      </c>
      <c r="E11" s="91"/>
      <c r="F11" s="92">
        <f t="shared" si="0"/>
        <v>0</v>
      </c>
      <c r="G11" s="20"/>
      <c r="H11" s="20"/>
      <c r="I11" s="20"/>
      <c r="J11" s="20"/>
      <c r="K11" s="20"/>
      <c r="L11" s="20"/>
    </row>
    <row r="12" spans="1:12" ht="38.25">
      <c r="A12" s="89" t="s">
        <v>69</v>
      </c>
      <c r="B12" s="100" t="s">
        <v>96</v>
      </c>
      <c r="C12" s="90" t="s">
        <v>16</v>
      </c>
      <c r="D12" s="149">
        <f>+D4</f>
        <v>11</v>
      </c>
      <c r="E12" s="91"/>
      <c r="F12" s="92">
        <f t="shared" si="0"/>
        <v>0</v>
      </c>
      <c r="G12" s="20"/>
      <c r="H12" s="20"/>
      <c r="I12" s="20"/>
      <c r="J12" s="20"/>
      <c r="K12" s="20"/>
      <c r="L12" s="20"/>
    </row>
    <row r="13" spans="1:12" ht="12.75">
      <c r="A13" s="89" t="s">
        <v>69</v>
      </c>
      <c r="B13" s="100" t="s">
        <v>77</v>
      </c>
      <c r="C13" s="90" t="s">
        <v>16</v>
      </c>
      <c r="D13" s="149">
        <f>+D4</f>
        <v>11</v>
      </c>
      <c r="E13" s="91"/>
      <c r="F13" s="92">
        <f t="shared" si="0"/>
        <v>0</v>
      </c>
      <c r="G13" s="20"/>
      <c r="H13" s="20"/>
      <c r="I13" s="20"/>
      <c r="J13" s="20"/>
      <c r="K13" s="20"/>
      <c r="L13" s="20"/>
    </row>
    <row r="14" spans="1:12" ht="13.5">
      <c r="A14" s="120"/>
      <c r="B14" s="111" t="s">
        <v>53</v>
      </c>
      <c r="C14" s="28"/>
      <c r="D14" s="153"/>
      <c r="E14" s="30"/>
      <c r="F14" s="157">
        <f>SUM(F4:F13)</f>
        <v>0</v>
      </c>
      <c r="G14" s="20"/>
      <c r="H14" s="20"/>
      <c r="I14" s="20"/>
      <c r="J14" s="20"/>
      <c r="K14" s="20"/>
      <c r="L14" s="20"/>
    </row>
    <row r="15" spans="1:12" ht="12.75">
      <c r="A15" s="31"/>
      <c r="B15" s="32"/>
      <c r="C15" s="33"/>
      <c r="D15" s="34"/>
      <c r="E15" s="35"/>
      <c r="F15" s="36"/>
      <c r="G15" s="20"/>
      <c r="H15" s="20"/>
      <c r="I15" s="20"/>
      <c r="J15" s="20"/>
      <c r="K15" s="20"/>
      <c r="L15" s="20"/>
    </row>
    <row r="16" spans="1:6" ht="15" customHeight="1">
      <c r="A16" s="238" t="s">
        <v>54</v>
      </c>
      <c r="B16" s="239"/>
      <c r="C16" s="239"/>
      <c r="D16" s="239"/>
      <c r="E16" s="239"/>
      <c r="F16" s="240"/>
    </row>
    <row r="17" spans="1:6" s="20" customFormat="1" ht="22.5">
      <c r="A17" s="21" t="s">
        <v>9</v>
      </c>
      <c r="B17" s="22" t="s">
        <v>10</v>
      </c>
      <c r="C17" s="23" t="s">
        <v>11</v>
      </c>
      <c r="D17" s="24" t="s">
        <v>12</v>
      </c>
      <c r="E17" s="37" t="s">
        <v>18</v>
      </c>
      <c r="F17" s="38" t="s">
        <v>14</v>
      </c>
    </row>
    <row r="18" spans="1:6" s="20" customFormat="1" ht="24" customHeight="1">
      <c r="A18" s="117">
        <v>1</v>
      </c>
      <c r="B18" s="101" t="s">
        <v>62</v>
      </c>
      <c r="C18" s="90" t="s">
        <v>16</v>
      </c>
      <c r="D18" s="147">
        <v>11</v>
      </c>
      <c r="E18" s="125"/>
      <c r="F18" s="126">
        <f>+D18*E18</f>
        <v>0</v>
      </c>
    </row>
    <row r="19" spans="1:6" s="20" customFormat="1" ht="14.25" customHeight="1">
      <c r="A19" s="118"/>
      <c r="B19" s="113" t="s">
        <v>55</v>
      </c>
      <c r="C19" s="127"/>
      <c r="D19" s="148">
        <f>SUM(D18:D18)</f>
        <v>11</v>
      </c>
      <c r="E19" s="125"/>
      <c r="F19" s="128">
        <f>SUM(F18:F18)</f>
        <v>0</v>
      </c>
    </row>
    <row r="20" spans="1:6" s="20" customFormat="1" ht="14.25" customHeight="1">
      <c r="A20" s="118"/>
      <c r="B20" s="113" t="s">
        <v>56</v>
      </c>
      <c r="C20" s="132"/>
      <c r="D20" s="124"/>
      <c r="E20" s="125"/>
      <c r="F20" s="126"/>
    </row>
    <row r="21" spans="1:6" s="20" customFormat="1" ht="14.25" customHeight="1">
      <c r="A21" s="117">
        <v>2</v>
      </c>
      <c r="B21" s="114" t="s">
        <v>63</v>
      </c>
      <c r="C21" s="132" t="s">
        <v>19</v>
      </c>
      <c r="D21" s="133">
        <f>+D19*0.25</f>
        <v>2.75</v>
      </c>
      <c r="E21" s="125"/>
      <c r="F21" s="92">
        <f aca="true" t="shared" si="1" ref="F21:F27">+D21*E21</f>
        <v>0</v>
      </c>
    </row>
    <row r="22" spans="1:6" s="20" customFormat="1" ht="14.25" customHeight="1">
      <c r="A22" s="117">
        <v>3</v>
      </c>
      <c r="B22" s="114" t="s">
        <v>64</v>
      </c>
      <c r="C22" s="132" t="s">
        <v>19</v>
      </c>
      <c r="D22" s="133">
        <f>+D19*0.1</f>
        <v>1.1</v>
      </c>
      <c r="E22" s="125"/>
      <c r="F22" s="92">
        <f t="shared" si="1"/>
        <v>0</v>
      </c>
    </row>
    <row r="23" spans="1:6" s="20" customFormat="1" ht="14.25" customHeight="1">
      <c r="A23" s="117">
        <v>4</v>
      </c>
      <c r="B23" s="114" t="s">
        <v>57</v>
      </c>
      <c r="C23" s="134" t="s">
        <v>58</v>
      </c>
      <c r="D23" s="133">
        <f>+D19*0.15*0.8</f>
        <v>1.32</v>
      </c>
      <c r="E23" s="125"/>
      <c r="F23" s="92">
        <f t="shared" si="1"/>
        <v>0</v>
      </c>
    </row>
    <row r="24" spans="1:6" s="20" customFormat="1" ht="14.25" customHeight="1">
      <c r="A24" s="117">
        <v>5</v>
      </c>
      <c r="B24" s="101" t="s">
        <v>106</v>
      </c>
      <c r="C24" s="132" t="s">
        <v>16</v>
      </c>
      <c r="D24" s="133">
        <f>+D19</f>
        <v>11</v>
      </c>
      <c r="E24" s="125"/>
      <c r="F24" s="92">
        <f t="shared" si="1"/>
        <v>0</v>
      </c>
    </row>
    <row r="25" spans="1:6" s="20" customFormat="1" ht="14.25" customHeight="1">
      <c r="A25" s="117">
        <v>6</v>
      </c>
      <c r="B25" s="101" t="s">
        <v>66</v>
      </c>
      <c r="C25" s="132" t="s">
        <v>45</v>
      </c>
      <c r="D25" s="133">
        <f>+D19*0.5</f>
        <v>5.5</v>
      </c>
      <c r="E25" s="125"/>
      <c r="F25" s="92">
        <f t="shared" si="1"/>
        <v>0</v>
      </c>
    </row>
    <row r="26" spans="1:6" s="20" customFormat="1" ht="14.25" customHeight="1">
      <c r="A26" s="117">
        <v>7</v>
      </c>
      <c r="B26" s="114" t="s">
        <v>59</v>
      </c>
      <c r="C26" s="132" t="s">
        <v>16</v>
      </c>
      <c r="D26" s="133">
        <f>+D19</f>
        <v>11</v>
      </c>
      <c r="E26" s="125"/>
      <c r="F26" s="92">
        <f t="shared" si="1"/>
        <v>0</v>
      </c>
    </row>
    <row r="27" spans="1:6" s="20" customFormat="1" ht="14.25" customHeight="1">
      <c r="A27" s="117">
        <v>8</v>
      </c>
      <c r="B27" s="114" t="s">
        <v>67</v>
      </c>
      <c r="C27" s="132" t="s">
        <v>19</v>
      </c>
      <c r="D27" s="133">
        <f>+D19*0.05</f>
        <v>0.55</v>
      </c>
      <c r="E27" s="125"/>
      <c r="F27" s="92">
        <f t="shared" si="1"/>
        <v>0</v>
      </c>
    </row>
    <row r="28" spans="1:6" s="20" customFormat="1" ht="14.25" customHeight="1">
      <c r="A28" s="117"/>
      <c r="B28" s="113" t="s">
        <v>60</v>
      </c>
      <c r="C28" s="132"/>
      <c r="D28" s="124"/>
      <c r="E28" s="125"/>
      <c r="F28" s="128">
        <f>SUM(F21:F27)</f>
        <v>0</v>
      </c>
    </row>
    <row r="29" spans="1:6" s="20" customFormat="1" ht="14.25" customHeight="1">
      <c r="A29" s="39"/>
      <c r="B29" s="111" t="s">
        <v>61</v>
      </c>
      <c r="C29" s="28"/>
      <c r="D29" s="29"/>
      <c r="E29" s="30"/>
      <c r="F29" s="157">
        <f>+F19+F28</f>
        <v>0</v>
      </c>
    </row>
    <row r="30" spans="1:6" ht="14.25" customHeight="1">
      <c r="A30" s="40"/>
      <c r="B30" s="41"/>
      <c r="C30" s="42"/>
      <c r="D30" s="43"/>
      <c r="E30" s="44"/>
      <c r="F30" s="45"/>
    </row>
    <row r="31" spans="1:12" ht="12.75">
      <c r="A31" s="46"/>
      <c r="B31" s="32"/>
      <c r="C31" s="33"/>
      <c r="D31" s="34"/>
      <c r="E31" s="35"/>
      <c r="F31" s="47"/>
      <c r="G31" s="20"/>
      <c r="H31" s="20"/>
      <c r="I31" s="20"/>
      <c r="J31" s="20"/>
      <c r="K31" s="20"/>
      <c r="L31" s="20"/>
    </row>
  </sheetData>
  <mergeCells count="3">
    <mergeCell ref="A1:F1"/>
    <mergeCell ref="A2:F2"/>
    <mergeCell ref="A16:F16"/>
  </mergeCells>
  <printOptions/>
  <pageMargins left="0.7874015748031497" right="0.5905511811023623" top="0.9055118110236221" bottom="0.7874015748031497" header="0.4330708661417323" footer="0.4330708661417323"/>
  <pageSetup horizontalDpi="600" verticalDpi="600" orientation="portrait" paperSize="9" r:id="rId1"/>
  <headerFooter alignWithMargins="0">
    <oddFooter>&amp;R&amp;"-,Kurzíva"&amp;8&amp;P</oddFooter>
  </headerFooter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Jarmila Hrůzová</dc:creator>
  <cp:keywords/>
  <dc:description/>
  <cp:lastModifiedBy>miroslav.rehak</cp:lastModifiedBy>
  <cp:lastPrinted>2016-03-11T08:31:45Z</cp:lastPrinted>
  <dcterms:created xsi:type="dcterms:W3CDTF">2011-02-19T07:30:26Z</dcterms:created>
  <dcterms:modified xsi:type="dcterms:W3CDTF">2017-01-06T08:13:45Z</dcterms:modified>
  <cp:category/>
  <cp:version/>
  <cp:contentType/>
  <cp:contentStatus/>
</cp:coreProperties>
</file>