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001" sheetId="1" r:id="rId1"/>
    <sheet name="SO 002" sheetId="2" r:id="rId2"/>
    <sheet name="SO 003" sheetId="3" r:id="rId3"/>
    <sheet name="SO 004" sheetId="4" r:id="rId4"/>
    <sheet name="SO 101_SO 101-1" sheetId="5" r:id="rId5"/>
    <sheet name="SO 101_SO 101-2" sheetId="6" r:id="rId6"/>
    <sheet name="SO 101_SO 101-3" sheetId="7" r:id="rId7"/>
    <sheet name="SO 101_SO 101-4" sheetId="8" r:id="rId8"/>
    <sheet name="SO 101_SO 101-5" sheetId="9" r:id="rId9"/>
    <sheet name="SO 101_SO 101-6" sheetId="10" r:id="rId10"/>
    <sheet name="SO 101_SO 101-7" sheetId="11" r:id="rId11"/>
    <sheet name="SO 101_SO 101-8" sheetId="12" r:id="rId12"/>
    <sheet name="SO 102_SO 102-1" sheetId="13" r:id="rId13"/>
    <sheet name="SO 102_SO 102-2" sheetId="14" r:id="rId14"/>
    <sheet name="SO 102_SO 102-3" sheetId="15" r:id="rId15"/>
    <sheet name="SO 102_SO 102-4" sheetId="16" r:id="rId16"/>
    <sheet name="SO 102_SO 102-5" sheetId="17" r:id="rId17"/>
    <sheet name="SO 102_SO 102-6" sheetId="18" r:id="rId18"/>
    <sheet name="SO 102_SO 102-7" sheetId="19" r:id="rId19"/>
    <sheet name="SO 102_SO 102-8" sheetId="20" r:id="rId20"/>
    <sheet name="SO 102_SO 102-9" sheetId="21" r:id="rId21"/>
    <sheet name="SO 103_SO 103-1" sheetId="22" r:id="rId22"/>
    <sheet name="SO 103_SO 103-2" sheetId="23" r:id="rId23"/>
    <sheet name="SO 103_SO 103-3" sheetId="24" r:id="rId24"/>
    <sheet name="SO 103_SO 103-4" sheetId="25" r:id="rId25"/>
    <sheet name="SO 103_SO 103-5" sheetId="26" r:id="rId26"/>
    <sheet name="SO 103_SO 103-6" sheetId="27" r:id="rId27"/>
    <sheet name="SO 103_SO 103-7" sheetId="28" r:id="rId28"/>
    <sheet name="SO 103_SO 103-8" sheetId="29" r:id="rId29"/>
    <sheet name="SO 104_SO 104-1" sheetId="30" r:id="rId30"/>
    <sheet name="SO 104_SO 104-2" sheetId="31" r:id="rId31"/>
    <sheet name="SO 104_SO 104-3" sheetId="32" r:id="rId32"/>
    <sheet name="SO 104_SO 104-4" sheetId="33" r:id="rId33"/>
    <sheet name="SO 104_SO 104-5" sheetId="34" r:id="rId34"/>
    <sheet name="SO 104_SO 104-6" sheetId="35" r:id="rId35"/>
    <sheet name="SO 201" sheetId="36" r:id="rId36"/>
    <sheet name="SO 203" sheetId="37" r:id="rId37"/>
  </sheets>
  <definedNames/>
  <calcPr fullCalcOnLoad="1"/>
</workbook>
</file>

<file path=xl/sharedStrings.xml><?xml version="1.0" encoding="utf-8"?>
<sst xmlns="http://schemas.openxmlformats.org/spreadsheetml/2006/main" count="10326" uniqueCount="1225">
  <si>
    <t>ASPE10</t>
  </si>
  <si>
    <t>S</t>
  </si>
  <si>
    <t xml:space="preserve">Firma: </t>
  </si>
  <si>
    <t>Příloha k formuláři pro ocenění nabídky</t>
  </si>
  <si>
    <t>Stavba:</t>
  </si>
  <si>
    <t>35826</t>
  </si>
  <si>
    <t>II/320 VODĚRADY – LIČNO dotaz 12.12.2016 neoceněný</t>
  </si>
  <si>
    <t>O</t>
  </si>
  <si>
    <t>Rozpočet:</t>
  </si>
  <si>
    <t>0,00</t>
  </si>
  <si>
    <t>15,00</t>
  </si>
  <si>
    <t>21,00</t>
  </si>
  <si>
    <t>3</t>
  </si>
  <si>
    <t>2</t>
  </si>
  <si>
    <t>SO 001</t>
  </si>
  <si>
    <t>Všeobecné a předběžné položky pro SO 101, SO 201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</si>
  <si>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</si>
  <si>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</si>
  <si>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</si>
  <si>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</si>
  <si>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</si>
  <si>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</si>
  <si>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</si>
  <si>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</si>
  <si>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</si>
  <si>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</si>
  <si>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</si>
  <si>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</si>
  <si>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</si>
  <si>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</si>
  <si>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</si>
  <si>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</si>
  <si>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</si>
  <si>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</si>
  <si>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</si>
  <si>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</si>
  <si>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</si>
  <si>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</si>
  <si>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</si>
  <si>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</si>
  <si>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</si>
  <si>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Zajištění inženýrských sítí během realizace stavby dle požadavku správců. Nutné vytyčení všech podzemních sítí s protokolárním zápisem příslušných správců. Přesnou polohu podzemních vedení ověřit ručně kopanými sondami. Podzemní plynovod, sdělovací kabely, elektrické vedení včetně vrchního vedení, vodovod, v trase příčné přechody. Přechody nutno ochránit. Zajištění stavby proti škodě na okolních pozemcích a objektech.  
PEVNÁ CENA</t>
  </si>
  <si>
    <t>VV</t>
  </si>
  <si>
    <t>TS</t>
  </si>
  <si>
    <t>zahrnuje veškeré náklady spojené s objednatelem požadovanými zařízeními</t>
  </si>
  <si>
    <t>02910</t>
  </si>
  <si>
    <t>OSTATNÍ POŽADAVKY - ZEMĚMĚŘIČSKÁ MĚŘENÍ</t>
  </si>
  <si>
    <t>Zaměření skutečného provedení díla ke kolaudaci stavby v délce stavby tj. 1927 m včetně opěrné zdi SO 201.  
3x tištěné paré + 1x CD 
PEVNÁ CENA</t>
  </si>
  <si>
    <t>zahrnuje veškeré náklady spojené s objednatelem požadovanými pracemi</t>
  </si>
  <si>
    <t>02911</t>
  </si>
  <si>
    <t>a</t>
  </si>
  <si>
    <t>OSTATNÍ POŽADAVKY - GEODETICKÉ ZAMĚŘENÍ</t>
  </si>
  <si>
    <t>Veškerá nutná zaměření nutná k realizaci díla (např. zaměření stavby před výstavbou, vytyčení stavby a obvodu staveniště apod.) a k uvedení stavby do užívání a řádnému předání dokončeného díla. 
vytyčení stavby (3x tištěná, 1xCD), zřízení vytyčovací sítě stavby 
PEVNÁ CENA</t>
  </si>
  <si>
    <t>b</t>
  </si>
  <si>
    <t>Geometrický oddělovací plán pro majetkové vypořádání vlastnických vztahů. Délka stavby 1927m. (12x tiskem) 
PEVNÁ CENA</t>
  </si>
  <si>
    <t>029112</t>
  </si>
  <si>
    <t>OSTATNÍ POŽADAVKY - GEODETICKÉ ZAMĚŘENÍ VRSTEV</t>
  </si>
  <si>
    <t>SOUBOR</t>
  </si>
  <si>
    <t>Zaměření vrstev pro určení kubatur sanací (dle zaměření příčných řezů v PD) a pro určení kubatur konstrukčních vrstev a celkových plošných a délkových výměr. Délka úseku 1927 m,včetně SO 201. 
Pevná cena.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</si>
  <si>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</si>
  <si>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</si>
  <si>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DSP, PDPS pro SO 101, SO 201. Ověřené podpisem odpovědného zástupce zhotovitele a správce stavby - tiskem ve 4 vyhotoveních a 1 x na CD 
PEVNÁ CENA</t>
  </si>
  <si>
    <t>7</t>
  </si>
  <si>
    <t>02943</t>
  </si>
  <si>
    <t>OSTATNÍ POŽADAVKY - VYPRACOVÁNÍ RDS</t>
  </si>
  <si>
    <t>Realizační dokumentace stavby SO 101, SO 201, přechopdné úpravy DIO, stanovení místní úpravy DZ( tiskem 4x + 1x CD). 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dopracování dopravního značení. Detaily řešení propustků, detaily opěrné zdi SO 201. Vypracuje autorizovaná osoba. Odsouhlasí správce stavby. Havarijní plán ( tiskem 2x). 
PEVNÁ CENA</t>
  </si>
  <si>
    <t>8</t>
  </si>
  <si>
    <t>02946</t>
  </si>
  <si>
    <t>OSTAT POŽADAVKY - FOTODOKUMENTACE</t>
  </si>
  <si>
    <t>Fotodokumentace stavby  
- 1x měsíčně sada barevných fotografií v tištěné i elektronické formě  
- 3x závěřečná fotodokumentace v albu s popisem v tištěné i elektronické formě  
PEVNÁ CENA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</si>
  <si>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</si>
  <si>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029511</t>
  </si>
  <si>
    <t>OSTATNÍ POŽADAVKY - POSUDKY A KONTROLY</t>
  </si>
  <si>
    <t>Pasportizace zástavby a objektů, které mohou být dotčeny stavbou před zahájením stavebních prací na délku SO 101 (km 5,619 - 7,546) 
3x tiskem + 1x CD 
PEVNÁ CENA</t>
  </si>
  <si>
    <t>02991</t>
  </si>
  <si>
    <t>OSTATNÍ POŽADAVKY - INFORMAČNÍ TABULE</t>
  </si>
  <si>
    <t>KUS</t>
  </si>
  <si>
    <t>Náklady na zřízení informačních tabulí s údaji o stavbě s textem dle vzoru objednatele, včetně ukotvení. Po ukončení stavby odstranění. 
Společná tabule pro první rok výstavby tj. SO 101 + SO 102 + SO 201 
PEVNÁ CENA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</si>
  <si>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</si>
  <si>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11</t>
  </si>
  <si>
    <t>03720</t>
  </si>
  <si>
    <t>POMOC PRÁCE ZAJIŠŤ NEBO ZŘÍZ REGULACI A OCHRANU DOPRAVY</t>
  </si>
  <si>
    <t>Úhrnná částka musí obsahovat veškeré náklady na dočasné úpravy a regulaci dopravy (i pěší) na staveništi a nezbytné značení a opatření vyplývající z požadavků BOZP na staveništi vč. provizorních lávek a nájezdů, apod. Trasy pro pěší v souladu s vyhl. č. 398/2009 Sb., o obecných technických požadavcích zabezpečujících bezbariérové užívání staveb. Po dobu realizace stavby zajištěn přístup k objektům pro požární techniku, policie, záchranné služby. Včetně návrhu dočasného dopravního značení vč. jeho projednání s dotčenými orgány a organizacemi a získání stanovení DIO. 
Pevná cena</t>
  </si>
  <si>
    <t>zahrnuje objednatelem povolené náklady na požadovaná zařízení zhotovitele</t>
  </si>
  <si>
    <t>SO 002</t>
  </si>
  <si>
    <t>Všeobecné a předběžné položky pro SO 102</t>
  </si>
  <si>
    <t>Zaměření skutečného provedení díla ke kolaudaci stavby v délce stavby  tj. 2191 m. 
3x tištěné paré + 1x CD 
PEVNÁ CENA</t>
  </si>
  <si>
    <t>Geometrický oddělovací plán pro majetkové vypořádání vlastnických vztahů. Délka stavby 2191m. (12x tiskem) 
PEVNÁ CENA</t>
  </si>
  <si>
    <t>Zaměření vrstev pro určení kubatur sanací (dle zaměření příčných řezů v PD) a pro určení kubatur konstrukčních vrstev a celkových plošných a délkových výměr. Délka úseku 2191 m. 
Pevná cena.</t>
  </si>
  <si>
    <t>Dokumentace skutečného provedení stavby. Výkresy a související písemnosti zhotovené stavby potřebné pro evidenci pozemní komunikace. Výkresy odchylek a změn stavby oproti DSP, PDPS pro SO 102. Ověřené podpisem odpovědného zástupce zhotovitele a správce stavby - tiskem ve 4 vyhotoveních a 1 x na CD 
PEVNÁ CENA</t>
  </si>
  <si>
    <t>Realizační dokumentace stavby SO 102, přechopdné úpravy DIO, stanovení místní úpravy DZ( tiskem 4x + 1x CD). 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82 - Katalog poruch netuhých vozovek, aktualizace dopracování dopravního značení. Detaily řešení propustků. Vypracuje autorizovaná osoba. Odsouhlasí správce stavby. Havarijní plán ( tiskem 2x). 
PEVNÁ CENA</t>
  </si>
  <si>
    <t>Pasportizace zástavby a objektů, které mohou být dotčeny stavbou před zahájením stavebních prací na délku SO 102 (km 7,546 - 9,737) 
3x tiskem + 1x CD 
PEVNÁ CENA</t>
  </si>
  <si>
    <t>SO 003</t>
  </si>
  <si>
    <t>Všeobecné a předběžné položky pro SO 103</t>
  </si>
  <si>
    <t>Zaměření skutečného provedení díla ke kolaudaci stavby v délce stavby  tj. 1406 m. 
3x tištěné paré + 1x CD 
PEVNÁ CENA</t>
  </si>
  <si>
    <t>Geometrický oddělovací plán pro majetkové vypořádání vlastnických vztahů. Délka stavby 1406m. (12x tiskem) 
PEVNÁ CENA</t>
  </si>
  <si>
    <t>Zaměření vrstev pro určení kubatur sanací (dle zaměření příčných řezů v PD) a pro určení kubatur konstrukčních vrstev a celkových plošných a délkových výměr. Délka úseku 1406 m. 
Pevná cena.</t>
  </si>
  <si>
    <t>Dokumentace skutečného provedení stavby. Výkresy a související písemnosti zhotovené stavby potřebné pro evidenci pozemní komunikace. Výkresy odchylek a změn stavby oproti DSP, PDPS pro SO 103. Ověřené podpisem odpovědného zástupce zhotovitele a správce stavby - tiskem ve 4 vyhotoveních a 1 x na CD 
PEVNÁ CENA</t>
  </si>
  <si>
    <t>Realizační dokumentace stavby SO 103, přechopdné úpravy DIO, stanovení místní úpravy DZ( tiskem 4x + 1x CD). 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82 - Katalog poruch netuhých vozovek, aktualizace dopracování dopravního značení. Detaily řešení propustků. Vypracuje autorizovaná osoba. Odsouhlasí správce stavby. Havarijní plán ( tiskem 2x). 
PEVNÁ CENA</t>
  </si>
  <si>
    <t>Pasportizace zástavby a objektů, které mohou být dotčeny stavbou před zahájením stavebních prací na délku SO 103 (km 9,737 - 11,143) 
3x tiskem + 1x CD 
PEVNÁ CENA</t>
  </si>
  <si>
    <t>Náklady na zřízení informačních tabulí s údaji o stavbě s textem dle vzoru objednatele, včetně ukotvení. Po ukončení stavby odstranění. 
Společná tabule pro druhý rok výstavby tj. SO 103 + SO 104 + SO 203 
PEVNÁ CENA</t>
  </si>
  <si>
    <t>SO 004</t>
  </si>
  <si>
    <t>Všeobecné a předbežné položky pro SO 104, SO 203</t>
  </si>
  <si>
    <t>Zaměření skutečného provedení díla ke kolaudaci stavby v délce stavby  tj. 836 m. 
3x tištěné paré + 1x CD 
PEVNÁ CENA</t>
  </si>
  <si>
    <t>Geometrický oddělovací plán pro majetkové vypořádání vlastnických vztahů. Délka stavby 836 m. (12x tiskem) 
PEVNÁ CENA</t>
  </si>
  <si>
    <t>Zaměření vrstev pro určení kubatur sanací (dle zaměření příčných řezů v PD) a pro určení kubatur konstrukčních vrstev a celkových plošných a délkových výměr. Délka úseku 836 m, včetně SO 203. 
Pevná cena.</t>
  </si>
  <si>
    <t>Dokumentace skutečného provedení stavby. Výkresy a související písemnosti zhotovené stavby potřebné pro evidenci pozemní komunikace. Výkresy odchylek a změn stavby oproti DSP, PDPS pro SO 104, SO 203. Ověřené podpisem odpovědného zástupce zhotovitele a správce stavby - tiskem ve 4 vyhotoveních a 1 x na CD 
PEVNÁ CENA</t>
  </si>
  <si>
    <t>Realizační dokumentace stavby SO 104, SO 203, přechopdné úpravy DIO, stanovení místní úpravy DZ( tiskem 4x + 1x CD). 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82 - Katalog poruch netuhých vozovek, aktualizace dopracování dopravního značení. Detaily řešení propustků, detaily mostu 320-005. Vypracuje autorizovaná osoba. Odsouhlasí správce stavby. Havarijní a povodňový plán ( tiskem 2x). 
PEVNÁ CENA</t>
  </si>
  <si>
    <t>Pasportizace zástavby a objektů, které mohou být dotčeny stavbou před zahájením stavebních prací na délku SO 104 (km 11,143 - 11,979) 
3x tiskem + 1x CD 
PEVNÁ CENA</t>
  </si>
  <si>
    <t>02992</t>
  </si>
  <si>
    <t>ZAŘÍZENÍ STAVENIŠTĚ - PAMĚTNÍ DESKA</t>
  </si>
  <si>
    <t>pamětní deska pro celou stavbu 
s osazením na kamenném podstavci po dokončení stavby dle vzoru objednatele (min. rozměr 300x400 mm)  
usadit na vhodném místě stavby (v km 5,619 - 11,979) po dohodě s objednatelem  
PEVNÁ CENA</t>
  </si>
  <si>
    <t>položka zahrnuje:  
- dodání a osazení pamětních desek v předepsaném provedení a množství s obsahem předepsaným zadavatelem  
- veškeré nosné a upevňovací konstrukce  
- základové konstrukce včetně nutných zemních prací</t>
  </si>
  <si>
    <t>Objekt:</t>
  </si>
  <si>
    <t>SO 101</t>
  </si>
  <si>
    <t>Silnice II/320, km 5.619 – km 7.546</t>
  </si>
  <si>
    <t>O1</t>
  </si>
  <si>
    <t>SO 101-1</t>
  </si>
  <si>
    <t>Silnice</t>
  </si>
  <si>
    <t>014101</t>
  </si>
  <si>
    <t>POPLATKY ZA SKLÁDKU</t>
  </si>
  <si>
    <t>M3</t>
  </si>
  <si>
    <t>skládkovné odstraněných nestmelených vrstev</t>
  </si>
  <si>
    <t>1208+15.5=1223.5m3</t>
  </si>
  <si>
    <t>zahrnuje veškeré poplatky provozovateli skládky související s uložením odpadu na skládce.</t>
  </si>
  <si>
    <t>skládkovné zemina</t>
  </si>
  <si>
    <t>156+1911+80+246++820*0.1+488*0.25+300*0.5=836m3</t>
  </si>
  <si>
    <t>c</t>
  </si>
  <si>
    <t>skládkovné obrubníků, bet. dlaždic a suti</t>
  </si>
  <si>
    <t>obrubníky + bet lože 0.2m*0.3m*266m=16m3 
dlažba 7.2m3 
bourání bet: 10 m3</t>
  </si>
  <si>
    <t>d</t>
  </si>
  <si>
    <t>skládkovné zemina  
odkopávky pro sanační vrstvy neúnosných okrajů vozovky při nedosažení předepsaného modulu přetvárnosti zemní pláně Edef2 = 45 Mpa</t>
  </si>
  <si>
    <t>e</t>
  </si>
  <si>
    <t>skládkovné zemina  
chodníku   
odkopávky pro sanační vrstvy neúnosných okrajů vozovky  při nedosažení předepsaného modulu přetvárnosti zemní pláně Edef2 = 30 MPa</t>
  </si>
  <si>
    <t>ZEMNÍ PRÁCE</t>
  </si>
  <si>
    <t>111204</t>
  </si>
  <si>
    <t>ODSTRANĚNÍ KŘOVIN S ODVOZEM DO 5KM</t>
  </si>
  <si>
    <t>M2</t>
  </si>
  <si>
    <t>včetně 2 stromů průměru 5 cm a 5+6 cm</t>
  </si>
  <si>
    <t>plocha odečtena z CAD</t>
  </si>
  <si>
    <t>odstranění křovin a stromů do průměru 100 mm doprava dřevin na předepsanou vzdálenost spálení na hromadách nebo štěpkování</t>
  </si>
  <si>
    <t>112014</t>
  </si>
  <si>
    <t>KÁCENÍ STROMŮ D KMENE DO 0,5M S ODSTRANĚNÍM PAŘEZŮ, ODVOZ DO 5KM</t>
  </si>
  <si>
    <t>kácení stromů, včetně odstranění pařezů a zásypu jam po pařezech. Včetně naložení, odvozu a uložení na skládku dodavatele, zhotovitel v ceně zohlední možnost zpětněho využití dřeva.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</si>
  <si>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</si>
  <si>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112024</t>
  </si>
  <si>
    <t>KÁCENÍ STROMŮ D KMENE DO 0,9M S ODSTRANĚNÍM PAŘEZŮ, ODVOZ DO 5KM</t>
  </si>
  <si>
    <t>112114</t>
  </si>
  <si>
    <t>KÁCENÍ STROMŮ D KMENE DO 0,5M, ODVOZ DO 5KM</t>
  </si>
  <si>
    <t>kácení stromů a odfrézování pařezů do úrovně terénu. Včetně naložení, odvozu a uložení na skládku dodavatele, zhotovitel v ceně zohlední možnost zpětněho využití dřeva.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</si>
  <si>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</t>
  </si>
  <si>
    <t>112124</t>
  </si>
  <si>
    <t>KÁCENÍ STROMŮ D KMENE DO 0,9M, ODVOZ DO 5KM</t>
  </si>
  <si>
    <t>113181</t>
  </si>
  <si>
    <t>ODSTRANĚNÍ KRYTU ZPEVNĚNÝCH PLOCH Z DLAŽDIC, ODVOZ DO 1KM</t>
  </si>
  <si>
    <t>Rozebrání stávajících dlážděných chodníků a sjezdů ze zámkové dlažby v nezbytném rozsahu pro realizaci stavby  
- zahrnuje zejména rozebrání zámkové dlažby chodníku v místech nově zřizovaných uličních vpustí, v místech výškové úpravy nově navrženého obrubníku a v místech stávajících rušených vpustí, dále podél bouraného stávajícího silničního obrubníku   
- včeně očištění dlažby, vodorovného a svislého přemístění, naložení a odvozu na mezideponii zhotovitele pro opětovné použití</t>
  </si>
  <si>
    <t>chodníky = 100 m2 * 0.06 m = 6 m3 sjezdy = 7 m2 * 0.08 m = 0.6 m3 celkem 6.6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</si>
  <si>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</si>
  <si>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</t>
  </si>
  <si>
    <t>113188</t>
  </si>
  <si>
    <t>ODSTRANĚNÍ KRYTU ZPEVNĚNÝCH PLOCH Z DLAŽDIC, ODVOZ DO 20KM</t>
  </si>
  <si>
    <t>Rozebrání stávajících dlážděných chodníků a sjezdů z betonových dlaždic v nezbytném rozsahu pro realizaci stavby, včetně stávajícího nástupiště zastávky BUS  
- včeně očištění dlažby, vodorovného a svislého přemístění, naložení, odvozu na skládku odpadu</t>
  </si>
  <si>
    <t>120 m2 * 0.06 = 7.2 m3</t>
  </si>
  <si>
    <t>13</t>
  </si>
  <si>
    <t>113321</t>
  </si>
  <si>
    <t>ODSTRAN PODKL ZPEVNĚNÝCH PLOCH Z KAMENIVA NESTMEL, ODVOZ DO 1KM</t>
  </si>
  <si>
    <t>odstranění stávajících neúnosných okrajů vozovky pro výměnu celé kostrukce  
- včetně vodorovného a svislého přemístění, naložení, odvozu na mezideponii zhotovitele pro opětovné použití do násypů (rozšíření zemního tělesa) a dosypávky pod krajnicí  
- pro opětovné použití bude přednostně využito štěrkodrti</t>
  </si>
  <si>
    <t>Celková délka oprav neúnosných okrajů  = (2 * 1927 m + 17+25 m (křižovatky) * šířka 1.4 m * tl. 0.36 m = 1964 m3 z toho pro násypy a dosypávky = 600 m3 + 156 m3 = 756 m3</t>
  </si>
  <si>
    <t>14</t>
  </si>
  <si>
    <t>113328</t>
  </si>
  <si>
    <t>ODSTRAN PODKL ZPEVNĚNÝCH PLOCH Z KAMENIVA NESTMEL, ODVOZ DO 20KM</t>
  </si>
  <si>
    <t>odstranění stávajících neúnosných okrajů vozovky pro výměnu celé kostrukce  
- včetně vodorovného a svislého přemístění, naložení, odvozu na skládku</t>
  </si>
  <si>
    <t>Celková délka oprav neúnosných okrajů  = (2 * 1927 m + 17+25 m (křižovatky) * šířka 1.4 m * tl. 0.36 m = 1964 m3 z toho na skládku odpadu = 1964 m3-  600 m3 - 156 m3 = 1208 m3</t>
  </si>
  <si>
    <t>15</t>
  </si>
  <si>
    <t>odstranění ložné vrstvy stávajcích chodníků v místech výměny pouze krytu a předláždění ze stávající zámkové dlažby  
odstranění stávající konstrukce chodníku, tl. 150 mm  
odstranění stávající konstrukce sjezdu, tl. 200 mm  
- včetně vodorovného a svislého přemístění, naložení, odvozu na skládku</t>
  </si>
  <si>
    <t>výměna pouze krytu a předláždění = 107 + 70 m2 * 0.04 = 7.1 m3 chodníky = 40 m2 * 0.15= 6 m3 sjezdy = 12 m2 * 0.20 = 2.4 m3</t>
  </si>
  <si>
    <t>16</t>
  </si>
  <si>
    <t>113524</t>
  </si>
  <si>
    <t>ODSTRANĚNÍ CHODNÍKOVÝCH OBRUBNÍKŮ BETONOVÝCH, ODVOZ DO 5KM</t>
  </si>
  <si>
    <t>M</t>
  </si>
  <si>
    <t>vybourání stávajících betonových silničních obrubníků, včetně nájezdových   
podél stávajícího chodníku a zastávky BUS ve Voděradech  
- vybourání včetně betonového lože obrubníků  
- včetně vodorovného a svislého přemístění, naložení, odvozu na skládku</t>
  </si>
  <si>
    <t>délka odečtena z CAD</t>
  </si>
  <si>
    <t>17</t>
  </si>
  <si>
    <t>113728</t>
  </si>
  <si>
    <t>FRÉZOVÁNÍ ZPEVNĚNÝCH PLOCH ASFALTOVÝCH, ODVOZ DO 20KM</t>
  </si>
  <si>
    <t>- frézování stávajícího asfaltového krytu silnice II/320 a sjezdů na místní komunikace a silnice, předpokládaná mocnost asfaltových vrstev 100 mm 
- včetně vytvoření odstupňování vrstev u napojení na stávající asfaltové komunikace 
- včetně vodorovného a svislého přemístění, naložení a odvozu na skládku dodavatele. 
Zhotovitel v ceně zohlední možnost zpětného využití recyklovaného materiálu.</t>
  </si>
  <si>
    <t>plocha odečtena z CAD 11350 m2 * 0.1 m =1135 m3</t>
  </si>
  <si>
    <t>Položka zahrnuje veškerou manipulaci s vybouranou sutí a s vybouranými hmotami vč. uložení na skládku zhotovitele. Nezahrnuje poplatek za skládku.</t>
  </si>
  <si>
    <t>18</t>
  </si>
  <si>
    <t>123738</t>
  </si>
  <si>
    <t>ODKOP PRO SPOD STAVBU SILNIC A ŽELEZNIC TŘ. I, ODVOZ DO 20KM</t>
  </si>
  <si>
    <t>odkopávky pro vyztužený svah v předepsané třídě těžitelnosti,  - dle TKP 4 a ČSN 73 6133 (02/2010)  
- včetně vodorovného a svislého přemístění, naložení, odvozu na skládku</t>
  </si>
  <si>
    <t>kubatura odečtena z CAD 156m3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</si>
  <si>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</si>
  <si>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19</t>
  </si>
  <si>
    <t>Sanační vrstvy při nedosažení předepsaného modulu přetvárnosti zemní pláně Edef2 = 45 MPa  
odkopávky pro sanační vrstvy neúnosných okrajů vozovky v předepsané třídě těžitelnosti,  - dle TKP 4 a ČSN 73 6133 (02/2010)  
- včetně vodorovného a svislého přemístění, naložení, odvozu na skládku</t>
  </si>
  <si>
    <t>Celková délka oprav neúnosných okrajů  = (2 * 1927 m + 17+25 m (křižovatky) * šířka 1.2 m * tl. 0.40 m + rozšíření v prostoru zálivu BUS 100 m2 * 0.40  = 1911 m3</t>
  </si>
  <si>
    <t>20</t>
  </si>
  <si>
    <t>odkopávky pro zřízení nástupiště zastávky BUS, v místech rozšíření silnice ve Voděradech, odkopávky pro osazení nových silničních obrubníků  
v předepsané třídě těžitelnosti,  - dle TKP 4 a ČSN 73 6133 (02/2010)  
- včetně vodorovného a svislého přemístění, naložení, odvozu na skládku</t>
  </si>
  <si>
    <t>kubatura odečtena z CAD 80 m3</t>
  </si>
  <si>
    <t>21</t>
  </si>
  <si>
    <t>Sanační vrstvy chodníku při nedosažení předepsaného modulu přetvárnosti zemní pláně Edef2 = 30 MPa  
odkopávky pro sanační vrstvy neúnosných okrajů vozovky v předepsané třídě těžitelnosti,  - dle TKP 4 a ČSN 73 6133 (02/2010)  
- včetně vodorovného a svislého přemístění, naložení, odvozu na skládku</t>
  </si>
  <si>
    <t>52 m2 * 0.3m = 15.6 m3</t>
  </si>
  <si>
    <t>22</t>
  </si>
  <si>
    <t>12922</t>
  </si>
  <si>
    <t>ČIŠTĚNÍ KRAJNIC OD NÁNOSU TL. DO 100MM</t>
  </si>
  <si>
    <t>odstranění stávajících nezpevněných krajnic v předpokládané tl. 100 mm  
- včetně vodorovného a svislého přemístění, naložení, odvozu na skládku</t>
  </si>
  <si>
    <t>plocha odečtena z CAD 820 m2</t>
  </si>
  <si>
    <t>- vodorovná a svislá doprava, přemístění, přeložení, manipulace s výkopkem a uložení na skládku (bez poplatku)</t>
  </si>
  <si>
    <t>23</t>
  </si>
  <si>
    <t>12931</t>
  </si>
  <si>
    <t>ČIŠTĚNÍ PŘÍKOPŮ OD NÁNOSU DO 0,25M3/M</t>
  </si>
  <si>
    <t>reprofilace a zprůtočnění silničního příkopu   
- odstranění 0.25 m3/m  
- včetně vodorovného a svislého přemístění, naložení, odvozu na skládku do 30 km</t>
  </si>
  <si>
    <t>24</t>
  </si>
  <si>
    <t>12932</t>
  </si>
  <si>
    <t>ČIŠTĚNÍ PŘÍKOPŮ OD NÁNOSU DO 0,5M3/M</t>
  </si>
  <si>
    <t>reprofilace a zprůtočnění silničního příkopu   
- odstranění 0.50 m3/m  
- včetně vodorovného a svislého přemístění, naložení, odvozu na skládku do 30 km</t>
  </si>
  <si>
    <t>25</t>
  </si>
  <si>
    <t>132738</t>
  </si>
  <si>
    <t>HLOUBENÍ RÝH ŠÍŘ DO 2M PAŽ I NEPAŽ TŘ. I, ODVOZ DO 20KM</t>
  </si>
  <si>
    <t>hloubení rýhy pro trativod v předepsané třídě těžitelnosti,  - dle TKP 4 a ČSN 73 6133 (02/2010)  
- včetně vodorovného a svislého přemístění, naložení, odvozu na skládku</t>
  </si>
  <si>
    <t>0.19 m2 * 1292 m = 246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</si>
  <si>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</si>
  <si>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26</t>
  </si>
  <si>
    <t>171103</t>
  </si>
  <si>
    <t>ULOŽENÍ SYPANINY DO NÁSYPŮ SE ZHUTNĚNÍM DO 100% PS</t>
  </si>
  <si>
    <t>Násypy pro rozšíření zemního tělesa se zhutněním na 98% PS  
- využijí se odstraněné nestmelené vrstvy vozovky - přednostně štěrkodrť  
- včetně naložení materiálu z mezideponie, přemístění a uložení, včetně zhutnění</t>
  </si>
  <si>
    <t>kubatura odečtena z CAD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</si>
  <si>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</si>
  <si>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27</t>
  </si>
  <si>
    <t>17310</t>
  </si>
  <si>
    <t>ZEMNÍ KRAJNICE A DOSYPÁVKY SE ZHUTNĚNÍM</t>
  </si>
  <si>
    <t>dosypávka pod krajnicí z vhodného nenamrzavého materiálu, včetně zhutnění na PS min. 98%  
- využije se odstraněné nestmelené vrstvy vozovky  
- včetně naložení materiálu z mezideponie, přemístění a uložení, včetně zhutnění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</si>
  <si>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</si>
  <si>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28</t>
  </si>
  <si>
    <t>18110</t>
  </si>
  <si>
    <t>ÚPRAVA PLÁNĚ SE ZHUTNĚNÍM V HORNINĚ TŘ. I</t>
  </si>
  <si>
    <t>urovnání pláně silnice do předepsaného sklonu a zhutnění pláně na předepsaný modul přetvárnosti Edef2 = 45 MPa   
- v prostoru výměny celé konstrukce okrajů vozovky</t>
  </si>
  <si>
    <t>Celková délka oprav neúnosných okrajů  = (2 * 1927 m + 17+25 m (křižovatky) * šířka 1.4 m + 100 m2 záliv BUS= 3896 * 1.4 + 100 m2 =  5555 m3</t>
  </si>
  <si>
    <t>položka zahrnuje úpravu pláně včetně vyrovnání výškových rozdílů. Míru zhutnění určuje projekt.</t>
  </si>
  <si>
    <t>29</t>
  </si>
  <si>
    <t>urovnání pláně chodníků do předepsaného sklonu a zhutnění pláně na předepsaný modul přetvárnosti Edef2 = 30 MPa   
- v prostoru výměny celé konstrukce okrajů vozovky</t>
  </si>
  <si>
    <t>chodníky = 40 m2 sjezdy = 12 m2</t>
  </si>
  <si>
    <t>30</t>
  </si>
  <si>
    <t>18222</t>
  </si>
  <si>
    <t>ROZPROSTŘENÍ ORNICE VE SVAHU V TL DO 0,15M</t>
  </si>
  <si>
    <t>ohumusování zelených ploch v intravilánu ornicí v tl. 150 mm, včetně pořízení ornice</t>
  </si>
  <si>
    <t>v Uhříňovicích 15 m2 v Ličně = 220 m2</t>
  </si>
  <si>
    <t>položka zahrnuje: nutné přemístění ornice z dočasných skládek vzdálených do 50m rozprostření ornice v předepsané tloušťce ve svahu přes 1:5</t>
  </si>
  <si>
    <t>31</t>
  </si>
  <si>
    <t>18225</t>
  </si>
  <si>
    <t>ROZPROSTŘENÍ ORNICE VE SVAHU V TL DO 0,50M</t>
  </si>
  <si>
    <t>rozprostření a zhutnění ornice ve svahu vyztuženého násypu v tl. 0.30 m, včetně zhutnění  
- včetně pořízení ornice</t>
  </si>
  <si>
    <t>32</t>
  </si>
  <si>
    <t>18241</t>
  </si>
  <si>
    <t>ZALOŽENÍ TRÁVNÍKU RUČNÍM VÝSEVEM</t>
  </si>
  <si>
    <t>osetí navržených zelených ploch, příkopu a svahů zemního tělesa v intravilánu osetím ornice</t>
  </si>
  <si>
    <t>plocha odečtena z CAD 235 + 24 m2 = 259 m2</t>
  </si>
  <si>
    <t>Zahrnuje dodání předepsané travní směsi, její výsev na ornici, zalévání, první pokosení, to vše bez ohledu na sklon terénu</t>
  </si>
  <si>
    <t>33</t>
  </si>
  <si>
    <t>18243</t>
  </si>
  <si>
    <t>ZALOŽENÍ TRÁVNÍKU HYDROOSEVEM NA HLUŠINU</t>
  </si>
  <si>
    <t>osetí navržených zelených ploch, příkopu a svahů zemního tělesa  v extravilánu hydroosevem na hlušinu</t>
  </si>
  <si>
    <t>plocha odečtena z CAD  3700+136 = 3836 m2</t>
  </si>
  <si>
    <t>Zahrnuje dodání předepsané travní směsi, hydroosev na hlušinu, zalévání, první pokosení, to vše bez ohledu na sklon terénu</t>
  </si>
  <si>
    <t>34</t>
  </si>
  <si>
    <t>18247</t>
  </si>
  <si>
    <t>OŠETŘOVÁNÍ TRÁVNÍKU</t>
  </si>
  <si>
    <t>- uvažuje se 3x</t>
  </si>
  <si>
    <t>(3836+285) * 3 = 12363 m2</t>
  </si>
  <si>
    <t>Zahrnuje pokosení se shrabáním, naložení shrabků na dopravní prostředek, s odvozem a se složením, to vše bez ohledu na sklon terénu zahrnuje nutné zalití a hnojení</t>
  </si>
  <si>
    <t>35</t>
  </si>
  <si>
    <t>183511</t>
  </si>
  <si>
    <t>CHEMICKÉ ODPLEVELENÍ CELOPLOŠNÉ</t>
  </si>
  <si>
    <t>pokud nelze založit trávník ihned po zřízení vegetační vrstvy  
- provede se před založením trávníku</t>
  </si>
  <si>
    <t>(3836+285) = 4121 m2</t>
  </si>
  <si>
    <t>položka zahrnuje celoplošný postřik a chemickou likvidace nežádoucích rostlin nebo jejích částí a zabránění jejich dalšímu růstu na urovnaném volném terénu</t>
  </si>
  <si>
    <t>36</t>
  </si>
  <si>
    <t>183512</t>
  </si>
  <si>
    <t>CHEMICKÉ ODPLEVELENÍ VÝBĚROVÉ</t>
  </si>
  <si>
    <t>na ložiska vytrvalých plevelů  
- provede se po vzejití trávníku  
- uvažuje se provedení 2x na 5% celkové plochy zatravnění</t>
  </si>
  <si>
    <t>(3836+285) * 2 = 8242 m2</t>
  </si>
  <si>
    <t>položka zahrnuje bodový postřik a lokální chemickou likvidace nežádoucích rostlin nebo jejích částí a zabránění jejich dalšímu růstu v omezeném prostoru</t>
  </si>
  <si>
    <t>ZÁKLADY</t>
  </si>
  <si>
    <t>37</t>
  </si>
  <si>
    <t>21264</t>
  </si>
  <si>
    <t>TRATIVODY KOMPLET Z TRUB Z PLAST HMOT DN DO 200MM</t>
  </si>
  <si>
    <t>Trativod PVC tunelový tvar LP DN 160 kompletní, včetně lože C8/10, zásypu ŠD frakce 8-16</t>
  </si>
  <si>
    <t>220+180+300+72+60+270+190 = 1292 m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</si>
  <si>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</si>
  <si>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38</t>
  </si>
  <si>
    <t>21361</t>
  </si>
  <si>
    <t>DRENÁŽNÍ VRSTVY Z GEOTEXTILIE</t>
  </si>
  <si>
    <t>obalení trativodní rýhy separační geotextílií, plošná hmotnost 300g/m2</t>
  </si>
  <si>
    <t>1.6 m * 1292 m = 2068 m2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</si>
  <si>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</si>
  <si>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39</t>
  </si>
  <si>
    <t>textílie proti prorůstání  
- osazení pod zásyp kačírkem</t>
  </si>
  <si>
    <t>40</t>
  </si>
  <si>
    <t>21452</t>
  </si>
  <si>
    <t>SANAČNÍ VRSTVY Z KAMENIVA DRCENÉHO</t>
  </si>
  <si>
    <t>Vyztužený násyp  
- násyp ze štěrku, nebo štěrkovité zeminy s úhlem vnitřního tření min. 30° pro násyp z vyztužené zeminy  
- vrstvy tl. max 400 mm, včetně hutnění po jednotlivých vrstvách</t>
  </si>
  <si>
    <t>2.0 m2 * 68 m =136 m3</t>
  </si>
  <si>
    <t>položka zahrnuje dodávku předepsaného kameniva, mimostaveništní a vnitrostaveništní dopravu a jeho uložení není-li v zadávací dokumentaci uvedeno jinak, jedná se o nakupovaný materiál</t>
  </si>
  <si>
    <t>41</t>
  </si>
  <si>
    <t>272314</t>
  </si>
  <si>
    <t>ZÁKLADY Z PROSTÉHO BETONU DO C25/30 (B30)</t>
  </si>
  <si>
    <t>základy oplocení z prostého betonu C25/30nXF3  
průměr 300 mm, hloubka 600 mm</t>
  </si>
  <si>
    <t>10 ks * 0.071 m2 * 0.6 m = 0.43 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</si>
  <si>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</si>
  <si>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42</t>
  </si>
  <si>
    <t>285361</t>
  </si>
  <si>
    <t>KOTVENÍ NA POVRCHU Z BETONÁŘSKÉ VÝZTUŽE DL. DO 3M</t>
  </si>
  <si>
    <t>Vyztužený násyp   
ocelové spony ve tvaru "U" pro přikotvení protierozní rohože  
- délka min 700 mm (300+100+300 mm), průměr min. 8 mm  
- povrchová úprava žárovým zinkováním ponorem  
- množství min. 4 ks/m2</t>
  </si>
  <si>
    <t>hmotnost 1 spony = 0.7 * 0.395 kg/m = 0.2765 kg celkem spon 136 m2 * 4 ks = 544 ks  celková hmotnost = 544 * 0.2765 = 150.42 kg</t>
  </si>
  <si>
    <t>položka zahrnuje dodávku předepsané kotvy, případně její protikorozní úpravu, její osazení do vrtu, zainjektování a napnutí, případně opěrné desky nezahrnuje vrty</t>
  </si>
  <si>
    <t>43</t>
  </si>
  <si>
    <t>28997</t>
  </si>
  <si>
    <t>OPLÁŠTĚNÍ (ZPEVNĚNÍ) Z GEOTEXTILIE A GEOMŘÍŽOVIN</t>
  </si>
  <si>
    <t>vyztužený násyp  
dvouosá geomříž z vysokopevnostního monolitického předpínaného polysteru, minimální creepová pevnost 20kN/m  
- osazení ve třech vrstvách, šířka 3.0 m   
- včetně prostřižení otvorů v místech sloupků svodidel</t>
  </si>
  <si>
    <t>3 ks * 3m*68m = 408 m2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</si>
  <si>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</si>
  <si>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44</t>
  </si>
  <si>
    <t>vyztužený násyp  
trvalá protierozní rohož z PP, tloušťka min. 20 mm, plošná hmotnost min. 400g/m2, včetně posypání zeminou</t>
  </si>
  <si>
    <t>68*2 = 136 m2</t>
  </si>
  <si>
    <t>45</t>
  </si>
  <si>
    <t>Sanační vrstvy při nedosažení předepsaného modulu přetvárnosti zemní pláně Edef2 = 45 Mpa na pláni neúnosných okrajů vozovky  
tkaná PP geotextílie s výztužnou, separační, filtrační a ochrannou funkcí, 60/60 kN/m, překryv v obou směrech 0.30 m</t>
  </si>
  <si>
    <t>3896 m * (1.2+0.4+0.4) m + 100 m2 = 7892 m2</t>
  </si>
  <si>
    <t>46</t>
  </si>
  <si>
    <t>Sanační vrstvy chodníku při nedosažení předepsaného modulu přetvárnosti zemní pláně Edef2 = 30 MPa  
tkaná PP geotextílie s výztužnou, separační, filtrační a ochrannou funkcí, 60/60 kN/m, překryv v obou směrech 0.30 m</t>
  </si>
  <si>
    <t>SVISLÉ KONSTRUKCE</t>
  </si>
  <si>
    <t>47</t>
  </si>
  <si>
    <t>327114</t>
  </si>
  <si>
    <t>ZDI OPĚR, ZÁRUB, NÁBŘEŽ Z DÍLCŮ BETON DO C25/30 (B30)</t>
  </si>
  <si>
    <t>betonové palisády 180x120, proměnné výšky 600-1000 mm, včetně lože z betonu s boční opěrou C25/30nXF3, min. tl. 150 mm, výška obetonování min. 1/3 výšky palisády  
- osazení na délku</t>
  </si>
  <si>
    <t>celkem 90+190+120 ks = 400 ks palisád celková délka400*0.18 = 72 m objem = 400* (0.18*0.12*1.0) = 8.64 m3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</si>
  <si>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</si>
  <si>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48</t>
  </si>
  <si>
    <t>33894</t>
  </si>
  <si>
    <t>SLOUPKY OHRADNÍ A PLOTOVÉ KOVOVÉ</t>
  </si>
  <si>
    <t>KG</t>
  </si>
  <si>
    <t>obnova oplocení - ocelové sloupky průměr 60 mm, tl. stěny min. 3 mm, délka 1400 mm, sloupky po 2 m  
včetně příchytek pro přidělání dřevěné výplně, včetně plastové krytky na vrch sloupku   
- včetně PKO žárovým zinkováním ponorem</t>
  </si>
  <si>
    <t>10 ks sloupků *1.4 m = 14 m hmotnost 4.51 kg/m hmotnost celkem = 14 * 4.51 = 63.2 kg</t>
  </si>
  <si>
    <t>Položka zahrnuje veškerý materiál, výrobky a polotovary, včetně mimostaveništní a vnitrostaveništní dopravy (rovněž přesuny), včetně naložení a složení,případně s uložením.   
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</si>
  <si>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49</t>
  </si>
  <si>
    <t>34827</t>
  </si>
  <si>
    <t>PLOTOVÉ ZÍDKY Z CIHEL A TVÁRNIC NEPÁLENÝCH</t>
  </si>
  <si>
    <t>podezdívka oplocení ze dvou řad betonových tvárnic ztraceného bednění délky 500 mm, šířky 150 mm a výšky 250 mm  
- výplň ztraceného bednění betonem je v samostatné položce</t>
  </si>
  <si>
    <t>20 m * 0.15 * 0.5 = 1.5 m3</t>
  </si>
  <si>
    <t>Položka zahrnuje veškerý materiál, výrobky a polotovary, včetně mimostaveništní a vnitrostaveništní dopravy (rovněž přesuny), včetně naložení a složení, případně s uložením.</t>
  </si>
  <si>
    <t>VODOROVNÉ KONSTRUKCE</t>
  </si>
  <si>
    <t>50</t>
  </si>
  <si>
    <t>451312</t>
  </si>
  <si>
    <t>PODKLADNÍ A VÝPLŇOVÉ VRSTVY Z PROSTÉHO BETONU C12/15</t>
  </si>
  <si>
    <t>výplň ztraceného bednění betonem C12/15</t>
  </si>
  <si>
    <t>spotřeba betonu 0.47m3 / m3 tvárnic 0.47 * 1.5 = 0.71 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</si>
  <si>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</si>
  <si>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51</t>
  </si>
  <si>
    <t>45157</t>
  </si>
  <si>
    <t>PODKLADNÍ A VÝPLŇOVÉ VRSTVY Z KAMENIVA TĚŽENÉHO</t>
  </si>
  <si>
    <t>zásyp mezi podezdívkou oplocení a palisádou  
- zásyp těženým kamenivem "kačírkem" frakce 16/32, tl. 100 mm</t>
  </si>
  <si>
    <t>4 m2 * 0.1 = 0.4 m3</t>
  </si>
  <si>
    <t>KOMUNIKACE</t>
  </si>
  <si>
    <t>52</t>
  </si>
  <si>
    <t>561441</t>
  </si>
  <si>
    <t>KAMENIVO ZPEVNĚNÉ CEMENTEM TŘ. I TL. DO 200MM</t>
  </si>
  <si>
    <t>Sanační vrstvy při nedosažení předepsaného modulu přetvárnosti zemní pláně Edef2 = 45 Mpa na pláni neúnosných okrajů vozovky  
vrstva SC C8/10 tl. 200 mm (KSC I)</t>
  </si>
  <si>
    <t>délka opravy neúnosných okrajů 3896 m * 1.2 m + 100 m2= 4776 m2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</si>
  <si>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</si>
  <si>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53</t>
  </si>
  <si>
    <t>56330</t>
  </si>
  <si>
    <t>VOZOVKOVÉ VRSTVY ZE ŠTĚRKODRTI</t>
  </si>
  <si>
    <t>Sanační vrstvy chodníku při nedosažení předepsaného modulu přetvárnosti zemní pláně Edef2 = 30 MPa  
vrstva štěrkodrti Šda frakce 0/63, tl. 300 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</si>
  <si>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</si>
  <si>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54</t>
  </si>
  <si>
    <t>56333</t>
  </si>
  <si>
    <t>VOZOVKOVÉ VRSTVY ZE ŠTĚRKODRTI TL. DO 150MM</t>
  </si>
  <si>
    <t>Oprava neúnosných okrajů  
ochranná vrstva štěrkodrťi Šda  frakce 0/63, tl. 150 mm</t>
  </si>
  <si>
    <t>délka opravy neúnosných okrajů 3896 m * 1.4 m + 100 m2= 5555 m2</t>
  </si>
  <si>
    <t>55</t>
  </si>
  <si>
    <t>Oprava neúnosných okrajů  
spodní podkladní vrstva štěrkodrťi Šda  frakce 0/63, tl. 150 mm</t>
  </si>
  <si>
    <t>délka opravy neúnosných okrajů 3896 m * 1.3 m + 100 m2 = 5165 m2</t>
  </si>
  <si>
    <t>56</t>
  </si>
  <si>
    <t>Nezpevněné sjezdy  
štěrkodrť ŠDb 0/32, tl. 150 mm</t>
  </si>
  <si>
    <t>57</t>
  </si>
  <si>
    <t>Nově navržené chodníky  
podkladní vrstva štěrkodrti Šda, frakce 16/32, tl. 150 mm</t>
  </si>
  <si>
    <t>58</t>
  </si>
  <si>
    <t>56334</t>
  </si>
  <si>
    <t>VOZOVKOVÉ VRSTVY ZE ŠTĚRKODRTI TL. DO 200MM</t>
  </si>
  <si>
    <t>Sanační vrstvy při nedosažení předepsaného modulu přetvárnosti zemní pláně Edef2 = 45 Mpa na pláni neúnosných okrajů vozovky  
vrstva štěrkodrti ŠDa frakce 0/63, tl. 200 mm</t>
  </si>
  <si>
    <t>délka opravy neúnosných okrajů 3896 m * 1.2 m + 100 m2 = 4776 m2</t>
  </si>
  <si>
    <t>59</t>
  </si>
  <si>
    <t>Nově navržené sjezdy  
podkladní vrstva štěrkodrti Šda, frakce 0/63, tl. 200 mm</t>
  </si>
  <si>
    <t>60</t>
  </si>
  <si>
    <t>567545</t>
  </si>
  <si>
    <t>VRST PRO OBNOV A OPR RECYK ZA STUD CEM A PĚN ASF TL DO 200MM</t>
  </si>
  <si>
    <t>Recyklace vozovky za studena 
recyklace za studena s přidáním cementu a asfaltové emulze dle TP 208 . Přesná receptura není stanovena. Pro směsi stmelené cementem + asfaltovou emulzí / zpěněným asfaltem se dávkování asfaltové emulze / zpěněného asfaltu navrhuje v rozmezí 2,5% až 3,5% v množství zbytkového asfaltu a dávkování cementu 3,0% až 4,0% při splnění TP 208. 
- zahrnuje rozfrézování a reprofilaci vozovky  
- provedení recyklace za studena RS 0/45 CA v tloušťce 160 mm, včetně zhutnění</t>
  </si>
  <si>
    <t>celková plocha vozovky 11420m2 - oprava neúnosných okrajů (3896*1.0 )= 7524 m2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</si>
  <si>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</si>
  <si>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61</t>
  </si>
  <si>
    <t>56932</t>
  </si>
  <si>
    <t>ZPEVNĚNÍ KRAJNIC ZE ŠTĚRKODRTI TL. DO 100MM</t>
  </si>
  <si>
    <t>zpevnění krajnic štěrkodrtí ŠDb 0/32 tl. 100 mm  
povrch krajnice výškově 30 mm pod obrusnou vrstvu</t>
  </si>
  <si>
    <t>- dodání kameniva předepsané kvality a zrnitosti  
- rozprostření a zhutnění vrstvy v předepsané tloušťce  
- zřízení vrstvy bez rozlišení šířky, pokládání vrstvy po etapách</t>
  </si>
  <si>
    <t>62</t>
  </si>
  <si>
    <t>572133</t>
  </si>
  <si>
    <t>INFILTRAČNÍ POSTŘIK Z EMULZE DO 1,5KG/M2</t>
  </si>
  <si>
    <t>Oprava neúnosných okrajů  
Infiltrační postřik kationaktivní asfaltovou emulzí v množství zbytkového pojiva PI-E 1,3 kg/m2,   
- včetně podrcení kamenivem HDK 2/4 v množství 4 kg/m2</t>
  </si>
  <si>
    <t>délka opravy neúnosných okrajů 3896 m * 1.3 m = 5065 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</si>
  <si>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</si>
  <si>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63</t>
  </si>
  <si>
    <t>Recyklace vozovky za studena  
Infiltrační postřik kationaktivní asfaltovou emulzí v množství zbytkového pojiva PI-E 1,3 kg/m2,   
- včetně podrcení kamenivem HDK 2/4 v množství 4 kg/m2</t>
  </si>
  <si>
    <t>celková plocha vozovky 11420m2 - oprava neúnosných okrajů (3896*1.0 ) = 7524 m2</t>
  </si>
  <si>
    <t>64</t>
  </si>
  <si>
    <t>572213</t>
  </si>
  <si>
    <t>SPOJOVACÍ POSTŘIK Z EMULZE DO 0,5KG/M2</t>
  </si>
  <si>
    <t>Oprava neúnosných okrajů  
Spojovací postřik kationaktivní asfaltovou emulzí v množství zbytkového pojiva PS-E 0.30 kg/m2</t>
  </si>
  <si>
    <t>délka opravy neúnosných okrajů 3896 m * 1.25 m + 100 m2= 4970 m2</t>
  </si>
  <si>
    <t>65</t>
  </si>
  <si>
    <t>Oprava vozovky v celé šířce  
Spojovací postřik kationaktivní asfaltovou emulzí v množství zbytkového pojiva PS-E 0.30 kg/m2</t>
  </si>
  <si>
    <t>celková plocha vozovky 11420 m2 + rozšíření ložné vrstvy oproti obrusné 3896 m * 0.16 m = 12044 m2</t>
  </si>
  <si>
    <t>66</t>
  </si>
  <si>
    <t>572223</t>
  </si>
  <si>
    <t>SPOJOVACÍ POSTŘIK Z EMULZE DO 1,0KG/M2</t>
  </si>
  <si>
    <t>PS-E 1,0kg/m2 pod výztužnou vrstvu z geomřížoviny</t>
  </si>
  <si>
    <t>1927*(2,5+2,5)=9 635,0000 [A]</t>
  </si>
  <si>
    <t>67</t>
  </si>
  <si>
    <t>57476</t>
  </si>
  <si>
    <t>VOZOVKOVÉ VÝZTUŽNÉ VRSTVY Z GEOMŘÍŽOVINY S TKANINOU</t>
  </si>
  <si>
    <t>Výstužný geokompozit ze skelných vláken přišitých polyesterovými vlákny k polypropylenové geotextilii</t>
  </si>
  <si>
    <t>1927*(2+2)=7 708,0000 [A]</t>
  </si>
  <si>
    <t>- dodání geomříže v požadované kvalitě a v množství včetně přesahů (přesahy započteny v jednotkové ceně)  
- očištění podkladu  
- pokládka geomříže dle předepsaného technologického předpisu</t>
  </si>
  <si>
    <t>68</t>
  </si>
  <si>
    <t>574A43</t>
  </si>
  <si>
    <t>ASFALTOVÝ BETON PRO OBRUSNÉ VRSTVY ACO 11 TL. 50MM</t>
  </si>
  <si>
    <t>Oprava vozovky v celé šířce  
ACO 11 50/70, tl. 50 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</si>
  <si>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</si>
  <si>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69</t>
  </si>
  <si>
    <t>574C46</t>
  </si>
  <si>
    <t>ASFALTOVÝ BETON PRO LOŽNÍ VRSTVY ACL 16+, 16S TL. 50MM</t>
  </si>
  <si>
    <t>Oprava vozovky v celé šířce  
ACL 16+ 50/70, tl. 50 mm</t>
  </si>
  <si>
    <t>70</t>
  </si>
  <si>
    <t>574E58</t>
  </si>
  <si>
    <t>ASFALTOVÝ BETON PRO PODKLADNÍ VRSTVY ACP 22+, 22S TL. 60MM</t>
  </si>
  <si>
    <t>Oprava neúnosných okrajů  
ACP 22+ 50/70, tl. 60 mm</t>
  </si>
  <si>
    <t>71</t>
  </si>
  <si>
    <t>582611</t>
  </si>
  <si>
    <t>KRYTY Z BETON DLAŽDIC SE ZÁMKEM ŠEDÝCH TL 60MM DO LOŽE Z KAM</t>
  </si>
  <si>
    <t>Předláždění chodníků ze stávající zámkové dlažby tl. 60 mm, barva a tvar dle stávajících  
- využije se stávající rozebraná zámková dlažba  
- včetně nového lože zámkové dlažby z drcenného kameniva tl. 40 mm  
- včetně případné náhrady poškozené dlažby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</si>
  <si>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</si>
  <si>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72</t>
  </si>
  <si>
    <t>Výměna krytu chodníků z dlaždic  za zámkovou dlažbu, šedou, tl. 60 mm, tvar obdélník, zřízení chodníku a nástupiště zastávky BUS  
- včetně pořízení dlažby a lože zámkové dlažby z drcenného kameniva tl. 40 mm</t>
  </si>
  <si>
    <t>výměna dlaždic za zámkovou dl. = 70 m2 nový chodník a nástupiště = 38 m2</t>
  </si>
  <si>
    <t>73</t>
  </si>
  <si>
    <t>582612</t>
  </si>
  <si>
    <t>KRYTY Z BETON DLAŽDIC SE ZÁMKEM ŠEDÝCH TL 80MM DO LOŽE Z KAM</t>
  </si>
  <si>
    <t>Výměna krytu stávajíícího sjezdu za zámkovou dlažbu tl. 80 mm, barva šedá, tvar obdélník  
- včetně pořízení dlažby a lože zámkové dlažby z drcenného kameniva tl. 40 mm</t>
  </si>
  <si>
    <t>74</t>
  </si>
  <si>
    <t>75</t>
  </si>
  <si>
    <t>58262B</t>
  </si>
  <si>
    <t>KRYTY Z BETON DLAŽDIC SE ZÁMKEM BAREV RELIÉF TL 80MM DO LOŽE Z MC</t>
  </si>
  <si>
    <t>varovný pás v místě sjezdu u autobusové zastávky, zámková dlažba červené barvy, tvar obdélník, tl. 80 mm, s povrchovou úpravou pro osoby s omezenou schopností orientace  
- osazení do lože z cementové malty MC 25XF4, tl. 40 mm</t>
  </si>
  <si>
    <t>76</t>
  </si>
  <si>
    <t>58910</t>
  </si>
  <si>
    <t>VÝPLŇ SPAR ASFALTEM</t>
  </si>
  <si>
    <t>Ošetření spar trvale pružnou zálivkou z asfaltové emulze  
- na začátku a konci úseku, dále u napojení ostatních silnic, místních komunikací a sjezdů s asfaltovým krytem na stávající stav, podél navrženého žlabu z přikopových tvárnic osazeného u okraje vozovky</t>
  </si>
  <si>
    <t>délky odečteny z CAD spáry na začátku a konci úseku a u sjezdů = 156 m spáry podél příkopových tvárnic = 162 m celkem 156+162 = 318 m</t>
  </si>
  <si>
    <t>položka zahrnuje:  
- dodávku předepsaného materiálu  
- vyčištění a výplň spar tímto materiálem</t>
  </si>
  <si>
    <t>PŘIDRUŽENÁ STAVEBNÍ VÝROBA</t>
  </si>
  <si>
    <t>77</t>
  </si>
  <si>
    <t>76291</t>
  </si>
  <si>
    <t>DŘEVĚNÉ OPLOCENÍ Z ŘEZIVA</t>
  </si>
  <si>
    <t>výplň nového oplocení ze dřeva, výška 1.0 m, délka oplocení 20 m</t>
  </si>
  <si>
    <t>20 * 1.0 m = 20 m2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</si>
  <si>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</si>
  <si>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POTRUBÍ</t>
  </si>
  <si>
    <t>78</t>
  </si>
  <si>
    <t>89922</t>
  </si>
  <si>
    <t>VÝŠKOVÁ ÚPRAVA MŘÍŽÍ</t>
  </si>
  <si>
    <t>počet odečten z CAD</t>
  </si>
  <si>
    <t>- položka výškové úpravy zahrnuje všechny nutné práce a materiály pro zvýšení nebo snížení zařízení (včetně nutné úpravy stávajícího povrchu vozovky nebo chodníku).</t>
  </si>
  <si>
    <t>79</t>
  </si>
  <si>
    <t>89923</t>
  </si>
  <si>
    <t>VÝŠKOVÁ ÚPRAVA KRYCÍCH HRNCŮ</t>
  </si>
  <si>
    <t>OSTATNÍ PRÁCE</t>
  </si>
  <si>
    <t>80</t>
  </si>
  <si>
    <t>9111A1</t>
  </si>
  <si>
    <t>ZÁBRADLÍ SILNIČNÍ S VODOR MADLY - DODÁVKA A MONTÁŽ</t>
  </si>
  <si>
    <t>dopravně bezpečnostní zábradlí dle TP 186, včetně betonových patek z betonu C25/30nXF3  
- včetně odrazek  
- včetně PKO - nátěrový systém pro agresivitu prostředí C4, životnost 15 let, dle ČSN EN ISO 12944 - vrchní nátěr polyuretan - střídavě barvou bílou a rumělkovou červení po délkách 1.25 m</t>
  </si>
  <si>
    <t>5.8 + 33.3 = 39.1 m</t>
  </si>
  <si>
    <t>položka zahrnuje:  
- dodání zábradlí včetně předepsané povrchové úpravy  
- osazení sloupků zaberaněním nebo osazením do betonových bloků (včetně betonových bloků a nutných zemních prací)</t>
  </si>
  <si>
    <t>81</t>
  </si>
  <si>
    <t>9111A3</t>
  </si>
  <si>
    <t>ZÁBRADLÍ SILNIČNÍ S VODOR MADLY - DEMONTÁŽ S PŘESUNEM</t>
  </si>
  <si>
    <t>demontáž a odstranění stávajícího ocelového zábradlí s vodorovnými madly, včetně odstranění betonových základů  
- včetně vodorovného a svislého přemístění, naložení, odvozu na skládku a skládkovného   
- v případě ocelového zábradlí likvidace v režii zhotovitele</t>
  </si>
  <si>
    <t>položka zahrnuje:  
- demontáž a odstranění zařízení  
- jeho odvoz na předepsané místo</t>
  </si>
  <si>
    <t>82</t>
  </si>
  <si>
    <t>9113A1</t>
  </si>
  <si>
    <t>SVODIDLO OCEL SILNIČ JEDNOSTR, ÚROVEŇ ZADRŽ N1, N2 - DODÁVKA A MONTÁŽ</t>
  </si>
  <si>
    <t>jednostranné ocelové svodidlo výšky 0.75 m, třída zadržení N2, pracovní šířka W3, osazení do prostřižených otvorů v geomřížích do PVC chráničky DN 200 s vyplněním štěrkopískem prolévaným vodou, betonová zátka C25/30nXF3  
- včetně PVC chráničky a uvedené výplně  
- včetně krátného náběhu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</si>
  <si>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nezahrnuje odrazky nebo retroreflexní fólie</t>
  </si>
  <si>
    <t>83</t>
  </si>
  <si>
    <t>914123</t>
  </si>
  <si>
    <t>DOPRAVNÍ ZNAČKY ZÁKLADNÍ VELIKOSTI OCELOVÉ FÓLIE TŘ 1 - DEMONTÁŽ</t>
  </si>
  <si>
    <t>odstranění stávajících svislých dopravních značek a stávajících dopravních zrcadel  
- včetně likvidace v režii zhotovitele</t>
  </si>
  <si>
    <t>Položka zahrnuje odstranění, demontáž a odklizení materiálu s odvozem na předepsané místo</t>
  </si>
  <si>
    <t>84</t>
  </si>
  <si>
    <t>914913</t>
  </si>
  <si>
    <t>SLOUPKY A STOJKY DZ Z OCEL TRUBEK ZABETON DEMONTÁŽ</t>
  </si>
  <si>
    <t>vybourání stávajících sloupků dopravních značek, včetně odstranění základu značky  
- včetně vodorovného a svislého přemístění, naložení, odvozu na skládku a skládkovného</t>
  </si>
  <si>
    <t>85</t>
  </si>
  <si>
    <t>917223</t>
  </si>
  <si>
    <t>SILNIČNÍ A CHODNÍKOVÉ OBRUBY Z BETONOVÝCH OBRUBNÍKŮ ŠÍŘ 100MM</t>
  </si>
  <si>
    <t>Silniční obrubník betonový 80/250/500 mm, včetně lože z betonu s boční opěrou, min. tl. lože 100 mm, beton lože C25/30nXF3</t>
  </si>
  <si>
    <t>Položka zahrnuje: dodání a pokládku betonových obrubníků o rozměrech předepsaných zadávací dokumentací betonové lože i boční betonovou opěrku.</t>
  </si>
  <si>
    <t>86</t>
  </si>
  <si>
    <t>917224</t>
  </si>
  <si>
    <t>SILNIČNÍ A CHODNÍKOVÉ OBRUBY Z BETONOVÝCH OBRUBNÍKŮ ŠÍŘ 150MM</t>
  </si>
  <si>
    <t>Silniční obrubník betonový 150/250/1000 mm, včetně lože z betonu s boční opěrou, min. tl. lože 100 mm, beton lože C25/30nXF3, výška podsázky 0,15 m</t>
  </si>
  <si>
    <t>87</t>
  </si>
  <si>
    <t>Silniční obrubník betonový nájezdový 150/150/1000 mm, včetně lože z betonu s boční opěrou, min. tl. lože 100 mm, beton lože C25/30nXF3, výška podsázky 0,02 m</t>
  </si>
  <si>
    <t>88</t>
  </si>
  <si>
    <t>Silniční obrubník přechodový 150/150-250/1000 mm, včetně lože z betonu s boční opěrou, min. tl. lože 100 mm, beton lože C25/30nXF3</t>
  </si>
  <si>
    <t>89</t>
  </si>
  <si>
    <t>Silniční obrubník betonový 150/300/1000 mm, včetně lože z betonu s boční opěrou, min. tl. lože 100 mm, beton lože C25/30nXF3, výška podsázky 0,20 m</t>
  </si>
  <si>
    <t>90</t>
  </si>
  <si>
    <t>919111</t>
  </si>
  <si>
    <t>ŘEZÁNÍ ASFALTOVÉHO KRYTU VOZOVEK TL DO 50MM</t>
  </si>
  <si>
    <t>řezání spár pro zálivku  
na začátku a konci úseku, dále u napojení ostatních silnic, místních komunikací a sjezdů s asfaltovým krytem na stávající stav</t>
  </si>
  <si>
    <t>položka zahrnuje řezání vozovkové vrstvy v předepsané tloušťce, včetně spotřeby vody</t>
  </si>
  <si>
    <t>91</t>
  </si>
  <si>
    <t>919113</t>
  </si>
  <si>
    <t>ŘEZÁNÍ ASFALTOVÉHO KRYTU VOZOVEK TL DO 150MM</t>
  </si>
  <si>
    <t>zařezání a odbourání styčných hran asfaltové vozovky v místech napojení na stávající stav (na začátku a konci úseku, silnice, M.K a sjezdy s asfaltovým krytem)</t>
  </si>
  <si>
    <t>délky odečteny z CAD spáry na začátku a konci úseku a u sjezdů = 156 m</t>
  </si>
  <si>
    <t>92</t>
  </si>
  <si>
    <t>935212</t>
  </si>
  <si>
    <t>PŘÍKOPOVÉ ŽLABY Z BETON TVÁRNIC ŠÍŘ DO 600MM DO BETONU TL 100MM</t>
  </si>
  <si>
    <t>Prefabrikované příkopové tvárnice rozměru 500/600/170-90 mm, včetně lože z betonu min. tl. 100 mm z betonu C25/30nXF3  
- osazení tvárnic na sraz dle TKP 18</t>
  </si>
  <si>
    <t>230+470+15+44+30+30+20 m = 877 m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</si>
  <si>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</si>
  <si>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93</t>
  </si>
  <si>
    <t>Prefabrikované příkopové tvárnice rozměru 210/280 mm, včetně lože z betonu min. tl. 100 mm z betonu C25/30nXF3  
(systémová vpust je obsažena v samostatné položce 89732 v dílčím soupisu prací SO 101.14)</t>
  </si>
  <si>
    <t>94</t>
  </si>
  <si>
    <t>966158</t>
  </si>
  <si>
    <t>BOURÁNÍ KONSTRUKCÍ Z PROST BETONU S ODVOZEM DO 20KM</t>
  </si>
  <si>
    <t>bourání betonových konstrukcí na povrchu a pod povrchem (např. betonové nájezdy, obetonování ing. Sítí, staré základy, atp.)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</si>
  <si>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</si>
  <si>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95</t>
  </si>
  <si>
    <t>966841</t>
  </si>
  <si>
    <t>ODSTRANĚNÍ OPLOCENÍ DŘEVĚNÉHO</t>
  </si>
  <si>
    <t>odstranění stávajícího oplocení z kovových sloupků s dřěvěnou výplní  
- vybourání včetně betonového lože sloupků  
- včetně vodorovného a svislého přemístění, naložení, odvozu na skládku a skládkovného   
- v případě ocelových sloupků likvidace v režii zhotovitele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</si>
  <si>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 ,  
- položka zahrnuje i odstranění sloupků z jiného materiálu, odstranění vrat a vrátek.</t>
  </si>
  <si>
    <t>SO 101-2</t>
  </si>
  <si>
    <t>Dopravně inženýrské opatření</t>
  </si>
  <si>
    <t>03710</t>
  </si>
  <si>
    <t>POMOC PRÁCE ZAJIŠŤ NEBO ZŘÍZ OBJÍŽĎKY A PŘÍSTUP CESTY</t>
  </si>
  <si>
    <t>KČ</t>
  </si>
  <si>
    <t>zajištění přístupu k okolním nemovitostem, provizorní lávky přes překopy, u vstupů do nemovitostí, apod.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</si>
  <si>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</si>
  <si>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</si>
  <si>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</si>
  <si>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914121</t>
  </si>
  <si>
    <t>DOPRAVNÍ ZNAČKY ZÁKLADNÍ VELIKOSTI OCELOVÉ FÓLIE TŘ 1 - DODÁVKA A MONTÁŽ</t>
  </si>
  <si>
    <t>Provizorní dopravní značení - základní velikost, retroreflexní třída R1 , druh značek a jejich umístění je patrné ze situace objízdné trasy  
- kompletní dodávka včetně sloupku a podkladní desky, nebo jiného upevnění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</si>
  <si>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</si>
  <si>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914421</t>
  </si>
  <si>
    <t>DOPRAVNÍ ZNAČKY 100X150CM OCELOVÉ FÓLIE TŘ 1 - DODÁVKA A MONTÁŽ</t>
  </si>
  <si>
    <t>Provizorní dopravní značení 1.50x1.00 m- značky IS 11a, retroreflexní třída R1 , umístění značek je patrné ze situace objízdné trasy  
- kompletní dodávka včetně sloupku a podkladní desky, nebo jiného upevnění</t>
  </si>
  <si>
    <t>914423</t>
  </si>
  <si>
    <t>DOPRAVNÍ ZNAČKY 100X150CM OCELOVÉ FÓLIE TŘ 1 - DEMONTÁŽ</t>
  </si>
  <si>
    <t>916121</t>
  </si>
  <si>
    <t>DOPRAV SVĚTLO VÝSTRAŽ SOUPRAVA 3KS - DOD A MONTÁŽ</t>
  </si>
  <si>
    <t>Sada 3-ks výstražných světel osazených na vodorovné zábrany Z2 , včetně zajištění funkčnosti zařízení po dobu stavby  
- umístění je patrné ze situace objízdné trasy</t>
  </si>
  <si>
    <t>položka zahrnuje:  
- dodání zařízení v předepsaném provedení včetně jejich osazení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</si>
  <si>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</si>
  <si>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</si>
  <si>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</si>
  <si>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916311</t>
  </si>
  <si>
    <t>DOPRAVNÍ ZÁBRANY Z2 S FÓLIÍ TŘ 1 - DOD A MONTÁŽ</t>
  </si>
  <si>
    <t>vodorovné zábrany Z2</t>
  </si>
  <si>
    <t>položka zahrnuje:  
- dodání zařízení v předepsaném provedení včetně jejich osazení  
- údržbu po celou dobu trvání funkce, náhradu zničených nebo ztracených kusů, nutnou opravu poškozených částí</t>
  </si>
  <si>
    <t>916313</t>
  </si>
  <si>
    <t>DOPRAVNÍ ZÁBRANY Z2 S FÓLIÍ TŘ 1 - DEMONTÁŽ</t>
  </si>
  <si>
    <t>916811</t>
  </si>
  <si>
    <t>ODDĚL OPLOCENÍ S PODSTAVCI DRÁTĚNNÉ - DOD A MONTÁŽ</t>
  </si>
  <si>
    <t>Osazení mobilního oplocení intravilánu pro oddělení staveniště od veřejného prostoru</t>
  </si>
  <si>
    <t>916813</t>
  </si>
  <si>
    <t>ODDĚL OPLOCENÍ S PODSTAVCI DRÁTĚNNÉ - DEMONTÁŽ</t>
  </si>
  <si>
    <t>SO 101-3</t>
  </si>
  <si>
    <t>Dopravní značení</t>
  </si>
  <si>
    <t>91228</t>
  </si>
  <si>
    <t>SMĚROVÉ SLOUPKY Z PLAST HMOT VČETNĚ ODRAZNÉHO PÁSKU</t>
  </si>
  <si>
    <t>Směrové sloupky dle TP 58 z PVC, výška 0.80 m nad povrchem, typ D2, R1, optická účinnost RA2, barva bílý</t>
  </si>
  <si>
    <t>položka zahrnuje:  
- dodání a osazení sloupku včetně nutných zemních prací  
- vnitrostaveništní a mimostaveništní doprava  
- odrazky plastové nebo z retroreflexní fólie</t>
  </si>
  <si>
    <t>Směrové sloupky dle TP 58 z PVC, výška 0.80 m nad povrchem, typ D2, R1, optická účinnost RA2, barva červený  
- u sjezdů</t>
  </si>
  <si>
    <t>91238</t>
  </si>
  <si>
    <t>SMĚROVÉ SLOUPKY Z PLAST HMOT - NÁSTAVCE NA SVODIDLA VČETNĚ ODRAZNÉHO PÁSKU</t>
  </si>
  <si>
    <t>směrové sloupky - nástavce na svodidla - dle TP 58 z PVC, typ D2, R1, optická účinnost RA2, barva bílý</t>
  </si>
  <si>
    <t>91297</t>
  </si>
  <si>
    <t>DOPRAVNÍ ZRCADLO</t>
  </si>
  <si>
    <t>dopravní zrcadlo obdélníkové 800x600 mm, odrazová plocha pro viditelnost na 30 m</t>
  </si>
  <si>
    <t>položka zahrnuje:  
- dodání a osazení zrcadla včetně nutných zemních prací  
- předepsaná povrchová úprava  
- vnitrostaveništní a mimostaveništní doprava  
- odrazky plastové nebo z retroreflexní fólie.</t>
  </si>
  <si>
    <t>Dopravní značky základní velikosti  
s dvojitým ohybem z pozinkovaného plechu, retroreflexivní třída R1  
jednotlivé typy značek jsou patrné ze situace  
- včetně veškerého spojovacího materiálu a objímek z Al slitin</t>
  </si>
  <si>
    <t>Dopravní značky základní velikosti - informativní značky směrové pro cyklisty - typ dle stávajících  
s dvojitým ohybem z pozinkovaného plechu, retroreflexivní třída R1  
jednotlivé typy značek jsou patrné ze situace  
- včetně veškerého spojovacího materiálu a objímek z Al slitin  
- pouze v případě demontáže stávajících značek z důvodu zásahu do prostoru stavby</t>
  </si>
  <si>
    <t>914721</t>
  </si>
  <si>
    <t>STÁLÁ DOPRAV ZAŘÍZ Z3 OCEL S FÓLIÍ TŘ 1 DODÁVKA A MONTÁŽ</t>
  </si>
  <si>
    <t>z toho 1 ks vyroben jako nástaven na svodidlo</t>
  </si>
  <si>
    <t>položka zahrnuje:  
- dodávku a montáž značek v požadovaném provedení</t>
  </si>
  <si>
    <t>914921</t>
  </si>
  <si>
    <t>SLOUPKY A STOJKY DOPRAVNÍCH ZNAČEK Z OCEL TRUBEK DO PATKY - DODÁVKA A MONTÁŽ</t>
  </si>
  <si>
    <t>ocelové pozinkované sloupky průměru 60 mm, včetně AL patky, betonového základu C16/20nXF1 a všech upevňovadel, úchytek a krytky sloupku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</si>
  <si>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</si>
  <si>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915211</t>
  </si>
  <si>
    <t>VODOROVNÉ DOPRAVNÍ ZNAČENÍ PLASTEM HLADKÉ - DODÁVKA A POKLÁDKA</t>
  </si>
  <si>
    <t>dvousložková plastická hmota nanášená za studena, profilovaná, tichá úprava, žlutá barva</t>
  </si>
  <si>
    <t>položka zahrnuje:  
- dodání a pokládku nátěrového materiálu (měří se pouze natíraná plocha)  
- předznačení a reflexní úpravu</t>
  </si>
  <si>
    <t>915231</t>
  </si>
  <si>
    <t>VODOR DOPRAV ZNAČ PLASTEM PROFIL ZVUČÍCÍ - DOD A POKLÁDKA</t>
  </si>
  <si>
    <t>dvousložková plastická hmota nanášená za studena, profilovaná, bílá barva  
- v obci nehlučná úprava  
- mimo obec zvučící úprava</t>
  </si>
  <si>
    <t>SO 101-4</t>
  </si>
  <si>
    <t>Náhradní výsadba</t>
  </si>
  <si>
    <t>18461</t>
  </si>
  <si>
    <t>MULČOVÁNÍ</t>
  </si>
  <si>
    <t>tříděná kůra ve vrstvě tl. 100 mm  
-kruh o průměru 0.7 m kolem vysazovaných stromů</t>
  </si>
  <si>
    <t>30*0.38 = 11.4 m2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</si>
  <si>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</si>
  <si>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18462</t>
  </si>
  <si>
    <t>OŠETŘENÍ MULČOVÁNÍ</t>
  </si>
  <si>
    <t>uvažuje se 2x</t>
  </si>
  <si>
    <t>2 * 11.4 = 22.8 m2</t>
  </si>
  <si>
    <t>položka zahrnuje chemické odplevelení a doplnění chybějícího mulče</t>
  </si>
  <si>
    <t>18472</t>
  </si>
  <si>
    <t>OŠETŘENÍ DŘEVIN SOLITERNÍCH</t>
  </si>
  <si>
    <t>4x ročně po dobu 5 let od výstavby  
- odplevelení, hnojení, úprava tvaru (výchovný řez), kontrola kotvících úvazků a chrániček proti okusu</t>
  </si>
  <si>
    <t>4 * 5 * 30 = 600 ks</t>
  </si>
  <si>
    <t>odplevelení s nakypřením, vypletí, řezem, hnojením, odstranění poškozených částí dřevin s případným složením odpadu na hromady, naložením na dopravní prostředek, odvozem a složením</t>
  </si>
  <si>
    <t>18481</t>
  </si>
  <si>
    <t>OCHRANA STROMŮ BEDNĚNÍM</t>
  </si>
  <si>
    <t>ochrana stávajících stromů v těsné blízkosti stavby bedněním</t>
  </si>
  <si>
    <t>34ks * 1.3m * 2 m= 88.4 m2</t>
  </si>
  <si>
    <t>položka zahrnuje veškerý materiál, výrobky a polotovary, včetně mimostaveništní a vnitrostaveništní dopravy (rovněž přesuny), včetně naložení a složení, případně s uložením</t>
  </si>
  <si>
    <t>184B13</t>
  </si>
  <si>
    <t>VYSAZOVÁNÍ STROMŮ LISTNATÝCH S BALEM OBVOD KMENE DO 12CM, PODCHOZÍ VÝŠ MIN 2,2M</t>
  </si>
  <si>
    <t>Pro výsadbu budou použity vysokokmenné výpěstky I. jakosti s balem, s obvodem kmínku 10-12 cm a nasazením korunky ve výšce nejméně 1,80 m (lépe 2,30 m)  
- včetně kotvení 3 kůly, chráničky proti okusu, hloubení jamek, hnojiva a veškerého potřebného materiálu  
rozmístění jednotlivých druhů je patrné ze situačních výkresů</t>
  </si>
  <si>
    <t>švestka, odrůda „Topfirst“ = 3 ks třešeň, odrůda „Kaštánka“ = 6 ks  třešeň, odrůda „Karešova“ = 3 ks třešeň, odrůda „Rivan“ = 8 ks jeřáb černoplodý (aronie) = 6 ks  švestka, odrůda „Katinka“ = 4 ks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</si>
  <si>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</si>
  <si>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</si>
  <si>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</si>
  <si>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pro stromy 4 x 40 l/ks  
trávníky 3x 5l/m2</t>
  </si>
  <si>
    <t>(3*5*4121+4*40*30)/1000 = 67 m3</t>
  </si>
  <si>
    <t>SO 101-5</t>
  </si>
  <si>
    <t>NOVÉ PROPUSTKY</t>
  </si>
  <si>
    <t>131738</t>
  </si>
  <si>
    <t>HLOUBENÍ JAM ZAPAŽ I NEPAŽ TŘ. I, ODVOZ DO 20KM</t>
  </si>
  <si>
    <t>- dle TKP 4 a ČSN 73 61 33 (02/2010)  
 - včetně odvozu na skládku  
propustky: 101-2, 101-3, 101-5, 101-6, 101-7, 101-8, 101-10, 101-11</t>
  </si>
  <si>
    <t>17581</t>
  </si>
  <si>
    <t>OBSYP POTRUBÍ A OBJEKTŮ Z NAKUPOVANÝCH MATERIÁLŮ</t>
  </si>
  <si>
    <t>včetně pořízení vhodného materiálu  
propustky: 101-2, 101-3, 101-5, 101-6, 101-7, 101-8, 101-10, 101-11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</si>
  <si>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</si>
  <si>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podkladní beton C12/15  
propustky: 101-2, 101-3, 101-5, 101-6, 101-7, 101-8, 101-10, 101-11</t>
  </si>
  <si>
    <t>465512</t>
  </si>
  <si>
    <t>DLAŽBY Z LOMOVÉHO KAMENE NA MC</t>
  </si>
  <si>
    <t>dlažba z lomového kamene tl. 200mm vyspárovaná  
cementovou maltou do lože z betonu C 16/20 tl.100mm  
propustky: 101-2, 101-3, 101-5, 101-6, 101-7, 101-8, 101-10, 101-11</t>
  </si>
  <si>
    <t>72m2*0.3=22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</si>
  <si>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</si>
  <si>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467314</t>
  </si>
  <si>
    <t>STUPNĚ A PRAHY VODNÍCH KORYT Z PROSTÉHO BETONU C25/30</t>
  </si>
  <si>
    <t>betonový práh z prostého betonu C 20/25XF3 vel. 300/600 mm  
propustky: 101-2, 101-3, 101-5, 101-6, 101-7, 101-8, 101-10, 101-11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</si>
  <si>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</si>
  <si>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81446</t>
  </si>
  <si>
    <t>POTRUBÍ Z TRUB BETONOVÝCH DN DO 400MM</t>
  </si>
  <si>
    <t>včetně seříznutí čel  
propustky: 101-2, 101-3, 101-5, 101-6, 101-7, 101-8, 101-10, 101-11</t>
  </si>
  <si>
    <t>položky pro zhotovení potrubí platí bez ohledu na sklon 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nezahrnuje zkoušky vodotěsnosti a televizní prohlídku</t>
  </si>
  <si>
    <t>899524</t>
  </si>
  <si>
    <t>OBETONOVÁNÍ POTRUBÍ Z PROSTÉHO BETONU DO C25/30 (B30)</t>
  </si>
  <si>
    <t>beton C25/30 XF3   
propustky: 101-2, 101-3, 101-5, 101-6, 101-7, 101-8, 101-10, 101-11</t>
  </si>
  <si>
    <t>SO 101-6</t>
  </si>
  <si>
    <t>ÚPRAVA ČEL</t>
  </si>
  <si>
    <t>- dle TKP 4 a ČSN 73 61 33 (02/2010)  
 - včetně odvozu na skládku  
propustky: 101-4, 101-9</t>
  </si>
  <si>
    <t>včetně pořízení vhodného materiálu  
propustky: 101-4, 101-9</t>
  </si>
  <si>
    <t>dlažba z lomového kamene tl. 200mm vyspárovaná  
cementovou maltou do lože z betonu C 16/20 tl.100mm  
propustky: 101-4, 101-9</t>
  </si>
  <si>
    <t>20m2*0.3=6</t>
  </si>
  <si>
    <t>betonový práh z prostého betonu C 20/25XF3 vel. 300/600 mm  
propustky: 101-4, 101-9</t>
  </si>
  <si>
    <t>včetně seříznutí čel  
propustky: 101-4, 101-9</t>
  </si>
  <si>
    <t>beton C25/30 XF3   
propustky: 101-4, 101-9</t>
  </si>
  <si>
    <t>SO 101-7</t>
  </si>
  <si>
    <t>HORSKÉ VPUSTI</t>
  </si>
  <si>
    <t>- dle TKP 4 a ČSN 73 61 33 (02/2010)  
 - včetně odvozu na skládku  
HORSKÁ VPUSŤ: 101-1</t>
  </si>
  <si>
    <t>včetně pořízení vhodného materiálu  
HORSKÁ VPUSŤ: 101-1</t>
  </si>
  <si>
    <t>89721</t>
  </si>
  <si>
    <t>VPUSŤ KANALIZAČNÍ HORSKÁ KOMPLETNÍ MONOLITICKÁ BETONOVÁ</t>
  </si>
  <si>
    <t>beton C30/37 XF3  
včetně výztuže z KARI sítě, vtokové mříže a stupadel  
HORSKÁ VPUSŤ: 101-1</t>
  </si>
  <si>
    <t>položka zahrnuje: 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</si>
  <si>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SO 101-8</t>
  </si>
  <si>
    <t>Odvodnění ve Voděradech</t>
  </si>
  <si>
    <t>- včetně odvozu a uložení na skládku  
- hloubení jam pro šachty a vpusti</t>
  </si>
  <si>
    <t>2,7*2,7*(2,14+2,42+2,24+2,93+2,37)=88,2 m3 27*1,7*1,7*1,5=117,1 m3</t>
  </si>
  <si>
    <t>- včetně odvozu a uložení na skládku</t>
  </si>
  <si>
    <t>40*1,1*1,84=81,0 m3 69,1*1,1*2,61=198,4 m3 90*0,9*1,5=121,5 m3</t>
  </si>
  <si>
    <t>17411</t>
  </si>
  <si>
    <t>ZÁSYP JAM A RÝH ZEMINOU SE ZHUTNĚNÍM</t>
  </si>
  <si>
    <t>- hutněný zásyp vhodným materiálem na min. 45 Mpa  
- zásyp rýh nad obsypem potrubí</t>
  </si>
  <si>
    <t>40*1,1*0,845=37,2 m3 69,1*1,1*1,615=122,8 m3 90*0,9*0,54=43,8 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</si>
  <si>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</si>
  <si>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- obsyp štěrkopískem frakce 0-22 mm nad potrubím tl. min. 300 mm</t>
  </si>
  <si>
    <t>40*1,1*0,635-40*0,1675*0,1675*3,14=24,5 m3 69,1*1,1*0,635-69,1*0,1675*0,1675*3,14=42,4 m3 90*0,9*0,5-90*0,1*0,1*3,14=37,7 m3</t>
  </si>
  <si>
    <t>- hutněný obsyp šachet a vpustí vhodným materiálem na min. 45 Mpa</t>
  </si>
  <si>
    <t>2,7*2,7*11,1-11,1*0,62*0,62*3,14=67,6 m3 1,7*1,7*27*1,4-27*1,4*0,275*0,275*3,14=100,3 m3</t>
  </si>
  <si>
    <t>- beton C12/15 - tl. 0,1 m, podklad šachet a vpustí</t>
  </si>
  <si>
    <t>5*1,5*1,5*0,1=1,2 m3 27*0,55*0,55*0,1=0,8 m3</t>
  </si>
  <si>
    <t>45152</t>
  </si>
  <si>
    <t>PODKLADNÍ A VÝPLŇOVÉ VRSTVY Z KAMENIVA DRCENÉHO</t>
  </si>
  <si>
    <t>- štěrkové lože o zrnitosti 10-16 mm, podklad šachty</t>
  </si>
  <si>
    <t>5*2,7*2,7*0,1=3,7 m3</t>
  </si>
  <si>
    <t>- pískové lože pod potrubí</t>
  </si>
  <si>
    <t>40*1,1*0,1=4,4 m3 69,1*1,1*0,1=7,6 m3 90*0,9*0,1=8,1 m3</t>
  </si>
  <si>
    <t>87434</t>
  </si>
  <si>
    <t>POTRUBÍ Z TRUB PLASTOVÝCH ODPADNÍCH DN DO 200MM</t>
  </si>
  <si>
    <t>- PVC DN 200, SN 8 včetně tvarovek - připojovací potrubí vpustí</t>
  </si>
  <si>
    <t>87445</t>
  </si>
  <si>
    <t>POTRUBÍ Z TRUB PLASTOVÝCH ODPADNÍCH DN DO 300MM</t>
  </si>
  <si>
    <t>-žebrované PP potrubí 335/300 mm, SN 10 včetně tvarovek</t>
  </si>
  <si>
    <t>40+69,1=109,1 m</t>
  </si>
  <si>
    <t>894145</t>
  </si>
  <si>
    <t>ŠACHTY KANALIZAČNÍ Z BETON DÍLCŮ NA POTRUBÍ DN DO 300MM</t>
  </si>
  <si>
    <t>- prefabrikované šachty s prefabrikovaným dnem, včetně poklopu D400, včetně nátěru vnějšího povrchu šachty ALP+2xSA 12</t>
  </si>
  <si>
    <t>položka zahrnuje:  
- poklopy s rámem, mříže s rámem, stupadla, žebříky, stropy z bet. dílců a pod.  
- předepsané betonové skruže, prefabrikované nebo monolitické betonové dno a není-li uvedeno jinak i podkladní vrstvu (z kameniva nebo betonu).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</si>
  <si>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89712</t>
  </si>
  <si>
    <t>VPUSŤ KANALIZAČNÍ ULIČNÍ KOMPLETNÍ Z BETONOVÝCH DÍLCŮ</t>
  </si>
  <si>
    <t>- vpusti V1.1 až V1.27 včetně lit. mříže D400, s kalovým prostorem a košem na splaveniny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</si>
  <si>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</si>
  <si>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89732</t>
  </si>
  <si>
    <t>VPUSŤ DVORNÍ Z BETON DÍLCŮ</t>
  </si>
  <si>
    <t>V1.28</t>
  </si>
  <si>
    <t>položka zahrnuje: dodávku a osazení předepsaného dílce včetně mříže předepsané podkladní konstrukce</t>
  </si>
  <si>
    <t>89945</t>
  </si>
  <si>
    <t>VÝŘEZ, VÝSEK, ÚTES NA POTRUBÍ DN DO 300MM</t>
  </si>
  <si>
    <t>- nové šachty na stávající kanalizaci DN 300 BE a zaústění potrubí od vpustí do stávající kanalizace DN 300 B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</si>
  <si>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</si>
  <si>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89946</t>
  </si>
  <si>
    <t>VÝŘEZ, VÝSEK, ÚTES NA POTRUBÍ DN DO 400MM</t>
  </si>
  <si>
    <t>- zaústění potrubí od vpustí do stávající kanalizace DN 400 BE</t>
  </si>
  <si>
    <t>899652</t>
  </si>
  <si>
    <t>ZKOUŠKA VODOTĚSNOSTI POTRUBÍ DN DO 300MM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</si>
  <si>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</si>
  <si>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96687</t>
  </si>
  <si>
    <t>VYBOURÁNÍ ULIČNÍCH VPUSTÍ KOMPLETNÍCH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</si>
  <si>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</si>
  <si>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102</t>
  </si>
  <si>
    <t>Silnice II/320, km 7.546 – km 9.737</t>
  </si>
  <si>
    <t>SO 102-1</t>
  </si>
  <si>
    <t>19.2+80+1030*0.1+956*0.25+102*0.5+41=533.2m3</t>
  </si>
  <si>
    <t>skládkovné betonové suti</t>
  </si>
  <si>
    <t>0,9 + 5 + 4 = 9,9 m3</t>
  </si>
  <si>
    <t>skládkovné příkopové tvárnice a obrubníky včetně obetonování</t>
  </si>
  <si>
    <t>příkopové tvárnice + bet lože 19.2*0.3m=5.8m3 
obrubníky + bet lože 0.2m*0.3m*39m=2.4m3</t>
  </si>
  <si>
    <t>skládkovné zemina  
odkopávky pro sanační vrstvy neúnosných okrajů vozovky při nedosažení předepsaného modulu přetvárnosti zemní pláně Edef2 = 45 MPa</t>
  </si>
  <si>
    <t>včetně 2 stromů průměru 6 cm a 8 cm</t>
  </si>
  <si>
    <t>kácení stromů, včetně odstranění pařezů a zásypu jam po pařezech.Včetně naložení, odvozu a uložení na skládku dodavatele, zhotovitel v ceně zohlední možnost zpětněho využití dřeva.</t>
  </si>
  <si>
    <t>113158</t>
  </si>
  <si>
    <t>ODSTRANĚNÍ KRYTU ZPEVNĚNÝCH PLOCH Z BETONU, ODVOZ DO 20KM</t>
  </si>
  <si>
    <t>odstranění stávajícího betonového krytu chodníků a sjezdů  
předpokládaná tloušťka 150 mm  
- včetně vodorovného a svislého přemístění, naložení, odvozu na skládku</t>
  </si>
  <si>
    <t>6m2 * 0.15 m = 0.9 m3</t>
  </si>
  <si>
    <t>Rozebrání stávajících dlážděných chodníků a sjezdů v nezbytném rozsahu pro realizaci stavby  
- zahrnuje zejména rozebrání dlažby chodníku v místech nově zřizovaných uličních vpustí, v místech výškové úpravy nově navrženého obrubníku a v místech stávajících rušených vpustí, dále podél bouraného stávajícího silničního obrubníku   
- včeně očištění dlažby, vodorovného a svislého přemístění, naložení a odvozu na mezideponii zhotovitele pro opětovné použití</t>
  </si>
  <si>
    <t>chodníky = 70 m2 * 0.06 m = 4.2 m3 sjezdy = 6 m2 * 0.08 m = 0.5 m3 celkem 4.7 m3</t>
  </si>
  <si>
    <t>11328</t>
  </si>
  <si>
    <t>ODSTRANĚNÍ PŘÍKOPŮ A RIGOLŮ Z PŘÍKOPOVÝCH TVÁRNIC</t>
  </si>
  <si>
    <t>vybourání stávajícího žlabu z betonových tvárnic šířky 0.6 m, včetně betonového lože  
- včetně vodorovného a svislého přemístění, naložení, odvozu na skládku</t>
  </si>
  <si>
    <t>délka odečtena z CAD 32 m * 0.6 m = 19.2 m2</t>
  </si>
  <si>
    <t>Položka zahrnuje odstranění tvárnic včetně podkladu,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</si>
  <si>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Celková délka oprav neúnosných okrajů = (2 * 2191 m + 38 m (sil. III_3207) * šířka 1.4 m * tl. 0.36 m = 2228 m3 z toho pro násypy a dosypávky = 525 m3 + 177 m3 = 702 m3</t>
  </si>
  <si>
    <t>Celková délka oprav neúnosných okrajů  = (2 * 2191 m + 38 m (sil. III_3207) * šířka 1.4 m * tl. 0.36 m = 2228 m3 z toho na skládku odpadu = 2228 m3-  525 m3 - 177 m3 = 1526 m3</t>
  </si>
  <si>
    <t>vybourání stávajících betonových silničních obrubníků, včetně nájezdových   
podél stávajícího chodníku v Ličně - předpoklad vyvrácení 50% z celkové délky obrubníků  
- vybourání včetně betonového lože obrubníků  
- včetně vodorovného a svislého přemístění, naložení, odvozu na skládku  
(- v případě dobrého technického stavu lze vyvrácené obrubníky podél stávajícího chodníku opětovně použít pro tento obrubník  - pro opětovné použití musí být obrubníky očištěny a uloženy na mezideponii zhotovitele )</t>
  </si>
  <si>
    <t>vybourání obrubníků na konci úseku pro nově navržený = 6 m celková délka ostatních silničních obrubníků = 66 m - z toho předpoklad 50% vyvrácení = 33 m celkem bourání obrubníků = 6+33 = 39 m</t>
  </si>
  <si>
    <t>- frézování stávajícího asfaltového krytu silnice II/320 a sjezdů na místní komunikace a silnice, předpokládaná mocnost asfaltových vrstev 100 mm 
- včetně vytvoření odstupňování vrstev u napojení na stávající asfaltové komunikace 
- včetně vodorovného a svislého přemístění, naložení, odvozu a uložení na skládku dodavatele, zhotovitel v ceně zohlední možnost zpětněho využití recyklovaného materiálu.</t>
  </si>
  <si>
    <t>plocha odečtena z CAD 13070 m2 * 0.1 m =1307 m3</t>
  </si>
  <si>
    <t>kubatura odečtena z CAD 19.2 m3</t>
  </si>
  <si>
    <t>Celková délka oprav neúnosných okrajů  = (2 * 2191 m + 38 m (sil. III_3207) * šířka 1.2 m * tl. 0.4 m = 2122 m3</t>
  </si>
  <si>
    <t>odkopávky v místech rozšíření silnice a pro osazení nových silničních obrubníků  
v předepsané třídě těžitelnosti,  - dle TKP 4 a ČSN 73 6133 (02/2010)  
- včetně vodorovného a svislého přemístění, naložení, odvozu na skládku</t>
  </si>
  <si>
    <t>kubatura odečtena z CAD 60 m3</t>
  </si>
  <si>
    <t>plocha odečtena z CAD 1030 m2</t>
  </si>
  <si>
    <t>0.19 m2 * 212 m = 41 m3</t>
  </si>
  <si>
    <t>urovnání pláně do předepsaného sklonu a zhutnění pláně na předepsaný modul přetvárnosti Edef2 = 45 MPa   
- v prostoru výměny celé konstrukce okrajů vozovky</t>
  </si>
  <si>
    <t>Celková délka oprav neúnosných okrajů = (2 * 2191 m + 38 m (sil. III_3207) * šířka 1.4 m = 6188 m2</t>
  </si>
  <si>
    <t>plocha odečtena z CAD  3485 m2</t>
  </si>
  <si>
    <t>(259+3485) *3 = 11232m2</t>
  </si>
  <si>
    <t>(259+3485) = 3744m2</t>
  </si>
  <si>
    <t>(259+3485)*2 =7488 m2</t>
  </si>
  <si>
    <t>92+120 = 212 m</t>
  </si>
  <si>
    <t>1.6 m * 212 m = 340 m2</t>
  </si>
  <si>
    <t>1.8 m2 * 12 m = 21.6</t>
  </si>
  <si>
    <t>hmotnost 1 spony = 0.7 * 0.395 kg/m = 0.2765 kg celkem spon 24 m2 * 4 ks = 96 ks  celková hmotnost = 96 * 0.2765 = 26.55 kg</t>
  </si>
  <si>
    <t>3 ks * 3m*12m = 108 m2</t>
  </si>
  <si>
    <t>12*2 = 24 m2</t>
  </si>
  <si>
    <t>4420 m * (1.2+0.4+0.4) = 8840 m2</t>
  </si>
  <si>
    <t>délka opravy neúnosných okrajů 4420 m * 1.2 m = 5304 m2</t>
  </si>
  <si>
    <t>délka opravy neúnosných okrajů 4420 m * 1.4 m = 6188 m2</t>
  </si>
  <si>
    <t>délka opravy neúnosných okrajů 4420 m * 1.3 m = 5746 m2</t>
  </si>
  <si>
    <t>délka opravy neúnosných okrajů 4420 m * 1.2 m = 5746 m2</t>
  </si>
  <si>
    <t>Recyklace vozovky za studena 
recyklace za studena s přidáním cementu a asfaltové emulze dle TP 208. Přesná receptura není stanovena. Pro směsi stmelené cementem + asfaltovou emulzí / zpěněným asfaltem se dávkování asfaltové emulze / zpěněného asfaltu navrhuje v rozmezí 2,5% až 3,5% v množství zbytkového asfaltu a dávkování cementu 3,0% až 4,0% při splnění TP 208. 
- zahrnuje rozfrézování a reprofilaci vozovky  
- provedení recyklace za studena RS 0/45 CA v tloušťce 160 mm, včetně zhutnění</t>
  </si>
  <si>
    <t>celková plocha vozovky 13070m2 - oprava neúnosných okrajů (4480*1.0 ) = 8590 m2</t>
  </si>
  <si>
    <t>délka opravy neúnosných okrajů 4420 m * 1.25 m = 5525 m2</t>
  </si>
  <si>
    <t>celková plocha vozovky 13070 m2 + rozšíření ložné vrstvy oproti obrusné 4420 m * 0.16 m = 13778 m2</t>
  </si>
  <si>
    <t>2191x(2.5+2.5)=10955 m2</t>
  </si>
  <si>
    <t>2191x(2+2)=8764 m2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</si>
  <si>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</si>
  <si>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Předláždění chodníků ze stávající dlažby tl. 60 mm, barva a tvar dle stávajících  
- využije se stávající rozebraná zámková dlažba  
- včetně nového lože zámkové dlažby z drcenného kameniva tl. 40 mm  
- včetně případné náhrady poškozené dlažby</t>
  </si>
  <si>
    <t>Předláždění stávajících vstupů a chodníku - výměna betonového krytu za zámkovou dlažbu, šedou, tl. 60 mm, tvar obdélník  
- včetně pořízení dlažby a lože zámkové dlažby z drcenného kameniva tl. 40 mm</t>
  </si>
  <si>
    <t>Předláždění sjezdů ze stávající dlažby tl. 80 mm, barva a tvar dle stávajících  
- využije se stávající rozebraná zámková dlažba  
- včetně nového lože zámkové dlažby z drcenného kameniva tl. 40 mm  
- včetně případné náhrady poškozené dlažby</t>
  </si>
  <si>
    <t>Předláždění stávajících sjezdů - výměna betonového krytu za zámkovou dlažbu, šedou, tl. 80 mm, tvar obdélník  
- včetně pořízení dlažby a lože zámkové dlažby z drcenného kameniva tl. 40 mm</t>
  </si>
  <si>
    <t>Ošetření spar trvale pružnou zálivkou z asfaltové emulze  
- na začátku a konci úseku, dále u napojení ostatních silnic, místních komunikací a sjezdů s asfaltovým krytem na stávající stav</t>
  </si>
  <si>
    <t>délky odečteny z CAD</t>
  </si>
  <si>
    <t>jednostranné ocelové svodidlo výšky 0.75 m, třída zadržení N2, pracovní šířka W3, osazení do prostřižených otvorů v geomřížích do PVC chráničky DN 200 s vyplněním štěrkopískem prolévaným vodou, betonová zátka C25/30nXF3  
- včetně PVC chráničky a uvedené výplně  
- včetně dlouhého náběhu</t>
  </si>
  <si>
    <t>91344</t>
  </si>
  <si>
    <t>NIVELAČNÍ ZNAČKY KAMENNÉ</t>
  </si>
  <si>
    <t>zřízení nového nivelačního bodu náhradou za zničený bod na římse propustku v km 1.720 vpravo (Nivelační pořad Eb3 Uhřínovice-Čestice, niv. bod Eb3-5.2)  
- nový propustek s šikmými čely není vhodný pro umístění nivelační značky, proto se počítá s kamennou značkou</t>
  </si>
  <si>
    <t>položka zahrnuje:  
- dodání a osazení nivelační značky včetně nutných zemních prací  
- vnitrostaveništní a mimostaveništní dopravu</t>
  </si>
  <si>
    <t>odstranění stávajících svislých dopravních značek, včetně likvidace v režii zhotovitele</t>
  </si>
  <si>
    <t>917211</t>
  </si>
  <si>
    <t>ZÁHONOVÉ OBRUBY Z BETONOVÝCH OBRUBNÍKŮ ŠÍŘ 50MM</t>
  </si>
  <si>
    <t>Záhonový obrubník betonový 50/200/500-1000 mm, včetně lože z betonu s boční opěrou, min. tl. lože 100 mm, beton lože C25/30nXF3</t>
  </si>
  <si>
    <t>Opětovné osazení betonových obrubníků podél stávajícího chodníku v Ličně - v případě dobrého technického stavu lze očištěné obrubníky znovu použít  
V případě použití stávajících obrubníků zahrnuje:  
- dopravu očištěných obrubníků z mezideponie zhotovitele  
- osazení obrubníků do navržené polohy, včetně lože z betonu C25/30nXF3 min tl. 100 mm  
V případě použití nových obrubníků zahrnuje navíc dodání nových silničních obrubníků</t>
  </si>
  <si>
    <t>156+120+200 m = 476 m</t>
  </si>
  <si>
    <t>967158</t>
  </si>
  <si>
    <t>VYBOURÁNÍ ČÁSTÍ KONSTRUKCÍ BETON S ODVOZEM DO 20KM</t>
  </si>
  <si>
    <t>ubourání části stávajících betonových říms v Ličně v rozsahu nutném pro osazení silničního obrubníku  
vybourání betonové šachty na konci silničního příkopu vpravo v Ličně (bude nahrazena horskou vpustí)</t>
  </si>
  <si>
    <t>římsy = (5+6) * 0.5*0.5 = 2.8 m3 betonová šachty cca 1.2 m3</t>
  </si>
  <si>
    <t>SO 102-2</t>
  </si>
  <si>
    <t>SO 102-3</t>
  </si>
  <si>
    <t>SO 102-4</t>
  </si>
  <si>
    <t>38 * 0.38 = 14.5 m2</t>
  </si>
  <si>
    <t>2 * 14.5 = 29 m2</t>
  </si>
  <si>
    <t>4 * 5 * 38 = 760 ks</t>
  </si>
  <si>
    <t>56ks *0.98 m*2m = 109.8 m2</t>
  </si>
  <si>
    <t>švestka, odrůda „Topfirst“ = 3 ks třešeň, odrůda „Kaštánka“ = 8 ks  třešeň, odrůda „Karešova“ = 4 ks  třešeň, odrůda „Rivan“ = 12 ks  švestka, odrůda „Katinka“ = 1 ks Betula pendula – bříza bělokorá = 1 ks  Acer platanoides „Cleveland“ – javor mléč = 3 ks Fraxinus excelsior „Atlas“ – jasan ztepilý = 2 ks Acer pseudoplatanus – javor klen = 4ks</t>
  </si>
  <si>
    <t>(3*5*3744+4*40*38)/1000 = 62.3 m3</t>
  </si>
  <si>
    <t>SO 102-5</t>
  </si>
  <si>
    <t>- dle TKP 4 a ČSN 73 61 33 (02/2010)  
 - včetně odvozu na skládku  
propustky: 102-3, 102-4, 102-6, 102-8, 102-10, 102-14, 102-18</t>
  </si>
  <si>
    <t>včetně pořízení vhodného materiálu  
propustky: 102-3, 102-4, 102-6, 102-8, 102-10, 102-14, 102-18</t>
  </si>
  <si>
    <t>podkladní beton C12/15  
propustky: 102-3, 102-4, 102-6, 102-8, 102-10, 102-14, 102-18</t>
  </si>
  <si>
    <t>dlažba z lomového kamene tl. 200mm vyspárovaná  
cementovou maltou do lože z betonu C 16/20 tl.100mm  
propustky: 102-3, 102-4, 102-6, 102-8, 102-10, 102-14, 102-18</t>
  </si>
  <si>
    <t>53m2*0.3=16</t>
  </si>
  <si>
    <t>betonový práh z prostého betonu C 20/25XF3 vel. 300/600 mm  
propustky: 102-3, 102-4, 102-6, 102-8, 102-10, 102-14, 102-18</t>
  </si>
  <si>
    <t>včetně seříznutí čel  
propustky: 102-3, 102-4, 102-6, 102-10, 102-14, 102-18</t>
  </si>
  <si>
    <t>81457</t>
  </si>
  <si>
    <t>POTRUBÍ Z TRUB BETONOVÝCH DN DO 500MM</t>
  </si>
  <si>
    <t>včetně seříznutí výtokového čela  
propustky: 102-8</t>
  </si>
  <si>
    <t>beton C30/37 XF3  
včetně výztuže z KARI sítě, vtokové mříže a stupadel  
propustky: 102-4, 102-6</t>
  </si>
  <si>
    <t>beton C25/30 XF3   
propustky: 102-3, 102-4, 102-6, 102-8, 102-10, 102-14, 102-18</t>
  </si>
  <si>
    <t>SO 102-6</t>
  </si>
  <si>
    <t>- dle TKP 4 a ČSN 73 61 33 (02/2010)  
 - včetně odvozu na skládku  
propustky 102-2, 102-5, 102-7, 102-9, 102-11, 102-12, 102-13, 102-15, 102-16, 102-17</t>
  </si>
  <si>
    <t>včetně pořízení vhodného materiálu  
propustky 102-2, 102-5, 102-7, 102-9, 102-11, 102-12, 102-13, 102-15, 102-16, 102-17</t>
  </si>
  <si>
    <t>dlažba z lomového kamene tl. 200mm vyspárovaná  
cementovou maltou do lože z betonu C 16/20 tl.100mm  
propustky 102-2, 102-5, 102-7, 102-9, 102-11, 102-12, 102-13, 102-15, 102-16, 102-17</t>
  </si>
  <si>
    <t>90m2*0.3=27</t>
  </si>
  <si>
    <t>betonový práh z prostého betonu C 20/25XF3 vel. 300/600 mm  
propustky 102-2, 102-5, 102-7, 102-9, 102-11, 102-12, 102-13, 102-15, 102-16, 102-17</t>
  </si>
  <si>
    <t>včetně seříznutí čel  
propustky 102-2, 102-7, 102-9, 102-15, 102-16, 102-17</t>
  </si>
  <si>
    <t>včetně seříznutí čel  
propustky 102-11, 102-12</t>
  </si>
  <si>
    <t>81458</t>
  </si>
  <si>
    <t>POTRUBÍ Z TRUB BETONOVÝCH DN DO 600MM</t>
  </si>
  <si>
    <t>včetně seříznutí čel  
propustky 102-13</t>
  </si>
  <si>
    <t>polyethylenové trouby s hladkou vnitřní a spirálovitě   
rýhovanou vnější stěnou Ř300, dl. 9.40 m s min. kruhovou tuhostí 8 kPa  
včetně seříznutí čel  
propustky 102-5</t>
  </si>
  <si>
    <t>beton C25/30 XF3   
propustky 102-2, 102-5, 102-7, 102-9, 102-11, 102-12, 102-13, 102-15, 102-16, 102-17</t>
  </si>
  <si>
    <t>SO 102-7</t>
  </si>
  <si>
    <t>- dle TKP 4 a ČSN 73 61 33 (02/2010)  
 - včetně odvozu na skládku  
HORSKÉ VPUSTI: 102-1, 102-20, 102-21, 102-22</t>
  </si>
  <si>
    <t>včetně pořízení vhodného materiálu  
HORSKÉ VPUSTI: 102-1, 102-20, 102-21, 102-22</t>
  </si>
  <si>
    <t>beton C30/37 XF3  
včetně výztuže z KARI sítě, vtokové mříže a stupadel  
HORSKÉ VPUSTI: 102-1, 102-20, 102-21, 102-22</t>
  </si>
  <si>
    <t>SO 102-8</t>
  </si>
  <si>
    <t>Odvodnění v Uhřínovicích</t>
  </si>
  <si>
    <t>- včetně odvozu a uložení na skládku  
- hloubení jam pro vpusti</t>
  </si>
  <si>
    <t>4*1,7*1,7*1,5=17,4 m3</t>
  </si>
  <si>
    <t>20,5*0,9*1,5=27,7 m3</t>
  </si>
  <si>
    <t>20,5*0,9*0,54=10,0 m3</t>
  </si>
  <si>
    <t>20,5*0,9*0,5-20,5*0,1*0,1*3,14=8,6 m3</t>
  </si>
  <si>
    <t>- hutněný obsyp vpustí vhodným materiálem na min. 45 Mpa</t>
  </si>
  <si>
    <t>1,7*1,7*4*1,4-4*1,4*0,275*0,275*3,14=14,9 m3</t>
  </si>
  <si>
    <t>4*0,55*0,55*0,1=0,2 m3</t>
  </si>
  <si>
    <t>20,5*0,9*0,1=1,9 m3</t>
  </si>
  <si>
    <t>- vpusti V2.1 až V2.4 včetně lit. mříže D400, s kalovým prostorem a košem na splaveniny</t>
  </si>
  <si>
    <t>- zaústění potrubí od vpustí do stávající kanalizace</t>
  </si>
  <si>
    <t>SO 102-9</t>
  </si>
  <si>
    <t>Odvodnění v Ličně -I. část</t>
  </si>
  <si>
    <t>2,7*2,7*(2,44+2,39+2,59+2,89+2,50)=93,4 m3 5*1,7*1,7*1,5=21,7 m3</t>
  </si>
  <si>
    <t>218,9*1,1*2,2=529,8 m3 36,5*0,9*1,5=49,3 m3</t>
  </si>
  <si>
    <t>218,9*1,1*1,205=290,2 m3 36,5*0,9*0,54=17,8 m3</t>
  </si>
  <si>
    <t>218,9*1,1*0,635-218,9*0,1675*0,1675*3,14=133,7 m3 36,5*0,9*0,5-36,5*0,1*0,1*3,14=15,3 m3</t>
  </si>
  <si>
    <t>2,7*2,7*11,81-11,81*0,62*0,62*3,14=71,9 m3 1,7*1,7*5*1,4-5*1,4*0,275*0,275*3,14=18,6 m3</t>
  </si>
  <si>
    <t>5*1,5*1,5*0,1=1,2 m3 5*0,55*0,55*0,1=0,2 m3</t>
  </si>
  <si>
    <t>218,9*1,1*0,1=24,1 m3 36,5*0,9*0,1=3,3 m3</t>
  </si>
  <si>
    <t>- vpusti V2.5 až V2.9 včetně lit. mříže D400, s kalovým prostorem a košem na splaveniny</t>
  </si>
  <si>
    <t>SO 103</t>
  </si>
  <si>
    <t>Silnice II/320, km 9.737 – km 11.143</t>
  </si>
  <si>
    <t>SO 103-1</t>
  </si>
  <si>
    <t>80+650*0.15+460*0.25+490*0.5+96.9=634.4m3</t>
  </si>
  <si>
    <t>0.9m3 + 10m3 = 10,9 m3</t>
  </si>
  <si>
    <t>skládkovné obrubníků včetně obetonování</t>
  </si>
  <si>
    <t>obrubníky + bet lože 0.2m*0.3m*170m=10.2m3</t>
  </si>
  <si>
    <t>včetně 2 stromů průměru 4 cm a 8 cm</t>
  </si>
  <si>
    <t>odstranění stávajícího betonového krytu chodníků a sjezdů  
předpokládaná tloušťka 100 mm  
- včetně vodorovného a svislého přemístění, naložení, odvozu na skládku</t>
  </si>
  <si>
    <t>9 m2 * 0.1 m = 0.9 m3</t>
  </si>
  <si>
    <t>Rozebrání stávajících dlážděných chodníků a sjezdů v nezbytném rozsahu pro realizaci stavby  
- zahrnuje zejména rozebrání dlažby chodníku v místech nově zřizovaných uličních vpustí a v místech stávajících rušených vpustí, dále podél bouraného stávajícího silničního obrubníku   
- včeně očištění dlažby, vodorovného a svislého přemístění, naložení a odvozu na mezideponii zhotovitele pro opětovné použití</t>
  </si>
  <si>
    <t>chodníky = 78 m2 * 0.06 m = 4.7 m3 sjezdy = 52 m2 * 0.08 m = 4.2 m3 celkem 8.9 m3</t>
  </si>
  <si>
    <t>odstranění stávajících neúnosných okrajů vozovky pro výměnu celé kostrukce  
- včetně vodorovného a svislého přemístění, naložení, odvozu na mezideponii zhotovitele pro opětovné použití do násypů (rozšíření zemního tělesa) a dosypávky pod krajnicí  
- přednostně bude využito štěrkodrti</t>
  </si>
  <si>
    <t>Celková délka výměny vozovky v okrajích = 2 * 1397 m * šířka 1.4 m * tl. 0.36 m = 1408.2 m3 z toho pro násypy a dosypávky = 180 m3 + 56 m3 = 236 m3</t>
  </si>
  <si>
    <t>Celková délka výměny vozovky v okrajích = 1397 m * šířka 1.4 m * tl. 0.36 m = 1408.2 m3 na skládku odpadu = 1408.2-236 = 1172.2 m3</t>
  </si>
  <si>
    <t>silniční obrubníky 15x25 - celková délka = 280 m, z toho vybourání 50% = 140 m nájezdové obrubníky 15x15 - celková délka 60 m, z toho vybourání 50% = 30 m celkem 140+30 = 170 m</t>
  </si>
  <si>
    <t>plocha odečtena z CAD 8750 m2 * 0.1 m = 875 m3</t>
  </si>
  <si>
    <t>Celková délka úseku sanace vozovky = 2*1397 m * průměrná šířka 1.2 m * tl. 0.4 m = 1341.2 m3 z toho pro násypy a dosypávky = 180 m3 + 56 m3 = 236 m3</t>
  </si>
  <si>
    <t>kubatura odečtena z CAD 50 m3</t>
  </si>
  <si>
    <t>12924</t>
  </si>
  <si>
    <t>ČIŠTĚNÍ KRAJNIC OD NÁNOSU TL. DO 200MM</t>
  </si>
  <si>
    <t>odstranění stávajících nezpevněných krajnic v předpokládané tl. 150 mm  
- včetně vodorovného a svislého přemístění, naložení, odvozu na skládku</t>
  </si>
  <si>
    <t>plocha odečtena z CAD 650 m2</t>
  </si>
  <si>
    <t>13273</t>
  </si>
  <si>
    <t>HLOUBENÍ RÝH ŠÍŘ DO 2M PAŽ I NEPAŽ TŘ. I</t>
  </si>
  <si>
    <t>délka trativodu 510 m * plocha rýhy 0.19 m2 = 96.9 m3</t>
  </si>
  <si>
    <t>2* 1397 m * 1.4 m = 3912 m2</t>
  </si>
  <si>
    <t>osetí navržených zelených ploch, příkopu a svahů zemního tělesa hydroosevem na hlušinu</t>
  </si>
  <si>
    <t>3370 *3 = 10110 m2</t>
  </si>
  <si>
    <t>3370 * 2 = 6720m2</t>
  </si>
  <si>
    <t>510 m * 1.6 m = 816 m2</t>
  </si>
  <si>
    <t>2* 1397 m * (1.2+0.4+0.4) = 5588 m2 plocha je uvedena bez překryvů</t>
  </si>
  <si>
    <t>451314</t>
  </si>
  <si>
    <t>PODKLADNÍ A VÝPLŇOVÉ VRSTVY Z PROSTÉHO BETONU C25/30</t>
  </si>
  <si>
    <t>lože odvodňovacího žlábku z žulových kostek  
- beton C25/30nXF3, min. tl. 100 mm</t>
  </si>
  <si>
    <t>2 m2 * 0.1 = 0.2 m3</t>
  </si>
  <si>
    <t>2*1397 m * 1.2 m = 3354 m2</t>
  </si>
  <si>
    <t>2* 1397 m * 1.3 m = 3633 m2</t>
  </si>
  <si>
    <t>plocha odečtena z CAD 72 m2</t>
  </si>
  <si>
    <t>celková plocha vozovky 8898 m2 - plocha mostu 67 m2 - oprava neúnosných okrajů 2* 1397* 1.0 = 6037 m2</t>
  </si>
  <si>
    <t>56933</t>
  </si>
  <si>
    <t>ZPEVNĚNÍ KRAJNIC ZE ŠTĚRKODRTI TL. DO 150MM</t>
  </si>
  <si>
    <t>zpevnění krajnic štěrkodrtí ŠDb 0/32  
povrch krajnice výškově 30 mm pod obrusnou vrstvu</t>
  </si>
  <si>
    <t>2 * 1397 m * 1.25 = 3493 m2</t>
  </si>
  <si>
    <t>celková plocha vozovky 8898 m2 + rozšíření ložné vrstvy oproti obrusné 1407 * 0.16 = 9124 m2</t>
  </si>
  <si>
    <t>1407x(2.5+2.5)=7035 m2</t>
  </si>
  <si>
    <t>1407x(2+2)=5628 m2</t>
  </si>
  <si>
    <t>plocha odečtena z CAD 8898 m2</t>
  </si>
  <si>
    <t>58222</t>
  </si>
  <si>
    <t>DLÁŽDĚNÉ KRYTY Z DROBNÝCH KOSTEK DO LOŽE Z MC</t>
  </si>
  <si>
    <t>přejízdný odvodňovací žlábek z žulových kostek drobných v 5-ti řadách, osazený do lože z betonu C25/30nXF3 min. tl. 100 mm  
- zahrnuje i vyspárování dlažby cementovou maltou  
- betonové lože je uvedeno v samostatné položce 451314</t>
  </si>
  <si>
    <t>3.0 m * (5*0.125 ) = 2 m2</t>
  </si>
  <si>
    <t>dlažba podél bouraných a nově navržených uličních vpustí = 10 m2 dlažba podél nově vybouraných silničních obrubníků = 68 m2 celkem = 78 m2</t>
  </si>
  <si>
    <t>plocha odečtena z CAD 52 m2</t>
  </si>
  <si>
    <t>plocha odečtena z CAD 9 m2</t>
  </si>
  <si>
    <t>5.5+20+16+7.5+7+7+10+87+40</t>
  </si>
  <si>
    <t>Těsnící zálivka podél stávajících betonových říms mostu ev č. 320-003  
- minimální tloušťka 15 mm  
- provedení dle TKP 21  
- včetně penetračního nátěru pro zvýšení přilnavosti</t>
  </si>
  <si>
    <t>délka odečtena z CAD 8.5+4.5 m = 13 m</t>
  </si>
  <si>
    <t>silniční obrubníky 15x25 (včetně přechodových) = 140 m nájezdové obrubníky 15x15 = 30 m</t>
  </si>
  <si>
    <t>SO 103-2</t>
  </si>
  <si>
    <t>SO 103-3</t>
  </si>
  <si>
    <t>SO 103-4</t>
  </si>
  <si>
    <t>8*0.38 = 3.1 m2</t>
  </si>
  <si>
    <t>3.1 * 2 = 6.2 m2</t>
  </si>
  <si>
    <t>4 * 5 * 8 = 160 ks</t>
  </si>
  <si>
    <t>33 ks * 0.75 m * 2m = 49.5 m2</t>
  </si>
  <si>
    <t>sladkovišeň, odrůda „Královna Hortenzie = 7 ks Tilia cordata – lípa srdčitá = 1 ks</t>
  </si>
  <si>
    <t>(3*5*3370+4*40*8)/1000 = 51.9 m3</t>
  </si>
  <si>
    <t>SO 103-5</t>
  </si>
  <si>
    <t>- dle TKP 4 a ČSN 73 61 33 (02/2010)  
 - včetně odvozu na skládku</t>
  </si>
  <si>
    <t>včetně pořízení vhodného materiálu  
štěrk fr. 0-32 hutněný po 0.15 – 0,3m</t>
  </si>
  <si>
    <t>podkladní beton C12/15</t>
  </si>
  <si>
    <t>pískové lože pod potrubí, tl. 100mm</t>
  </si>
  <si>
    <t>dlažba z lomového kamene tl. 200mm vyspárovaná  
cementovou maltou do lože z betonu C 16/20 tl.100mm</t>
  </si>
  <si>
    <t>11m2*0.3=3.5</t>
  </si>
  <si>
    <t>betonový práh z prostého betonu C 20/25XF3 vel. 300/600 mm</t>
  </si>
  <si>
    <t>87458</t>
  </si>
  <si>
    <t>POTRUBÍ Z TRUB PLAST ODPAD DN DO 600MM</t>
  </si>
  <si>
    <t>polyethylenové trouby s hladkou vnitřní a spirálovitě   
rýhovanou vnější stěnou Ř600, dl. 9.40 m s min. kruhovou tuhostí 8 kPa  
včetně seříznutí výtokového čela</t>
  </si>
  <si>
    <t>beton C30/37 XF3  
včetně výztuže z KARI sítě, vtokové mříže a stupadel</t>
  </si>
  <si>
    <t>beton C25/30 XF3</t>
  </si>
  <si>
    <t>SO 103-6</t>
  </si>
  <si>
    <t>- dle TKP 4 a ČSN 73 61 33 (02/2010)  
 - včetně odvozu na skládku  
propustky: 103-3, 103-4, 103-5, 103-6, 103-7</t>
  </si>
  <si>
    <t>včetně pořízení vhodného materiálu  
propustky: 103-3, 103-4, 103-5, 103-6, 103-7</t>
  </si>
  <si>
    <t>dlažba z lomového kamene tl. 200mm vyspárovaná  
cementovou maltou do lože z betonu C 16/20 tl.100mm  
propustky: 103-3, 103-4, 103-5, 103-6, 103-7</t>
  </si>
  <si>
    <t>45m2*0.3=14</t>
  </si>
  <si>
    <t>betonový práh z prostého betonu C 20/25XF3 vel. 300/600 mm  
propustky: 103-3, 103-4, 103-5, 103-6, 103-7</t>
  </si>
  <si>
    <t>včetně seříznutí čel  
propustky: 103-3, 103-4, 103-5, 103-6, 103-7</t>
  </si>
  <si>
    <t>DN 450 včetně seříznutí čel  
propustky: 103-3, 103-4, 103-5, 103-6, 103-7</t>
  </si>
  <si>
    <t>beton C30/37 XF3  
včetně výztuže z KARI sítě, vtokové mříže a stupadel  
propustky: 103-7</t>
  </si>
  <si>
    <t>beton C25/30 XF3   
propustky: 103-3, 103-4, 103-5, 103-6, 103-7</t>
  </si>
  <si>
    <t>SO 103-7</t>
  </si>
  <si>
    <t>- dle TKP 4 a ČSN 73 61 33 (02/2010)  
 - včetně odvozu na skládku  
HORSKÁ VPUSŤ: 103-1</t>
  </si>
  <si>
    <t>včetně pořízení vhodného materiálu  
HORSKÁ VPUSŤ: 103-1</t>
  </si>
  <si>
    <t>beton C30/37 XF3  
včetně výztuže z KARI sítě, vtokové mříže a stupadel  
HORSKÁ VPUSŤ: 103-1</t>
  </si>
  <si>
    <t>SO 103-8</t>
  </si>
  <si>
    <t>Odvodnění v Ličně – II. část</t>
  </si>
  <si>
    <t>7*1,7*1,7*1,5=30,4 m3</t>
  </si>
  <si>
    <t>63,5*0,9*1,5=85,8 m3</t>
  </si>
  <si>
    <t>63,5*0,9*0,54=30,9 m3</t>
  </si>
  <si>
    <t>63,5*0,9*0,5-63,5*0,1*0,1*3,14=26,6 m3</t>
  </si>
  <si>
    <t>1,7*1,7*7*1,4-7*1,4*0,275*0,275*3,14=26,0 m3</t>
  </si>
  <si>
    <t>7*0,55*0,55*0,1=0,2 m3</t>
  </si>
  <si>
    <t>63,5*0,9*0,1=5,7 m3</t>
  </si>
  <si>
    <t>- vpusti V3.1 až V3.7 včetně lit. mříže D400, s kalovým prostorem a košem na splaveniny</t>
  </si>
  <si>
    <t>SO 104</t>
  </si>
  <si>
    <t>Silnice II/320, km 11.143 – km 11.979</t>
  </si>
  <si>
    <t>SO 104-1</t>
  </si>
  <si>
    <t>30+460*0.15+205*0.25+52*0.5=147m3</t>
  </si>
  <si>
    <t>1 + 5 = 6m3</t>
  </si>
  <si>
    <t>skládkovné bet. panelů  
skládkovné obrubníků včetně obetonování</t>
  </si>
  <si>
    <t>panely 2.5m3 
obrubníky + bet lože 0.2m*0.3m*6m=0.6m3</t>
  </si>
  <si>
    <t>včetně 1 stromu průměru 4 cm</t>
  </si>
  <si>
    <t>113161</t>
  </si>
  <si>
    <t>ODSTRANĚNÍ KRYTU ZPEVNĚNÝCH PLOCH ZE SILNIČNÍCH DÍLCŮ, ODVOZ DO 1KM</t>
  </si>
  <si>
    <t>rozebrání stávajícího nástupiště autobusové zastávky před pekárnou  
z betonových panelů  
- včetně odvozu panelů na mezideponii zhotovitele pro opětovné použití  
- v případě výrazného poškození panelu zahrnuje jeho odvoz na skládku odpadu</t>
  </si>
  <si>
    <t>plocha odečtena z CAD  13.5 m2 
0.18*13.5=2.5m3</t>
  </si>
  <si>
    <t>délka opravy neúnosných okrajů = (792 m + 27 m) * 2 strany = 1638 m 1638 m * 1.4 m * 0.36 m = 826 m3 z toho pro násypy a dosypávky 140+35 m3 = 175 m3</t>
  </si>
  <si>
    <t>délka opravy neúnosných okrajů = (792 m + 27 m) * 2 strany = 1638 m 1638 m * 1.4 m * 0.36 m = 826 m3 z toho na skládku = 826-175 m3 = 651 m3</t>
  </si>
  <si>
    <t>vybourání stávajících betonových silničních obrubníků u vjezdu do areálu pekárny  
- vybourání včetně betonového lože obrubníků  
- včetně vodorovného a svislého přemístění, naložení, odvozu na skládku</t>
  </si>
  <si>
    <t>plocha odečtena z CAD 5052 m2 * 0.10 = 505.2 m3</t>
  </si>
  <si>
    <t>celková délka oprav neúnosných okrajů = 1638 m * 1.2 m * 0.4 m = 787 m3</t>
  </si>
  <si>
    <t>kubatura odečtena z CAD 30 m3</t>
  </si>
  <si>
    <t>plocha odečtena z CAD  460 m2</t>
  </si>
  <si>
    <t>kubatura odečtena z CAD 140 m3</t>
  </si>
  <si>
    <t>kubatura odečtena z CAD 35 m3</t>
  </si>
  <si>
    <t>celková délka oprav neúnosných okrajů = 1638 m * 1.4 m = 2294 m2</t>
  </si>
  <si>
    <t>plocha odečtena z CAD 1842 m2</t>
  </si>
  <si>
    <t>1842 *3 = 5526 m2</t>
  </si>
  <si>
    <t>1842 * 2 = 3684 m2</t>
  </si>
  <si>
    <t>celková délka oprav neúnosných okrajů = 1638 m * (1.2+0.4+0.4) m = 3276 m2</t>
  </si>
  <si>
    <t>betonové palisády 180x120x1200 mm, včetně lože z betonu s boční opěrou C25/30nXF3, min. tl. 150 mm, výška obetonování min. 1/3 výšky palisády  
- osazení na délku</t>
  </si>
  <si>
    <t>celkem 16 ks palisád celková délka 16*0.18 = 2.88m objem = 16 * (0.18*0.12*1.2) = 0.42 m3</t>
  </si>
  <si>
    <t>odláždění příkopu před vyústěním pravostranného příkopu do mlýnského náhonu  
 lože z betonu C20/25nXF3 tl. 100 mm</t>
  </si>
  <si>
    <t>dl. 3 m * průměrná šířka 1.8 m * tl. 0.1 m = 0.6 m3</t>
  </si>
  <si>
    <t>odláždění příkopu před vyústěním pravostranného příkopu do mlýnského náhonu  
- dlažba z lomového kamene tl. 200 mm do lože z betonu C20/25nXF3 tl. 100 mm - lože v samostatné položce</t>
  </si>
  <si>
    <t>dl. 3 m * průměrná šířka 1.8 m * tl. 0.2 m = 1.1 m3</t>
  </si>
  <si>
    <t>ukončení dlažby z lomového kamene v km 0.156 vpravo betonovým prahem C20/25nXF3 o rozměrech 300x600 mm a délce 1.3 m</t>
  </si>
  <si>
    <t>0.3*0.6*1.3 = 0.24 m3</t>
  </si>
  <si>
    <t>celková délka oprav neúnosných okrajů = 1638 m * 1.2 m = 1966 m2</t>
  </si>
  <si>
    <t>celková délka oprav neúnosných okrajů = 1638 m * 1.3 m = 2130 m2</t>
  </si>
  <si>
    <t>celková plocha vozovky 5052 m2 - plocha propustku (v km 1.60) 110 m2 - oprava neúnosných okrajů 1638*1.0 = 3304 m2</t>
  </si>
  <si>
    <t>celková délka oprav neúnosných okrajů = 1638 m * 1.25 m = 2048m2</t>
  </si>
  <si>
    <t>Celková plocha vozovky 5052 m2 + rozšíření ložné vrstvy oproti obrusné (837+32) * 0.16= 5192m2</t>
  </si>
  <si>
    <t>870x(2.5+2.5)=4350 m2</t>
  </si>
  <si>
    <t>870x(2+2)=3480 m2</t>
  </si>
  <si>
    <t>plocha odečtena z CAD 5052 m2</t>
  </si>
  <si>
    <t>58301</t>
  </si>
  <si>
    <t>KRYT ZE SINIČNÍCH DÍLCŮ (PANELŮ) TL 150MM</t>
  </si>
  <si>
    <t>zřízení nástupiště autobusové zastávky před pekárnou, osazení panelů přes silniční příkop  
- použijí se stávající silniční panely, v případě jejich poškození budou využity betonové panely obce Lično  
- zahrnuje i lože ze štěrkopísku tl. 40 mm</t>
  </si>
  <si>
    <t>plocha odečtena z CAD 13.5 m2 (3 panely 3.0 x 1.5 m)</t>
  </si>
  <si>
    <t>- dodání dílců v požadované kvalitě, dodání materiálu pro předepsané  lože v tloušťce předepsané dokumentací a pro předepsanou výplň spar  
- očištění podkladu  
- uložení dílců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</si>
  <si>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délky odečteny z CAD 20+5.5+5+6+26.5+5.5+5.5</t>
  </si>
  <si>
    <t>Těsnící zálivka podél stávajících betonových říms propustku v km 0.160  
- minimální tloušťka 15 mm  
- provedení dle TKP 21  
- včetně penetračního nátěru pro zvýšení přilnavosti</t>
  </si>
  <si>
    <t>délky odečteny z CAD 2x 6.5 m = 13 m</t>
  </si>
  <si>
    <t>ÚPRAVA POVRCHŮ, PODLAHY, VÝPLNĚ OTVORŮ</t>
  </si>
  <si>
    <t>62845</t>
  </si>
  <si>
    <t>SPÁROVÁNÍ STÁVAJÍCÍCH DLAŽEB CEMENT MALTOU</t>
  </si>
  <si>
    <t>očištění a přespárování odláždění koryta propustku přes mlýnský náhon v km 0.160</t>
  </si>
  <si>
    <t>položka zahrnuje: dodávku veškerého materiálu potřebného pro předepsanou úpravu v předepsané kvalitě vyčištění spar (vyškrábání), vypláchnutí spar vodou, očištění povrchu spárování odklizení suti a přebytečného materiálu potřebná lešení</t>
  </si>
  <si>
    <t>78381</t>
  </si>
  <si>
    <t>NÁTĚRY BETON KONSTR TYP S1 (OS-A)</t>
  </si>
  <si>
    <t>ochranný nátěr betonových říms a pohledových ploch čel propustku přes mlýnský náhon v km 0.160   
- nátěr S1 dle TP 31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</si>
  <si>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</si>
  <si>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938541</t>
  </si>
  <si>
    <t>OČIŠTĚNÍ ZDIVA OTRYSKÁNÍM TLAKOVOU VODOU DO 200 BARŮ</t>
  </si>
  <si>
    <t>otryskání betonových říms a pohledových ploch čel propustku přes mlýnský náhon v km 0.160</t>
  </si>
  <si>
    <t>položka zahrnuje očištění předepsaným způsobem včetně odklizení vzniklého odpadu</t>
  </si>
  <si>
    <t>vybourání části stávajícího betonového čela vyústění mlýnského náhona, včetně stávající plastové trubky DN 250  
- včetně vodorovného a svislého přemístění, naložení, odvozu na skládku</t>
  </si>
  <si>
    <t>SO 104-2</t>
  </si>
  <si>
    <t>počty odečteny z CAD</t>
  </si>
  <si>
    <t>SO 104-3</t>
  </si>
  <si>
    <t>914A21</t>
  </si>
  <si>
    <t>EV ČÍSLO MOSTU OCEL S FÓLIÍ TŘ.1 DODÁVKA A MONTÁŽ</t>
  </si>
  <si>
    <t>SO 104-4</t>
  </si>
  <si>
    <t>17*0.38 = 6.5 m2</t>
  </si>
  <si>
    <t>2 * 6.5 = 13 m2</t>
  </si>
  <si>
    <t>4 * 5 * 17 = 340 ks</t>
  </si>
  <si>
    <t>19 ks * 1.1 m * 2 m = 41.8 m2</t>
  </si>
  <si>
    <t>(3*5*1842+4*40*17)/1000 = 30.4 m3</t>
  </si>
  <si>
    <t>SO 104-5</t>
  </si>
  <si>
    <t>5m2*0.3=1.5</t>
  </si>
  <si>
    <t>87446</t>
  </si>
  <si>
    <t>POTRUBÍ Z TRUB PLASTOVÝCH ODPADNÍCH DN DO 400MM</t>
  </si>
  <si>
    <t>polyethylenové trouby s hladkou vnitřní a spirálovitě   
rýhovanou vnější stěnou Ř400, dl. 9.40 m s min. kruhovou tuhostí 8 kPa  
včetně seříznutí výtokového čela</t>
  </si>
  <si>
    <t>SO 104-6</t>
  </si>
  <si>
    <t>- dle TKP 4 a ČSN 73 61 33 (02/2010)  
 - včetně odvozu na skládku  
propustky: 104-1, 104-2, 104-4, 104-6</t>
  </si>
  <si>
    <t>včetně pořízení vhodného materiálu  
propustky: 104-1, 104-2, 104-4, 104-6</t>
  </si>
  <si>
    <t>dlažba z lomového kamene tl. 200mm vyspárovaná  
cementovou maltou do lože z betonu C 16/20 tl.100mm  
propustky: 104-1, 104-2, 104-4, 104-6</t>
  </si>
  <si>
    <t>40m2*0.3=12</t>
  </si>
  <si>
    <t>betonový práh z prostého betonu C 20/25XF3 vel. 300/600 mm  
propustky: 104-1, 104-2, 104-4, 104-6</t>
  </si>
  <si>
    <t>včetně seříznutí čel  
propustky: 104-2</t>
  </si>
  <si>
    <t>včetně seříznutí čel  
propustky: 104-1</t>
  </si>
  <si>
    <t>včetně seříznutí čel  
propustky: 104-4, 104-6</t>
  </si>
  <si>
    <t>beton C25/30 XF3   
propustky: 104-1, 104-2, 104-4, 104-6</t>
  </si>
  <si>
    <t>SO 201</t>
  </si>
  <si>
    <t>Oprava zárubní zdi ve Voděradech</t>
  </si>
  <si>
    <t>skládkovné suti z kamenné zdi</t>
  </si>
  <si>
    <t>hutněný zásyp z nesoudržného materiálu</t>
  </si>
  <si>
    <t>ohumusování zelených ploch nad zdí ornicí v tl. 150 mm, včetně pořízení ornice</t>
  </si>
  <si>
    <t>osetí navržených zelených ploch nad zdí</t>
  </si>
  <si>
    <t>C 25/30 XA1, včetně dilatačních spar (výplň, těsnění)</t>
  </si>
  <si>
    <t>0.73m2*60m=44</t>
  </si>
  <si>
    <t>317325</t>
  </si>
  <si>
    <t>ŘÍMSY ZE ŽELEZOBETONU DO C30/37 (B37)</t>
  </si>
  <si>
    <t>C 30/37 XF4, včetně dilatačních spar (výplň, těsnění)</t>
  </si>
  <si>
    <t>0.15m2*60m=12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</si>
  <si>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</si>
  <si>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</si>
  <si>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</si>
  <si>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T</t>
  </si>
  <si>
    <t>130kg/m3</t>
  </si>
  <si>
    <t>12*0.13t/m3=1.6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</si>
  <si>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</si>
  <si>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327315</t>
  </si>
  <si>
    <t>ZDI OPĚRNÉ, ZÁRUBNÍ, NÁBŘEŽNÍ Z PROSTÉHO BETONU DO C30/37 (B37)</t>
  </si>
  <si>
    <t>74m2*0.7m=52</t>
  </si>
  <si>
    <t>327366</t>
  </si>
  <si>
    <t>VÝZTUŽ ZDÍ OPĚRNÝCH, ZÁRUBNÍCH, NÁBŘEŽNÍCH Z KARI SÍTÍ</t>
  </si>
  <si>
    <t>150x8-150x8,  5,4kg/m2</t>
  </si>
  <si>
    <t>74m2*2*5.4kg/m2=900kg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</si>
  <si>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</si>
  <si>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451313</t>
  </si>
  <si>
    <t>PODKLADNÍ A VÝPLŇOVÉ VRSTVY Z PROSTÉHO BETONU C16/20</t>
  </si>
  <si>
    <t>podkladní beton C16/20 X0  
tl.100mm</t>
  </si>
  <si>
    <t>1.35*0.1*60.4=8.2</t>
  </si>
  <si>
    <t>podbetonování a obetonování potrubí C16/20</t>
  </si>
  <si>
    <t>764574</t>
  </si>
  <si>
    <t>ODPAD TROUBY Z PLAST HMOT DN DO 150MM</t>
  </si>
  <si>
    <t>potrubí PVC DN150 napojené do silniční vpusti</t>
  </si>
  <si>
    <t>2+3=5</t>
  </si>
  <si>
    <t>- položky klempířských konstrukcí zahrnují zejména kompletní konstrukci včetně úprav plechů (i povrchové úpravy a pod.), spojovací a ochranné prostředky, podkladovou lepenku, upevňovací prvky, lemování, spárování, úpravy u okapů, prostupů, výčnělků, rohů, spojů, dilatací a pod. a není-li zahrnut v samostatných položkách (SD 78), i nátěr konstrukcí, včetně úprav povrchu před nátěrem.  
- Položka zahrnuje veškerý materiál, výrobky a polotovary, včetně mimostaveništní a vnitrostaveništní dopravy (rovněž přesuny), včetně naložení a složení,případně s uložením.   
- položka zahrnuje háky, zděře, čela, manžety, odbočky, kolena, rohy, hrdla, odskoky, výpusti, přechodové kusy a pod.</t>
  </si>
  <si>
    <t>899122</t>
  </si>
  <si>
    <t>MŘÍŽE LITINOVÉ SAMOSTATNÉ</t>
  </si>
  <si>
    <t>litinová mříž 210x280</t>
  </si>
  <si>
    <t>Položka zahrnuje dodávku a osazení předepsané mříže včetně rámu</t>
  </si>
  <si>
    <t>Prefabrikované příkopové tvárnice š.210mm, včetně lože z betonu min. tl. 100 mm z betonu C25/30nXF3  
- osazení tvárnic na sraz dle TKP 18</t>
  </si>
  <si>
    <t>966138</t>
  </si>
  <si>
    <t>BOURÁNÍ KONSTRUKCÍ Z KAMENE NA MC S ODVOZEM DO 20KM</t>
  </si>
  <si>
    <t>vybourání stávající zdi v potřebném rozsahu  
- včetně vodorovného a svislého přemístění, naložení, odvozu na skládku</t>
  </si>
  <si>
    <t>966168</t>
  </si>
  <si>
    <t>BOURÁNÍ KONSTRUKCÍ ZE ŽELEZOBETONU S ODVOZEM DO 20KM</t>
  </si>
  <si>
    <t>SO 203</t>
  </si>
  <si>
    <t>Oprava mostu ev. č. 320-005 v km 11.857</t>
  </si>
  <si>
    <t>9.6+4.5=14.1m3</t>
  </si>
  <si>
    <t>skládka nebezpečných odpadl  
skládkovné mostní izolace</t>
  </si>
  <si>
    <t>93*0.01=1.0m3</t>
  </si>
  <si>
    <t>(1.6+1.6)*7.25+(1*1*0.8)*4=27</t>
  </si>
  <si>
    <t>14.8*0.4+14.8*0.3+4*1*1*0.8=14</t>
  </si>
  <si>
    <t>14*0.13=1.9</t>
  </si>
  <si>
    <t>podkladní beton C12/15 - pod drenáž  
tl.100mm</t>
  </si>
  <si>
    <t>0.15*0.85*7.25*2=2</t>
  </si>
  <si>
    <t>457324</t>
  </si>
  <si>
    <t>VYROVNÁVACÍ A SPÁD ŽELEZOBETON DO C25/30 (B30)</t>
  </si>
  <si>
    <t>beton C25/30</t>
  </si>
  <si>
    <t>2.1m2*10=21</t>
  </si>
  <si>
    <t>457365</t>
  </si>
  <si>
    <t>VÝZTUŽ VYROV A SPÁD BETONU Z OCELI 10505, B500B</t>
  </si>
  <si>
    <t>včetně lepených kotev průměr 12mm délka 400mm – komplet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</si>
  <si>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</si>
  <si>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45831</t>
  </si>
  <si>
    <t>VÝPLŇ ZA OPĚRAMI A ZDMI Z PROSTÉHO BETONU</t>
  </si>
  <si>
    <t>výplň za opěrami z mezerovitého betonu</t>
  </si>
  <si>
    <t>1.2*7.25+1.3*7.25=18.2</t>
  </si>
  <si>
    <t>dlažba z lomového kamene tl. 200mm vyspárovaná  
cementovou maltou do lože z betonu C 16/20 tl.150mm  
skluz</t>
  </si>
  <si>
    <t>4.6*0.35=1.6</t>
  </si>
  <si>
    <t>ASFALTOVÝ BETON STŘEDNĚZRNNÝ ACO 11+  (ABS I) 50mm ČSN EN 13108-1:</t>
  </si>
  <si>
    <t>odečteno z CAD včetně výplně spar podél říms modifikovaným asfaltem</t>
  </si>
  <si>
    <t>575C43</t>
  </si>
  <si>
    <t>LITÝ ASFALT MA IV (OCHRANA MOSTNÍ IZOLACE) 11 TL. 35MM</t>
  </si>
  <si>
    <t>LITÝ ASFALT MA 11 IV 35mm ČSN EN 13108-6</t>
  </si>
  <si>
    <t>odečteno z CAD</t>
  </si>
  <si>
    <t>626111</t>
  </si>
  <si>
    <t>REPROFILACE PODHLEDŮ, SVISLÝCH PLOCH SANAČNÍ MALTOU JEDNOVRST TL 10MM</t>
  </si>
  <si>
    <t>8.9*8+7+10=89</t>
  </si>
  <si>
    <t>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</si>
  <si>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62745</t>
  </si>
  <si>
    <t>SPÁROVÁNÍ STARÉHO ZDIVA CEMENTOVOU MALTOU</t>
  </si>
  <si>
    <t>711137</t>
  </si>
  <si>
    <t>IZOLACE BĚŽN KONSTR PROTI VOL STÉK VODĚ Z PE FÓLIÍ</t>
  </si>
  <si>
    <t>nepropustná folie (odvodnění rubu opěr)</t>
  </si>
  <si>
    <t>0.9*7.25*2=13.5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</si>
  <si>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</si>
  <si>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711412</t>
  </si>
  <si>
    <t>IZOLACE MOSTOVEK CELOPLOŠNÁ ASFALTOVÝMI PÁSY</t>
  </si>
  <si>
    <t>izolace nosné konstrukce včetně přetažení na opěry  
- KOTEVNÍ IMPREGNAČNÍ NÁTĚR+NATAVOVANÝ IZOL. PÁS</t>
  </si>
  <si>
    <t>8*10+(1.6*8)*2=106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</si>
  <si>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v této položce se vykáže i izolace rámových konstrukcí (mosty, propusty, kolektory)</t>
  </si>
  <si>
    <t>711519</t>
  </si>
  <si>
    <t>OCHRANA IZOLACE PODZEMNÍCH OBJEKTŮ TEXTILIÍ</t>
  </si>
  <si>
    <t>ochrana izolace geotextílie min. 600g/m2  
- svislé plochy</t>
  </si>
  <si>
    <t>(1.6*8)*2=26</t>
  </si>
  <si>
    <t>položka zahrnuje:  
- dodání  předepsaného ochranného materiálu  
- zřízení ochrany izolace</t>
  </si>
  <si>
    <t>ochranný hydrofobní nátěr   
typ S1 (OS-A) dle tab. č.5 TKP 31</t>
  </si>
  <si>
    <t>16.8*2.1+16.8*1.9=68</t>
  </si>
  <si>
    <t>78382</t>
  </si>
  <si>
    <t>NÁTĚRY BETON KONSTR TYP S2 (OS-B)</t>
  </si>
  <si>
    <t>sjednocující nátěr stávajících bet. konstrukcí</t>
  </si>
  <si>
    <t>87433</t>
  </si>
  <si>
    <t>POTRUBÍ Z TRUB PLASTOVÝCH ODPADNÍCH DN DO 150MM</t>
  </si>
  <si>
    <t>vyustění drenáže DN 150</t>
  </si>
  <si>
    <t>1+1=2</t>
  </si>
  <si>
    <t>875332</t>
  </si>
  <si>
    <t>POTRUBÍ DREN Z TRUB PLAST DN DO 150MM DĚROVANÝCH</t>
  </si>
  <si>
    <t>drenáž DN 150 obalená geotextílií</t>
  </si>
  <si>
    <t>7.25*2=14.5</t>
  </si>
  <si>
    <t>položky pro zhotovení potrubí platí bez ohledu na sklon 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</si>
  <si>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odstranění stávajícího zábradlí a odvoz do sběrného dvoru</t>
  </si>
  <si>
    <t>14.2+14.2=28.4</t>
  </si>
  <si>
    <t>silniční svodidlo před mostem a za mostem - úroveň zadržení N2+krátký výškový náběh 4,8m  
vlevo 2*12m+2*4.8m=33.6m  
vpravo 12m+2*4.8m=21,6m</t>
  </si>
  <si>
    <t>(2*12m+2*4.8m)+(12m+2*4.8m)=55.2m</t>
  </si>
  <si>
    <t>9115C1</t>
  </si>
  <si>
    <t>SVODIDLO OCEL MOSTNÍ JEDNOSTR, ÚROVEŇ ZADRŽ H2 - DODÁVKA A MONTÁŽ</t>
  </si>
  <si>
    <t>mostní svodidlo se svislou výplní   - úroveň zadržení H2</t>
  </si>
  <si>
    <t>2x20m=40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</si>
  <si>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nezahrnuje odrazky nebo retroreflexní fólie</t>
  </si>
  <si>
    <t>sklopné obrubníky 0-150mm</t>
  </si>
  <si>
    <t>4*2=8</t>
  </si>
  <si>
    <t>93140</t>
  </si>
  <si>
    <t>MOSTNÍ ZÁVĚRY PODPOVRCHOVÉ</t>
  </si>
  <si>
    <t>8+8=16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</si>
  <si>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</si>
  <si>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očištění svislých ploch včetně odstranění stříkaného betonu na opěrách,  
očištění spodní strany nosné konstrukce</t>
  </si>
  <si>
    <t>11.6*8+7+10=110</t>
  </si>
  <si>
    <t>93882</t>
  </si>
  <si>
    <t>OŠETŘENÍ KONSTRUKCÍ OCHRANNÝM POSTŘIKEM</t>
  </si>
  <si>
    <t>Hydrofobní  nátěr(nastřik) na kámen</t>
  </si>
  <si>
    <t>vybourání stávajícího vyrovnávajícího a spádového betonu  
- včetně vodorovného a svislého přemístění, naložení, odvozu na skládku</t>
  </si>
  <si>
    <t>1m2*9.6m=9.6</t>
  </si>
  <si>
    <t>vybourání stávajících říms  
- včetně vodorovného a svislého přemístění, naložení, odvozu na skládku</t>
  </si>
  <si>
    <t>0.12*14.8+0.16*14.8=4.5</t>
  </si>
  <si>
    <t>97817</t>
  </si>
  <si>
    <t>ODSTRANĚNÍ MOSTNÍ IZOLACE</t>
  </si>
  <si>
    <t>s odvozem do 20 km  
včetně odvozu na skládku nebezpečného odpadu</t>
  </si>
  <si>
    <t>12.3*7.5=93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</si>
</sst>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0+I9+I13+I17+I21+I25+I29+I33+I37+I41+I45+I49</f>
      </c>
    </row>
    <row r="9" spans="1:16" ht="12.75" customHeight="1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25.5" customHeight="1">
      <c r="A10" s="28" t="s">
        <v>40</v>
      </c>
      <c r="E10" s="29" t="s">
        <v>41</v>
      </c>
    </row>
    <row r="11" spans="1:5" ht="12.75" customHeight="1">
      <c r="A11" s="30" t="s">
        <v>42</v>
      </c>
      <c r="E11" s="31" t="s">
        <v>37</v>
      </c>
    </row>
    <row r="12" spans="1:5" ht="12.75" customHeight="1">
      <c r="A12" t="s">
        <v>43</v>
      </c>
      <c r="E12" s="29" t="s">
        <v>44</v>
      </c>
    </row>
    <row r="13" spans="1:16" ht="12.75" customHeight="1">
      <c r="A13" s="19" t="s">
        <v>35</v>
      </c>
      <c r="B13" s="23" t="s">
        <v>13</v>
      </c>
      <c r="C13" s="23" t="s">
        <v>45</v>
      </c>
      <c r="D13" s="19" t="s">
        <v>37</v>
      </c>
      <c r="E13" s="24" t="s">
        <v>46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38.25" customHeight="1">
      <c r="A14" s="28" t="s">
        <v>40</v>
      </c>
      <c r="E14" s="29" t="s">
        <v>47</v>
      </c>
    </row>
    <row r="15" spans="1:5" ht="12.75" customHeight="1">
      <c r="A15" s="30" t="s">
        <v>42</v>
      </c>
      <c r="E15" s="31" t="s">
        <v>37</v>
      </c>
    </row>
    <row r="16" spans="1:5" ht="12.75" customHeight="1">
      <c r="A16" t="s">
        <v>43</v>
      </c>
      <c r="E16" s="29" t="s">
        <v>48</v>
      </c>
    </row>
    <row r="17" spans="1:16" ht="12.75" customHeight="1">
      <c r="A17" s="19" t="s">
        <v>35</v>
      </c>
      <c r="B17" s="23" t="s">
        <v>12</v>
      </c>
      <c r="C17" s="23" t="s">
        <v>49</v>
      </c>
      <c r="D17" s="19" t="s">
        <v>50</v>
      </c>
      <c r="E17" s="24" t="s">
        <v>51</v>
      </c>
      <c r="F17" s="25" t="s">
        <v>39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38.25" customHeight="1">
      <c r="A18" s="28" t="s">
        <v>40</v>
      </c>
      <c r="E18" s="29" t="s">
        <v>52</v>
      </c>
    </row>
    <row r="19" spans="1:5" ht="12.75" customHeight="1">
      <c r="A19" s="30" t="s">
        <v>42</v>
      </c>
      <c r="E19" s="31" t="s">
        <v>37</v>
      </c>
    </row>
    <row r="20" spans="1:5" ht="12.75" customHeight="1">
      <c r="A20" t="s">
        <v>43</v>
      </c>
      <c r="E20" s="29" t="s">
        <v>48</v>
      </c>
    </row>
    <row r="21" spans="1:16" ht="12.75" customHeight="1">
      <c r="A21" s="19" t="s">
        <v>35</v>
      </c>
      <c r="B21" s="23" t="s">
        <v>23</v>
      </c>
      <c r="C21" s="23" t="s">
        <v>49</v>
      </c>
      <c r="D21" s="19" t="s">
        <v>53</v>
      </c>
      <c r="E21" s="24" t="s">
        <v>51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25.5" customHeight="1">
      <c r="A22" s="28" t="s">
        <v>40</v>
      </c>
      <c r="E22" s="29" t="s">
        <v>54</v>
      </c>
    </row>
    <row r="23" spans="1:5" ht="12.75" customHeight="1">
      <c r="A23" s="30" t="s">
        <v>42</v>
      </c>
      <c r="E23" s="31" t="s">
        <v>37</v>
      </c>
    </row>
    <row r="24" spans="1:5" ht="12.75" customHeight="1">
      <c r="A24" t="s">
        <v>43</v>
      </c>
      <c r="E24" s="29" t="s">
        <v>48</v>
      </c>
    </row>
    <row r="25" spans="1:16" ht="12.75" customHeight="1">
      <c r="A25" s="19" t="s">
        <v>35</v>
      </c>
      <c r="B25" s="23" t="s">
        <v>25</v>
      </c>
      <c r="C25" s="23" t="s">
        <v>55</v>
      </c>
      <c r="D25" s="19" t="s">
        <v>37</v>
      </c>
      <c r="E25" s="24" t="s">
        <v>56</v>
      </c>
      <c r="F25" s="25" t="s">
        <v>57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25.5" customHeight="1">
      <c r="A26" s="28" t="s">
        <v>40</v>
      </c>
      <c r="E26" s="29" t="s">
        <v>58</v>
      </c>
    </row>
    <row r="27" spans="1:5" ht="12.75" customHeight="1">
      <c r="A27" s="30" t="s">
        <v>42</v>
      </c>
      <c r="E27" s="31" t="s">
        <v>37</v>
      </c>
    </row>
    <row r="28" spans="1:5" ht="12.75" customHeight="1">
      <c r="A28" t="s">
        <v>43</v>
      </c>
      <c r="E28" s="29" t="s">
        <v>37</v>
      </c>
    </row>
    <row r="29" spans="1:16" ht="12.75" customHeight="1">
      <c r="A29" s="19" t="s">
        <v>35</v>
      </c>
      <c r="B29" s="23" t="s">
        <v>27</v>
      </c>
      <c r="C29" s="23" t="s">
        <v>59</v>
      </c>
      <c r="D29" s="19" t="s">
        <v>37</v>
      </c>
      <c r="E29" s="24" t="s">
        <v>60</v>
      </c>
      <c r="F29" s="25" t="s">
        <v>39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25.5" customHeight="1">
      <c r="A30" s="28" t="s">
        <v>40</v>
      </c>
      <c r="E30" s="29" t="s">
        <v>61</v>
      </c>
    </row>
    <row r="31" spans="1:5" ht="12.75" customHeight="1">
      <c r="A31" s="30" t="s">
        <v>42</v>
      </c>
      <c r="E31" s="31" t="s">
        <v>37</v>
      </c>
    </row>
    <row r="32" spans="1:5" ht="12.75" customHeight="1">
      <c r="A32" t="s">
        <v>43</v>
      </c>
      <c r="E32" s="29" t="s">
        <v>48</v>
      </c>
    </row>
    <row r="33" spans="1:16" ht="12.75" customHeight="1">
      <c r="A33" s="19" t="s">
        <v>35</v>
      </c>
      <c r="B33" s="23" t="s">
        <v>62</v>
      </c>
      <c r="C33" s="23" t="s">
        <v>63</v>
      </c>
      <c r="D33" s="19" t="s">
        <v>37</v>
      </c>
      <c r="E33" s="24" t="s">
        <v>64</v>
      </c>
      <c r="F33" s="25" t="s">
        <v>39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65</v>
      </c>
    </row>
    <row r="35" spans="1:5" ht="12.75" customHeight="1">
      <c r="A35" s="30" t="s">
        <v>42</v>
      </c>
      <c r="E35" s="31" t="s">
        <v>37</v>
      </c>
    </row>
    <row r="36" spans="1:5" ht="12.75" customHeight="1">
      <c r="A36" t="s">
        <v>43</v>
      </c>
      <c r="E36" s="29" t="s">
        <v>48</v>
      </c>
    </row>
    <row r="37" spans="1:16" ht="12.75" customHeight="1">
      <c r="A37" s="19" t="s">
        <v>35</v>
      </c>
      <c r="B37" s="23" t="s">
        <v>66</v>
      </c>
      <c r="C37" s="23" t="s">
        <v>67</v>
      </c>
      <c r="D37" s="19" t="s">
        <v>37</v>
      </c>
      <c r="E37" s="24" t="s">
        <v>68</v>
      </c>
      <c r="F37" s="25" t="s">
        <v>39</v>
      </c>
      <c r="G37" s="26">
        <v>1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51" customHeight="1">
      <c r="A38" s="28" t="s">
        <v>40</v>
      </c>
      <c r="E38" s="29" t="s">
        <v>69</v>
      </c>
    </row>
    <row r="39" spans="1:5" ht="12.75" customHeight="1">
      <c r="A39" s="30" t="s">
        <v>42</v>
      </c>
      <c r="E39" s="31" t="s">
        <v>37</v>
      </c>
    </row>
    <row r="40" spans="1:5" ht="38.25" customHeight="1">
      <c r="A40" t="s">
        <v>43</v>
      </c>
      <c r="E40" s="29" t="s">
        <v>70</v>
      </c>
    </row>
    <row r="41" spans="1:16" ht="12.75" customHeight="1">
      <c r="A41" s="19" t="s">
        <v>35</v>
      </c>
      <c r="B41" s="23" t="s">
        <v>30</v>
      </c>
      <c r="C41" s="23" t="s">
        <v>71</v>
      </c>
      <c r="D41" s="19" t="s">
        <v>37</v>
      </c>
      <c r="E41" s="24" t="s">
        <v>72</v>
      </c>
      <c r="F41" s="25" t="s">
        <v>39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38.25" customHeight="1">
      <c r="A42" s="28" t="s">
        <v>40</v>
      </c>
      <c r="E42" s="29" t="s">
        <v>73</v>
      </c>
    </row>
    <row r="43" spans="1:5" ht="12.75" customHeight="1">
      <c r="A43" s="30" t="s">
        <v>42</v>
      </c>
      <c r="E43" s="31" t="s">
        <v>37</v>
      </c>
    </row>
    <row r="44" spans="1:5" ht="12.75" customHeight="1">
      <c r="A44" t="s">
        <v>43</v>
      </c>
      <c r="E44" s="29" t="s">
        <v>48</v>
      </c>
    </row>
    <row r="45" spans="1:16" ht="12.75" customHeight="1">
      <c r="A45" s="19" t="s">
        <v>35</v>
      </c>
      <c r="B45" s="23" t="s">
        <v>32</v>
      </c>
      <c r="C45" s="23" t="s">
        <v>74</v>
      </c>
      <c r="D45" s="19" t="s">
        <v>37</v>
      </c>
      <c r="E45" s="24" t="s">
        <v>75</v>
      </c>
      <c r="F45" s="25" t="s">
        <v>76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38.25" customHeight="1">
      <c r="A46" s="28" t="s">
        <v>40</v>
      </c>
      <c r="E46" s="29" t="s">
        <v>77</v>
      </c>
    </row>
    <row r="47" spans="1:5" ht="12.75" customHeight="1">
      <c r="A47" s="30" t="s">
        <v>42</v>
      </c>
      <c r="E47" s="31" t="s">
        <v>37</v>
      </c>
    </row>
    <row r="48" spans="1:5" ht="76.5" customHeight="1">
      <c r="A48" t="s">
        <v>43</v>
      </c>
      <c r="E48" s="29" t="s">
        <v>78</v>
      </c>
    </row>
    <row r="49" spans="1:16" ht="12.75" customHeight="1">
      <c r="A49" s="19" t="s">
        <v>35</v>
      </c>
      <c r="B49" s="23" t="s">
        <v>79</v>
      </c>
      <c r="C49" s="23" t="s">
        <v>80</v>
      </c>
      <c r="D49" s="19" t="s">
        <v>37</v>
      </c>
      <c r="E49" s="24" t="s">
        <v>81</v>
      </c>
      <c r="F49" s="25" t="s">
        <v>39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25.5" customHeight="1">
      <c r="A50" s="28" t="s">
        <v>40</v>
      </c>
      <c r="E50" s="29" t="s">
        <v>82</v>
      </c>
    </row>
    <row r="51" spans="1:5" ht="12.75" customHeight="1">
      <c r="A51" s="30" t="s">
        <v>42</v>
      </c>
      <c r="E51" s="31" t="s">
        <v>37</v>
      </c>
    </row>
    <row r="52" spans="1:5" ht="12.75" customHeight="1">
      <c r="A52" t="s">
        <v>43</v>
      </c>
      <c r="E52" s="29" t="s">
        <v>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677</v>
      </c>
      <c r="I3" s="32">
        <f>0+I9+I14+I23+I32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677</v>
      </c>
      <c r="D5" s="5"/>
      <c r="E5" s="14" t="s">
        <v>678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11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11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679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4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680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</f>
      </c>
    </row>
    <row r="24" spans="1:16" ht="12.75" customHeight="1">
      <c r="A24" s="19" t="s">
        <v>35</v>
      </c>
      <c r="B24" s="23" t="s">
        <v>23</v>
      </c>
      <c r="C24" s="23" t="s">
        <v>661</v>
      </c>
      <c r="D24" s="19" t="s">
        <v>37</v>
      </c>
      <c r="E24" s="24" t="s">
        <v>662</v>
      </c>
      <c r="F24" s="25" t="s">
        <v>121</v>
      </c>
      <c r="G24" s="26">
        <v>6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38.25" customHeight="1">
      <c r="A25" s="28" t="s">
        <v>40</v>
      </c>
      <c r="E25" s="29" t="s">
        <v>681</v>
      </c>
    </row>
    <row r="26" spans="1:5" ht="12.75" customHeight="1">
      <c r="A26" s="30" t="s">
        <v>42</v>
      </c>
      <c r="E26" s="31" t="s">
        <v>682</v>
      </c>
    </row>
    <row r="27" spans="1:5" ht="102" customHeight="1">
      <c r="A27" t="s">
        <v>43</v>
      </c>
      <c r="E27" s="29" t="s">
        <v>665</v>
      </c>
    </row>
    <row r="28" spans="1:16" ht="12.75" customHeight="1">
      <c r="A28" s="19" t="s">
        <v>35</v>
      </c>
      <c r="B28" s="23" t="s">
        <v>25</v>
      </c>
      <c r="C28" s="23" t="s">
        <v>666</v>
      </c>
      <c r="D28" s="19" t="s">
        <v>37</v>
      </c>
      <c r="E28" s="24" t="s">
        <v>667</v>
      </c>
      <c r="F28" s="25" t="s">
        <v>121</v>
      </c>
      <c r="G28" s="26">
        <v>1.6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25.5" customHeight="1">
      <c r="A29" s="28" t="s">
        <v>40</v>
      </c>
      <c r="E29" s="29" t="s">
        <v>683</v>
      </c>
    </row>
    <row r="30" spans="1:5" ht="12.75" customHeight="1">
      <c r="A30" s="30" t="s">
        <v>42</v>
      </c>
      <c r="E30" s="31" t="s">
        <v>37</v>
      </c>
    </row>
    <row r="31" spans="1:5" ht="216.75" customHeight="1">
      <c r="A31" t="s">
        <v>43</v>
      </c>
      <c r="E31" s="29" t="s">
        <v>669</v>
      </c>
    </row>
    <row r="32" spans="1:9" ht="12.75" customHeight="1">
      <c r="A32" s="5" t="s">
        <v>33</v>
      </c>
      <c r="B32" s="5"/>
      <c r="C32" s="35" t="s">
        <v>66</v>
      </c>
      <c r="D32" s="5"/>
      <c r="E32" s="21" t="s">
        <v>475</v>
      </c>
      <c r="F32" s="5"/>
      <c r="G32" s="5"/>
      <c r="H32" s="5"/>
      <c r="I32" s="36">
        <f>0+I33+I37</f>
      </c>
    </row>
    <row r="33" spans="1:16" ht="12.75" customHeight="1">
      <c r="A33" s="19" t="s">
        <v>35</v>
      </c>
      <c r="B33" s="23" t="s">
        <v>27</v>
      </c>
      <c r="C33" s="23" t="s">
        <v>670</v>
      </c>
      <c r="D33" s="19" t="s">
        <v>37</v>
      </c>
      <c r="E33" s="24" t="s">
        <v>671</v>
      </c>
      <c r="F33" s="25" t="s">
        <v>179</v>
      </c>
      <c r="G33" s="26">
        <v>8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684</v>
      </c>
    </row>
    <row r="35" spans="1:5" ht="12.75" customHeight="1">
      <c r="A35" s="30" t="s">
        <v>42</v>
      </c>
      <c r="E35" s="31" t="s">
        <v>37</v>
      </c>
    </row>
    <row r="36" spans="1:5" ht="140.25" customHeight="1">
      <c r="A36" t="s">
        <v>43</v>
      </c>
      <c r="E36" s="29" t="s">
        <v>673</v>
      </c>
    </row>
    <row r="37" spans="1:16" ht="12.75" customHeight="1">
      <c r="A37" s="19" t="s">
        <v>35</v>
      </c>
      <c r="B37" s="23" t="s">
        <v>62</v>
      </c>
      <c r="C37" s="23" t="s">
        <v>674</v>
      </c>
      <c r="D37" s="19" t="s">
        <v>37</v>
      </c>
      <c r="E37" s="24" t="s">
        <v>675</v>
      </c>
      <c r="F37" s="25" t="s">
        <v>121</v>
      </c>
      <c r="G37" s="26">
        <v>2.5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25.5" customHeight="1">
      <c r="A38" s="28" t="s">
        <v>40</v>
      </c>
      <c r="E38" s="29" t="s">
        <v>685</v>
      </c>
    </row>
    <row r="39" spans="1:5" ht="12.75" customHeight="1">
      <c r="A39" s="30" t="s">
        <v>42</v>
      </c>
      <c r="E39" s="31" t="s">
        <v>37</v>
      </c>
    </row>
    <row r="40" spans="1:5" ht="216.75" customHeight="1">
      <c r="A40" t="s">
        <v>43</v>
      </c>
      <c r="E40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686</v>
      </c>
      <c r="I3" s="32">
        <f>0+I9+I14+I23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686</v>
      </c>
      <c r="D5" s="5"/>
      <c r="E5" s="14" t="s">
        <v>687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10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10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688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8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689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66</v>
      </c>
      <c r="D23" s="5"/>
      <c r="E23" s="21" t="s">
        <v>475</v>
      </c>
      <c r="F23" s="5"/>
      <c r="G23" s="5"/>
      <c r="H23" s="5"/>
      <c r="I23" s="36">
        <f>0+I24</f>
      </c>
    </row>
    <row r="24" spans="1:16" ht="12.75" customHeight="1">
      <c r="A24" s="19" t="s">
        <v>35</v>
      </c>
      <c r="B24" s="23" t="s">
        <v>23</v>
      </c>
      <c r="C24" s="23" t="s">
        <v>690</v>
      </c>
      <c r="D24" s="19" t="s">
        <v>37</v>
      </c>
      <c r="E24" s="24" t="s">
        <v>691</v>
      </c>
      <c r="F24" s="25" t="s">
        <v>76</v>
      </c>
      <c r="G24" s="26">
        <v>1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38.25" customHeight="1">
      <c r="A25" s="28" t="s">
        <v>40</v>
      </c>
      <c r="E25" s="29" t="s">
        <v>692</v>
      </c>
    </row>
    <row r="26" spans="1:5" ht="12.75" customHeight="1">
      <c r="A26" s="30" t="s">
        <v>42</v>
      </c>
      <c r="E26" s="31" t="s">
        <v>37</v>
      </c>
    </row>
    <row r="27" spans="1:5" ht="153" customHeight="1">
      <c r="A27" t="s">
        <v>43</v>
      </c>
      <c r="E27" s="29" t="s">
        <v>693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694</v>
      </c>
      <c r="I3" s="32">
        <f>0+I9+I14+I35+I48+I81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694</v>
      </c>
      <c r="D5" s="5"/>
      <c r="E5" s="14" t="s">
        <v>695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205.3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0+I15+I19+I23+I27+I31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205.3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25.5" customHeight="1">
      <c r="A16" s="28" t="s">
        <v>40</v>
      </c>
      <c r="E16" s="29" t="s">
        <v>696</v>
      </c>
    </row>
    <row r="17" spans="1:5" ht="12.75" customHeight="1">
      <c r="A17" s="30" t="s">
        <v>42</v>
      </c>
      <c r="E17" s="31" t="s">
        <v>697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218</v>
      </c>
      <c r="D19" s="19" t="s">
        <v>37</v>
      </c>
      <c r="E19" s="24" t="s">
        <v>219</v>
      </c>
      <c r="F19" s="25" t="s">
        <v>121</v>
      </c>
      <c r="G19" s="26">
        <v>400.9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12.75" customHeight="1">
      <c r="A20" s="28" t="s">
        <v>40</v>
      </c>
      <c r="E20" s="29" t="s">
        <v>698</v>
      </c>
    </row>
    <row r="21" spans="1:5" ht="12.75" customHeight="1">
      <c r="A21" s="30" t="s">
        <v>42</v>
      </c>
      <c r="E21" s="31" t="s">
        <v>699</v>
      </c>
    </row>
    <row r="22" spans="1:5" ht="255" customHeight="1">
      <c r="A22" t="s">
        <v>43</v>
      </c>
      <c r="E22" s="29" t="s">
        <v>222</v>
      </c>
    </row>
    <row r="23" spans="1:16" ht="12.75" customHeight="1">
      <c r="A23" s="19" t="s">
        <v>35</v>
      </c>
      <c r="B23" s="23" t="s">
        <v>23</v>
      </c>
      <c r="C23" s="23" t="s">
        <v>700</v>
      </c>
      <c r="D23" s="19" t="s">
        <v>37</v>
      </c>
      <c r="E23" s="24" t="s">
        <v>701</v>
      </c>
      <c r="F23" s="25" t="s">
        <v>121</v>
      </c>
      <c r="G23" s="26">
        <v>203.8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25.5" customHeight="1">
      <c r="A24" s="28" t="s">
        <v>40</v>
      </c>
      <c r="E24" s="29" t="s">
        <v>702</v>
      </c>
    </row>
    <row r="25" spans="1:5" ht="12.75" customHeight="1">
      <c r="A25" s="30" t="s">
        <v>42</v>
      </c>
      <c r="E25" s="31" t="s">
        <v>703</v>
      </c>
    </row>
    <row r="26" spans="1:5" ht="191.25" customHeight="1">
      <c r="A26" t="s">
        <v>43</v>
      </c>
      <c r="E26" s="29" t="s">
        <v>704</v>
      </c>
    </row>
    <row r="27" spans="1:16" ht="12.75" customHeight="1">
      <c r="A27" s="19" t="s">
        <v>35</v>
      </c>
      <c r="B27" s="23" t="s">
        <v>25</v>
      </c>
      <c r="C27" s="23" t="s">
        <v>656</v>
      </c>
      <c r="D27" s="19" t="s">
        <v>50</v>
      </c>
      <c r="E27" s="24" t="s">
        <v>657</v>
      </c>
      <c r="F27" s="25" t="s">
        <v>121</v>
      </c>
      <c r="G27" s="26">
        <v>104.6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12.75" customHeight="1">
      <c r="A28" s="28" t="s">
        <v>40</v>
      </c>
      <c r="E28" s="29" t="s">
        <v>705</v>
      </c>
    </row>
    <row r="29" spans="1:5" ht="12.75" customHeight="1">
      <c r="A29" s="30" t="s">
        <v>42</v>
      </c>
      <c r="E29" s="31" t="s">
        <v>706</v>
      </c>
    </row>
    <row r="30" spans="1:5" ht="229.5" customHeight="1">
      <c r="A30" t="s">
        <v>43</v>
      </c>
      <c r="E30" s="29" t="s">
        <v>659</v>
      </c>
    </row>
    <row r="31" spans="1:16" ht="12.75" customHeight="1">
      <c r="A31" s="19" t="s">
        <v>35</v>
      </c>
      <c r="B31" s="23" t="s">
        <v>27</v>
      </c>
      <c r="C31" s="23" t="s">
        <v>656</v>
      </c>
      <c r="D31" s="19" t="s">
        <v>53</v>
      </c>
      <c r="E31" s="24" t="s">
        <v>657</v>
      </c>
      <c r="F31" s="25" t="s">
        <v>121</v>
      </c>
      <c r="G31" s="26">
        <v>167.9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707</v>
      </c>
    </row>
    <row r="33" spans="1:5" ht="12.75" customHeight="1">
      <c r="A33" s="30" t="s">
        <v>42</v>
      </c>
      <c r="E33" s="31" t="s">
        <v>708</v>
      </c>
    </row>
    <row r="34" spans="1:5" ht="229.5" customHeight="1">
      <c r="A34" t="s">
        <v>43</v>
      </c>
      <c r="E34" s="29" t="s">
        <v>659</v>
      </c>
    </row>
    <row r="35" spans="1:9" ht="12.75" customHeight="1">
      <c r="A35" s="5" t="s">
        <v>33</v>
      </c>
      <c r="B35" s="5"/>
      <c r="C35" s="35" t="s">
        <v>23</v>
      </c>
      <c r="D35" s="5"/>
      <c r="E35" s="21" t="s">
        <v>350</v>
      </c>
      <c r="F35" s="5"/>
      <c r="G35" s="5"/>
      <c r="H35" s="5"/>
      <c r="I35" s="36">
        <f>0+I36+I40+I44</f>
      </c>
    </row>
    <row r="36" spans="1:16" ht="12.75" customHeight="1">
      <c r="A36" s="19" t="s">
        <v>35</v>
      </c>
      <c r="B36" s="23" t="s">
        <v>62</v>
      </c>
      <c r="C36" s="23" t="s">
        <v>352</v>
      </c>
      <c r="D36" s="19" t="s">
        <v>37</v>
      </c>
      <c r="E36" s="24" t="s">
        <v>353</v>
      </c>
      <c r="F36" s="25" t="s">
        <v>121</v>
      </c>
      <c r="G36" s="26">
        <v>2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12.75" customHeight="1">
      <c r="A37" s="28" t="s">
        <v>40</v>
      </c>
      <c r="E37" s="29" t="s">
        <v>709</v>
      </c>
    </row>
    <row r="38" spans="1:5" ht="12.75" customHeight="1">
      <c r="A38" s="30" t="s">
        <v>42</v>
      </c>
      <c r="E38" s="31" t="s">
        <v>710</v>
      </c>
    </row>
    <row r="39" spans="1:5" ht="216.75" customHeight="1">
      <c r="A39" t="s">
        <v>43</v>
      </c>
      <c r="E39" s="29" t="s">
        <v>356</v>
      </c>
    </row>
    <row r="40" spans="1:16" ht="12.75" customHeight="1">
      <c r="A40" s="19" t="s">
        <v>35</v>
      </c>
      <c r="B40" s="23" t="s">
        <v>66</v>
      </c>
      <c r="C40" s="23" t="s">
        <v>711</v>
      </c>
      <c r="D40" s="19" t="s">
        <v>37</v>
      </c>
      <c r="E40" s="24" t="s">
        <v>712</v>
      </c>
      <c r="F40" s="25" t="s">
        <v>121</v>
      </c>
      <c r="G40" s="26">
        <v>3.7</v>
      </c>
      <c r="H40" s="27">
        <v>0</v>
      </c>
      <c r="I40" s="27">
        <f>ROUND(ROUND(H40,2)*ROUND(G40,3),2)</f>
      </c>
      <c r="O40">
        <f>(I40*21)/100</f>
      </c>
      <c r="P40" t="s">
        <v>13</v>
      </c>
    </row>
    <row r="41" spans="1:5" ht="12.75" customHeight="1">
      <c r="A41" s="28" t="s">
        <v>40</v>
      </c>
      <c r="E41" s="29" t="s">
        <v>713</v>
      </c>
    </row>
    <row r="42" spans="1:5" ht="12.75" customHeight="1">
      <c r="A42" s="30" t="s">
        <v>42</v>
      </c>
      <c r="E42" s="31" t="s">
        <v>714</v>
      </c>
    </row>
    <row r="43" spans="1:5" ht="12.75" customHeight="1">
      <c r="A43" t="s">
        <v>43</v>
      </c>
      <c r="E43" s="29" t="s">
        <v>303</v>
      </c>
    </row>
    <row r="44" spans="1:16" ht="12.75" customHeight="1">
      <c r="A44" s="19" t="s">
        <v>35</v>
      </c>
      <c r="B44" s="23" t="s">
        <v>30</v>
      </c>
      <c r="C44" s="23" t="s">
        <v>358</v>
      </c>
      <c r="D44" s="19" t="s">
        <v>37</v>
      </c>
      <c r="E44" s="24" t="s">
        <v>359</v>
      </c>
      <c r="F44" s="25" t="s">
        <v>121</v>
      </c>
      <c r="G44" s="26">
        <v>20.1</v>
      </c>
      <c r="H44" s="27">
        <v>0</v>
      </c>
      <c r="I44" s="27">
        <f>ROUND(ROUND(H44,2)*ROUND(G44,3),2)</f>
      </c>
      <c r="O44">
        <f>(I44*21)/100</f>
      </c>
      <c r="P44" t="s">
        <v>13</v>
      </c>
    </row>
    <row r="45" spans="1:5" ht="12.75" customHeight="1">
      <c r="A45" s="28" t="s">
        <v>40</v>
      </c>
      <c r="E45" s="29" t="s">
        <v>715</v>
      </c>
    </row>
    <row r="46" spans="1:5" ht="12.75" customHeight="1">
      <c r="A46" s="30" t="s">
        <v>42</v>
      </c>
      <c r="E46" s="31" t="s">
        <v>716</v>
      </c>
    </row>
    <row r="47" spans="1:5" ht="12.75" customHeight="1">
      <c r="A47" t="s">
        <v>43</v>
      </c>
      <c r="E47" s="29" t="s">
        <v>303</v>
      </c>
    </row>
    <row r="48" spans="1:9" ht="12.75" customHeight="1">
      <c r="A48" s="5" t="s">
        <v>33</v>
      </c>
      <c r="B48" s="5"/>
      <c r="C48" s="35" t="s">
        <v>66</v>
      </c>
      <c r="D48" s="5"/>
      <c r="E48" s="21" t="s">
        <v>475</v>
      </c>
      <c r="F48" s="5"/>
      <c r="G48" s="5"/>
      <c r="H48" s="5"/>
      <c r="I48" s="36">
        <f>0+I49+I53+I57+I61+I65+I69+I73+I77</f>
      </c>
    </row>
    <row r="49" spans="1:16" ht="12.75" customHeight="1">
      <c r="A49" s="19" t="s">
        <v>35</v>
      </c>
      <c r="B49" s="23" t="s">
        <v>32</v>
      </c>
      <c r="C49" s="23" t="s">
        <v>717</v>
      </c>
      <c r="D49" s="19" t="s">
        <v>37</v>
      </c>
      <c r="E49" s="24" t="s">
        <v>718</v>
      </c>
      <c r="F49" s="25" t="s">
        <v>179</v>
      </c>
      <c r="G49" s="26">
        <v>90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 customHeight="1">
      <c r="A50" s="28" t="s">
        <v>40</v>
      </c>
      <c r="E50" s="29" t="s">
        <v>719</v>
      </c>
    </row>
    <row r="51" spans="1:5" ht="12.75" customHeight="1">
      <c r="A51" s="30" t="s">
        <v>42</v>
      </c>
      <c r="E51" s="31" t="s">
        <v>37</v>
      </c>
    </row>
    <row r="52" spans="1:5" ht="140.25" customHeight="1">
      <c r="A52" t="s">
        <v>43</v>
      </c>
      <c r="E52" s="29" t="s">
        <v>673</v>
      </c>
    </row>
    <row r="53" spans="1:16" ht="12.75" customHeight="1">
      <c r="A53" s="19" t="s">
        <v>35</v>
      </c>
      <c r="B53" s="23" t="s">
        <v>79</v>
      </c>
      <c r="C53" s="23" t="s">
        <v>720</v>
      </c>
      <c r="D53" s="19" t="s">
        <v>37</v>
      </c>
      <c r="E53" s="24" t="s">
        <v>721</v>
      </c>
      <c r="F53" s="25" t="s">
        <v>179</v>
      </c>
      <c r="G53" s="26">
        <v>110</v>
      </c>
      <c r="H53" s="27">
        <v>0</v>
      </c>
      <c r="I53" s="27">
        <f>ROUND(ROUND(H53,2)*ROUND(G53,3),2)</f>
      </c>
      <c r="O53">
        <f>(I53*21)/100</f>
      </c>
      <c r="P53" t="s">
        <v>13</v>
      </c>
    </row>
    <row r="54" spans="1:5" ht="12.75" customHeight="1">
      <c r="A54" s="28" t="s">
        <v>40</v>
      </c>
      <c r="E54" s="29" t="s">
        <v>722</v>
      </c>
    </row>
    <row r="55" spans="1:5" ht="12.75" customHeight="1">
      <c r="A55" s="30" t="s">
        <v>42</v>
      </c>
      <c r="E55" s="31" t="s">
        <v>723</v>
      </c>
    </row>
    <row r="56" spans="1:5" ht="140.25" customHeight="1">
      <c r="A56" t="s">
        <v>43</v>
      </c>
      <c r="E56" s="29" t="s">
        <v>673</v>
      </c>
    </row>
    <row r="57" spans="1:16" ht="12.75" customHeight="1">
      <c r="A57" s="19" t="s">
        <v>35</v>
      </c>
      <c r="B57" s="23" t="s">
        <v>158</v>
      </c>
      <c r="C57" s="23" t="s">
        <v>724</v>
      </c>
      <c r="D57" s="19" t="s">
        <v>37</v>
      </c>
      <c r="E57" s="24" t="s">
        <v>725</v>
      </c>
      <c r="F57" s="25" t="s">
        <v>76</v>
      </c>
      <c r="G57" s="26">
        <v>5</v>
      </c>
      <c r="H57" s="27">
        <v>0</v>
      </c>
      <c r="I57" s="27">
        <f>ROUND(ROUND(H57,2)*ROUND(G57,3),2)</f>
      </c>
      <c r="O57">
        <f>(I57*21)/100</f>
      </c>
      <c r="P57" t="s">
        <v>13</v>
      </c>
    </row>
    <row r="58" spans="1:5" ht="12.75" customHeight="1">
      <c r="A58" s="28" t="s">
        <v>40</v>
      </c>
      <c r="E58" s="29" t="s">
        <v>726</v>
      </c>
    </row>
    <row r="59" spans="1:5" ht="12.75" customHeight="1">
      <c r="A59" s="30" t="s">
        <v>42</v>
      </c>
      <c r="E59" s="31" t="s">
        <v>37</v>
      </c>
    </row>
    <row r="60" spans="1:5" ht="191.25" customHeight="1">
      <c r="A60" t="s">
        <v>43</v>
      </c>
      <c r="E60" s="29" t="s">
        <v>727</v>
      </c>
    </row>
    <row r="61" spans="1:16" ht="12.75" customHeight="1">
      <c r="A61" s="19" t="s">
        <v>35</v>
      </c>
      <c r="B61" s="23" t="s">
        <v>163</v>
      </c>
      <c r="C61" s="23" t="s">
        <v>728</v>
      </c>
      <c r="D61" s="19" t="s">
        <v>37</v>
      </c>
      <c r="E61" s="24" t="s">
        <v>729</v>
      </c>
      <c r="F61" s="25" t="s">
        <v>76</v>
      </c>
      <c r="G61" s="26">
        <v>27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12.75" customHeight="1">
      <c r="A62" s="28" t="s">
        <v>40</v>
      </c>
      <c r="E62" s="29" t="s">
        <v>730</v>
      </c>
    </row>
    <row r="63" spans="1:5" ht="12.75" customHeight="1">
      <c r="A63" s="30" t="s">
        <v>42</v>
      </c>
      <c r="E63" s="31" t="s">
        <v>37</v>
      </c>
    </row>
    <row r="64" spans="1:5" ht="63.75" customHeight="1">
      <c r="A64" t="s">
        <v>43</v>
      </c>
      <c r="E64" s="29" t="s">
        <v>731</v>
      </c>
    </row>
    <row r="65" spans="1:16" ht="12.75" customHeight="1">
      <c r="A65" s="19" t="s">
        <v>35</v>
      </c>
      <c r="B65" s="23" t="s">
        <v>168</v>
      </c>
      <c r="C65" s="23" t="s">
        <v>732</v>
      </c>
      <c r="D65" s="19" t="s">
        <v>37</v>
      </c>
      <c r="E65" s="24" t="s">
        <v>733</v>
      </c>
      <c r="F65" s="25" t="s">
        <v>76</v>
      </c>
      <c r="G65" s="26">
        <v>1</v>
      </c>
      <c r="H65" s="27">
        <v>0</v>
      </c>
      <c r="I65" s="27">
        <f>ROUND(ROUND(H65,2)*ROUND(G65,3),2)</f>
      </c>
      <c r="O65">
        <f>(I65*21)/100</f>
      </c>
      <c r="P65" t="s">
        <v>13</v>
      </c>
    </row>
    <row r="66" spans="1:5" ht="12.75" customHeight="1">
      <c r="A66" s="28" t="s">
        <v>40</v>
      </c>
      <c r="E66" s="29" t="s">
        <v>734</v>
      </c>
    </row>
    <row r="67" spans="1:5" ht="12.75" customHeight="1">
      <c r="A67" s="30" t="s">
        <v>42</v>
      </c>
      <c r="E67" s="31" t="s">
        <v>37</v>
      </c>
    </row>
    <row r="68" spans="1:5" ht="12.75" customHeight="1">
      <c r="A68" t="s">
        <v>43</v>
      </c>
      <c r="E68" s="29" t="s">
        <v>735</v>
      </c>
    </row>
    <row r="69" spans="1:16" ht="12.75" customHeight="1">
      <c r="A69" s="19" t="s">
        <v>35</v>
      </c>
      <c r="B69" s="23" t="s">
        <v>173</v>
      </c>
      <c r="C69" s="23" t="s">
        <v>736</v>
      </c>
      <c r="D69" s="19" t="s">
        <v>37</v>
      </c>
      <c r="E69" s="24" t="s">
        <v>737</v>
      </c>
      <c r="F69" s="25" t="s">
        <v>76</v>
      </c>
      <c r="G69" s="26">
        <v>18</v>
      </c>
      <c r="H69" s="27">
        <v>0</v>
      </c>
      <c r="I69" s="27">
        <f>ROUND(ROUND(H69,2)*ROUND(G69,3),2)</f>
      </c>
      <c r="O69">
        <f>(I69*21)/100</f>
      </c>
      <c r="P69" t="s">
        <v>13</v>
      </c>
    </row>
    <row r="70" spans="1:5" ht="12.75" customHeight="1">
      <c r="A70" s="28" t="s">
        <v>40</v>
      </c>
      <c r="E70" s="29" t="s">
        <v>738</v>
      </c>
    </row>
    <row r="71" spans="1:5" ht="12.75" customHeight="1">
      <c r="A71" s="30" t="s">
        <v>42</v>
      </c>
      <c r="E71" s="31" t="s">
        <v>37</v>
      </c>
    </row>
    <row r="72" spans="1:5" ht="12.75" customHeight="1">
      <c r="A72" t="s">
        <v>43</v>
      </c>
      <c r="E72" s="29" t="s">
        <v>739</v>
      </c>
    </row>
    <row r="73" spans="1:16" ht="12.75" customHeight="1">
      <c r="A73" s="19" t="s">
        <v>35</v>
      </c>
      <c r="B73" s="23" t="s">
        <v>176</v>
      </c>
      <c r="C73" s="23" t="s">
        <v>740</v>
      </c>
      <c r="D73" s="19" t="s">
        <v>37</v>
      </c>
      <c r="E73" s="24" t="s">
        <v>741</v>
      </c>
      <c r="F73" s="25" t="s">
        <v>76</v>
      </c>
      <c r="G73" s="26">
        <v>6</v>
      </c>
      <c r="H73" s="27">
        <v>0</v>
      </c>
      <c r="I73" s="27">
        <f>ROUND(ROUND(H73,2)*ROUND(G73,3),2)</f>
      </c>
      <c r="O73">
        <f>(I73*21)/100</f>
      </c>
      <c r="P73" t="s">
        <v>13</v>
      </c>
    </row>
    <row r="74" spans="1:5" ht="12.75" customHeight="1">
      <c r="A74" s="28" t="s">
        <v>40</v>
      </c>
      <c r="E74" s="29" t="s">
        <v>742</v>
      </c>
    </row>
    <row r="75" spans="1:5" ht="12.75" customHeight="1">
      <c r="A75" s="30" t="s">
        <v>42</v>
      </c>
      <c r="E75" s="31" t="s">
        <v>37</v>
      </c>
    </row>
    <row r="76" spans="1:5" ht="12.75" customHeight="1">
      <c r="A76" t="s">
        <v>43</v>
      </c>
      <c r="E76" s="29" t="s">
        <v>739</v>
      </c>
    </row>
    <row r="77" spans="1:16" ht="12.75" customHeight="1">
      <c r="A77" s="19" t="s">
        <v>35</v>
      </c>
      <c r="B77" s="23" t="s">
        <v>182</v>
      </c>
      <c r="C77" s="23" t="s">
        <v>743</v>
      </c>
      <c r="D77" s="19" t="s">
        <v>37</v>
      </c>
      <c r="E77" s="24" t="s">
        <v>744</v>
      </c>
      <c r="F77" s="25" t="s">
        <v>179</v>
      </c>
      <c r="G77" s="26">
        <v>110</v>
      </c>
      <c r="H77" s="27">
        <v>0</v>
      </c>
      <c r="I77" s="27">
        <f>ROUND(ROUND(H77,2)*ROUND(G77,3),2)</f>
      </c>
      <c r="O77">
        <f>(I77*21)/100</f>
      </c>
      <c r="P77" t="s">
        <v>13</v>
      </c>
    </row>
    <row r="78" spans="1:5" ht="12.75" customHeight="1">
      <c r="A78" s="28" t="s">
        <v>40</v>
      </c>
      <c r="E78" s="29" t="s">
        <v>37</v>
      </c>
    </row>
    <row r="79" spans="1:5" ht="12.75" customHeight="1">
      <c r="A79" s="30" t="s">
        <v>42</v>
      </c>
      <c r="E79" s="31" t="s">
        <v>37</v>
      </c>
    </row>
    <row r="80" spans="1:5" ht="12.75" customHeight="1">
      <c r="A80" t="s">
        <v>43</v>
      </c>
      <c r="E80" s="29" t="s">
        <v>745</v>
      </c>
    </row>
    <row r="81" spans="1:9" ht="12.75" customHeight="1">
      <c r="A81" s="5" t="s">
        <v>33</v>
      </c>
      <c r="B81" s="5"/>
      <c r="C81" s="35" t="s">
        <v>30</v>
      </c>
      <c r="D81" s="5"/>
      <c r="E81" s="21" t="s">
        <v>484</v>
      </c>
      <c r="F81" s="5"/>
      <c r="G81" s="5"/>
      <c r="H81" s="5"/>
      <c r="I81" s="36">
        <f>0+I82</f>
      </c>
    </row>
    <row r="82" spans="1:16" ht="12.75" customHeight="1">
      <c r="A82" s="19" t="s">
        <v>35</v>
      </c>
      <c r="B82" s="23" t="s">
        <v>188</v>
      </c>
      <c r="C82" s="23" t="s">
        <v>746</v>
      </c>
      <c r="D82" s="19" t="s">
        <v>37</v>
      </c>
      <c r="E82" s="24" t="s">
        <v>747</v>
      </c>
      <c r="F82" s="25" t="s">
        <v>76</v>
      </c>
      <c r="G82" s="26">
        <v>15</v>
      </c>
      <c r="H82" s="27">
        <v>0</v>
      </c>
      <c r="I82" s="27">
        <f>ROUND(ROUND(H82,2)*ROUND(G82,3),2)</f>
      </c>
      <c r="O82">
        <f>(I82*21)/100</f>
      </c>
      <c r="P82" t="s">
        <v>13</v>
      </c>
    </row>
    <row r="83" spans="1:5" ht="12.75" customHeight="1">
      <c r="A83" s="28" t="s">
        <v>40</v>
      </c>
      <c r="E83" s="29" t="s">
        <v>37</v>
      </c>
    </row>
    <row r="84" spans="1:5" ht="12.75" customHeight="1">
      <c r="A84" s="30" t="s">
        <v>42</v>
      </c>
      <c r="E84" s="31" t="s">
        <v>37</v>
      </c>
    </row>
    <row r="85" spans="1:5" ht="25.5" customHeight="1">
      <c r="A85" t="s">
        <v>43</v>
      </c>
      <c r="E85" s="29" t="s">
        <v>748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751</v>
      </c>
      <c r="I3" s="32">
        <f>0+I9+I30+I139+I168+I253+I262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751</v>
      </c>
      <c r="D5" s="5"/>
      <c r="E5" s="14" t="s">
        <v>118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0+I10+I14+I18+I22+I26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50</v>
      </c>
      <c r="E10" s="24" t="s">
        <v>120</v>
      </c>
      <c r="F10" s="25" t="s">
        <v>121</v>
      </c>
      <c r="G10" s="26">
        <v>1526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122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16" ht="12.75" customHeight="1">
      <c r="A14" s="19" t="s">
        <v>35</v>
      </c>
      <c r="B14" s="23" t="s">
        <v>13</v>
      </c>
      <c r="C14" s="23" t="s">
        <v>119</v>
      </c>
      <c r="D14" s="19" t="s">
        <v>53</v>
      </c>
      <c r="E14" s="24" t="s">
        <v>120</v>
      </c>
      <c r="F14" s="25" t="s">
        <v>121</v>
      </c>
      <c r="G14" s="26">
        <v>533.2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125</v>
      </c>
    </row>
    <row r="16" spans="1:5" ht="12.75" customHeight="1">
      <c r="A16" s="30" t="s">
        <v>42</v>
      </c>
      <c r="E16" s="31" t="s">
        <v>752</v>
      </c>
    </row>
    <row r="17" spans="1:5" ht="12.75" customHeight="1">
      <c r="A17" t="s">
        <v>43</v>
      </c>
      <c r="E17" s="29" t="s">
        <v>124</v>
      </c>
    </row>
    <row r="18" spans="1:16" ht="12.75" customHeight="1">
      <c r="A18" s="19" t="s">
        <v>35</v>
      </c>
      <c r="B18" s="23" t="s">
        <v>12</v>
      </c>
      <c r="C18" s="23" t="s">
        <v>119</v>
      </c>
      <c r="D18" s="19" t="s">
        <v>127</v>
      </c>
      <c r="E18" s="24" t="s">
        <v>120</v>
      </c>
      <c r="F18" s="25" t="s">
        <v>121</v>
      </c>
      <c r="G18" s="26">
        <v>9.9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753</v>
      </c>
    </row>
    <row r="20" spans="1:5" ht="12.75" customHeight="1">
      <c r="A20" s="30" t="s">
        <v>42</v>
      </c>
      <c r="E20" s="31" t="s">
        <v>754</v>
      </c>
    </row>
    <row r="21" spans="1:5" ht="12.75" customHeight="1">
      <c r="A21" t="s">
        <v>43</v>
      </c>
      <c r="E21" s="29" t="s">
        <v>124</v>
      </c>
    </row>
    <row r="22" spans="1:16" ht="12.75" customHeight="1">
      <c r="A22" s="19" t="s">
        <v>35</v>
      </c>
      <c r="B22" s="23" t="s">
        <v>23</v>
      </c>
      <c r="C22" s="23" t="s">
        <v>119</v>
      </c>
      <c r="D22" s="19" t="s">
        <v>130</v>
      </c>
      <c r="E22" s="24" t="s">
        <v>120</v>
      </c>
      <c r="F22" s="25" t="s">
        <v>121</v>
      </c>
      <c r="G22" s="26">
        <v>8.2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755</v>
      </c>
    </row>
    <row r="24" spans="1:5" ht="25.5" customHeight="1">
      <c r="A24" s="30" t="s">
        <v>42</v>
      </c>
      <c r="E24" s="31" t="s">
        <v>756</v>
      </c>
    </row>
    <row r="25" spans="1:5" ht="12.75" customHeight="1">
      <c r="A25" t="s">
        <v>43</v>
      </c>
      <c r="E25" s="29" t="s">
        <v>124</v>
      </c>
    </row>
    <row r="26" spans="1:16" ht="12.75" customHeight="1">
      <c r="A26" s="19" t="s">
        <v>35</v>
      </c>
      <c r="B26" s="23" t="s">
        <v>25</v>
      </c>
      <c r="C26" s="23" t="s">
        <v>119</v>
      </c>
      <c r="D26" s="19" t="s">
        <v>132</v>
      </c>
      <c r="E26" s="24" t="s">
        <v>120</v>
      </c>
      <c r="F26" s="25" t="s">
        <v>121</v>
      </c>
      <c r="G26" s="26">
        <v>2122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25.5" customHeight="1">
      <c r="A27" s="28" t="s">
        <v>40</v>
      </c>
      <c r="E27" s="29" t="s">
        <v>757</v>
      </c>
    </row>
    <row r="28" spans="1:5" ht="12.75" customHeight="1">
      <c r="A28" s="30" t="s">
        <v>42</v>
      </c>
      <c r="E28" s="31" t="s">
        <v>37</v>
      </c>
    </row>
    <row r="29" spans="1:5" ht="12.75" customHeight="1">
      <c r="A29" t="s">
        <v>43</v>
      </c>
      <c r="E29" s="29" t="s">
        <v>124</v>
      </c>
    </row>
    <row r="30" spans="1:9" ht="12.75" customHeight="1">
      <c r="A30" s="5" t="s">
        <v>33</v>
      </c>
      <c r="B30" s="5"/>
      <c r="C30" s="35" t="s">
        <v>19</v>
      </c>
      <c r="D30" s="5"/>
      <c r="E30" s="21" t="s">
        <v>134</v>
      </c>
      <c r="F30" s="5"/>
      <c r="G30" s="5"/>
      <c r="H30" s="5"/>
      <c r="I30" s="36">
        <f>0+I31+I35+I39+I43+I47+I51+I55+I59+I63+I67+I71+I75+I79+I83+I87+I91+I95+I99+I103+I107+I111+I115+I119+I123+I127+I131+I135</f>
      </c>
    </row>
    <row r="31" spans="1:16" ht="12.75" customHeight="1">
      <c r="A31" s="19" t="s">
        <v>35</v>
      </c>
      <c r="B31" s="23" t="s">
        <v>27</v>
      </c>
      <c r="C31" s="23" t="s">
        <v>135</v>
      </c>
      <c r="D31" s="19" t="s">
        <v>37</v>
      </c>
      <c r="E31" s="24" t="s">
        <v>136</v>
      </c>
      <c r="F31" s="25" t="s">
        <v>137</v>
      </c>
      <c r="G31" s="26">
        <v>76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758</v>
      </c>
    </row>
    <row r="33" spans="1:5" ht="12.75" customHeight="1">
      <c r="A33" s="30" t="s">
        <v>42</v>
      </c>
      <c r="E33" s="31" t="s">
        <v>139</v>
      </c>
    </row>
    <row r="34" spans="1:5" ht="12.75" customHeight="1">
      <c r="A34" t="s">
        <v>43</v>
      </c>
      <c r="E34" s="29" t="s">
        <v>140</v>
      </c>
    </row>
    <row r="35" spans="1:16" ht="12.75" customHeight="1">
      <c r="A35" s="19" t="s">
        <v>35</v>
      </c>
      <c r="B35" s="23" t="s">
        <v>62</v>
      </c>
      <c r="C35" s="23" t="s">
        <v>141</v>
      </c>
      <c r="D35" s="19" t="s">
        <v>37</v>
      </c>
      <c r="E35" s="24" t="s">
        <v>142</v>
      </c>
      <c r="F35" s="25" t="s">
        <v>76</v>
      </c>
      <c r="G35" s="26">
        <v>12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12.75" customHeight="1">
      <c r="A36" s="28" t="s">
        <v>40</v>
      </c>
      <c r="E36" s="29" t="s">
        <v>759</v>
      </c>
    </row>
    <row r="37" spans="1:5" ht="12.75" customHeight="1">
      <c r="A37" s="30" t="s">
        <v>42</v>
      </c>
      <c r="E37" s="31" t="s">
        <v>37</v>
      </c>
    </row>
    <row r="38" spans="1:5" ht="102" customHeight="1">
      <c r="A38" t="s">
        <v>43</v>
      </c>
      <c r="E38" s="29" t="s">
        <v>144</v>
      </c>
    </row>
    <row r="39" spans="1:16" ht="12.75" customHeight="1">
      <c r="A39" s="19" t="s">
        <v>35</v>
      </c>
      <c r="B39" s="23" t="s">
        <v>66</v>
      </c>
      <c r="C39" s="23" t="s">
        <v>147</v>
      </c>
      <c r="D39" s="19" t="s">
        <v>37</v>
      </c>
      <c r="E39" s="24" t="s">
        <v>148</v>
      </c>
      <c r="F39" s="25" t="s">
        <v>76</v>
      </c>
      <c r="G39" s="26">
        <v>13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149</v>
      </c>
    </row>
    <row r="41" spans="1:5" ht="12.75" customHeight="1">
      <c r="A41" s="30" t="s">
        <v>42</v>
      </c>
      <c r="E41" s="31" t="s">
        <v>37</v>
      </c>
    </row>
    <row r="42" spans="1:5" ht="51" customHeight="1">
      <c r="A42" t="s">
        <v>43</v>
      </c>
      <c r="E42" s="29" t="s">
        <v>150</v>
      </c>
    </row>
    <row r="43" spans="1:16" ht="12.75" customHeight="1">
      <c r="A43" s="19" t="s">
        <v>35</v>
      </c>
      <c r="B43" s="23" t="s">
        <v>30</v>
      </c>
      <c r="C43" s="23" t="s">
        <v>760</v>
      </c>
      <c r="D43" s="19" t="s">
        <v>37</v>
      </c>
      <c r="E43" s="24" t="s">
        <v>761</v>
      </c>
      <c r="F43" s="25" t="s">
        <v>121</v>
      </c>
      <c r="G43" s="26">
        <v>0.9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38.25" customHeight="1">
      <c r="A44" s="28" t="s">
        <v>40</v>
      </c>
      <c r="E44" s="29" t="s">
        <v>762</v>
      </c>
    </row>
    <row r="45" spans="1:5" ht="12.75" customHeight="1">
      <c r="A45" s="30" t="s">
        <v>42</v>
      </c>
      <c r="E45" s="31" t="s">
        <v>763</v>
      </c>
    </row>
    <row r="46" spans="1:5" ht="12.75" customHeight="1">
      <c r="A46" t="s">
        <v>43</v>
      </c>
      <c r="E46" s="29" t="s">
        <v>157</v>
      </c>
    </row>
    <row r="47" spans="1:16" ht="12.75" customHeight="1">
      <c r="A47" s="19" t="s">
        <v>35</v>
      </c>
      <c r="B47" s="23" t="s">
        <v>32</v>
      </c>
      <c r="C47" s="23" t="s">
        <v>153</v>
      </c>
      <c r="D47" s="19" t="s">
        <v>37</v>
      </c>
      <c r="E47" s="24" t="s">
        <v>154</v>
      </c>
      <c r="F47" s="25" t="s">
        <v>121</v>
      </c>
      <c r="G47" s="26">
        <v>4.7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38.25" customHeight="1">
      <c r="A48" s="28" t="s">
        <v>40</v>
      </c>
      <c r="E48" s="29" t="s">
        <v>764</v>
      </c>
    </row>
    <row r="49" spans="1:5" ht="12.75" customHeight="1">
      <c r="A49" s="30" t="s">
        <v>42</v>
      </c>
      <c r="E49" s="31" t="s">
        <v>765</v>
      </c>
    </row>
    <row r="50" spans="1:5" ht="12.75" customHeight="1">
      <c r="A50" t="s">
        <v>43</v>
      </c>
      <c r="E50" s="29" t="s">
        <v>157</v>
      </c>
    </row>
    <row r="51" spans="1:16" ht="12.75" customHeight="1">
      <c r="A51" s="19" t="s">
        <v>35</v>
      </c>
      <c r="B51" s="23" t="s">
        <v>79</v>
      </c>
      <c r="C51" s="23" t="s">
        <v>766</v>
      </c>
      <c r="D51" s="19" t="s">
        <v>37</v>
      </c>
      <c r="E51" s="24" t="s">
        <v>767</v>
      </c>
      <c r="F51" s="25" t="s">
        <v>137</v>
      </c>
      <c r="G51" s="26">
        <v>19.2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25.5" customHeight="1">
      <c r="A52" s="28" t="s">
        <v>40</v>
      </c>
      <c r="E52" s="29" t="s">
        <v>768</v>
      </c>
    </row>
    <row r="53" spans="1:5" ht="12.75" customHeight="1">
      <c r="A53" s="30" t="s">
        <v>42</v>
      </c>
      <c r="E53" s="31" t="s">
        <v>769</v>
      </c>
    </row>
    <row r="54" spans="1:5" ht="12.75" customHeight="1">
      <c r="A54" t="s">
        <v>43</v>
      </c>
      <c r="E54" s="29" t="s">
        <v>770</v>
      </c>
    </row>
    <row r="55" spans="1:16" ht="12.75" customHeight="1">
      <c r="A55" s="19" t="s">
        <v>35</v>
      </c>
      <c r="B55" s="23" t="s">
        <v>158</v>
      </c>
      <c r="C55" s="23" t="s">
        <v>164</v>
      </c>
      <c r="D55" s="19" t="s">
        <v>37</v>
      </c>
      <c r="E55" s="24" t="s">
        <v>165</v>
      </c>
      <c r="F55" s="25" t="s">
        <v>121</v>
      </c>
      <c r="G55" s="26">
        <v>702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38.25" customHeight="1">
      <c r="A56" s="28" t="s">
        <v>40</v>
      </c>
      <c r="E56" s="29" t="s">
        <v>166</v>
      </c>
    </row>
    <row r="57" spans="1:5" ht="12.75" customHeight="1">
      <c r="A57" s="30" t="s">
        <v>42</v>
      </c>
      <c r="E57" s="31" t="s">
        <v>771</v>
      </c>
    </row>
    <row r="58" spans="1:5" ht="12.75" customHeight="1">
      <c r="A58" t="s">
        <v>43</v>
      </c>
      <c r="E58" s="29" t="s">
        <v>157</v>
      </c>
    </row>
    <row r="59" spans="1:16" ht="12.75" customHeight="1">
      <c r="A59" s="19" t="s">
        <v>35</v>
      </c>
      <c r="B59" s="23" t="s">
        <v>163</v>
      </c>
      <c r="C59" s="23" t="s">
        <v>169</v>
      </c>
      <c r="D59" s="19" t="s">
        <v>37</v>
      </c>
      <c r="E59" s="24" t="s">
        <v>170</v>
      </c>
      <c r="F59" s="25" t="s">
        <v>121</v>
      </c>
      <c r="G59" s="26">
        <v>1526</v>
      </c>
      <c r="H59" s="27">
        <v>0</v>
      </c>
      <c r="I59" s="27">
        <f>ROUND(ROUND(H59,2)*ROUND(G59,3),2)</f>
      </c>
      <c r="O59">
        <f>(I59*21)/100</f>
      </c>
      <c r="P59" t="s">
        <v>13</v>
      </c>
    </row>
    <row r="60" spans="1:5" ht="25.5" customHeight="1">
      <c r="A60" s="28" t="s">
        <v>40</v>
      </c>
      <c r="E60" s="29" t="s">
        <v>171</v>
      </c>
    </row>
    <row r="61" spans="1:5" ht="12.75" customHeight="1">
      <c r="A61" s="30" t="s">
        <v>42</v>
      </c>
      <c r="E61" s="31" t="s">
        <v>772</v>
      </c>
    </row>
    <row r="62" spans="1:5" ht="12.75" customHeight="1">
      <c r="A62" t="s">
        <v>43</v>
      </c>
      <c r="E62" s="29" t="s">
        <v>157</v>
      </c>
    </row>
    <row r="63" spans="1:16" ht="12.75" customHeight="1">
      <c r="A63" s="19" t="s">
        <v>35</v>
      </c>
      <c r="B63" s="23" t="s">
        <v>168</v>
      </c>
      <c r="C63" s="23" t="s">
        <v>177</v>
      </c>
      <c r="D63" s="19" t="s">
        <v>37</v>
      </c>
      <c r="E63" s="24" t="s">
        <v>178</v>
      </c>
      <c r="F63" s="25" t="s">
        <v>179</v>
      </c>
      <c r="G63" s="26">
        <v>39</v>
      </c>
      <c r="H63" s="27">
        <v>0</v>
      </c>
      <c r="I63" s="27">
        <f>ROUND(ROUND(H63,2)*ROUND(G63,3),2)</f>
      </c>
      <c r="O63">
        <f>(I63*21)/100</f>
      </c>
      <c r="P63" t="s">
        <v>13</v>
      </c>
    </row>
    <row r="64" spans="1:5" ht="63.75" customHeight="1">
      <c r="A64" s="28" t="s">
        <v>40</v>
      </c>
      <c r="E64" s="29" t="s">
        <v>773</v>
      </c>
    </row>
    <row r="65" spans="1:5" ht="12.75" customHeight="1">
      <c r="A65" s="30" t="s">
        <v>42</v>
      </c>
      <c r="E65" s="31" t="s">
        <v>774</v>
      </c>
    </row>
    <row r="66" spans="1:5" ht="12.75" customHeight="1">
      <c r="A66" t="s">
        <v>43</v>
      </c>
      <c r="E66" s="29" t="s">
        <v>157</v>
      </c>
    </row>
    <row r="67" spans="1:16" ht="12.75" customHeight="1">
      <c r="A67" s="19" t="s">
        <v>35</v>
      </c>
      <c r="B67" s="23" t="s">
        <v>173</v>
      </c>
      <c r="C67" s="23" t="s">
        <v>183</v>
      </c>
      <c r="D67" s="19" t="s">
        <v>37</v>
      </c>
      <c r="E67" s="24" t="s">
        <v>184</v>
      </c>
      <c r="F67" s="25" t="s">
        <v>121</v>
      </c>
      <c r="G67" s="26">
        <v>1307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38.25" customHeight="1">
      <c r="A68" s="28" t="s">
        <v>40</v>
      </c>
      <c r="E68" s="29" t="s">
        <v>775</v>
      </c>
    </row>
    <row r="69" spans="1:5" ht="12.75" customHeight="1">
      <c r="A69" s="30" t="s">
        <v>42</v>
      </c>
      <c r="E69" s="31" t="s">
        <v>776</v>
      </c>
    </row>
    <row r="70" spans="1:5" ht="12.75" customHeight="1">
      <c r="A70" t="s">
        <v>43</v>
      </c>
      <c r="E70" s="29" t="s">
        <v>187</v>
      </c>
    </row>
    <row r="71" spans="1:16" ht="12.75" customHeight="1">
      <c r="A71" s="19" t="s">
        <v>35</v>
      </c>
      <c r="B71" s="23" t="s">
        <v>176</v>
      </c>
      <c r="C71" s="23" t="s">
        <v>189</v>
      </c>
      <c r="D71" s="19" t="s">
        <v>50</v>
      </c>
      <c r="E71" s="24" t="s">
        <v>190</v>
      </c>
      <c r="F71" s="25" t="s">
        <v>121</v>
      </c>
      <c r="G71" s="26">
        <v>19.2</v>
      </c>
      <c r="H71" s="27">
        <v>0</v>
      </c>
      <c r="I71" s="27">
        <f>ROUND(ROUND(H71,2)*ROUND(G71,3),2)</f>
      </c>
      <c r="O71">
        <f>(I71*21)/100</f>
      </c>
      <c r="P71" t="s">
        <v>13</v>
      </c>
    </row>
    <row r="72" spans="1:5" ht="25.5" customHeight="1">
      <c r="A72" s="28" t="s">
        <v>40</v>
      </c>
      <c r="E72" s="29" t="s">
        <v>191</v>
      </c>
    </row>
    <row r="73" spans="1:5" ht="12.75" customHeight="1">
      <c r="A73" s="30" t="s">
        <v>42</v>
      </c>
      <c r="E73" s="31" t="s">
        <v>777</v>
      </c>
    </row>
    <row r="74" spans="1:5" ht="293.25" customHeight="1">
      <c r="A74" t="s">
        <v>43</v>
      </c>
      <c r="E74" s="29" t="s">
        <v>193</v>
      </c>
    </row>
    <row r="75" spans="1:16" ht="12.75" customHeight="1">
      <c r="A75" s="19" t="s">
        <v>35</v>
      </c>
      <c r="B75" s="23" t="s">
        <v>182</v>
      </c>
      <c r="C75" s="23" t="s">
        <v>189</v>
      </c>
      <c r="D75" s="19" t="s">
        <v>53</v>
      </c>
      <c r="E75" s="24" t="s">
        <v>190</v>
      </c>
      <c r="F75" s="25" t="s">
        <v>121</v>
      </c>
      <c r="G75" s="26">
        <v>2122</v>
      </c>
      <c r="H75" s="27">
        <v>0</v>
      </c>
      <c r="I75" s="27">
        <f>ROUND(ROUND(H75,2)*ROUND(G75,3),2)</f>
      </c>
      <c r="O75">
        <f>(I75*21)/100</f>
      </c>
      <c r="P75" t="s">
        <v>13</v>
      </c>
    </row>
    <row r="76" spans="1:5" ht="38.25" customHeight="1">
      <c r="A76" s="28" t="s">
        <v>40</v>
      </c>
      <c r="E76" s="29" t="s">
        <v>195</v>
      </c>
    </row>
    <row r="77" spans="1:5" ht="12.75" customHeight="1">
      <c r="A77" s="30" t="s">
        <v>42</v>
      </c>
      <c r="E77" s="31" t="s">
        <v>778</v>
      </c>
    </row>
    <row r="78" spans="1:5" ht="293.25" customHeight="1">
      <c r="A78" t="s">
        <v>43</v>
      </c>
      <c r="E78" s="29" t="s">
        <v>193</v>
      </c>
    </row>
    <row r="79" spans="1:16" ht="12.75" customHeight="1">
      <c r="A79" s="19" t="s">
        <v>35</v>
      </c>
      <c r="B79" s="23" t="s">
        <v>188</v>
      </c>
      <c r="C79" s="23" t="s">
        <v>189</v>
      </c>
      <c r="D79" s="19" t="s">
        <v>127</v>
      </c>
      <c r="E79" s="24" t="s">
        <v>190</v>
      </c>
      <c r="F79" s="25" t="s">
        <v>121</v>
      </c>
      <c r="G79" s="26">
        <v>80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38.25" customHeight="1">
      <c r="A80" s="28" t="s">
        <v>40</v>
      </c>
      <c r="E80" s="29" t="s">
        <v>779</v>
      </c>
    </row>
    <row r="81" spans="1:5" ht="12.75" customHeight="1">
      <c r="A81" s="30" t="s">
        <v>42</v>
      </c>
      <c r="E81" s="31" t="s">
        <v>780</v>
      </c>
    </row>
    <row r="82" spans="1:5" ht="293.25" customHeight="1">
      <c r="A82" t="s">
        <v>43</v>
      </c>
      <c r="E82" s="29" t="s">
        <v>193</v>
      </c>
    </row>
    <row r="83" spans="1:16" ht="12.75" customHeight="1">
      <c r="A83" s="19" t="s">
        <v>35</v>
      </c>
      <c r="B83" s="23" t="s">
        <v>194</v>
      </c>
      <c r="C83" s="23" t="s">
        <v>204</v>
      </c>
      <c r="D83" s="19" t="s">
        <v>37</v>
      </c>
      <c r="E83" s="24" t="s">
        <v>205</v>
      </c>
      <c r="F83" s="25" t="s">
        <v>137</v>
      </c>
      <c r="G83" s="26">
        <v>1030</v>
      </c>
      <c r="H83" s="27">
        <v>0</v>
      </c>
      <c r="I83" s="27">
        <f>ROUND(ROUND(H83,2)*ROUND(G83,3),2)</f>
      </c>
      <c r="O83">
        <f>(I83*21)/100</f>
      </c>
      <c r="P83" t="s">
        <v>13</v>
      </c>
    </row>
    <row r="84" spans="1:5" ht="25.5" customHeight="1">
      <c r="A84" s="28" t="s">
        <v>40</v>
      </c>
      <c r="E84" s="29" t="s">
        <v>206</v>
      </c>
    </row>
    <row r="85" spans="1:5" ht="12.75" customHeight="1">
      <c r="A85" s="30" t="s">
        <v>42</v>
      </c>
      <c r="E85" s="31" t="s">
        <v>781</v>
      </c>
    </row>
    <row r="86" spans="1:5" ht="12.75" customHeight="1">
      <c r="A86" t="s">
        <v>43</v>
      </c>
      <c r="E86" s="29" t="s">
        <v>208</v>
      </c>
    </row>
    <row r="87" spans="1:16" ht="12.75" customHeight="1">
      <c r="A87" s="19" t="s">
        <v>35</v>
      </c>
      <c r="B87" s="23" t="s">
        <v>197</v>
      </c>
      <c r="C87" s="23" t="s">
        <v>210</v>
      </c>
      <c r="D87" s="19" t="s">
        <v>37</v>
      </c>
      <c r="E87" s="24" t="s">
        <v>211</v>
      </c>
      <c r="F87" s="25" t="s">
        <v>179</v>
      </c>
      <c r="G87" s="26">
        <v>956</v>
      </c>
      <c r="H87" s="27">
        <v>0</v>
      </c>
      <c r="I87" s="27">
        <f>ROUND(ROUND(H87,2)*ROUND(G87,3),2)</f>
      </c>
      <c r="O87">
        <f>(I87*21)/100</f>
      </c>
      <c r="P87" t="s">
        <v>13</v>
      </c>
    </row>
    <row r="88" spans="1:5" ht="38.25" customHeight="1">
      <c r="A88" s="28" t="s">
        <v>40</v>
      </c>
      <c r="E88" s="29" t="s">
        <v>212</v>
      </c>
    </row>
    <row r="89" spans="1:5" ht="12.75" customHeight="1">
      <c r="A89" s="30" t="s">
        <v>42</v>
      </c>
      <c r="E89" s="31" t="s">
        <v>181</v>
      </c>
    </row>
    <row r="90" spans="1:5" ht="12.75" customHeight="1">
      <c r="A90" t="s">
        <v>43</v>
      </c>
      <c r="E90" s="29" t="s">
        <v>208</v>
      </c>
    </row>
    <row r="91" spans="1:16" ht="12.75" customHeight="1">
      <c r="A91" s="19" t="s">
        <v>35</v>
      </c>
      <c r="B91" s="23" t="s">
        <v>200</v>
      </c>
      <c r="C91" s="23" t="s">
        <v>214</v>
      </c>
      <c r="D91" s="19" t="s">
        <v>37</v>
      </c>
      <c r="E91" s="24" t="s">
        <v>215</v>
      </c>
      <c r="F91" s="25" t="s">
        <v>179</v>
      </c>
      <c r="G91" s="26">
        <v>102</v>
      </c>
      <c r="H91" s="27">
        <v>0</v>
      </c>
      <c r="I91" s="27">
        <f>ROUND(ROUND(H91,2)*ROUND(G91,3),2)</f>
      </c>
      <c r="O91">
        <f>(I91*21)/100</f>
      </c>
      <c r="P91" t="s">
        <v>13</v>
      </c>
    </row>
    <row r="92" spans="1:5" ht="38.25" customHeight="1">
      <c r="A92" s="28" t="s">
        <v>40</v>
      </c>
      <c r="E92" s="29" t="s">
        <v>216</v>
      </c>
    </row>
    <row r="93" spans="1:5" ht="12.75" customHeight="1">
      <c r="A93" s="30" t="s">
        <v>42</v>
      </c>
      <c r="E93" s="31" t="s">
        <v>181</v>
      </c>
    </row>
    <row r="94" spans="1:5" ht="12.75" customHeight="1">
      <c r="A94" t="s">
        <v>43</v>
      </c>
      <c r="E94" s="29" t="s">
        <v>208</v>
      </c>
    </row>
    <row r="95" spans="1:16" ht="12.75" customHeight="1">
      <c r="A95" s="19" t="s">
        <v>35</v>
      </c>
      <c r="B95" s="23" t="s">
        <v>203</v>
      </c>
      <c r="C95" s="23" t="s">
        <v>218</v>
      </c>
      <c r="D95" s="19" t="s">
        <v>37</v>
      </c>
      <c r="E95" s="24" t="s">
        <v>219</v>
      </c>
      <c r="F95" s="25" t="s">
        <v>121</v>
      </c>
      <c r="G95" s="26">
        <v>41</v>
      </c>
      <c r="H95" s="27">
        <v>0</v>
      </c>
      <c r="I95" s="27">
        <f>ROUND(ROUND(H95,2)*ROUND(G95,3),2)</f>
      </c>
      <c r="O95">
        <f>(I95*21)/100</f>
      </c>
      <c r="P95" t="s">
        <v>13</v>
      </c>
    </row>
    <row r="96" spans="1:5" ht="25.5" customHeight="1">
      <c r="A96" s="28" t="s">
        <v>40</v>
      </c>
      <c r="E96" s="29" t="s">
        <v>220</v>
      </c>
    </row>
    <row r="97" spans="1:5" ht="12.75" customHeight="1">
      <c r="A97" s="30" t="s">
        <v>42</v>
      </c>
      <c r="E97" s="31" t="s">
        <v>782</v>
      </c>
    </row>
    <row r="98" spans="1:5" ht="255" customHeight="1">
      <c r="A98" t="s">
        <v>43</v>
      </c>
      <c r="E98" s="29" t="s">
        <v>222</v>
      </c>
    </row>
    <row r="99" spans="1:16" ht="12.75" customHeight="1">
      <c r="A99" s="19" t="s">
        <v>35</v>
      </c>
      <c r="B99" s="23" t="s">
        <v>209</v>
      </c>
      <c r="C99" s="23" t="s">
        <v>224</v>
      </c>
      <c r="D99" s="19" t="s">
        <v>37</v>
      </c>
      <c r="E99" s="24" t="s">
        <v>225</v>
      </c>
      <c r="F99" s="25" t="s">
        <v>121</v>
      </c>
      <c r="G99" s="26">
        <v>525</v>
      </c>
      <c r="H99" s="27">
        <v>0</v>
      </c>
      <c r="I99" s="27">
        <f>ROUND(ROUND(H99,2)*ROUND(G99,3),2)</f>
      </c>
      <c r="O99">
        <f>(I99*21)/100</f>
      </c>
      <c r="P99" t="s">
        <v>13</v>
      </c>
    </row>
    <row r="100" spans="1:5" ht="38.25" customHeight="1">
      <c r="A100" s="28" t="s">
        <v>40</v>
      </c>
      <c r="E100" s="29" t="s">
        <v>226</v>
      </c>
    </row>
    <row r="101" spans="1:5" ht="12.75" customHeight="1">
      <c r="A101" s="30" t="s">
        <v>42</v>
      </c>
      <c r="E101" s="31" t="s">
        <v>227</v>
      </c>
    </row>
    <row r="102" spans="1:5" ht="229.5" customHeight="1">
      <c r="A102" t="s">
        <v>43</v>
      </c>
      <c r="E102" s="29" t="s">
        <v>228</v>
      </c>
    </row>
    <row r="103" spans="1:16" ht="12.75" customHeight="1">
      <c r="A103" s="19" t="s">
        <v>35</v>
      </c>
      <c r="B103" s="23" t="s">
        <v>213</v>
      </c>
      <c r="C103" s="23" t="s">
        <v>230</v>
      </c>
      <c r="D103" s="19" t="s">
        <v>37</v>
      </c>
      <c r="E103" s="24" t="s">
        <v>231</v>
      </c>
      <c r="F103" s="25" t="s">
        <v>121</v>
      </c>
      <c r="G103" s="26">
        <v>177</v>
      </c>
      <c r="H103" s="27">
        <v>0</v>
      </c>
      <c r="I103" s="27">
        <f>ROUND(ROUND(H103,2)*ROUND(G103,3),2)</f>
      </c>
      <c r="O103">
        <f>(I103*21)/100</f>
      </c>
      <c r="P103" t="s">
        <v>13</v>
      </c>
    </row>
    <row r="104" spans="1:5" ht="38.25" customHeight="1">
      <c r="A104" s="28" t="s">
        <v>40</v>
      </c>
      <c r="E104" s="29" t="s">
        <v>232</v>
      </c>
    </row>
    <row r="105" spans="1:5" ht="12.75" customHeight="1">
      <c r="A105" s="30" t="s">
        <v>42</v>
      </c>
      <c r="E105" s="31" t="s">
        <v>227</v>
      </c>
    </row>
    <row r="106" spans="1:5" ht="204" customHeight="1">
      <c r="A106" t="s">
        <v>43</v>
      </c>
      <c r="E106" s="29" t="s">
        <v>233</v>
      </c>
    </row>
    <row r="107" spans="1:16" ht="12.75" customHeight="1">
      <c r="A107" s="19" t="s">
        <v>35</v>
      </c>
      <c r="B107" s="23" t="s">
        <v>217</v>
      </c>
      <c r="C107" s="23" t="s">
        <v>235</v>
      </c>
      <c r="D107" s="19" t="s">
        <v>37</v>
      </c>
      <c r="E107" s="24" t="s">
        <v>236</v>
      </c>
      <c r="F107" s="25" t="s">
        <v>137</v>
      </c>
      <c r="G107" s="26">
        <v>6188</v>
      </c>
      <c r="H107" s="27">
        <v>0</v>
      </c>
      <c r="I107" s="27">
        <f>ROUND(ROUND(H107,2)*ROUND(G107,3),2)</f>
      </c>
      <c r="O107">
        <f>(I107*21)/100</f>
      </c>
      <c r="P107" t="s">
        <v>13</v>
      </c>
    </row>
    <row r="108" spans="1:5" ht="25.5" customHeight="1">
      <c r="A108" s="28" t="s">
        <v>40</v>
      </c>
      <c r="E108" s="29" t="s">
        <v>783</v>
      </c>
    </row>
    <row r="109" spans="1:5" ht="12.75" customHeight="1">
      <c r="A109" s="30" t="s">
        <v>42</v>
      </c>
      <c r="E109" s="31" t="s">
        <v>784</v>
      </c>
    </row>
    <row r="110" spans="1:5" ht="12.75" customHeight="1">
      <c r="A110" t="s">
        <v>43</v>
      </c>
      <c r="E110" s="29" t="s">
        <v>239</v>
      </c>
    </row>
    <row r="111" spans="1:16" ht="12.75" customHeight="1">
      <c r="A111" s="19" t="s">
        <v>35</v>
      </c>
      <c r="B111" s="23" t="s">
        <v>223</v>
      </c>
      <c r="C111" s="23" t="s">
        <v>244</v>
      </c>
      <c r="D111" s="19" t="s">
        <v>37</v>
      </c>
      <c r="E111" s="24" t="s">
        <v>245</v>
      </c>
      <c r="F111" s="25" t="s">
        <v>137</v>
      </c>
      <c r="G111" s="26">
        <v>235</v>
      </c>
      <c r="H111" s="27">
        <v>0</v>
      </c>
      <c r="I111" s="27">
        <f>ROUND(ROUND(H111,2)*ROUND(G111,3),2)</f>
      </c>
      <c r="O111">
        <f>(I111*21)/100</f>
      </c>
      <c r="P111" t="s">
        <v>13</v>
      </c>
    </row>
    <row r="112" spans="1:5" ht="12.75" customHeight="1">
      <c r="A112" s="28" t="s">
        <v>40</v>
      </c>
      <c r="E112" s="29" t="s">
        <v>246</v>
      </c>
    </row>
    <row r="113" spans="1:5" ht="12.75" customHeight="1">
      <c r="A113" s="30" t="s">
        <v>42</v>
      </c>
      <c r="E113" s="31" t="s">
        <v>247</v>
      </c>
    </row>
    <row r="114" spans="1:5" ht="12.75" customHeight="1">
      <c r="A114" t="s">
        <v>43</v>
      </c>
      <c r="E114" s="29" t="s">
        <v>248</v>
      </c>
    </row>
    <row r="115" spans="1:16" ht="12.75" customHeight="1">
      <c r="A115" s="19" t="s">
        <v>35</v>
      </c>
      <c r="B115" s="23" t="s">
        <v>229</v>
      </c>
      <c r="C115" s="23" t="s">
        <v>250</v>
      </c>
      <c r="D115" s="19" t="s">
        <v>37</v>
      </c>
      <c r="E115" s="24" t="s">
        <v>251</v>
      </c>
      <c r="F115" s="25" t="s">
        <v>137</v>
      </c>
      <c r="G115" s="26">
        <v>24</v>
      </c>
      <c r="H115" s="27">
        <v>0</v>
      </c>
      <c r="I115" s="27">
        <f>ROUND(ROUND(H115,2)*ROUND(G115,3),2)</f>
      </c>
      <c r="O115">
        <f>(I115*21)/100</f>
      </c>
      <c r="P115" t="s">
        <v>13</v>
      </c>
    </row>
    <row r="116" spans="1:5" ht="25.5" customHeight="1">
      <c r="A116" s="28" t="s">
        <v>40</v>
      </c>
      <c r="E116" s="29" t="s">
        <v>252</v>
      </c>
    </row>
    <row r="117" spans="1:5" ht="12.75" customHeight="1">
      <c r="A117" s="30" t="s">
        <v>42</v>
      </c>
      <c r="E117" s="31" t="s">
        <v>139</v>
      </c>
    </row>
    <row r="118" spans="1:5" ht="12.75" customHeight="1">
      <c r="A118" t="s">
        <v>43</v>
      </c>
      <c r="E118" s="29" t="s">
        <v>248</v>
      </c>
    </row>
    <row r="119" spans="1:16" ht="12.75" customHeight="1">
      <c r="A119" s="19" t="s">
        <v>35</v>
      </c>
      <c r="B119" s="23" t="s">
        <v>234</v>
      </c>
      <c r="C119" s="23" t="s">
        <v>254</v>
      </c>
      <c r="D119" s="19" t="s">
        <v>37</v>
      </c>
      <c r="E119" s="24" t="s">
        <v>255</v>
      </c>
      <c r="F119" s="25" t="s">
        <v>137</v>
      </c>
      <c r="G119" s="26">
        <v>259</v>
      </c>
      <c r="H119" s="27">
        <v>0</v>
      </c>
      <c r="I119" s="27">
        <f>ROUND(ROUND(H119,2)*ROUND(G119,3),2)</f>
      </c>
      <c r="O119">
        <f>(I119*21)/100</f>
      </c>
      <c r="P119" t="s">
        <v>13</v>
      </c>
    </row>
    <row r="120" spans="1:5" ht="12.75" customHeight="1">
      <c r="A120" s="28" t="s">
        <v>40</v>
      </c>
      <c r="E120" s="29" t="s">
        <v>256</v>
      </c>
    </row>
    <row r="121" spans="1:5" ht="12.75" customHeight="1">
      <c r="A121" s="30" t="s">
        <v>42</v>
      </c>
      <c r="E121" s="31" t="s">
        <v>257</v>
      </c>
    </row>
    <row r="122" spans="1:5" ht="12.75" customHeight="1">
      <c r="A122" t="s">
        <v>43</v>
      </c>
      <c r="E122" s="29" t="s">
        <v>258</v>
      </c>
    </row>
    <row r="123" spans="1:16" ht="12.75" customHeight="1">
      <c r="A123" s="19" t="s">
        <v>35</v>
      </c>
      <c r="B123" s="23" t="s">
        <v>240</v>
      </c>
      <c r="C123" s="23" t="s">
        <v>260</v>
      </c>
      <c r="D123" s="19" t="s">
        <v>37</v>
      </c>
      <c r="E123" s="24" t="s">
        <v>261</v>
      </c>
      <c r="F123" s="25" t="s">
        <v>137</v>
      </c>
      <c r="G123" s="26">
        <v>3485</v>
      </c>
      <c r="H123" s="27">
        <v>0</v>
      </c>
      <c r="I123" s="27">
        <f>ROUND(ROUND(H123,2)*ROUND(G123,3),2)</f>
      </c>
      <c r="O123">
        <f>(I123*21)/100</f>
      </c>
      <c r="P123" t="s">
        <v>13</v>
      </c>
    </row>
    <row r="124" spans="1:5" ht="12.75" customHeight="1">
      <c r="A124" s="28" t="s">
        <v>40</v>
      </c>
      <c r="E124" s="29" t="s">
        <v>262</v>
      </c>
    </row>
    <row r="125" spans="1:5" ht="12.75" customHeight="1">
      <c r="A125" s="30" t="s">
        <v>42</v>
      </c>
      <c r="E125" s="31" t="s">
        <v>785</v>
      </c>
    </row>
    <row r="126" spans="1:5" ht="12.75" customHeight="1">
      <c r="A126" t="s">
        <v>43</v>
      </c>
      <c r="E126" s="29" t="s">
        <v>264</v>
      </c>
    </row>
    <row r="127" spans="1:16" ht="12.75" customHeight="1">
      <c r="A127" s="19" t="s">
        <v>35</v>
      </c>
      <c r="B127" s="23" t="s">
        <v>243</v>
      </c>
      <c r="C127" s="23" t="s">
        <v>266</v>
      </c>
      <c r="D127" s="19" t="s">
        <v>37</v>
      </c>
      <c r="E127" s="24" t="s">
        <v>267</v>
      </c>
      <c r="F127" s="25" t="s">
        <v>137</v>
      </c>
      <c r="G127" s="26">
        <v>11232</v>
      </c>
      <c r="H127" s="27">
        <v>0</v>
      </c>
      <c r="I127" s="27">
        <f>ROUND(ROUND(H127,2)*ROUND(G127,3),2)</f>
      </c>
      <c r="O127">
        <f>(I127*21)/100</f>
      </c>
      <c r="P127" t="s">
        <v>13</v>
      </c>
    </row>
    <row r="128" spans="1:5" ht="12.75" customHeight="1">
      <c r="A128" s="28" t="s">
        <v>40</v>
      </c>
      <c r="E128" s="29" t="s">
        <v>268</v>
      </c>
    </row>
    <row r="129" spans="1:5" ht="12.75" customHeight="1">
      <c r="A129" s="30" t="s">
        <v>42</v>
      </c>
      <c r="E129" s="31" t="s">
        <v>786</v>
      </c>
    </row>
    <row r="130" spans="1:5" ht="12.75" customHeight="1">
      <c r="A130" t="s">
        <v>43</v>
      </c>
      <c r="E130" s="29" t="s">
        <v>270</v>
      </c>
    </row>
    <row r="131" spans="1:16" ht="12.75" customHeight="1">
      <c r="A131" s="19" t="s">
        <v>35</v>
      </c>
      <c r="B131" s="23" t="s">
        <v>249</v>
      </c>
      <c r="C131" s="23" t="s">
        <v>272</v>
      </c>
      <c r="D131" s="19" t="s">
        <v>37</v>
      </c>
      <c r="E131" s="24" t="s">
        <v>273</v>
      </c>
      <c r="F131" s="25" t="s">
        <v>137</v>
      </c>
      <c r="G131" s="26">
        <v>3744</v>
      </c>
      <c r="H131" s="27">
        <v>0</v>
      </c>
      <c r="I131" s="27">
        <f>ROUND(ROUND(H131,2)*ROUND(G131,3),2)</f>
      </c>
      <c r="O131">
        <f>(I131*21)/100</f>
      </c>
      <c r="P131" t="s">
        <v>13</v>
      </c>
    </row>
    <row r="132" spans="1:5" ht="25.5" customHeight="1">
      <c r="A132" s="28" t="s">
        <v>40</v>
      </c>
      <c r="E132" s="29" t="s">
        <v>274</v>
      </c>
    </row>
    <row r="133" spans="1:5" ht="12.75" customHeight="1">
      <c r="A133" s="30" t="s">
        <v>42</v>
      </c>
      <c r="E133" s="31" t="s">
        <v>787</v>
      </c>
    </row>
    <row r="134" spans="1:5" ht="12.75" customHeight="1">
      <c r="A134" t="s">
        <v>43</v>
      </c>
      <c r="E134" s="29" t="s">
        <v>276</v>
      </c>
    </row>
    <row r="135" spans="1:16" ht="12.75" customHeight="1">
      <c r="A135" s="19" t="s">
        <v>35</v>
      </c>
      <c r="B135" s="23" t="s">
        <v>253</v>
      </c>
      <c r="C135" s="23" t="s">
        <v>278</v>
      </c>
      <c r="D135" s="19" t="s">
        <v>37</v>
      </c>
      <c r="E135" s="24" t="s">
        <v>279</v>
      </c>
      <c r="F135" s="25" t="s">
        <v>137</v>
      </c>
      <c r="G135" s="26">
        <v>7488</v>
      </c>
      <c r="H135" s="27">
        <v>0</v>
      </c>
      <c r="I135" s="27">
        <f>ROUND(ROUND(H135,2)*ROUND(G135,3),2)</f>
      </c>
      <c r="O135">
        <f>(I135*21)/100</f>
      </c>
      <c r="P135" t="s">
        <v>13</v>
      </c>
    </row>
    <row r="136" spans="1:5" ht="38.25" customHeight="1">
      <c r="A136" s="28" t="s">
        <v>40</v>
      </c>
      <c r="E136" s="29" t="s">
        <v>280</v>
      </c>
    </row>
    <row r="137" spans="1:5" ht="12.75" customHeight="1">
      <c r="A137" s="30" t="s">
        <v>42</v>
      </c>
      <c r="E137" s="31" t="s">
        <v>788</v>
      </c>
    </row>
    <row r="138" spans="1:5" ht="12.75" customHeight="1">
      <c r="A138" t="s">
        <v>43</v>
      </c>
      <c r="E138" s="29" t="s">
        <v>282</v>
      </c>
    </row>
    <row r="139" spans="1:9" ht="12.75" customHeight="1">
      <c r="A139" s="5" t="s">
        <v>33</v>
      </c>
      <c r="B139" s="5"/>
      <c r="C139" s="35" t="s">
        <v>13</v>
      </c>
      <c r="D139" s="5"/>
      <c r="E139" s="21" t="s">
        <v>283</v>
      </c>
      <c r="F139" s="5"/>
      <c r="G139" s="5"/>
      <c r="H139" s="5"/>
      <c r="I139" s="36">
        <f>0+I140+I144+I148+I152+I156+I160+I164</f>
      </c>
    </row>
    <row r="140" spans="1:16" ht="12.75" customHeight="1">
      <c r="A140" s="19" t="s">
        <v>35</v>
      </c>
      <c r="B140" s="23" t="s">
        <v>259</v>
      </c>
      <c r="C140" s="23" t="s">
        <v>285</v>
      </c>
      <c r="D140" s="19" t="s">
        <v>37</v>
      </c>
      <c r="E140" s="24" t="s">
        <v>286</v>
      </c>
      <c r="F140" s="25" t="s">
        <v>179</v>
      </c>
      <c r="G140" s="26">
        <v>212</v>
      </c>
      <c r="H140" s="27">
        <v>0</v>
      </c>
      <c r="I140" s="27">
        <f>ROUND(ROUND(H140,2)*ROUND(G140,3),2)</f>
      </c>
      <c r="O140">
        <f>(I140*21)/100</f>
      </c>
      <c r="P140" t="s">
        <v>13</v>
      </c>
    </row>
    <row r="141" spans="1:5" ht="12.75" customHeight="1">
      <c r="A141" s="28" t="s">
        <v>40</v>
      </c>
      <c r="E141" s="29" t="s">
        <v>287</v>
      </c>
    </row>
    <row r="142" spans="1:5" ht="12.75" customHeight="1">
      <c r="A142" s="30" t="s">
        <v>42</v>
      </c>
      <c r="E142" s="31" t="s">
        <v>789</v>
      </c>
    </row>
    <row r="143" spans="1:5" ht="114.75" customHeight="1">
      <c r="A143" t="s">
        <v>43</v>
      </c>
      <c r="E143" s="29" t="s">
        <v>289</v>
      </c>
    </row>
    <row r="144" spans="1:16" ht="12.75" customHeight="1">
      <c r="A144" s="19" t="s">
        <v>35</v>
      </c>
      <c r="B144" s="23" t="s">
        <v>265</v>
      </c>
      <c r="C144" s="23" t="s">
        <v>291</v>
      </c>
      <c r="D144" s="19" t="s">
        <v>37</v>
      </c>
      <c r="E144" s="24" t="s">
        <v>292</v>
      </c>
      <c r="F144" s="25" t="s">
        <v>137</v>
      </c>
      <c r="G144" s="26">
        <v>340</v>
      </c>
      <c r="H144" s="27">
        <v>0</v>
      </c>
      <c r="I144" s="27">
        <f>ROUND(ROUND(H144,2)*ROUND(G144,3),2)</f>
      </c>
      <c r="O144">
        <f>(I144*21)/100</f>
      </c>
      <c r="P144" t="s">
        <v>13</v>
      </c>
    </row>
    <row r="145" spans="1:5" ht="12.75" customHeight="1">
      <c r="A145" s="28" t="s">
        <v>40</v>
      </c>
      <c r="E145" s="29" t="s">
        <v>293</v>
      </c>
    </row>
    <row r="146" spans="1:5" ht="12.75" customHeight="1">
      <c r="A146" s="30" t="s">
        <v>42</v>
      </c>
      <c r="E146" s="31" t="s">
        <v>790</v>
      </c>
    </row>
    <row r="147" spans="1:5" ht="38.25" customHeight="1">
      <c r="A147" t="s">
        <v>43</v>
      </c>
      <c r="E147" s="29" t="s">
        <v>295</v>
      </c>
    </row>
    <row r="148" spans="1:16" ht="12.75" customHeight="1">
      <c r="A148" s="19" t="s">
        <v>35</v>
      </c>
      <c r="B148" s="23" t="s">
        <v>271</v>
      </c>
      <c r="C148" s="23" t="s">
        <v>299</v>
      </c>
      <c r="D148" s="19" t="s">
        <v>37</v>
      </c>
      <c r="E148" s="24" t="s">
        <v>300</v>
      </c>
      <c r="F148" s="25" t="s">
        <v>121</v>
      </c>
      <c r="G148" s="26">
        <v>21.6</v>
      </c>
      <c r="H148" s="27">
        <v>0</v>
      </c>
      <c r="I148" s="27">
        <f>ROUND(ROUND(H148,2)*ROUND(G148,3),2)</f>
      </c>
      <c r="O148">
        <f>(I148*21)/100</f>
      </c>
      <c r="P148" t="s">
        <v>13</v>
      </c>
    </row>
    <row r="149" spans="1:5" ht="38.25" customHeight="1">
      <c r="A149" s="28" t="s">
        <v>40</v>
      </c>
      <c r="E149" s="29" t="s">
        <v>301</v>
      </c>
    </row>
    <row r="150" spans="1:5" ht="12.75" customHeight="1">
      <c r="A150" s="30" t="s">
        <v>42</v>
      </c>
      <c r="E150" s="31" t="s">
        <v>791</v>
      </c>
    </row>
    <row r="151" spans="1:5" ht="12.75" customHeight="1">
      <c r="A151" t="s">
        <v>43</v>
      </c>
      <c r="E151" s="29" t="s">
        <v>303</v>
      </c>
    </row>
    <row r="152" spans="1:16" ht="12.75" customHeight="1">
      <c r="A152" s="19" t="s">
        <v>35</v>
      </c>
      <c r="B152" s="23" t="s">
        <v>277</v>
      </c>
      <c r="C152" s="23" t="s">
        <v>311</v>
      </c>
      <c r="D152" s="19" t="s">
        <v>37</v>
      </c>
      <c r="E152" s="24" t="s">
        <v>312</v>
      </c>
      <c r="F152" s="25" t="s">
        <v>76</v>
      </c>
      <c r="G152" s="26">
        <v>96</v>
      </c>
      <c r="H152" s="27">
        <v>0</v>
      </c>
      <c r="I152" s="27">
        <f>ROUND(ROUND(H152,2)*ROUND(G152,3),2)</f>
      </c>
      <c r="O152">
        <f>(I152*21)/100</f>
      </c>
      <c r="P152" t="s">
        <v>13</v>
      </c>
    </row>
    <row r="153" spans="1:5" ht="63.75" customHeight="1">
      <c r="A153" s="28" t="s">
        <v>40</v>
      </c>
      <c r="E153" s="29" t="s">
        <v>313</v>
      </c>
    </row>
    <row r="154" spans="1:5" ht="12.75" customHeight="1">
      <c r="A154" s="30" t="s">
        <v>42</v>
      </c>
      <c r="E154" s="31" t="s">
        <v>792</v>
      </c>
    </row>
    <row r="155" spans="1:5" ht="12.75" customHeight="1">
      <c r="A155" t="s">
        <v>43</v>
      </c>
      <c r="E155" s="29" t="s">
        <v>315</v>
      </c>
    </row>
    <row r="156" spans="1:16" ht="12.75" customHeight="1">
      <c r="A156" s="19" t="s">
        <v>35</v>
      </c>
      <c r="B156" s="23" t="s">
        <v>284</v>
      </c>
      <c r="C156" s="23" t="s">
        <v>317</v>
      </c>
      <c r="D156" s="19" t="s">
        <v>50</v>
      </c>
      <c r="E156" s="24" t="s">
        <v>318</v>
      </c>
      <c r="F156" s="25" t="s">
        <v>137</v>
      </c>
      <c r="G156" s="26">
        <v>108</v>
      </c>
      <c r="H156" s="27">
        <v>0</v>
      </c>
      <c r="I156" s="27">
        <f>ROUND(ROUND(H156,2)*ROUND(G156,3),2)</f>
      </c>
      <c r="O156">
        <f>(I156*21)/100</f>
      </c>
      <c r="P156" t="s">
        <v>13</v>
      </c>
    </row>
    <row r="157" spans="1:5" ht="51" customHeight="1">
      <c r="A157" s="28" t="s">
        <v>40</v>
      </c>
      <c r="E157" s="29" t="s">
        <v>319</v>
      </c>
    </row>
    <row r="158" spans="1:5" ht="12.75" customHeight="1">
      <c r="A158" s="30" t="s">
        <v>42</v>
      </c>
      <c r="E158" s="31" t="s">
        <v>793</v>
      </c>
    </row>
    <row r="159" spans="1:5" ht="102" customHeight="1">
      <c r="A159" t="s">
        <v>43</v>
      </c>
      <c r="E159" s="29" t="s">
        <v>321</v>
      </c>
    </row>
    <row r="160" spans="1:16" ht="12.75" customHeight="1">
      <c r="A160" s="19" t="s">
        <v>35</v>
      </c>
      <c r="B160" s="23" t="s">
        <v>290</v>
      </c>
      <c r="C160" s="23" t="s">
        <v>317</v>
      </c>
      <c r="D160" s="19" t="s">
        <v>53</v>
      </c>
      <c r="E160" s="24" t="s">
        <v>318</v>
      </c>
      <c r="F160" s="25" t="s">
        <v>137</v>
      </c>
      <c r="G160" s="26">
        <v>24</v>
      </c>
      <c r="H160" s="27">
        <v>0</v>
      </c>
      <c r="I160" s="27">
        <f>ROUND(ROUND(H160,2)*ROUND(G160,3),2)</f>
      </c>
      <c r="O160">
        <f>(I160*21)/100</f>
      </c>
      <c r="P160" t="s">
        <v>13</v>
      </c>
    </row>
    <row r="161" spans="1:5" ht="25.5" customHeight="1">
      <c r="A161" s="28" t="s">
        <v>40</v>
      </c>
      <c r="E161" s="29" t="s">
        <v>323</v>
      </c>
    </row>
    <row r="162" spans="1:5" ht="12.75" customHeight="1">
      <c r="A162" s="30" t="s">
        <v>42</v>
      </c>
      <c r="E162" s="31" t="s">
        <v>794</v>
      </c>
    </row>
    <row r="163" spans="1:5" ht="102" customHeight="1">
      <c r="A163" t="s">
        <v>43</v>
      </c>
      <c r="E163" s="29" t="s">
        <v>321</v>
      </c>
    </row>
    <row r="164" spans="1:16" ht="12.75" customHeight="1">
      <c r="A164" s="19" t="s">
        <v>35</v>
      </c>
      <c r="B164" s="23" t="s">
        <v>296</v>
      </c>
      <c r="C164" s="23" t="s">
        <v>317</v>
      </c>
      <c r="D164" s="19" t="s">
        <v>127</v>
      </c>
      <c r="E164" s="24" t="s">
        <v>318</v>
      </c>
      <c r="F164" s="25" t="s">
        <v>137</v>
      </c>
      <c r="G164" s="26">
        <v>8840</v>
      </c>
      <c r="H164" s="27">
        <v>0</v>
      </c>
      <c r="I164" s="27">
        <f>ROUND(ROUND(H164,2)*ROUND(G164,3),2)</f>
      </c>
      <c r="O164">
        <f>(I164*21)/100</f>
      </c>
      <c r="P164" t="s">
        <v>13</v>
      </c>
    </row>
    <row r="165" spans="1:5" ht="25.5" customHeight="1">
      <c r="A165" s="28" t="s">
        <v>40</v>
      </c>
      <c r="E165" s="29" t="s">
        <v>326</v>
      </c>
    </row>
    <row r="166" spans="1:5" ht="12.75" customHeight="1">
      <c r="A166" s="30" t="s">
        <v>42</v>
      </c>
      <c r="E166" s="31" t="s">
        <v>795</v>
      </c>
    </row>
    <row r="167" spans="1:5" ht="102" customHeight="1">
      <c r="A167" t="s">
        <v>43</v>
      </c>
      <c r="E167" s="29" t="s">
        <v>321</v>
      </c>
    </row>
    <row r="168" spans="1:9" ht="12.75" customHeight="1">
      <c r="A168" s="5" t="s">
        <v>33</v>
      </c>
      <c r="B168" s="5"/>
      <c r="C168" s="35" t="s">
        <v>25</v>
      </c>
      <c r="D168" s="5"/>
      <c r="E168" s="21" t="s">
        <v>362</v>
      </c>
      <c r="F168" s="5"/>
      <c r="G168" s="5"/>
      <c r="H168" s="5"/>
      <c r="I168" s="36">
        <f>0+I169+I173+I177+I181+I185+I189+I193+I197+I201+I205+I209+I213+I217+I221+I225+I229+I233+I237+I241+I245+I249</f>
      </c>
    </row>
    <row r="169" spans="1:16" ht="12.75" customHeight="1">
      <c r="A169" s="19" t="s">
        <v>35</v>
      </c>
      <c r="B169" s="23" t="s">
        <v>298</v>
      </c>
      <c r="C169" s="23" t="s">
        <v>364</v>
      </c>
      <c r="D169" s="19" t="s">
        <v>37</v>
      </c>
      <c r="E169" s="24" t="s">
        <v>365</v>
      </c>
      <c r="F169" s="25" t="s">
        <v>137</v>
      </c>
      <c r="G169" s="26">
        <v>5304</v>
      </c>
      <c r="H169" s="27">
        <v>0</v>
      </c>
      <c r="I169" s="27">
        <f>ROUND(ROUND(H169,2)*ROUND(G169,3),2)</f>
      </c>
      <c r="O169">
        <f>(I169*21)/100</f>
      </c>
      <c r="P169" t="s">
        <v>13</v>
      </c>
    </row>
    <row r="170" spans="1:5" ht="25.5" customHeight="1">
      <c r="A170" s="28" t="s">
        <v>40</v>
      </c>
      <c r="E170" s="29" t="s">
        <v>366</v>
      </c>
    </row>
    <row r="171" spans="1:5" ht="12.75" customHeight="1">
      <c r="A171" s="30" t="s">
        <v>42</v>
      </c>
      <c r="E171" s="31" t="s">
        <v>796</v>
      </c>
    </row>
    <row r="172" spans="1:5" ht="102" customHeight="1">
      <c r="A172" t="s">
        <v>43</v>
      </c>
      <c r="E172" s="29" t="s">
        <v>368</v>
      </c>
    </row>
    <row r="173" spans="1:16" ht="12.75" customHeight="1">
      <c r="A173" s="19" t="s">
        <v>35</v>
      </c>
      <c r="B173" s="23" t="s">
        <v>304</v>
      </c>
      <c r="C173" s="23" t="s">
        <v>375</v>
      </c>
      <c r="D173" s="19" t="s">
        <v>50</v>
      </c>
      <c r="E173" s="24" t="s">
        <v>376</v>
      </c>
      <c r="F173" s="25" t="s">
        <v>137</v>
      </c>
      <c r="G173" s="26">
        <v>6188</v>
      </c>
      <c r="H173" s="27">
        <v>0</v>
      </c>
      <c r="I173" s="27">
        <f>ROUND(ROUND(H173,2)*ROUND(G173,3),2)</f>
      </c>
      <c r="O173">
        <f>(I173*21)/100</f>
      </c>
      <c r="P173" t="s">
        <v>13</v>
      </c>
    </row>
    <row r="174" spans="1:5" ht="25.5" customHeight="1">
      <c r="A174" s="28" t="s">
        <v>40</v>
      </c>
      <c r="E174" s="29" t="s">
        <v>377</v>
      </c>
    </row>
    <row r="175" spans="1:5" ht="12.75" customHeight="1">
      <c r="A175" s="30" t="s">
        <v>42</v>
      </c>
      <c r="E175" s="31" t="s">
        <v>797</v>
      </c>
    </row>
    <row r="176" spans="1:5" ht="51" customHeight="1">
      <c r="A176" t="s">
        <v>43</v>
      </c>
      <c r="E176" s="29" t="s">
        <v>373</v>
      </c>
    </row>
    <row r="177" spans="1:16" ht="12.75" customHeight="1">
      <c r="A177" s="19" t="s">
        <v>35</v>
      </c>
      <c r="B177" s="23" t="s">
        <v>310</v>
      </c>
      <c r="C177" s="23" t="s">
        <v>375</v>
      </c>
      <c r="D177" s="19" t="s">
        <v>53</v>
      </c>
      <c r="E177" s="24" t="s">
        <v>376</v>
      </c>
      <c r="F177" s="25" t="s">
        <v>137</v>
      </c>
      <c r="G177" s="26">
        <v>5746</v>
      </c>
      <c r="H177" s="27">
        <v>0</v>
      </c>
      <c r="I177" s="27">
        <f>ROUND(ROUND(H177,2)*ROUND(G177,3),2)</f>
      </c>
      <c r="O177">
        <f>(I177*21)/100</f>
      </c>
      <c r="P177" t="s">
        <v>13</v>
      </c>
    </row>
    <row r="178" spans="1:5" ht="25.5" customHeight="1">
      <c r="A178" s="28" t="s">
        <v>40</v>
      </c>
      <c r="E178" s="29" t="s">
        <v>380</v>
      </c>
    </row>
    <row r="179" spans="1:5" ht="12.75" customHeight="1">
      <c r="A179" s="30" t="s">
        <v>42</v>
      </c>
      <c r="E179" s="31" t="s">
        <v>798</v>
      </c>
    </row>
    <row r="180" spans="1:5" ht="51" customHeight="1">
      <c r="A180" t="s">
        <v>43</v>
      </c>
      <c r="E180" s="29" t="s">
        <v>373</v>
      </c>
    </row>
    <row r="181" spans="1:16" ht="12.75" customHeight="1">
      <c r="A181" s="19" t="s">
        <v>35</v>
      </c>
      <c r="B181" s="23" t="s">
        <v>316</v>
      </c>
      <c r="C181" s="23" t="s">
        <v>375</v>
      </c>
      <c r="D181" s="19" t="s">
        <v>127</v>
      </c>
      <c r="E181" s="24" t="s">
        <v>376</v>
      </c>
      <c r="F181" s="25" t="s">
        <v>137</v>
      </c>
      <c r="G181" s="26">
        <v>340</v>
      </c>
      <c r="H181" s="27">
        <v>0</v>
      </c>
      <c r="I181" s="27">
        <f>ROUND(ROUND(H181,2)*ROUND(G181,3),2)</f>
      </c>
      <c r="O181">
        <f>(I181*21)/100</f>
      </c>
      <c r="P181" t="s">
        <v>13</v>
      </c>
    </row>
    <row r="182" spans="1:5" ht="25.5" customHeight="1">
      <c r="A182" s="28" t="s">
        <v>40</v>
      </c>
      <c r="E182" s="29" t="s">
        <v>383</v>
      </c>
    </row>
    <row r="183" spans="1:5" ht="12.75" customHeight="1">
      <c r="A183" s="30" t="s">
        <v>42</v>
      </c>
      <c r="E183" s="31" t="s">
        <v>139</v>
      </c>
    </row>
    <row r="184" spans="1:5" ht="51" customHeight="1">
      <c r="A184" t="s">
        <v>43</v>
      </c>
      <c r="E184" s="29" t="s">
        <v>373</v>
      </c>
    </row>
    <row r="185" spans="1:16" ht="12.75" customHeight="1">
      <c r="A185" s="19" t="s">
        <v>35</v>
      </c>
      <c r="B185" s="23" t="s">
        <v>322</v>
      </c>
      <c r="C185" s="23" t="s">
        <v>387</v>
      </c>
      <c r="D185" s="19" t="s">
        <v>37</v>
      </c>
      <c r="E185" s="24" t="s">
        <v>388</v>
      </c>
      <c r="F185" s="25" t="s">
        <v>137</v>
      </c>
      <c r="G185" s="26">
        <v>5304</v>
      </c>
      <c r="H185" s="27">
        <v>0</v>
      </c>
      <c r="I185" s="27">
        <f>ROUND(ROUND(H185,2)*ROUND(G185,3),2)</f>
      </c>
      <c r="O185">
        <f>(I185*21)/100</f>
      </c>
      <c r="P185" t="s">
        <v>13</v>
      </c>
    </row>
    <row r="186" spans="1:5" ht="25.5" customHeight="1">
      <c r="A186" s="28" t="s">
        <v>40</v>
      </c>
      <c r="E186" s="29" t="s">
        <v>389</v>
      </c>
    </row>
    <row r="187" spans="1:5" ht="12.75" customHeight="1">
      <c r="A187" s="30" t="s">
        <v>42</v>
      </c>
      <c r="E187" s="31" t="s">
        <v>799</v>
      </c>
    </row>
    <row r="188" spans="1:5" ht="51" customHeight="1">
      <c r="A188" t="s">
        <v>43</v>
      </c>
      <c r="E188" s="29" t="s">
        <v>373</v>
      </c>
    </row>
    <row r="189" spans="1:16" ht="12.75" customHeight="1">
      <c r="A189" s="19" t="s">
        <v>35</v>
      </c>
      <c r="B189" s="23" t="s">
        <v>325</v>
      </c>
      <c r="C189" s="23" t="s">
        <v>394</v>
      </c>
      <c r="D189" s="19" t="s">
        <v>37</v>
      </c>
      <c r="E189" s="24" t="s">
        <v>395</v>
      </c>
      <c r="F189" s="25" t="s">
        <v>137</v>
      </c>
      <c r="G189" s="26">
        <v>8590</v>
      </c>
      <c r="H189" s="27">
        <v>0</v>
      </c>
      <c r="I189" s="27">
        <f>ROUND(ROUND(H189,2)*ROUND(G189,3),2)</f>
      </c>
      <c r="O189">
        <f>(I189*21)/100</f>
      </c>
      <c r="P189" t="s">
        <v>13</v>
      </c>
    </row>
    <row r="190" spans="1:5" ht="63.75" customHeight="1">
      <c r="A190" s="28" t="s">
        <v>40</v>
      </c>
      <c r="E190" s="29" t="s">
        <v>800</v>
      </c>
    </row>
    <row r="191" spans="1:5" ht="12.75" customHeight="1">
      <c r="A191" s="30" t="s">
        <v>42</v>
      </c>
      <c r="E191" s="31" t="s">
        <v>801</v>
      </c>
    </row>
    <row r="192" spans="1:5" ht="63.75" customHeight="1">
      <c r="A192" t="s">
        <v>43</v>
      </c>
      <c r="E192" s="29" t="s">
        <v>398</v>
      </c>
    </row>
    <row r="193" spans="1:16" ht="12.75" customHeight="1">
      <c r="A193" s="19" t="s">
        <v>35</v>
      </c>
      <c r="B193" s="23" t="s">
        <v>328</v>
      </c>
      <c r="C193" s="23" t="s">
        <v>400</v>
      </c>
      <c r="D193" s="19" t="s">
        <v>53</v>
      </c>
      <c r="E193" s="24" t="s">
        <v>401</v>
      </c>
      <c r="F193" s="25" t="s">
        <v>137</v>
      </c>
      <c r="G193" s="26">
        <v>2055</v>
      </c>
      <c r="H193" s="27">
        <v>0</v>
      </c>
      <c r="I193" s="27">
        <f>ROUND(ROUND(H193,2)*ROUND(G193,3),2)</f>
      </c>
      <c r="O193">
        <f>(I193*21)/100</f>
      </c>
      <c r="P193" t="s">
        <v>13</v>
      </c>
    </row>
    <row r="194" spans="1:5" ht="25.5" customHeight="1">
      <c r="A194" s="28" t="s">
        <v>40</v>
      </c>
      <c r="E194" s="29" t="s">
        <v>402</v>
      </c>
    </row>
    <row r="195" spans="1:5" ht="12.75" customHeight="1">
      <c r="A195" s="30" t="s">
        <v>42</v>
      </c>
      <c r="E195" s="31" t="s">
        <v>139</v>
      </c>
    </row>
    <row r="196" spans="1:5" ht="38.25" customHeight="1">
      <c r="A196" t="s">
        <v>43</v>
      </c>
      <c r="E196" s="29" t="s">
        <v>403</v>
      </c>
    </row>
    <row r="197" spans="1:16" ht="12.75" customHeight="1">
      <c r="A197" s="19" t="s">
        <v>35</v>
      </c>
      <c r="B197" s="23" t="s">
        <v>331</v>
      </c>
      <c r="C197" s="23" t="s">
        <v>405</v>
      </c>
      <c r="D197" s="19" t="s">
        <v>50</v>
      </c>
      <c r="E197" s="24" t="s">
        <v>406</v>
      </c>
      <c r="F197" s="25" t="s">
        <v>137</v>
      </c>
      <c r="G197" s="26">
        <v>5746</v>
      </c>
      <c r="H197" s="27">
        <v>0</v>
      </c>
      <c r="I197" s="27">
        <f>ROUND(ROUND(H197,2)*ROUND(G197,3),2)</f>
      </c>
      <c r="O197">
        <f>(I197*21)/100</f>
      </c>
      <c r="P197" t="s">
        <v>13</v>
      </c>
    </row>
    <row r="198" spans="1:5" ht="38.25" customHeight="1">
      <c r="A198" s="28" t="s">
        <v>40</v>
      </c>
      <c r="E198" s="29" t="s">
        <v>407</v>
      </c>
    </row>
    <row r="199" spans="1:5" ht="12.75" customHeight="1">
      <c r="A199" s="30" t="s">
        <v>42</v>
      </c>
      <c r="E199" s="31" t="s">
        <v>798</v>
      </c>
    </row>
    <row r="200" spans="1:5" ht="51" customHeight="1">
      <c r="A200" t="s">
        <v>43</v>
      </c>
      <c r="E200" s="29" t="s">
        <v>409</v>
      </c>
    </row>
    <row r="201" spans="1:16" ht="12.75" customHeight="1">
      <c r="A201" s="19" t="s">
        <v>35</v>
      </c>
      <c r="B201" s="23" t="s">
        <v>337</v>
      </c>
      <c r="C201" s="23" t="s">
        <v>405</v>
      </c>
      <c r="D201" s="19" t="s">
        <v>53</v>
      </c>
      <c r="E201" s="24" t="s">
        <v>406</v>
      </c>
      <c r="F201" s="25" t="s">
        <v>137</v>
      </c>
      <c r="G201" s="26">
        <v>8590</v>
      </c>
      <c r="H201" s="27">
        <v>0</v>
      </c>
      <c r="I201" s="27">
        <f>ROUND(ROUND(H201,2)*ROUND(G201,3),2)</f>
      </c>
      <c r="O201">
        <f>(I201*21)/100</f>
      </c>
      <c r="P201" t="s">
        <v>13</v>
      </c>
    </row>
    <row r="202" spans="1:5" ht="38.25" customHeight="1">
      <c r="A202" s="28" t="s">
        <v>40</v>
      </c>
      <c r="E202" s="29" t="s">
        <v>411</v>
      </c>
    </row>
    <row r="203" spans="1:5" ht="12.75" customHeight="1">
      <c r="A203" s="30" t="s">
        <v>42</v>
      </c>
      <c r="E203" s="31" t="s">
        <v>801</v>
      </c>
    </row>
    <row r="204" spans="1:5" ht="51" customHeight="1">
      <c r="A204" t="s">
        <v>43</v>
      </c>
      <c r="E204" s="29" t="s">
        <v>409</v>
      </c>
    </row>
    <row r="205" spans="1:16" ht="12.75" customHeight="1">
      <c r="A205" s="19" t="s">
        <v>35</v>
      </c>
      <c r="B205" s="23" t="s">
        <v>344</v>
      </c>
      <c r="C205" s="23" t="s">
        <v>414</v>
      </c>
      <c r="D205" s="19" t="s">
        <v>50</v>
      </c>
      <c r="E205" s="24" t="s">
        <v>415</v>
      </c>
      <c r="F205" s="25" t="s">
        <v>137</v>
      </c>
      <c r="G205" s="26">
        <v>5525</v>
      </c>
      <c r="H205" s="27">
        <v>0</v>
      </c>
      <c r="I205" s="27">
        <f>ROUND(ROUND(H205,2)*ROUND(G205,3),2)</f>
      </c>
      <c r="O205">
        <f>(I205*21)/100</f>
      </c>
      <c r="P205" t="s">
        <v>13</v>
      </c>
    </row>
    <row r="206" spans="1:5" ht="25.5" customHeight="1">
      <c r="A206" s="28" t="s">
        <v>40</v>
      </c>
      <c r="E206" s="29" t="s">
        <v>416</v>
      </c>
    </row>
    <row r="207" spans="1:5" ht="12.75" customHeight="1">
      <c r="A207" s="30" t="s">
        <v>42</v>
      </c>
      <c r="E207" s="31" t="s">
        <v>802</v>
      </c>
    </row>
    <row r="208" spans="1:5" ht="51" customHeight="1">
      <c r="A208" t="s">
        <v>43</v>
      </c>
      <c r="E208" s="29" t="s">
        <v>409</v>
      </c>
    </row>
    <row r="209" spans="1:16" ht="12.75" customHeight="1">
      <c r="A209" s="19" t="s">
        <v>35</v>
      </c>
      <c r="B209" s="23" t="s">
        <v>351</v>
      </c>
      <c r="C209" s="23" t="s">
        <v>414</v>
      </c>
      <c r="D209" s="19" t="s">
        <v>53</v>
      </c>
      <c r="E209" s="24" t="s">
        <v>415</v>
      </c>
      <c r="F209" s="25" t="s">
        <v>137</v>
      </c>
      <c r="G209" s="26">
        <v>13778</v>
      </c>
      <c r="H209" s="27">
        <v>0</v>
      </c>
      <c r="I209" s="27">
        <f>ROUND(ROUND(H209,2)*ROUND(G209,3),2)</f>
      </c>
      <c r="O209">
        <f>(I209*21)/100</f>
      </c>
      <c r="P209" t="s">
        <v>13</v>
      </c>
    </row>
    <row r="210" spans="1:5" ht="25.5" customHeight="1">
      <c r="A210" s="28" t="s">
        <v>40</v>
      </c>
      <c r="E210" s="29" t="s">
        <v>419</v>
      </c>
    </row>
    <row r="211" spans="1:5" ht="12.75" customHeight="1">
      <c r="A211" s="30" t="s">
        <v>42</v>
      </c>
      <c r="E211" s="31" t="s">
        <v>803</v>
      </c>
    </row>
    <row r="212" spans="1:5" ht="51" customHeight="1">
      <c r="A212" t="s">
        <v>43</v>
      </c>
      <c r="E212" s="29" t="s">
        <v>409</v>
      </c>
    </row>
    <row r="213" spans="1:16" ht="12.75" customHeight="1">
      <c r="A213" s="19" t="s">
        <v>35</v>
      </c>
      <c r="B213" s="23" t="s">
        <v>357</v>
      </c>
      <c r="C213" s="23" t="s">
        <v>422</v>
      </c>
      <c r="D213" s="19" t="s">
        <v>37</v>
      </c>
      <c r="E213" s="24" t="s">
        <v>423</v>
      </c>
      <c r="F213" s="25" t="s">
        <v>137</v>
      </c>
      <c r="G213" s="26">
        <v>10955</v>
      </c>
      <c r="H213" s="27">
        <v>0</v>
      </c>
      <c r="I213" s="27">
        <f>ROUND(ROUND(H213,2)*ROUND(G213,3),2)</f>
      </c>
      <c r="O213">
        <f>(I213*21)/100</f>
      </c>
      <c r="P213" t="s">
        <v>13</v>
      </c>
    </row>
    <row r="214" spans="1:5" ht="12.75" customHeight="1">
      <c r="A214" s="28" t="s">
        <v>40</v>
      </c>
      <c r="E214" s="29" t="s">
        <v>424</v>
      </c>
    </row>
    <row r="215" spans="1:5" ht="12.75" customHeight="1">
      <c r="A215" s="30" t="s">
        <v>42</v>
      </c>
      <c r="E215" s="31" t="s">
        <v>804</v>
      </c>
    </row>
    <row r="216" spans="1:5" ht="51" customHeight="1">
      <c r="A216" t="s">
        <v>43</v>
      </c>
      <c r="E216" s="29" t="s">
        <v>409</v>
      </c>
    </row>
    <row r="217" spans="1:16" ht="12.75" customHeight="1">
      <c r="A217" s="19" t="s">
        <v>35</v>
      </c>
      <c r="B217" s="23" t="s">
        <v>363</v>
      </c>
      <c r="C217" s="23" t="s">
        <v>427</v>
      </c>
      <c r="D217" s="19" t="s">
        <v>37</v>
      </c>
      <c r="E217" s="24" t="s">
        <v>428</v>
      </c>
      <c r="F217" s="25" t="s">
        <v>137</v>
      </c>
      <c r="G217" s="26">
        <v>8764</v>
      </c>
      <c r="H217" s="27">
        <v>0</v>
      </c>
      <c r="I217" s="27">
        <f>ROUND(ROUND(H217,2)*ROUND(G217,3),2)</f>
      </c>
      <c r="O217">
        <f>(I217*21)/100</f>
      </c>
      <c r="P217" t="s">
        <v>13</v>
      </c>
    </row>
    <row r="218" spans="1:5" ht="12.75" customHeight="1">
      <c r="A218" s="28" t="s">
        <v>40</v>
      </c>
      <c r="E218" s="29" t="s">
        <v>429</v>
      </c>
    </row>
    <row r="219" spans="1:5" ht="12.75" customHeight="1">
      <c r="A219" s="30" t="s">
        <v>42</v>
      </c>
      <c r="E219" s="31" t="s">
        <v>805</v>
      </c>
    </row>
    <row r="220" spans="1:5" ht="38.25" customHeight="1">
      <c r="A220" t="s">
        <v>43</v>
      </c>
      <c r="E220" s="29" t="s">
        <v>431</v>
      </c>
    </row>
    <row r="221" spans="1:16" ht="12.75" customHeight="1">
      <c r="A221" s="19" t="s">
        <v>35</v>
      </c>
      <c r="B221" s="23" t="s">
        <v>369</v>
      </c>
      <c r="C221" s="23" t="s">
        <v>433</v>
      </c>
      <c r="D221" s="19" t="s">
        <v>37</v>
      </c>
      <c r="E221" s="24" t="s">
        <v>434</v>
      </c>
      <c r="F221" s="25" t="s">
        <v>137</v>
      </c>
      <c r="G221" s="26">
        <v>13070</v>
      </c>
      <c r="H221" s="27">
        <v>0</v>
      </c>
      <c r="I221" s="27">
        <f>ROUND(ROUND(H221,2)*ROUND(G221,3),2)</f>
      </c>
      <c r="O221">
        <f>(I221*21)/100</f>
      </c>
      <c r="P221" t="s">
        <v>13</v>
      </c>
    </row>
    <row r="222" spans="1:5" ht="25.5" customHeight="1">
      <c r="A222" s="28" t="s">
        <v>40</v>
      </c>
      <c r="E222" s="29" t="s">
        <v>435</v>
      </c>
    </row>
    <row r="223" spans="1:5" ht="12.75" customHeight="1">
      <c r="A223" s="30" t="s">
        <v>42</v>
      </c>
      <c r="E223" s="31" t="s">
        <v>139</v>
      </c>
    </row>
    <row r="224" spans="1:5" ht="102" customHeight="1">
      <c r="A224" t="s">
        <v>43</v>
      </c>
      <c r="E224" s="29" t="s">
        <v>806</v>
      </c>
    </row>
    <row r="225" spans="1:16" ht="12.75" customHeight="1">
      <c r="A225" s="19" t="s">
        <v>35</v>
      </c>
      <c r="B225" s="23" t="s">
        <v>374</v>
      </c>
      <c r="C225" s="23" t="s">
        <v>438</v>
      </c>
      <c r="D225" s="19" t="s">
        <v>37</v>
      </c>
      <c r="E225" s="24" t="s">
        <v>439</v>
      </c>
      <c r="F225" s="25" t="s">
        <v>137</v>
      </c>
      <c r="G225" s="26">
        <v>13778</v>
      </c>
      <c r="H225" s="27">
        <v>0</v>
      </c>
      <c r="I225" s="27">
        <f>ROUND(ROUND(H225,2)*ROUND(G225,3),2)</f>
      </c>
      <c r="O225">
        <f>(I225*21)/100</f>
      </c>
      <c r="P225" t="s">
        <v>13</v>
      </c>
    </row>
    <row r="226" spans="1:5" ht="25.5" customHeight="1">
      <c r="A226" s="28" t="s">
        <v>40</v>
      </c>
      <c r="E226" s="29" t="s">
        <v>440</v>
      </c>
    </row>
    <row r="227" spans="1:5" ht="12.75" customHeight="1">
      <c r="A227" s="30" t="s">
        <v>42</v>
      </c>
      <c r="E227" s="31" t="s">
        <v>803</v>
      </c>
    </row>
    <row r="228" spans="1:5" ht="89.25" customHeight="1">
      <c r="A228" t="s">
        <v>43</v>
      </c>
      <c r="E228" s="29" t="s">
        <v>436</v>
      </c>
    </row>
    <row r="229" spans="1:16" ht="12.75" customHeight="1">
      <c r="A229" s="19" t="s">
        <v>35</v>
      </c>
      <c r="B229" s="23" t="s">
        <v>379</v>
      </c>
      <c r="C229" s="23" t="s">
        <v>442</v>
      </c>
      <c r="D229" s="19" t="s">
        <v>37</v>
      </c>
      <c r="E229" s="24" t="s">
        <v>443</v>
      </c>
      <c r="F229" s="25" t="s">
        <v>137</v>
      </c>
      <c r="G229" s="26">
        <v>5525</v>
      </c>
      <c r="H229" s="27">
        <v>0</v>
      </c>
      <c r="I229" s="27">
        <f>ROUND(ROUND(H229,2)*ROUND(G229,3),2)</f>
      </c>
      <c r="O229">
        <f>(I229*21)/100</f>
      </c>
      <c r="P229" t="s">
        <v>13</v>
      </c>
    </row>
    <row r="230" spans="1:5" ht="25.5" customHeight="1">
      <c r="A230" s="28" t="s">
        <v>40</v>
      </c>
      <c r="E230" s="29" t="s">
        <v>444</v>
      </c>
    </row>
    <row r="231" spans="1:5" ht="12.75" customHeight="1">
      <c r="A231" s="30" t="s">
        <v>42</v>
      </c>
      <c r="E231" s="31" t="s">
        <v>802</v>
      </c>
    </row>
    <row r="232" spans="1:5" ht="89.25" customHeight="1">
      <c r="A232" t="s">
        <v>43</v>
      </c>
      <c r="E232" s="29" t="s">
        <v>436</v>
      </c>
    </row>
    <row r="233" spans="1:16" ht="12.75" customHeight="1">
      <c r="A233" s="19" t="s">
        <v>35</v>
      </c>
      <c r="B233" s="23" t="s">
        <v>382</v>
      </c>
      <c r="C233" s="23" t="s">
        <v>446</v>
      </c>
      <c r="D233" s="19" t="s">
        <v>50</v>
      </c>
      <c r="E233" s="24" t="s">
        <v>447</v>
      </c>
      <c r="F233" s="25" t="s">
        <v>137</v>
      </c>
      <c r="G233" s="26">
        <v>70</v>
      </c>
      <c r="H233" s="27">
        <v>0</v>
      </c>
      <c r="I233" s="27">
        <f>ROUND(ROUND(H233,2)*ROUND(G233,3),2)</f>
      </c>
      <c r="O233">
        <f>(I233*21)/100</f>
      </c>
      <c r="P233" t="s">
        <v>13</v>
      </c>
    </row>
    <row r="234" spans="1:5" ht="51" customHeight="1">
      <c r="A234" s="28" t="s">
        <v>40</v>
      </c>
      <c r="E234" s="29" t="s">
        <v>807</v>
      </c>
    </row>
    <row r="235" spans="1:5" ht="12.75" customHeight="1">
      <c r="A235" s="30" t="s">
        <v>42</v>
      </c>
      <c r="E235" s="31" t="s">
        <v>37</v>
      </c>
    </row>
    <row r="236" spans="1:5" ht="89.25" customHeight="1">
      <c r="A236" t="s">
        <v>43</v>
      </c>
      <c r="E236" s="29" t="s">
        <v>449</v>
      </c>
    </row>
    <row r="237" spans="1:16" ht="12.75" customHeight="1">
      <c r="A237" s="19" t="s">
        <v>35</v>
      </c>
      <c r="B237" s="23" t="s">
        <v>384</v>
      </c>
      <c r="C237" s="23" t="s">
        <v>446</v>
      </c>
      <c r="D237" s="19" t="s">
        <v>53</v>
      </c>
      <c r="E237" s="24" t="s">
        <v>447</v>
      </c>
      <c r="F237" s="25" t="s">
        <v>137</v>
      </c>
      <c r="G237" s="26">
        <v>5</v>
      </c>
      <c r="H237" s="27">
        <v>0</v>
      </c>
      <c r="I237" s="27">
        <f>ROUND(ROUND(H237,2)*ROUND(G237,3),2)</f>
      </c>
      <c r="O237">
        <f>(I237*21)/100</f>
      </c>
      <c r="P237" t="s">
        <v>13</v>
      </c>
    </row>
    <row r="238" spans="1:5" ht="25.5" customHeight="1">
      <c r="A238" s="28" t="s">
        <v>40</v>
      </c>
      <c r="E238" s="29" t="s">
        <v>808</v>
      </c>
    </row>
    <row r="239" spans="1:5" ht="12.75" customHeight="1">
      <c r="A239" s="30" t="s">
        <v>42</v>
      </c>
      <c r="E239" s="31" t="s">
        <v>37</v>
      </c>
    </row>
    <row r="240" spans="1:5" ht="89.25" customHeight="1">
      <c r="A240" t="s">
        <v>43</v>
      </c>
      <c r="E240" s="29" t="s">
        <v>449</v>
      </c>
    </row>
    <row r="241" spans="1:16" ht="12.75" customHeight="1">
      <c r="A241" s="19" t="s">
        <v>35</v>
      </c>
      <c r="B241" s="23" t="s">
        <v>386</v>
      </c>
      <c r="C241" s="23" t="s">
        <v>454</v>
      </c>
      <c r="D241" s="19" t="s">
        <v>50</v>
      </c>
      <c r="E241" s="24" t="s">
        <v>455</v>
      </c>
      <c r="F241" s="25" t="s">
        <v>137</v>
      </c>
      <c r="G241" s="26">
        <v>6</v>
      </c>
      <c r="H241" s="27">
        <v>0</v>
      </c>
      <c r="I241" s="27">
        <f>ROUND(ROUND(H241,2)*ROUND(G241,3),2)</f>
      </c>
      <c r="O241">
        <f>(I241*21)/100</f>
      </c>
      <c r="P241" t="s">
        <v>13</v>
      </c>
    </row>
    <row r="242" spans="1:5" ht="51" customHeight="1">
      <c r="A242" s="28" t="s">
        <v>40</v>
      </c>
      <c r="E242" s="29" t="s">
        <v>809</v>
      </c>
    </row>
    <row r="243" spans="1:5" ht="12.75" customHeight="1">
      <c r="A243" s="30" t="s">
        <v>42</v>
      </c>
      <c r="E243" s="31" t="s">
        <v>37</v>
      </c>
    </row>
    <row r="244" spans="1:5" ht="89.25" customHeight="1">
      <c r="A244" t="s">
        <v>43</v>
      </c>
      <c r="E244" s="29" t="s">
        <v>449</v>
      </c>
    </row>
    <row r="245" spans="1:16" ht="12.75" customHeight="1">
      <c r="A245" s="19" t="s">
        <v>35</v>
      </c>
      <c r="B245" s="23" t="s">
        <v>391</v>
      </c>
      <c r="C245" s="23" t="s">
        <v>454</v>
      </c>
      <c r="D245" s="19" t="s">
        <v>53</v>
      </c>
      <c r="E245" s="24" t="s">
        <v>455</v>
      </c>
      <c r="F245" s="25" t="s">
        <v>137</v>
      </c>
      <c r="G245" s="26">
        <v>1</v>
      </c>
      <c r="H245" s="27">
        <v>0</v>
      </c>
      <c r="I245" s="27">
        <f>ROUND(ROUND(H245,2)*ROUND(G245,3),2)</f>
      </c>
      <c r="O245">
        <f>(I245*21)/100</f>
      </c>
      <c r="P245" t="s">
        <v>13</v>
      </c>
    </row>
    <row r="246" spans="1:5" ht="25.5" customHeight="1">
      <c r="A246" s="28" t="s">
        <v>40</v>
      </c>
      <c r="E246" s="29" t="s">
        <v>810</v>
      </c>
    </row>
    <row r="247" spans="1:5" ht="12.75" customHeight="1">
      <c r="A247" s="30" t="s">
        <v>42</v>
      </c>
      <c r="E247" s="31" t="s">
        <v>37</v>
      </c>
    </row>
    <row r="248" spans="1:5" ht="89.25" customHeight="1">
      <c r="A248" t="s">
        <v>43</v>
      </c>
      <c r="E248" s="29" t="s">
        <v>449</v>
      </c>
    </row>
    <row r="249" spans="1:16" ht="12.75" customHeight="1">
      <c r="A249" s="19" t="s">
        <v>35</v>
      </c>
      <c r="B249" s="23" t="s">
        <v>393</v>
      </c>
      <c r="C249" s="23" t="s">
        <v>463</v>
      </c>
      <c r="D249" s="19" t="s">
        <v>50</v>
      </c>
      <c r="E249" s="24" t="s">
        <v>464</v>
      </c>
      <c r="F249" s="25" t="s">
        <v>179</v>
      </c>
      <c r="G249" s="26">
        <v>168</v>
      </c>
      <c r="H249" s="27">
        <v>0</v>
      </c>
      <c r="I249" s="27">
        <f>ROUND(ROUND(H249,2)*ROUND(G249,3),2)</f>
      </c>
      <c r="O249">
        <f>(I249*21)/100</f>
      </c>
      <c r="P249" t="s">
        <v>13</v>
      </c>
    </row>
    <row r="250" spans="1:5" ht="25.5" customHeight="1">
      <c r="A250" s="28" t="s">
        <v>40</v>
      </c>
      <c r="E250" s="29" t="s">
        <v>811</v>
      </c>
    </row>
    <row r="251" spans="1:5" ht="12.75" customHeight="1">
      <c r="A251" s="30" t="s">
        <v>42</v>
      </c>
      <c r="E251" s="31" t="s">
        <v>812</v>
      </c>
    </row>
    <row r="252" spans="1:5" ht="38.25" customHeight="1">
      <c r="A252" t="s">
        <v>43</v>
      </c>
      <c r="E252" s="29" t="s">
        <v>467</v>
      </c>
    </row>
    <row r="253" spans="1:9" ht="12.75" customHeight="1">
      <c r="A253" s="5" t="s">
        <v>33</v>
      </c>
      <c r="B253" s="5"/>
      <c r="C253" s="35" t="s">
        <v>66</v>
      </c>
      <c r="D253" s="5"/>
      <c r="E253" s="21" t="s">
        <v>475</v>
      </c>
      <c r="F253" s="5"/>
      <c r="G253" s="5"/>
      <c r="H253" s="5"/>
      <c r="I253" s="36">
        <f>0+I254+I258</f>
      </c>
    </row>
    <row r="254" spans="1:16" ht="12.75" customHeight="1">
      <c r="A254" s="19" t="s">
        <v>35</v>
      </c>
      <c r="B254" s="23" t="s">
        <v>399</v>
      </c>
      <c r="C254" s="23" t="s">
        <v>477</v>
      </c>
      <c r="D254" s="19" t="s">
        <v>37</v>
      </c>
      <c r="E254" s="24" t="s">
        <v>478</v>
      </c>
      <c r="F254" s="25" t="s">
        <v>76</v>
      </c>
      <c r="G254" s="26">
        <v>5</v>
      </c>
      <c r="H254" s="27">
        <v>0</v>
      </c>
      <c r="I254" s="27">
        <f>ROUND(ROUND(H254,2)*ROUND(G254,3),2)</f>
      </c>
      <c r="O254">
        <f>(I254*21)/100</f>
      </c>
      <c r="P254" t="s">
        <v>13</v>
      </c>
    </row>
    <row r="255" spans="1:5" ht="12.75" customHeight="1">
      <c r="A255" s="28" t="s">
        <v>40</v>
      </c>
      <c r="E255" s="29" t="s">
        <v>479</v>
      </c>
    </row>
    <row r="256" spans="1:5" ht="12.75" customHeight="1">
      <c r="A256" s="30" t="s">
        <v>42</v>
      </c>
      <c r="E256" s="31" t="s">
        <v>37</v>
      </c>
    </row>
    <row r="257" spans="1:5" ht="12.75" customHeight="1">
      <c r="A257" t="s">
        <v>43</v>
      </c>
      <c r="E257" s="29" t="s">
        <v>480</v>
      </c>
    </row>
    <row r="258" spans="1:16" ht="12.75" customHeight="1">
      <c r="A258" s="19" t="s">
        <v>35</v>
      </c>
      <c r="B258" s="23" t="s">
        <v>404</v>
      </c>
      <c r="C258" s="23" t="s">
        <v>482</v>
      </c>
      <c r="D258" s="19" t="s">
        <v>37</v>
      </c>
      <c r="E258" s="24" t="s">
        <v>483</v>
      </c>
      <c r="F258" s="25" t="s">
        <v>76</v>
      </c>
      <c r="G258" s="26">
        <v>10</v>
      </c>
      <c r="H258" s="27">
        <v>0</v>
      </c>
      <c r="I258" s="27">
        <f>ROUND(ROUND(H258,2)*ROUND(G258,3),2)</f>
      </c>
      <c r="O258">
        <f>(I258*21)/100</f>
      </c>
      <c r="P258" t="s">
        <v>13</v>
      </c>
    </row>
    <row r="259" spans="1:5" ht="12.75" customHeight="1">
      <c r="A259" s="28" t="s">
        <v>40</v>
      </c>
      <c r="E259" s="29" t="s">
        <v>479</v>
      </c>
    </row>
    <row r="260" spans="1:5" ht="12.75" customHeight="1">
      <c r="A260" s="30" t="s">
        <v>42</v>
      </c>
      <c r="E260" s="31" t="s">
        <v>37</v>
      </c>
    </row>
    <row r="261" spans="1:5" ht="12.75" customHeight="1">
      <c r="A261" t="s">
        <v>43</v>
      </c>
      <c r="E261" s="29" t="s">
        <v>480</v>
      </c>
    </row>
    <row r="262" spans="1:9" ht="12.75" customHeight="1">
      <c r="A262" s="5" t="s">
        <v>33</v>
      </c>
      <c r="B262" s="5"/>
      <c r="C262" s="35" t="s">
        <v>30</v>
      </c>
      <c r="D262" s="5"/>
      <c r="E262" s="21" t="s">
        <v>484</v>
      </c>
      <c r="F262" s="5"/>
      <c r="G262" s="5"/>
      <c r="H262" s="5"/>
      <c r="I262" s="36">
        <f>0+I263+I267+I271+I275+I279+I283+I287+I291+I295+I299+I303+I307+I311+I315</f>
      </c>
    </row>
    <row r="263" spans="1:16" ht="12.75" customHeight="1">
      <c r="A263" s="19" t="s">
        <v>35</v>
      </c>
      <c r="B263" s="23" t="s">
        <v>410</v>
      </c>
      <c r="C263" s="23" t="s">
        <v>497</v>
      </c>
      <c r="D263" s="19" t="s">
        <v>37</v>
      </c>
      <c r="E263" s="24" t="s">
        <v>498</v>
      </c>
      <c r="F263" s="25" t="s">
        <v>179</v>
      </c>
      <c r="G263" s="26">
        <v>10</v>
      </c>
      <c r="H263" s="27">
        <v>0</v>
      </c>
      <c r="I263" s="27">
        <f>ROUND(ROUND(H263,2)*ROUND(G263,3),2)</f>
      </c>
      <c r="O263">
        <f>(I263*21)/100</f>
      </c>
      <c r="P263" t="s">
        <v>13</v>
      </c>
    </row>
    <row r="264" spans="1:5" ht="38.25" customHeight="1">
      <c r="A264" s="28" t="s">
        <v>40</v>
      </c>
      <c r="E264" s="29" t="s">
        <v>813</v>
      </c>
    </row>
    <row r="265" spans="1:5" ht="12.75" customHeight="1">
      <c r="A265" s="30" t="s">
        <v>42</v>
      </c>
      <c r="E265" s="31" t="s">
        <v>181</v>
      </c>
    </row>
    <row r="266" spans="1:5" ht="76.5" customHeight="1">
      <c r="A266" t="s">
        <v>43</v>
      </c>
      <c r="E266" s="29" t="s">
        <v>500</v>
      </c>
    </row>
    <row r="267" spans="1:16" ht="12.75" customHeight="1">
      <c r="A267" s="19" t="s">
        <v>35</v>
      </c>
      <c r="B267" s="23" t="s">
        <v>413</v>
      </c>
      <c r="C267" s="23" t="s">
        <v>814</v>
      </c>
      <c r="D267" s="19" t="s">
        <v>37</v>
      </c>
      <c r="E267" s="24" t="s">
        <v>815</v>
      </c>
      <c r="F267" s="25" t="s">
        <v>76</v>
      </c>
      <c r="G267" s="26">
        <v>1</v>
      </c>
      <c r="H267" s="27">
        <v>0</v>
      </c>
      <c r="I267" s="27">
        <f>ROUND(ROUND(H267,2)*ROUND(G267,3),2)</f>
      </c>
      <c r="O267">
        <f>(I267*21)/100</f>
      </c>
      <c r="P267" t="s">
        <v>13</v>
      </c>
    </row>
    <row r="268" spans="1:5" ht="25.5" customHeight="1">
      <c r="A268" s="28" t="s">
        <v>40</v>
      </c>
      <c r="E268" s="29" t="s">
        <v>816</v>
      </c>
    </row>
    <row r="269" spans="1:5" ht="12.75" customHeight="1">
      <c r="A269" s="30" t="s">
        <v>42</v>
      </c>
      <c r="E269" s="31" t="s">
        <v>37</v>
      </c>
    </row>
    <row r="270" spans="1:5" ht="38.25" customHeight="1">
      <c r="A270" t="s">
        <v>43</v>
      </c>
      <c r="E270" s="29" t="s">
        <v>817</v>
      </c>
    </row>
    <row r="271" spans="1:16" ht="12.75" customHeight="1">
      <c r="A271" s="19" t="s">
        <v>35</v>
      </c>
      <c r="B271" s="23" t="s">
        <v>418</v>
      </c>
      <c r="C271" s="23" t="s">
        <v>502</v>
      </c>
      <c r="D271" s="19" t="s">
        <v>37</v>
      </c>
      <c r="E271" s="24" t="s">
        <v>503</v>
      </c>
      <c r="F271" s="25" t="s">
        <v>76</v>
      </c>
      <c r="G271" s="26">
        <v>39</v>
      </c>
      <c r="H271" s="27">
        <v>0</v>
      </c>
      <c r="I271" s="27">
        <f>ROUND(ROUND(H271,2)*ROUND(G271,3),2)</f>
      </c>
      <c r="O271">
        <f>(I271*21)/100</f>
      </c>
      <c r="P271" t="s">
        <v>13</v>
      </c>
    </row>
    <row r="272" spans="1:5" ht="12.75" customHeight="1">
      <c r="A272" s="28" t="s">
        <v>40</v>
      </c>
      <c r="E272" s="29" t="s">
        <v>818</v>
      </c>
    </row>
    <row r="273" spans="1:5" ht="12.75" customHeight="1">
      <c r="A273" s="30" t="s">
        <v>42</v>
      </c>
      <c r="E273" s="31" t="s">
        <v>37</v>
      </c>
    </row>
    <row r="274" spans="1:5" ht="12.75" customHeight="1">
      <c r="A274" t="s">
        <v>43</v>
      </c>
      <c r="E274" s="29" t="s">
        <v>505</v>
      </c>
    </row>
    <row r="275" spans="1:16" ht="12.75" customHeight="1">
      <c r="A275" s="19" t="s">
        <v>35</v>
      </c>
      <c r="B275" s="23" t="s">
        <v>421</v>
      </c>
      <c r="C275" s="23" t="s">
        <v>507</v>
      </c>
      <c r="D275" s="19" t="s">
        <v>37</v>
      </c>
      <c r="E275" s="24" t="s">
        <v>508</v>
      </c>
      <c r="F275" s="25" t="s">
        <v>76</v>
      </c>
      <c r="G275" s="26">
        <v>26</v>
      </c>
      <c r="H275" s="27">
        <v>0</v>
      </c>
      <c r="I275" s="27">
        <f>ROUND(ROUND(H275,2)*ROUND(G275,3),2)</f>
      </c>
      <c r="O275">
        <f>(I275*21)/100</f>
      </c>
      <c r="P275" t="s">
        <v>13</v>
      </c>
    </row>
    <row r="276" spans="1:5" ht="25.5" customHeight="1">
      <c r="A276" s="28" t="s">
        <v>40</v>
      </c>
      <c r="E276" s="29" t="s">
        <v>509</v>
      </c>
    </row>
    <row r="277" spans="1:5" ht="12.75" customHeight="1">
      <c r="A277" s="30" t="s">
        <v>42</v>
      </c>
      <c r="E277" s="31" t="s">
        <v>37</v>
      </c>
    </row>
    <row r="278" spans="1:5" ht="12.75" customHeight="1">
      <c r="A278" t="s">
        <v>43</v>
      </c>
      <c r="E278" s="29" t="s">
        <v>505</v>
      </c>
    </row>
    <row r="279" spans="1:16" ht="12.75" customHeight="1">
      <c r="A279" s="19" t="s">
        <v>35</v>
      </c>
      <c r="B279" s="23" t="s">
        <v>426</v>
      </c>
      <c r="C279" s="23" t="s">
        <v>819</v>
      </c>
      <c r="D279" s="19" t="s">
        <v>37</v>
      </c>
      <c r="E279" s="24" t="s">
        <v>820</v>
      </c>
      <c r="F279" s="25" t="s">
        <v>179</v>
      </c>
      <c r="G279" s="26">
        <v>10</v>
      </c>
      <c r="H279" s="27">
        <v>0</v>
      </c>
      <c r="I279" s="27">
        <f>ROUND(ROUND(H279,2)*ROUND(G279,3),2)</f>
      </c>
      <c r="O279">
        <f>(I279*21)/100</f>
      </c>
      <c r="P279" t="s">
        <v>13</v>
      </c>
    </row>
    <row r="280" spans="1:5" ht="12.75" customHeight="1">
      <c r="A280" s="28" t="s">
        <v>40</v>
      </c>
      <c r="E280" s="29" t="s">
        <v>821</v>
      </c>
    </row>
    <row r="281" spans="1:5" ht="12.75" customHeight="1">
      <c r="A281" s="30" t="s">
        <v>42</v>
      </c>
      <c r="E281" s="31" t="s">
        <v>181</v>
      </c>
    </row>
    <row r="282" spans="1:5" ht="12.75" customHeight="1">
      <c r="A282" t="s">
        <v>43</v>
      </c>
      <c r="E282" s="29" t="s">
        <v>514</v>
      </c>
    </row>
    <row r="283" spans="1:16" ht="12.75" customHeight="1">
      <c r="A283" s="19" t="s">
        <v>35</v>
      </c>
      <c r="B283" s="23" t="s">
        <v>432</v>
      </c>
      <c r="C283" s="23" t="s">
        <v>516</v>
      </c>
      <c r="D283" s="19" t="s">
        <v>50</v>
      </c>
      <c r="E283" s="24" t="s">
        <v>517</v>
      </c>
      <c r="F283" s="25" t="s">
        <v>179</v>
      </c>
      <c r="G283" s="26">
        <v>379</v>
      </c>
      <c r="H283" s="27">
        <v>0</v>
      </c>
      <c r="I283" s="27">
        <f>ROUND(ROUND(H283,2)*ROUND(G283,3),2)</f>
      </c>
      <c r="O283">
        <f>(I283*21)/100</f>
      </c>
      <c r="P283" t="s">
        <v>13</v>
      </c>
    </row>
    <row r="284" spans="1:5" ht="12.75" customHeight="1">
      <c r="A284" s="28" t="s">
        <v>40</v>
      </c>
      <c r="E284" s="29" t="s">
        <v>518</v>
      </c>
    </row>
    <row r="285" spans="1:5" ht="12.75" customHeight="1">
      <c r="A285" s="30" t="s">
        <v>42</v>
      </c>
      <c r="E285" s="31" t="s">
        <v>181</v>
      </c>
    </row>
    <row r="286" spans="1:5" ht="12.75" customHeight="1">
      <c r="A286" t="s">
        <v>43</v>
      </c>
      <c r="E286" s="29" t="s">
        <v>514</v>
      </c>
    </row>
    <row r="287" spans="1:16" ht="12.75" customHeight="1">
      <c r="A287" s="19" t="s">
        <v>35</v>
      </c>
      <c r="B287" s="23" t="s">
        <v>437</v>
      </c>
      <c r="C287" s="23" t="s">
        <v>516</v>
      </c>
      <c r="D287" s="19" t="s">
        <v>53</v>
      </c>
      <c r="E287" s="24" t="s">
        <v>517</v>
      </c>
      <c r="F287" s="25" t="s">
        <v>179</v>
      </c>
      <c r="G287" s="26">
        <v>279</v>
      </c>
      <c r="H287" s="27">
        <v>0</v>
      </c>
      <c r="I287" s="27">
        <f>ROUND(ROUND(H287,2)*ROUND(G287,3),2)</f>
      </c>
      <c r="O287">
        <f>(I287*21)/100</f>
      </c>
      <c r="P287" t="s">
        <v>13</v>
      </c>
    </row>
    <row r="288" spans="1:5" ht="12.75" customHeight="1">
      <c r="A288" s="28" t="s">
        <v>40</v>
      </c>
      <c r="E288" s="29" t="s">
        <v>520</v>
      </c>
    </row>
    <row r="289" spans="1:5" ht="12.75" customHeight="1">
      <c r="A289" s="30" t="s">
        <v>42</v>
      </c>
      <c r="E289" s="31" t="s">
        <v>181</v>
      </c>
    </row>
    <row r="290" spans="1:5" ht="12.75" customHeight="1">
      <c r="A290" t="s">
        <v>43</v>
      </c>
      <c r="E290" s="29" t="s">
        <v>514</v>
      </c>
    </row>
    <row r="291" spans="1:16" ht="12.75" customHeight="1">
      <c r="A291" s="19" t="s">
        <v>35</v>
      </c>
      <c r="B291" s="23" t="s">
        <v>441</v>
      </c>
      <c r="C291" s="23" t="s">
        <v>516</v>
      </c>
      <c r="D291" s="19" t="s">
        <v>127</v>
      </c>
      <c r="E291" s="24" t="s">
        <v>517</v>
      </c>
      <c r="F291" s="25" t="s">
        <v>179</v>
      </c>
      <c r="G291" s="26">
        <v>31</v>
      </c>
      <c r="H291" s="27">
        <v>0</v>
      </c>
      <c r="I291" s="27">
        <f>ROUND(ROUND(H291,2)*ROUND(G291,3),2)</f>
      </c>
      <c r="O291">
        <f>(I291*21)/100</f>
      </c>
      <c r="P291" t="s">
        <v>13</v>
      </c>
    </row>
    <row r="292" spans="1:5" ht="12.75" customHeight="1">
      <c r="A292" s="28" t="s">
        <v>40</v>
      </c>
      <c r="E292" s="29" t="s">
        <v>522</v>
      </c>
    </row>
    <row r="293" spans="1:5" ht="12.75" customHeight="1">
      <c r="A293" s="30" t="s">
        <v>42</v>
      </c>
      <c r="E293" s="31" t="s">
        <v>181</v>
      </c>
    </row>
    <row r="294" spans="1:5" ht="12.75" customHeight="1">
      <c r="A294" t="s">
        <v>43</v>
      </c>
      <c r="E294" s="29" t="s">
        <v>514</v>
      </c>
    </row>
    <row r="295" spans="1:16" ht="12.75" customHeight="1">
      <c r="A295" s="19" t="s">
        <v>35</v>
      </c>
      <c r="B295" s="23" t="s">
        <v>445</v>
      </c>
      <c r="C295" s="23" t="s">
        <v>516</v>
      </c>
      <c r="D295" s="19" t="s">
        <v>130</v>
      </c>
      <c r="E295" s="24" t="s">
        <v>517</v>
      </c>
      <c r="F295" s="25" t="s">
        <v>179</v>
      </c>
      <c r="G295" s="26">
        <v>33</v>
      </c>
      <c r="H295" s="27">
        <v>0</v>
      </c>
      <c r="I295" s="27">
        <f>ROUND(ROUND(H295,2)*ROUND(G295,3),2)</f>
      </c>
      <c r="O295">
        <f>(I295*21)/100</f>
      </c>
      <c r="P295" t="s">
        <v>13</v>
      </c>
    </row>
    <row r="296" spans="1:5" ht="63.75" customHeight="1">
      <c r="A296" s="28" t="s">
        <v>40</v>
      </c>
      <c r="E296" s="29" t="s">
        <v>822</v>
      </c>
    </row>
    <row r="297" spans="1:5" ht="12.75" customHeight="1">
      <c r="A297" s="30" t="s">
        <v>42</v>
      </c>
      <c r="E297" s="31" t="s">
        <v>181</v>
      </c>
    </row>
    <row r="298" spans="1:5" ht="12.75" customHeight="1">
      <c r="A298" t="s">
        <v>43</v>
      </c>
      <c r="E298" s="29" t="s">
        <v>514</v>
      </c>
    </row>
    <row r="299" spans="1:16" ht="12.75" customHeight="1">
      <c r="A299" s="19" t="s">
        <v>35</v>
      </c>
      <c r="B299" s="23" t="s">
        <v>450</v>
      </c>
      <c r="C299" s="23" t="s">
        <v>526</v>
      </c>
      <c r="D299" s="19" t="s">
        <v>37</v>
      </c>
      <c r="E299" s="24" t="s">
        <v>527</v>
      </c>
      <c r="F299" s="25" t="s">
        <v>179</v>
      </c>
      <c r="G299" s="26">
        <v>168</v>
      </c>
      <c r="H299" s="27">
        <v>0</v>
      </c>
      <c r="I299" s="27">
        <f>ROUND(ROUND(H299,2)*ROUND(G299,3),2)</f>
      </c>
      <c r="O299">
        <f>(I299*21)/100</f>
      </c>
      <c r="P299" t="s">
        <v>13</v>
      </c>
    </row>
    <row r="300" spans="1:5" ht="25.5" customHeight="1">
      <c r="A300" s="28" t="s">
        <v>40</v>
      </c>
      <c r="E300" s="29" t="s">
        <v>528</v>
      </c>
    </row>
    <row r="301" spans="1:5" ht="12.75" customHeight="1">
      <c r="A301" s="30" t="s">
        <v>42</v>
      </c>
      <c r="E301" s="31" t="s">
        <v>181</v>
      </c>
    </row>
    <row r="302" spans="1:5" ht="12.75" customHeight="1">
      <c r="A302" t="s">
        <v>43</v>
      </c>
      <c r="E302" s="29" t="s">
        <v>529</v>
      </c>
    </row>
    <row r="303" spans="1:16" ht="12.75" customHeight="1">
      <c r="A303" s="19" t="s">
        <v>35</v>
      </c>
      <c r="B303" s="23" t="s">
        <v>453</v>
      </c>
      <c r="C303" s="23" t="s">
        <v>531</v>
      </c>
      <c r="D303" s="19" t="s">
        <v>37</v>
      </c>
      <c r="E303" s="24" t="s">
        <v>532</v>
      </c>
      <c r="F303" s="25" t="s">
        <v>179</v>
      </c>
      <c r="G303" s="26">
        <v>168</v>
      </c>
      <c r="H303" s="27">
        <v>0</v>
      </c>
      <c r="I303" s="27">
        <f>ROUND(ROUND(H303,2)*ROUND(G303,3),2)</f>
      </c>
      <c r="O303">
        <f>(I303*21)/100</f>
      </c>
      <c r="P303" t="s">
        <v>13</v>
      </c>
    </row>
    <row r="304" spans="1:5" ht="12.75" customHeight="1">
      <c r="A304" s="28" t="s">
        <v>40</v>
      </c>
      <c r="E304" s="29" t="s">
        <v>533</v>
      </c>
    </row>
    <row r="305" spans="1:5" ht="12.75" customHeight="1">
      <c r="A305" s="30" t="s">
        <v>42</v>
      </c>
      <c r="E305" s="31" t="s">
        <v>181</v>
      </c>
    </row>
    <row r="306" spans="1:5" ht="12.75" customHeight="1">
      <c r="A306" t="s">
        <v>43</v>
      </c>
      <c r="E306" s="29" t="s">
        <v>529</v>
      </c>
    </row>
    <row r="307" spans="1:16" ht="12.75" customHeight="1">
      <c r="A307" s="19" t="s">
        <v>35</v>
      </c>
      <c r="B307" s="23" t="s">
        <v>457</v>
      </c>
      <c r="C307" s="23" t="s">
        <v>536</v>
      </c>
      <c r="D307" s="19" t="s">
        <v>37</v>
      </c>
      <c r="E307" s="24" t="s">
        <v>537</v>
      </c>
      <c r="F307" s="25" t="s">
        <v>179</v>
      </c>
      <c r="G307" s="26">
        <v>476</v>
      </c>
      <c r="H307" s="27">
        <v>0</v>
      </c>
      <c r="I307" s="27">
        <f>ROUND(ROUND(H307,2)*ROUND(G307,3),2)</f>
      </c>
      <c r="O307">
        <f>(I307*21)/100</f>
      </c>
      <c r="P307" t="s">
        <v>13</v>
      </c>
    </row>
    <row r="308" spans="1:5" ht="25.5" customHeight="1">
      <c r="A308" s="28" t="s">
        <v>40</v>
      </c>
      <c r="E308" s="29" t="s">
        <v>538</v>
      </c>
    </row>
    <row r="309" spans="1:5" ht="12.75" customHeight="1">
      <c r="A309" s="30" t="s">
        <v>42</v>
      </c>
      <c r="E309" s="31" t="s">
        <v>823</v>
      </c>
    </row>
    <row r="310" spans="1:5" ht="76.5" customHeight="1">
      <c r="A310" t="s">
        <v>43</v>
      </c>
      <c r="E310" s="29" t="s">
        <v>540</v>
      </c>
    </row>
    <row r="311" spans="1:16" ht="12.75" customHeight="1">
      <c r="A311" s="19" t="s">
        <v>35</v>
      </c>
      <c r="B311" s="23" t="s">
        <v>458</v>
      </c>
      <c r="C311" s="23" t="s">
        <v>544</v>
      </c>
      <c r="D311" s="19" t="s">
        <v>37</v>
      </c>
      <c r="E311" s="24" t="s">
        <v>545</v>
      </c>
      <c r="F311" s="25" t="s">
        <v>121</v>
      </c>
      <c r="G311" s="26">
        <v>5</v>
      </c>
      <c r="H311" s="27">
        <v>0</v>
      </c>
      <c r="I311" s="27">
        <f>ROUND(ROUND(H311,2)*ROUND(G311,3),2)</f>
      </c>
      <c r="O311">
        <f>(I311*21)/100</f>
      </c>
      <c r="P311" t="s">
        <v>13</v>
      </c>
    </row>
    <row r="312" spans="1:5" ht="12.75" customHeight="1">
      <c r="A312" s="28" t="s">
        <v>40</v>
      </c>
      <c r="E312" s="29" t="s">
        <v>546</v>
      </c>
    </row>
    <row r="313" spans="1:5" ht="12.75" customHeight="1">
      <c r="A313" s="30" t="s">
        <v>42</v>
      </c>
      <c r="E313" s="31" t="s">
        <v>37</v>
      </c>
    </row>
    <row r="314" spans="1:5" ht="63.75" customHeight="1">
      <c r="A314" t="s">
        <v>43</v>
      </c>
      <c r="E314" s="29" t="s">
        <v>547</v>
      </c>
    </row>
    <row r="315" spans="1:16" ht="12.75" customHeight="1">
      <c r="A315" s="19" t="s">
        <v>35</v>
      </c>
      <c r="B315" s="23" t="s">
        <v>462</v>
      </c>
      <c r="C315" s="23" t="s">
        <v>824</v>
      </c>
      <c r="D315" s="19" t="s">
        <v>37</v>
      </c>
      <c r="E315" s="24" t="s">
        <v>825</v>
      </c>
      <c r="F315" s="25" t="s">
        <v>121</v>
      </c>
      <c r="G315" s="26">
        <v>4</v>
      </c>
      <c r="H315" s="27">
        <v>0</v>
      </c>
      <c r="I315" s="27">
        <f>ROUND(ROUND(H315,2)*ROUND(G315,3),2)</f>
      </c>
      <c r="O315">
        <f>(I315*21)/100</f>
      </c>
      <c r="P315" t="s">
        <v>13</v>
      </c>
    </row>
    <row r="316" spans="1:5" ht="25.5" customHeight="1">
      <c r="A316" s="28" t="s">
        <v>40</v>
      </c>
      <c r="E316" s="29" t="s">
        <v>826</v>
      </c>
    </row>
    <row r="317" spans="1:5" ht="12.75" customHeight="1">
      <c r="A317" s="30" t="s">
        <v>42</v>
      </c>
      <c r="E317" s="31" t="s">
        <v>827</v>
      </c>
    </row>
    <row r="318" spans="1:5" ht="25.5" customHeight="1">
      <c r="A318" t="s">
        <v>43</v>
      </c>
      <c r="E318" s="29" t="s">
        <v>748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828</v>
      </c>
      <c r="I3" s="32">
        <f>0+I9+I14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828</v>
      </c>
      <c r="D5" s="5"/>
      <c r="E5" s="14" t="s">
        <v>554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555</v>
      </c>
      <c r="D10" s="19" t="s">
        <v>37</v>
      </c>
      <c r="E10" s="24" t="s">
        <v>556</v>
      </c>
      <c r="F10" s="25" t="s">
        <v>557</v>
      </c>
      <c r="G10" s="26">
        <v>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558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83</v>
      </c>
    </row>
    <row r="14" spans="1:9" ht="12.75" customHeight="1">
      <c r="A14" s="5" t="s">
        <v>33</v>
      </c>
      <c r="B14" s="5"/>
      <c r="C14" s="35" t="s">
        <v>30</v>
      </c>
      <c r="D14" s="5"/>
      <c r="E14" s="21" t="s">
        <v>484</v>
      </c>
      <c r="F14" s="5"/>
      <c r="G14" s="5"/>
      <c r="H14" s="5"/>
      <c r="I14" s="36">
        <f>0+I15+I19+I23+I27+I31+I35+I39+I43+I47+I51+I55</f>
      </c>
    </row>
    <row r="15" spans="1:16" ht="12.75" customHeight="1">
      <c r="A15" s="19" t="s">
        <v>35</v>
      </c>
      <c r="B15" s="23" t="s">
        <v>13</v>
      </c>
      <c r="C15" s="23" t="s">
        <v>559</v>
      </c>
      <c r="D15" s="19" t="s">
        <v>37</v>
      </c>
      <c r="E15" s="24" t="s">
        <v>560</v>
      </c>
      <c r="F15" s="25" t="s">
        <v>76</v>
      </c>
      <c r="G15" s="26">
        <v>15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12.75" customHeight="1">
      <c r="A16" s="28" t="s">
        <v>40</v>
      </c>
      <c r="E16" s="29" t="s">
        <v>37</v>
      </c>
    </row>
    <row r="17" spans="1:5" ht="12.75" customHeight="1">
      <c r="A17" s="30" t="s">
        <v>42</v>
      </c>
      <c r="E17" s="31" t="s">
        <v>37</v>
      </c>
    </row>
    <row r="18" spans="1:5" ht="12.75" customHeight="1">
      <c r="A18" t="s">
        <v>43</v>
      </c>
      <c r="E18" s="29" t="s">
        <v>561</v>
      </c>
    </row>
    <row r="19" spans="1:16" ht="12.75" customHeight="1">
      <c r="A19" s="19" t="s">
        <v>35</v>
      </c>
      <c r="B19" s="23" t="s">
        <v>12</v>
      </c>
      <c r="C19" s="23" t="s">
        <v>562</v>
      </c>
      <c r="D19" s="19" t="s">
        <v>37</v>
      </c>
      <c r="E19" s="24" t="s">
        <v>563</v>
      </c>
      <c r="F19" s="25" t="s">
        <v>76</v>
      </c>
      <c r="G19" s="26">
        <v>28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564</v>
      </c>
    </row>
    <row r="21" spans="1:5" ht="12.75" customHeight="1">
      <c r="A21" s="30" t="s">
        <v>42</v>
      </c>
      <c r="E21" s="31" t="s">
        <v>37</v>
      </c>
    </row>
    <row r="22" spans="1:5" ht="38.25" customHeight="1">
      <c r="A22" t="s">
        <v>43</v>
      </c>
      <c r="E22" s="29" t="s">
        <v>565</v>
      </c>
    </row>
    <row r="23" spans="1:16" ht="12.75" customHeight="1">
      <c r="A23" s="19" t="s">
        <v>35</v>
      </c>
      <c r="B23" s="23" t="s">
        <v>23</v>
      </c>
      <c r="C23" s="23" t="s">
        <v>502</v>
      </c>
      <c r="D23" s="19" t="s">
        <v>37</v>
      </c>
      <c r="E23" s="24" t="s">
        <v>503</v>
      </c>
      <c r="F23" s="25" t="s">
        <v>76</v>
      </c>
      <c r="G23" s="26">
        <v>28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12.75" customHeight="1">
      <c r="A24" s="28" t="s">
        <v>40</v>
      </c>
      <c r="E24" s="29" t="s">
        <v>37</v>
      </c>
    </row>
    <row r="25" spans="1:5" ht="12.75" customHeight="1">
      <c r="A25" s="30" t="s">
        <v>42</v>
      </c>
      <c r="E25" s="31" t="s">
        <v>37</v>
      </c>
    </row>
    <row r="26" spans="1:5" ht="12.75" customHeight="1">
      <c r="A26" t="s">
        <v>43</v>
      </c>
      <c r="E26" s="29" t="s">
        <v>505</v>
      </c>
    </row>
    <row r="27" spans="1:16" ht="12.75" customHeight="1">
      <c r="A27" s="19" t="s">
        <v>35</v>
      </c>
      <c r="B27" s="23" t="s">
        <v>25</v>
      </c>
      <c r="C27" s="23" t="s">
        <v>566</v>
      </c>
      <c r="D27" s="19" t="s">
        <v>37</v>
      </c>
      <c r="E27" s="24" t="s">
        <v>567</v>
      </c>
      <c r="F27" s="25" t="s">
        <v>76</v>
      </c>
      <c r="G27" s="26">
        <v>8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25.5" customHeight="1">
      <c r="A28" s="28" t="s">
        <v>40</v>
      </c>
      <c r="E28" s="29" t="s">
        <v>568</v>
      </c>
    </row>
    <row r="29" spans="1:5" ht="12.75" customHeight="1">
      <c r="A29" s="30" t="s">
        <v>42</v>
      </c>
      <c r="E29" s="31" t="s">
        <v>37</v>
      </c>
    </row>
    <row r="30" spans="1:5" ht="38.25" customHeight="1">
      <c r="A30" t="s">
        <v>43</v>
      </c>
      <c r="E30" s="29" t="s">
        <v>565</v>
      </c>
    </row>
    <row r="31" spans="1:16" ht="12.75" customHeight="1">
      <c r="A31" s="19" t="s">
        <v>35</v>
      </c>
      <c r="B31" s="23" t="s">
        <v>27</v>
      </c>
      <c r="C31" s="23" t="s">
        <v>569</v>
      </c>
      <c r="D31" s="19" t="s">
        <v>37</v>
      </c>
      <c r="E31" s="24" t="s">
        <v>570</v>
      </c>
      <c r="F31" s="25" t="s">
        <v>76</v>
      </c>
      <c r="G31" s="26">
        <v>8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37</v>
      </c>
    </row>
    <row r="33" spans="1:5" ht="12.75" customHeight="1">
      <c r="A33" s="30" t="s">
        <v>42</v>
      </c>
      <c r="E33" s="31" t="s">
        <v>37</v>
      </c>
    </row>
    <row r="34" spans="1:5" ht="12.75" customHeight="1">
      <c r="A34" t="s">
        <v>43</v>
      </c>
      <c r="E34" s="29" t="s">
        <v>505</v>
      </c>
    </row>
    <row r="35" spans="1:16" ht="12.75" customHeight="1">
      <c r="A35" s="19" t="s">
        <v>35</v>
      </c>
      <c r="B35" s="23" t="s">
        <v>62</v>
      </c>
      <c r="C35" s="23" t="s">
        <v>571</v>
      </c>
      <c r="D35" s="19" t="s">
        <v>37</v>
      </c>
      <c r="E35" s="24" t="s">
        <v>572</v>
      </c>
      <c r="F35" s="25" t="s">
        <v>76</v>
      </c>
      <c r="G35" s="26">
        <v>4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25.5" customHeight="1">
      <c r="A36" s="28" t="s">
        <v>40</v>
      </c>
      <c r="E36" s="29" t="s">
        <v>573</v>
      </c>
    </row>
    <row r="37" spans="1:5" ht="12.75" customHeight="1">
      <c r="A37" s="30" t="s">
        <v>42</v>
      </c>
      <c r="E37" s="31" t="s">
        <v>37</v>
      </c>
    </row>
    <row r="38" spans="1:5" ht="51" customHeight="1">
      <c r="A38" t="s">
        <v>43</v>
      </c>
      <c r="E38" s="29" t="s">
        <v>574</v>
      </c>
    </row>
    <row r="39" spans="1:16" ht="12.75" customHeight="1">
      <c r="A39" s="19" t="s">
        <v>35</v>
      </c>
      <c r="B39" s="23" t="s">
        <v>66</v>
      </c>
      <c r="C39" s="23" t="s">
        <v>575</v>
      </c>
      <c r="D39" s="19" t="s">
        <v>37</v>
      </c>
      <c r="E39" s="24" t="s">
        <v>576</v>
      </c>
      <c r="F39" s="25" t="s">
        <v>76</v>
      </c>
      <c r="G39" s="26">
        <v>4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37</v>
      </c>
    </row>
    <row r="41" spans="1:5" ht="12.75" customHeight="1">
      <c r="A41" s="30" t="s">
        <v>42</v>
      </c>
      <c r="E41" s="31" t="s">
        <v>37</v>
      </c>
    </row>
    <row r="42" spans="1:5" ht="12.75" customHeight="1">
      <c r="A42" t="s">
        <v>43</v>
      </c>
      <c r="E42" s="29" t="s">
        <v>577</v>
      </c>
    </row>
    <row r="43" spans="1:16" ht="12.75" customHeight="1">
      <c r="A43" s="19" t="s">
        <v>35</v>
      </c>
      <c r="B43" s="23" t="s">
        <v>30</v>
      </c>
      <c r="C43" s="23" t="s">
        <v>578</v>
      </c>
      <c r="D43" s="19" t="s">
        <v>37</v>
      </c>
      <c r="E43" s="24" t="s">
        <v>579</v>
      </c>
      <c r="F43" s="25" t="s">
        <v>76</v>
      </c>
      <c r="G43" s="26">
        <v>4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 customHeight="1">
      <c r="A44" s="28" t="s">
        <v>40</v>
      </c>
      <c r="E44" s="29" t="s">
        <v>580</v>
      </c>
    </row>
    <row r="45" spans="1:5" ht="12.75" customHeight="1">
      <c r="A45" s="30" t="s">
        <v>42</v>
      </c>
      <c r="E45" s="31" t="s">
        <v>37</v>
      </c>
    </row>
    <row r="46" spans="1:5" ht="38.25" customHeight="1">
      <c r="A46" t="s">
        <v>43</v>
      </c>
      <c r="E46" s="29" t="s">
        <v>581</v>
      </c>
    </row>
    <row r="47" spans="1:16" ht="12.75" customHeight="1">
      <c r="A47" s="19" t="s">
        <v>35</v>
      </c>
      <c r="B47" s="23" t="s">
        <v>32</v>
      </c>
      <c r="C47" s="23" t="s">
        <v>582</v>
      </c>
      <c r="D47" s="19" t="s">
        <v>37</v>
      </c>
      <c r="E47" s="24" t="s">
        <v>583</v>
      </c>
      <c r="F47" s="25" t="s">
        <v>76</v>
      </c>
      <c r="G47" s="26">
        <v>4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 customHeight="1">
      <c r="A48" s="28" t="s">
        <v>40</v>
      </c>
      <c r="E48" s="29" t="s">
        <v>37</v>
      </c>
    </row>
    <row r="49" spans="1:5" ht="12.75" customHeight="1">
      <c r="A49" s="30" t="s">
        <v>42</v>
      </c>
      <c r="E49" s="31" t="s">
        <v>37</v>
      </c>
    </row>
    <row r="50" spans="1:5" ht="12.75" customHeight="1">
      <c r="A50" t="s">
        <v>43</v>
      </c>
      <c r="E50" s="29" t="s">
        <v>577</v>
      </c>
    </row>
    <row r="51" spans="1:16" ht="12.75" customHeight="1">
      <c r="A51" s="19" t="s">
        <v>35</v>
      </c>
      <c r="B51" s="23" t="s">
        <v>79</v>
      </c>
      <c r="C51" s="23" t="s">
        <v>584</v>
      </c>
      <c r="D51" s="19" t="s">
        <v>37</v>
      </c>
      <c r="E51" s="24" t="s">
        <v>585</v>
      </c>
      <c r="F51" s="25" t="s">
        <v>179</v>
      </c>
      <c r="G51" s="26">
        <v>200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12.75" customHeight="1">
      <c r="A52" s="28" t="s">
        <v>40</v>
      </c>
      <c r="E52" s="29" t="s">
        <v>586</v>
      </c>
    </row>
    <row r="53" spans="1:5" ht="12.75" customHeight="1">
      <c r="A53" s="30" t="s">
        <v>42</v>
      </c>
      <c r="E53" s="31" t="s">
        <v>37</v>
      </c>
    </row>
    <row r="54" spans="1:5" ht="38.25" customHeight="1">
      <c r="A54" t="s">
        <v>43</v>
      </c>
      <c r="E54" s="29" t="s">
        <v>581</v>
      </c>
    </row>
    <row r="55" spans="1:16" ht="12.75" customHeight="1">
      <c r="A55" s="19" t="s">
        <v>35</v>
      </c>
      <c r="B55" s="23" t="s">
        <v>158</v>
      </c>
      <c r="C55" s="23" t="s">
        <v>587</v>
      </c>
      <c r="D55" s="19" t="s">
        <v>37</v>
      </c>
      <c r="E55" s="24" t="s">
        <v>588</v>
      </c>
      <c r="F55" s="25" t="s">
        <v>179</v>
      </c>
      <c r="G55" s="26">
        <v>200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 customHeight="1">
      <c r="A56" s="28" t="s">
        <v>40</v>
      </c>
      <c r="E56" s="29" t="s">
        <v>37</v>
      </c>
    </row>
    <row r="57" spans="1:5" ht="12.75" customHeight="1">
      <c r="A57" s="30" t="s">
        <v>42</v>
      </c>
      <c r="E57" s="31" t="s">
        <v>37</v>
      </c>
    </row>
    <row r="58" spans="1:5" ht="12.75" customHeight="1">
      <c r="A58" t="s">
        <v>43</v>
      </c>
      <c r="E58" s="29" t="s">
        <v>577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829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829</v>
      </c>
      <c r="D5" s="5"/>
      <c r="E5" s="14" t="s">
        <v>590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30</v>
      </c>
      <c r="D9" s="15"/>
      <c r="E9" s="21" t="s">
        <v>484</v>
      </c>
      <c r="F9" s="15"/>
      <c r="G9" s="15"/>
      <c r="H9" s="15"/>
      <c r="I9" s="22">
        <f>0+I10+I14+I18+I22+I26+I30+I34+I38</f>
      </c>
    </row>
    <row r="10" spans="1:16" ht="12.75" customHeight="1">
      <c r="A10" s="19" t="s">
        <v>35</v>
      </c>
      <c r="B10" s="23" t="s">
        <v>19</v>
      </c>
      <c r="C10" s="23" t="s">
        <v>591</v>
      </c>
      <c r="D10" s="19" t="s">
        <v>50</v>
      </c>
      <c r="E10" s="24" t="s">
        <v>592</v>
      </c>
      <c r="F10" s="25" t="s">
        <v>76</v>
      </c>
      <c r="G10" s="26">
        <v>252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593</v>
      </c>
    </row>
    <row r="12" spans="1:5" ht="12.75" customHeight="1">
      <c r="A12" s="30" t="s">
        <v>42</v>
      </c>
      <c r="E12" s="31" t="s">
        <v>37</v>
      </c>
    </row>
    <row r="13" spans="1:5" ht="51" customHeight="1">
      <c r="A13" t="s">
        <v>43</v>
      </c>
      <c r="E13" s="29" t="s">
        <v>594</v>
      </c>
    </row>
    <row r="14" spans="1:16" ht="12.75" customHeight="1">
      <c r="A14" s="19" t="s">
        <v>35</v>
      </c>
      <c r="B14" s="23" t="s">
        <v>13</v>
      </c>
      <c r="C14" s="23" t="s">
        <v>591</v>
      </c>
      <c r="D14" s="19" t="s">
        <v>53</v>
      </c>
      <c r="E14" s="24" t="s">
        <v>592</v>
      </c>
      <c r="F14" s="25" t="s">
        <v>76</v>
      </c>
      <c r="G14" s="26">
        <v>18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25.5" customHeight="1">
      <c r="A15" s="28" t="s">
        <v>40</v>
      </c>
      <c r="E15" s="29" t="s">
        <v>595</v>
      </c>
    </row>
    <row r="16" spans="1:5" ht="12.75" customHeight="1">
      <c r="A16" s="30" t="s">
        <v>42</v>
      </c>
      <c r="E16" s="31" t="s">
        <v>37</v>
      </c>
    </row>
    <row r="17" spans="1:5" ht="51" customHeight="1">
      <c r="A17" t="s">
        <v>43</v>
      </c>
      <c r="E17" s="29" t="s">
        <v>594</v>
      </c>
    </row>
    <row r="18" spans="1:16" ht="12.75" customHeight="1">
      <c r="A18" s="19" t="s">
        <v>35</v>
      </c>
      <c r="B18" s="23" t="s">
        <v>12</v>
      </c>
      <c r="C18" s="23" t="s">
        <v>599</v>
      </c>
      <c r="D18" s="19" t="s">
        <v>37</v>
      </c>
      <c r="E18" s="24" t="s">
        <v>600</v>
      </c>
      <c r="F18" s="25" t="s">
        <v>76</v>
      </c>
      <c r="G18" s="26">
        <v>3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601</v>
      </c>
    </row>
    <row r="20" spans="1:5" ht="12.75" customHeight="1">
      <c r="A20" s="30" t="s">
        <v>42</v>
      </c>
      <c r="E20" s="31" t="s">
        <v>37</v>
      </c>
    </row>
    <row r="21" spans="1:5" ht="63.75" customHeight="1">
      <c r="A21" t="s">
        <v>43</v>
      </c>
      <c r="E21" s="29" t="s">
        <v>602</v>
      </c>
    </row>
    <row r="22" spans="1:16" ht="12.75" customHeight="1">
      <c r="A22" s="19" t="s">
        <v>35</v>
      </c>
      <c r="B22" s="23" t="s">
        <v>23</v>
      </c>
      <c r="C22" s="23" t="s">
        <v>562</v>
      </c>
      <c r="D22" s="19" t="s">
        <v>50</v>
      </c>
      <c r="E22" s="24" t="s">
        <v>563</v>
      </c>
      <c r="F22" s="25" t="s">
        <v>76</v>
      </c>
      <c r="G22" s="26">
        <v>50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51" customHeight="1">
      <c r="A23" s="28" t="s">
        <v>40</v>
      </c>
      <c r="E23" s="29" t="s">
        <v>603</v>
      </c>
    </row>
    <row r="24" spans="1:5" ht="12.75" customHeight="1">
      <c r="A24" s="30" t="s">
        <v>42</v>
      </c>
      <c r="E24" s="31" t="s">
        <v>37</v>
      </c>
    </row>
    <row r="25" spans="1:5" ht="38.25" customHeight="1">
      <c r="A25" t="s">
        <v>43</v>
      </c>
      <c r="E25" s="29" t="s">
        <v>565</v>
      </c>
    </row>
    <row r="26" spans="1:16" ht="12.75" customHeight="1">
      <c r="A26" s="19" t="s">
        <v>35</v>
      </c>
      <c r="B26" s="23" t="s">
        <v>25</v>
      </c>
      <c r="C26" s="23" t="s">
        <v>562</v>
      </c>
      <c r="D26" s="19" t="s">
        <v>53</v>
      </c>
      <c r="E26" s="24" t="s">
        <v>563</v>
      </c>
      <c r="F26" s="25" t="s">
        <v>76</v>
      </c>
      <c r="G26" s="26">
        <v>10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63.75" customHeight="1">
      <c r="A27" s="28" t="s">
        <v>40</v>
      </c>
      <c r="E27" s="29" t="s">
        <v>604</v>
      </c>
    </row>
    <row r="28" spans="1:5" ht="12.75" customHeight="1">
      <c r="A28" s="30" t="s">
        <v>42</v>
      </c>
      <c r="E28" s="31" t="s">
        <v>37</v>
      </c>
    </row>
    <row r="29" spans="1:5" ht="38.25" customHeight="1">
      <c r="A29" t="s">
        <v>43</v>
      </c>
      <c r="E29" s="29" t="s">
        <v>565</v>
      </c>
    </row>
    <row r="30" spans="1:16" ht="12.75" customHeight="1">
      <c r="A30" s="19" t="s">
        <v>35</v>
      </c>
      <c r="B30" s="23" t="s">
        <v>27</v>
      </c>
      <c r="C30" s="23" t="s">
        <v>609</v>
      </c>
      <c r="D30" s="19" t="s">
        <v>37</v>
      </c>
      <c r="E30" s="24" t="s">
        <v>610</v>
      </c>
      <c r="F30" s="25" t="s">
        <v>76</v>
      </c>
      <c r="G30" s="26">
        <v>44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 customHeight="1">
      <c r="A31" s="28" t="s">
        <v>40</v>
      </c>
      <c r="E31" s="29" t="s">
        <v>611</v>
      </c>
    </row>
    <row r="32" spans="1:5" ht="12.75" customHeight="1">
      <c r="A32" s="30" t="s">
        <v>42</v>
      </c>
      <c r="E32" s="31" t="s">
        <v>37</v>
      </c>
    </row>
    <row r="33" spans="1:5" ht="38.25" customHeight="1">
      <c r="A33" t="s">
        <v>43</v>
      </c>
      <c r="E33" s="29" t="s">
        <v>612</v>
      </c>
    </row>
    <row r="34" spans="1:16" ht="12.75" customHeight="1">
      <c r="A34" s="19" t="s">
        <v>35</v>
      </c>
      <c r="B34" s="23" t="s">
        <v>62</v>
      </c>
      <c r="C34" s="23" t="s">
        <v>613</v>
      </c>
      <c r="D34" s="19" t="s">
        <v>37</v>
      </c>
      <c r="E34" s="24" t="s">
        <v>614</v>
      </c>
      <c r="F34" s="25" t="s">
        <v>137</v>
      </c>
      <c r="G34" s="26">
        <v>16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 customHeight="1">
      <c r="A35" s="28" t="s">
        <v>40</v>
      </c>
      <c r="E35" s="29" t="s">
        <v>615</v>
      </c>
    </row>
    <row r="36" spans="1:5" ht="12.75" customHeight="1">
      <c r="A36" s="30" t="s">
        <v>42</v>
      </c>
      <c r="E36" s="31" t="s">
        <v>139</v>
      </c>
    </row>
    <row r="37" spans="1:5" ht="38.25" customHeight="1">
      <c r="A37" t="s">
        <v>43</v>
      </c>
      <c r="E37" s="29" t="s">
        <v>616</v>
      </c>
    </row>
    <row r="38" spans="1:16" ht="12.75" customHeight="1">
      <c r="A38" s="19" t="s">
        <v>35</v>
      </c>
      <c r="B38" s="23" t="s">
        <v>66</v>
      </c>
      <c r="C38" s="23" t="s">
        <v>617</v>
      </c>
      <c r="D38" s="19" t="s">
        <v>37</v>
      </c>
      <c r="E38" s="24" t="s">
        <v>618</v>
      </c>
      <c r="F38" s="25" t="s">
        <v>137</v>
      </c>
      <c r="G38" s="26">
        <v>579</v>
      </c>
      <c r="H38" s="27">
        <v>0</v>
      </c>
      <c r="I38" s="27">
        <f>ROUND(ROUND(H38,2)*ROUND(G38,3),2)</f>
      </c>
      <c r="O38">
        <f>(I38*21)/100</f>
      </c>
      <c r="P38" t="s">
        <v>13</v>
      </c>
    </row>
    <row r="39" spans="1:5" ht="38.25" customHeight="1">
      <c r="A39" s="28" t="s">
        <v>40</v>
      </c>
      <c r="E39" s="29" t="s">
        <v>619</v>
      </c>
    </row>
    <row r="40" spans="1:5" ht="12.75" customHeight="1">
      <c r="A40" s="30" t="s">
        <v>42</v>
      </c>
      <c r="E40" s="31" t="s">
        <v>139</v>
      </c>
    </row>
    <row r="41" spans="1:5" ht="38.25" customHeight="1">
      <c r="A41" t="s">
        <v>43</v>
      </c>
      <c r="E41" s="29" t="s">
        <v>616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830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830</v>
      </c>
      <c r="D5" s="5"/>
      <c r="E5" s="14" t="s">
        <v>621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19</v>
      </c>
      <c r="D9" s="15"/>
      <c r="E9" s="21" t="s">
        <v>134</v>
      </c>
      <c r="F9" s="15"/>
      <c r="G9" s="15"/>
      <c r="H9" s="15"/>
      <c r="I9" s="22">
        <f>0+I10+I14+I18+I22+I26+I30</f>
      </c>
    </row>
    <row r="10" spans="1:16" ht="12.75" customHeight="1">
      <c r="A10" s="19" t="s">
        <v>35</v>
      </c>
      <c r="B10" s="23" t="s">
        <v>19</v>
      </c>
      <c r="C10" s="23" t="s">
        <v>622</v>
      </c>
      <c r="D10" s="19" t="s">
        <v>37</v>
      </c>
      <c r="E10" s="24" t="s">
        <v>623</v>
      </c>
      <c r="F10" s="25" t="s">
        <v>137</v>
      </c>
      <c r="G10" s="26">
        <v>14.5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25.5" customHeight="1">
      <c r="A11" s="28" t="s">
        <v>40</v>
      </c>
      <c r="E11" s="29" t="s">
        <v>624</v>
      </c>
    </row>
    <row r="12" spans="1:5" ht="12.75" customHeight="1">
      <c r="A12" s="30" t="s">
        <v>42</v>
      </c>
      <c r="E12" s="31" t="s">
        <v>831</v>
      </c>
    </row>
    <row r="13" spans="1:5" ht="12.75" customHeight="1">
      <c r="A13" t="s">
        <v>43</v>
      </c>
      <c r="E13" s="29" t="s">
        <v>626</v>
      </c>
    </row>
    <row r="14" spans="1:16" ht="12.75" customHeight="1">
      <c r="A14" s="19" t="s">
        <v>35</v>
      </c>
      <c r="B14" s="23" t="s">
        <v>13</v>
      </c>
      <c r="C14" s="23" t="s">
        <v>627</v>
      </c>
      <c r="D14" s="19" t="s">
        <v>37</v>
      </c>
      <c r="E14" s="24" t="s">
        <v>628</v>
      </c>
      <c r="F14" s="25" t="s">
        <v>137</v>
      </c>
      <c r="G14" s="26">
        <v>29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629</v>
      </c>
    </row>
    <row r="16" spans="1:5" ht="12.75" customHeight="1">
      <c r="A16" s="30" t="s">
        <v>42</v>
      </c>
      <c r="E16" s="31" t="s">
        <v>832</v>
      </c>
    </row>
    <row r="17" spans="1:5" ht="12.75" customHeight="1">
      <c r="A17" t="s">
        <v>43</v>
      </c>
      <c r="E17" s="29" t="s">
        <v>631</v>
      </c>
    </row>
    <row r="18" spans="1:16" ht="12.75" customHeight="1">
      <c r="A18" s="19" t="s">
        <v>35</v>
      </c>
      <c r="B18" s="23" t="s">
        <v>12</v>
      </c>
      <c r="C18" s="23" t="s">
        <v>632</v>
      </c>
      <c r="D18" s="19" t="s">
        <v>37</v>
      </c>
      <c r="E18" s="24" t="s">
        <v>633</v>
      </c>
      <c r="F18" s="25" t="s">
        <v>76</v>
      </c>
      <c r="G18" s="26">
        <v>760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25.5" customHeight="1">
      <c r="A19" s="28" t="s">
        <v>40</v>
      </c>
      <c r="E19" s="29" t="s">
        <v>634</v>
      </c>
    </row>
    <row r="20" spans="1:5" ht="12.75" customHeight="1">
      <c r="A20" s="30" t="s">
        <v>42</v>
      </c>
      <c r="E20" s="31" t="s">
        <v>833</v>
      </c>
    </row>
    <row r="21" spans="1:5" ht="12.75" customHeight="1">
      <c r="A21" t="s">
        <v>43</v>
      </c>
      <c r="E21" s="29" t="s">
        <v>636</v>
      </c>
    </row>
    <row r="22" spans="1:16" ht="12.75" customHeight="1">
      <c r="A22" s="19" t="s">
        <v>35</v>
      </c>
      <c r="B22" s="23" t="s">
        <v>23</v>
      </c>
      <c r="C22" s="23" t="s">
        <v>637</v>
      </c>
      <c r="D22" s="19" t="s">
        <v>37</v>
      </c>
      <c r="E22" s="24" t="s">
        <v>638</v>
      </c>
      <c r="F22" s="25" t="s">
        <v>137</v>
      </c>
      <c r="G22" s="26">
        <v>109.8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639</v>
      </c>
    </row>
    <row r="24" spans="1:5" ht="12.75" customHeight="1">
      <c r="A24" s="30" t="s">
        <v>42</v>
      </c>
      <c r="E24" s="31" t="s">
        <v>834</v>
      </c>
    </row>
    <row r="25" spans="1:5" ht="12.75" customHeight="1">
      <c r="A25" t="s">
        <v>43</v>
      </c>
      <c r="E25" s="29" t="s">
        <v>641</v>
      </c>
    </row>
    <row r="26" spans="1:16" ht="12.75" customHeight="1">
      <c r="A26" s="19" t="s">
        <v>35</v>
      </c>
      <c r="B26" s="23" t="s">
        <v>25</v>
      </c>
      <c r="C26" s="23" t="s">
        <v>642</v>
      </c>
      <c r="D26" s="19" t="s">
        <v>37</v>
      </c>
      <c r="E26" s="24" t="s">
        <v>643</v>
      </c>
      <c r="F26" s="25" t="s">
        <v>76</v>
      </c>
      <c r="G26" s="26">
        <v>38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51" customHeight="1">
      <c r="A27" s="28" t="s">
        <v>40</v>
      </c>
      <c r="E27" s="29" t="s">
        <v>644</v>
      </c>
    </row>
    <row r="28" spans="1:5" ht="12.75" customHeight="1">
      <c r="A28" s="30" t="s">
        <v>42</v>
      </c>
      <c r="E28" s="31" t="s">
        <v>835</v>
      </c>
    </row>
    <row r="29" spans="1:5" ht="12.75" customHeight="1">
      <c r="A29" t="s">
        <v>43</v>
      </c>
      <c r="E29" s="29" t="s">
        <v>646</v>
      </c>
    </row>
    <row r="30" spans="1:16" ht="12.75" customHeight="1">
      <c r="A30" s="19" t="s">
        <v>35</v>
      </c>
      <c r="B30" s="23" t="s">
        <v>27</v>
      </c>
      <c r="C30" s="23" t="s">
        <v>647</v>
      </c>
      <c r="D30" s="19" t="s">
        <v>37</v>
      </c>
      <c r="E30" s="24" t="s">
        <v>648</v>
      </c>
      <c r="F30" s="25" t="s">
        <v>121</v>
      </c>
      <c r="G30" s="26">
        <v>62.3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25.5" customHeight="1">
      <c r="A31" s="28" t="s">
        <v>40</v>
      </c>
      <c r="E31" s="29" t="s">
        <v>649</v>
      </c>
    </row>
    <row r="32" spans="1:5" ht="12.75" customHeight="1">
      <c r="A32" s="30" t="s">
        <v>42</v>
      </c>
      <c r="E32" s="31" t="s">
        <v>836</v>
      </c>
    </row>
    <row r="33" spans="1:5" ht="12.75" customHeight="1">
      <c r="A33" t="s">
        <v>43</v>
      </c>
      <c r="E33" s="29" t="s">
        <v>641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837</v>
      </c>
      <c r="I3" s="32">
        <f>0+I9+I14+I23+I36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837</v>
      </c>
      <c r="D5" s="5"/>
      <c r="E5" s="14" t="s">
        <v>652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156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156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838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120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839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0+I24+I28+I32</f>
      </c>
    </row>
    <row r="24" spans="1:16" ht="12.75" customHeight="1">
      <c r="A24" s="19" t="s">
        <v>35</v>
      </c>
      <c r="B24" s="23" t="s">
        <v>23</v>
      </c>
      <c r="C24" s="23" t="s">
        <v>352</v>
      </c>
      <c r="D24" s="19" t="s">
        <v>37</v>
      </c>
      <c r="E24" s="24" t="s">
        <v>353</v>
      </c>
      <c r="F24" s="25" t="s">
        <v>121</v>
      </c>
      <c r="G24" s="26">
        <v>10.5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25.5" customHeight="1">
      <c r="A25" s="28" t="s">
        <v>40</v>
      </c>
      <c r="E25" s="29" t="s">
        <v>840</v>
      </c>
    </row>
    <row r="26" spans="1:5" ht="12.75" customHeight="1">
      <c r="A26" s="30" t="s">
        <v>42</v>
      </c>
      <c r="E26" s="31" t="s">
        <v>37</v>
      </c>
    </row>
    <row r="27" spans="1:5" ht="216.75" customHeight="1">
      <c r="A27" t="s">
        <v>43</v>
      </c>
      <c r="E27" s="29" t="s">
        <v>356</v>
      </c>
    </row>
    <row r="28" spans="1:16" ht="12.75" customHeight="1">
      <c r="A28" s="19" t="s">
        <v>35</v>
      </c>
      <c r="B28" s="23" t="s">
        <v>25</v>
      </c>
      <c r="C28" s="23" t="s">
        <v>661</v>
      </c>
      <c r="D28" s="19" t="s">
        <v>37</v>
      </c>
      <c r="E28" s="24" t="s">
        <v>662</v>
      </c>
      <c r="F28" s="25" t="s">
        <v>121</v>
      </c>
      <c r="G28" s="26">
        <v>16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38.25" customHeight="1">
      <c r="A29" s="28" t="s">
        <v>40</v>
      </c>
      <c r="E29" s="29" t="s">
        <v>841</v>
      </c>
    </row>
    <row r="30" spans="1:5" ht="12.75" customHeight="1">
      <c r="A30" s="30" t="s">
        <v>42</v>
      </c>
      <c r="E30" s="31" t="s">
        <v>842</v>
      </c>
    </row>
    <row r="31" spans="1:5" ht="102" customHeight="1">
      <c r="A31" t="s">
        <v>43</v>
      </c>
      <c r="E31" s="29" t="s">
        <v>665</v>
      </c>
    </row>
    <row r="32" spans="1:16" ht="12.75" customHeight="1">
      <c r="A32" s="19" t="s">
        <v>35</v>
      </c>
      <c r="B32" s="23" t="s">
        <v>27</v>
      </c>
      <c r="C32" s="23" t="s">
        <v>666</v>
      </c>
      <c r="D32" s="19" t="s">
        <v>37</v>
      </c>
      <c r="E32" s="24" t="s">
        <v>667</v>
      </c>
      <c r="F32" s="25" t="s">
        <v>121</v>
      </c>
      <c r="G32" s="26">
        <v>5</v>
      </c>
      <c r="H32" s="27">
        <v>0</v>
      </c>
      <c r="I32" s="27">
        <f>ROUND(ROUND(H32,2)*ROUND(G32,3),2)</f>
      </c>
      <c r="O32">
        <f>(I32*21)/100</f>
      </c>
      <c r="P32" t="s">
        <v>13</v>
      </c>
    </row>
    <row r="33" spans="1:5" ht="25.5" customHeight="1">
      <c r="A33" s="28" t="s">
        <v>40</v>
      </c>
      <c r="E33" s="29" t="s">
        <v>843</v>
      </c>
    </row>
    <row r="34" spans="1:5" ht="12.75" customHeight="1">
      <c r="A34" s="30" t="s">
        <v>42</v>
      </c>
      <c r="E34" s="31" t="s">
        <v>37</v>
      </c>
    </row>
    <row r="35" spans="1:5" ht="216.75" customHeight="1">
      <c r="A35" t="s">
        <v>43</v>
      </c>
      <c r="E35" s="29" t="s">
        <v>669</v>
      </c>
    </row>
    <row r="36" spans="1:9" ht="12.75" customHeight="1">
      <c r="A36" s="5" t="s">
        <v>33</v>
      </c>
      <c r="B36" s="5"/>
      <c r="C36" s="35" t="s">
        <v>66</v>
      </c>
      <c r="D36" s="5"/>
      <c r="E36" s="21" t="s">
        <v>475</v>
      </c>
      <c r="F36" s="5"/>
      <c r="G36" s="5"/>
      <c r="H36" s="5"/>
      <c r="I36" s="36">
        <f>0+I37+I41+I45+I49</f>
      </c>
    </row>
    <row r="37" spans="1:16" ht="12.75" customHeight="1">
      <c r="A37" s="19" t="s">
        <v>35</v>
      </c>
      <c r="B37" s="23" t="s">
        <v>62</v>
      </c>
      <c r="C37" s="23" t="s">
        <v>670</v>
      </c>
      <c r="D37" s="19" t="s">
        <v>37</v>
      </c>
      <c r="E37" s="24" t="s">
        <v>671</v>
      </c>
      <c r="F37" s="25" t="s">
        <v>179</v>
      </c>
      <c r="G37" s="26">
        <v>60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25.5" customHeight="1">
      <c r="A38" s="28" t="s">
        <v>40</v>
      </c>
      <c r="E38" s="29" t="s">
        <v>844</v>
      </c>
    </row>
    <row r="39" spans="1:5" ht="12.75" customHeight="1">
      <c r="A39" s="30" t="s">
        <v>42</v>
      </c>
      <c r="E39" s="31" t="s">
        <v>37</v>
      </c>
    </row>
    <row r="40" spans="1:5" ht="140.25" customHeight="1">
      <c r="A40" t="s">
        <v>43</v>
      </c>
      <c r="E40" s="29" t="s">
        <v>673</v>
      </c>
    </row>
    <row r="41" spans="1:16" ht="12.75" customHeight="1">
      <c r="A41" s="19" t="s">
        <v>35</v>
      </c>
      <c r="B41" s="23" t="s">
        <v>66</v>
      </c>
      <c r="C41" s="23" t="s">
        <v>845</v>
      </c>
      <c r="D41" s="19" t="s">
        <v>37</v>
      </c>
      <c r="E41" s="24" t="s">
        <v>846</v>
      </c>
      <c r="F41" s="25" t="s">
        <v>179</v>
      </c>
      <c r="G41" s="26">
        <v>20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25.5" customHeight="1">
      <c r="A42" s="28" t="s">
        <v>40</v>
      </c>
      <c r="E42" s="29" t="s">
        <v>847</v>
      </c>
    </row>
    <row r="43" spans="1:5" ht="12.75" customHeight="1">
      <c r="A43" s="30" t="s">
        <v>42</v>
      </c>
      <c r="E43" s="31" t="s">
        <v>37</v>
      </c>
    </row>
    <row r="44" spans="1:5" ht="140.25" customHeight="1">
      <c r="A44" t="s">
        <v>43</v>
      </c>
      <c r="E44" s="29" t="s">
        <v>673</v>
      </c>
    </row>
    <row r="45" spans="1:16" ht="12.75" customHeight="1">
      <c r="A45" s="19" t="s">
        <v>35</v>
      </c>
      <c r="B45" s="23" t="s">
        <v>30</v>
      </c>
      <c r="C45" s="23" t="s">
        <v>690</v>
      </c>
      <c r="D45" s="19" t="s">
        <v>37</v>
      </c>
      <c r="E45" s="24" t="s">
        <v>691</v>
      </c>
      <c r="F45" s="25" t="s">
        <v>76</v>
      </c>
      <c r="G45" s="26">
        <v>2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38.25" customHeight="1">
      <c r="A46" s="28" t="s">
        <v>40</v>
      </c>
      <c r="E46" s="29" t="s">
        <v>848</v>
      </c>
    </row>
    <row r="47" spans="1:5" ht="12.75" customHeight="1">
      <c r="A47" s="30" t="s">
        <v>42</v>
      </c>
      <c r="E47" s="31" t="s">
        <v>37</v>
      </c>
    </row>
    <row r="48" spans="1:5" ht="153" customHeight="1">
      <c r="A48" t="s">
        <v>43</v>
      </c>
      <c r="E48" s="29" t="s">
        <v>693</v>
      </c>
    </row>
    <row r="49" spans="1:16" ht="12.75" customHeight="1">
      <c r="A49" s="19" t="s">
        <v>35</v>
      </c>
      <c r="B49" s="23" t="s">
        <v>32</v>
      </c>
      <c r="C49" s="23" t="s">
        <v>674</v>
      </c>
      <c r="D49" s="19" t="s">
        <v>37</v>
      </c>
      <c r="E49" s="24" t="s">
        <v>675</v>
      </c>
      <c r="F49" s="25" t="s">
        <v>121</v>
      </c>
      <c r="G49" s="26">
        <v>36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25.5" customHeight="1">
      <c r="A50" s="28" t="s">
        <v>40</v>
      </c>
      <c r="E50" s="29" t="s">
        <v>849</v>
      </c>
    </row>
    <row r="51" spans="1:5" ht="12.75" customHeight="1">
      <c r="A51" s="30" t="s">
        <v>42</v>
      </c>
      <c r="E51" s="31" t="s">
        <v>37</v>
      </c>
    </row>
    <row r="52" spans="1:5" ht="216.75" customHeight="1">
      <c r="A52" t="s">
        <v>43</v>
      </c>
      <c r="E52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850</v>
      </c>
      <c r="I3" s="32">
        <f>0+I9+I14+I23+I32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850</v>
      </c>
      <c r="D5" s="5"/>
      <c r="E5" s="14" t="s">
        <v>678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52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52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851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18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852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</f>
      </c>
    </row>
    <row r="24" spans="1:16" ht="12.75" customHeight="1">
      <c r="A24" s="19" t="s">
        <v>35</v>
      </c>
      <c r="B24" s="23" t="s">
        <v>23</v>
      </c>
      <c r="C24" s="23" t="s">
        <v>661</v>
      </c>
      <c r="D24" s="19" t="s">
        <v>37</v>
      </c>
      <c r="E24" s="24" t="s">
        <v>662</v>
      </c>
      <c r="F24" s="25" t="s">
        <v>121</v>
      </c>
      <c r="G24" s="26">
        <v>27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38.25" customHeight="1">
      <c r="A25" s="28" t="s">
        <v>40</v>
      </c>
      <c r="E25" s="29" t="s">
        <v>853</v>
      </c>
    </row>
    <row r="26" spans="1:5" ht="12.75" customHeight="1">
      <c r="A26" s="30" t="s">
        <v>42</v>
      </c>
      <c r="E26" s="31" t="s">
        <v>854</v>
      </c>
    </row>
    <row r="27" spans="1:5" ht="102" customHeight="1">
      <c r="A27" t="s">
        <v>43</v>
      </c>
      <c r="E27" s="29" t="s">
        <v>665</v>
      </c>
    </row>
    <row r="28" spans="1:16" ht="12.75" customHeight="1">
      <c r="A28" s="19" t="s">
        <v>35</v>
      </c>
      <c r="B28" s="23" t="s">
        <v>25</v>
      </c>
      <c r="C28" s="23" t="s">
        <v>666</v>
      </c>
      <c r="D28" s="19" t="s">
        <v>37</v>
      </c>
      <c r="E28" s="24" t="s">
        <v>667</v>
      </c>
      <c r="F28" s="25" t="s">
        <v>121</v>
      </c>
      <c r="G28" s="26">
        <v>8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25.5" customHeight="1">
      <c r="A29" s="28" t="s">
        <v>40</v>
      </c>
      <c r="E29" s="29" t="s">
        <v>855</v>
      </c>
    </row>
    <row r="30" spans="1:5" ht="12.75" customHeight="1">
      <c r="A30" s="30" t="s">
        <v>42</v>
      </c>
      <c r="E30" s="31" t="s">
        <v>37</v>
      </c>
    </row>
    <row r="31" spans="1:5" ht="216.75" customHeight="1">
      <c r="A31" t="s">
        <v>43</v>
      </c>
      <c r="E31" s="29" t="s">
        <v>669</v>
      </c>
    </row>
    <row r="32" spans="1:9" ht="12.75" customHeight="1">
      <c r="A32" s="5" t="s">
        <v>33</v>
      </c>
      <c r="B32" s="5"/>
      <c r="C32" s="35" t="s">
        <v>66</v>
      </c>
      <c r="D32" s="5"/>
      <c r="E32" s="21" t="s">
        <v>475</v>
      </c>
      <c r="F32" s="5"/>
      <c r="G32" s="5"/>
      <c r="H32" s="5"/>
      <c r="I32" s="36">
        <f>0+I33+I37+I41+I45+I49</f>
      </c>
    </row>
    <row r="33" spans="1:16" ht="12.75" customHeight="1">
      <c r="A33" s="19" t="s">
        <v>35</v>
      </c>
      <c r="B33" s="23" t="s">
        <v>27</v>
      </c>
      <c r="C33" s="23" t="s">
        <v>670</v>
      </c>
      <c r="D33" s="19" t="s">
        <v>37</v>
      </c>
      <c r="E33" s="24" t="s">
        <v>671</v>
      </c>
      <c r="F33" s="25" t="s">
        <v>179</v>
      </c>
      <c r="G33" s="26">
        <v>22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856</v>
      </c>
    </row>
    <row r="35" spans="1:5" ht="12.75" customHeight="1">
      <c r="A35" s="30" t="s">
        <v>42</v>
      </c>
      <c r="E35" s="31" t="s">
        <v>37</v>
      </c>
    </row>
    <row r="36" spans="1:5" ht="140.25" customHeight="1">
      <c r="A36" t="s">
        <v>43</v>
      </c>
      <c r="E36" s="29" t="s">
        <v>673</v>
      </c>
    </row>
    <row r="37" spans="1:16" ht="12.75" customHeight="1">
      <c r="A37" s="19" t="s">
        <v>35</v>
      </c>
      <c r="B37" s="23" t="s">
        <v>62</v>
      </c>
      <c r="C37" s="23" t="s">
        <v>845</v>
      </c>
      <c r="D37" s="19" t="s">
        <v>37</v>
      </c>
      <c r="E37" s="24" t="s">
        <v>846</v>
      </c>
      <c r="F37" s="25" t="s">
        <v>179</v>
      </c>
      <c r="G37" s="26">
        <v>8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25.5" customHeight="1">
      <c r="A38" s="28" t="s">
        <v>40</v>
      </c>
      <c r="E38" s="29" t="s">
        <v>857</v>
      </c>
    </row>
    <row r="39" spans="1:5" ht="12.75" customHeight="1">
      <c r="A39" s="30" t="s">
        <v>42</v>
      </c>
      <c r="E39" s="31" t="s">
        <v>37</v>
      </c>
    </row>
    <row r="40" spans="1:5" ht="140.25" customHeight="1">
      <c r="A40" t="s">
        <v>43</v>
      </c>
      <c r="E40" s="29" t="s">
        <v>673</v>
      </c>
    </row>
    <row r="41" spans="1:16" ht="12.75" customHeight="1">
      <c r="A41" s="19" t="s">
        <v>35</v>
      </c>
      <c r="B41" s="23" t="s">
        <v>66</v>
      </c>
      <c r="C41" s="23" t="s">
        <v>858</v>
      </c>
      <c r="D41" s="19" t="s">
        <v>37</v>
      </c>
      <c r="E41" s="24" t="s">
        <v>859</v>
      </c>
      <c r="F41" s="25" t="s">
        <v>179</v>
      </c>
      <c r="G41" s="26">
        <v>2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25.5" customHeight="1">
      <c r="A42" s="28" t="s">
        <v>40</v>
      </c>
      <c r="E42" s="29" t="s">
        <v>860</v>
      </c>
    </row>
    <row r="43" spans="1:5" ht="12.75" customHeight="1">
      <c r="A43" s="30" t="s">
        <v>42</v>
      </c>
      <c r="E43" s="31" t="s">
        <v>37</v>
      </c>
    </row>
    <row r="44" spans="1:5" ht="140.25" customHeight="1">
      <c r="A44" t="s">
        <v>43</v>
      </c>
      <c r="E44" s="29" t="s">
        <v>673</v>
      </c>
    </row>
    <row r="45" spans="1:16" ht="12.75" customHeight="1">
      <c r="A45" s="19" t="s">
        <v>35</v>
      </c>
      <c r="B45" s="23" t="s">
        <v>30</v>
      </c>
      <c r="C45" s="23" t="s">
        <v>720</v>
      </c>
      <c r="D45" s="19" t="s">
        <v>37</v>
      </c>
      <c r="E45" s="24" t="s">
        <v>721</v>
      </c>
      <c r="F45" s="25" t="s">
        <v>179</v>
      </c>
      <c r="G45" s="26">
        <v>3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51" customHeight="1">
      <c r="A46" s="28" t="s">
        <v>40</v>
      </c>
      <c r="E46" s="29" t="s">
        <v>861</v>
      </c>
    </row>
    <row r="47" spans="1:5" ht="12.75" customHeight="1">
      <c r="A47" s="30" t="s">
        <v>42</v>
      </c>
      <c r="E47" s="31" t="s">
        <v>37</v>
      </c>
    </row>
    <row r="48" spans="1:5" ht="140.25" customHeight="1">
      <c r="A48" t="s">
        <v>43</v>
      </c>
      <c r="E48" s="29" t="s">
        <v>673</v>
      </c>
    </row>
    <row r="49" spans="1:16" ht="12.75" customHeight="1">
      <c r="A49" s="19" t="s">
        <v>35</v>
      </c>
      <c r="B49" s="23" t="s">
        <v>32</v>
      </c>
      <c r="C49" s="23" t="s">
        <v>674</v>
      </c>
      <c r="D49" s="19" t="s">
        <v>37</v>
      </c>
      <c r="E49" s="24" t="s">
        <v>675</v>
      </c>
      <c r="F49" s="25" t="s">
        <v>121</v>
      </c>
      <c r="G49" s="26">
        <v>13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25.5" customHeight="1">
      <c r="A50" s="28" t="s">
        <v>40</v>
      </c>
      <c r="E50" s="29" t="s">
        <v>862</v>
      </c>
    </row>
    <row r="51" spans="1:5" ht="12.75" customHeight="1">
      <c r="A51" s="30" t="s">
        <v>42</v>
      </c>
      <c r="E51" s="31" t="s">
        <v>37</v>
      </c>
    </row>
    <row r="52" spans="1:5" ht="216.75" customHeight="1">
      <c r="A52" t="s">
        <v>43</v>
      </c>
      <c r="E52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863</v>
      </c>
      <c r="I3" s="32">
        <f>0+I9+I14+I23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863</v>
      </c>
      <c r="D5" s="5"/>
      <c r="E5" s="14" t="s">
        <v>687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40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40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864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30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865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66</v>
      </c>
      <c r="D23" s="5"/>
      <c r="E23" s="21" t="s">
        <v>475</v>
      </c>
      <c r="F23" s="5"/>
      <c r="G23" s="5"/>
      <c r="H23" s="5"/>
      <c r="I23" s="36">
        <f>0+I24</f>
      </c>
    </row>
    <row r="24" spans="1:16" ht="12.75" customHeight="1">
      <c r="A24" s="19" t="s">
        <v>35</v>
      </c>
      <c r="B24" s="23" t="s">
        <v>23</v>
      </c>
      <c r="C24" s="23" t="s">
        <v>690</v>
      </c>
      <c r="D24" s="19" t="s">
        <v>37</v>
      </c>
      <c r="E24" s="24" t="s">
        <v>691</v>
      </c>
      <c r="F24" s="25" t="s">
        <v>76</v>
      </c>
      <c r="G24" s="26">
        <v>4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38.25" customHeight="1">
      <c r="A25" s="28" t="s">
        <v>40</v>
      </c>
      <c r="E25" s="29" t="s">
        <v>866</v>
      </c>
    </row>
    <row r="26" spans="1:5" ht="12.75" customHeight="1">
      <c r="A26" s="30" t="s">
        <v>42</v>
      </c>
      <c r="E26" s="31" t="s">
        <v>37</v>
      </c>
    </row>
    <row r="27" spans="1:5" ht="153" customHeight="1">
      <c r="A27" t="s">
        <v>43</v>
      </c>
      <c r="E27" s="29" t="s">
        <v>693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84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84</v>
      </c>
      <c r="D4" s="5"/>
      <c r="E4" s="14" t="s">
        <v>85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0+I9+I13+I17+I21+I25+I29+I33+I37+I41+I45</f>
      </c>
    </row>
    <row r="9" spans="1:16" ht="12.75" customHeight="1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25.5" customHeight="1">
      <c r="A10" s="28" t="s">
        <v>40</v>
      </c>
      <c r="E10" s="29" t="s">
        <v>41</v>
      </c>
    </row>
    <row r="11" spans="1:5" ht="12.75" customHeight="1">
      <c r="A11" s="30" t="s">
        <v>42</v>
      </c>
      <c r="E11" s="31" t="s">
        <v>37</v>
      </c>
    </row>
    <row r="12" spans="1:5" ht="12.75" customHeight="1">
      <c r="A12" t="s">
        <v>43</v>
      </c>
      <c r="E12" s="29" t="s">
        <v>44</v>
      </c>
    </row>
    <row r="13" spans="1:16" ht="12.75" customHeight="1">
      <c r="A13" s="19" t="s">
        <v>35</v>
      </c>
      <c r="B13" s="23" t="s">
        <v>13</v>
      </c>
      <c r="C13" s="23" t="s">
        <v>45</v>
      </c>
      <c r="D13" s="19" t="s">
        <v>37</v>
      </c>
      <c r="E13" s="24" t="s">
        <v>46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38.25" customHeight="1">
      <c r="A14" s="28" t="s">
        <v>40</v>
      </c>
      <c r="E14" s="29" t="s">
        <v>86</v>
      </c>
    </row>
    <row r="15" spans="1:5" ht="12.75" customHeight="1">
      <c r="A15" s="30" t="s">
        <v>42</v>
      </c>
      <c r="E15" s="31" t="s">
        <v>37</v>
      </c>
    </row>
    <row r="16" spans="1:5" ht="12.75" customHeight="1">
      <c r="A16" t="s">
        <v>43</v>
      </c>
      <c r="E16" s="29" t="s">
        <v>48</v>
      </c>
    </row>
    <row r="17" spans="1:16" ht="12.75" customHeight="1">
      <c r="A17" s="19" t="s">
        <v>35</v>
      </c>
      <c r="B17" s="23" t="s">
        <v>12</v>
      </c>
      <c r="C17" s="23" t="s">
        <v>49</v>
      </c>
      <c r="D17" s="19" t="s">
        <v>50</v>
      </c>
      <c r="E17" s="24" t="s">
        <v>51</v>
      </c>
      <c r="F17" s="25" t="s">
        <v>39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38.25" customHeight="1">
      <c r="A18" s="28" t="s">
        <v>40</v>
      </c>
      <c r="E18" s="29" t="s">
        <v>52</v>
      </c>
    </row>
    <row r="19" spans="1:5" ht="12.75" customHeight="1">
      <c r="A19" s="30" t="s">
        <v>42</v>
      </c>
      <c r="E19" s="31" t="s">
        <v>37</v>
      </c>
    </row>
    <row r="20" spans="1:5" ht="12.75" customHeight="1">
      <c r="A20" t="s">
        <v>43</v>
      </c>
      <c r="E20" s="29" t="s">
        <v>48</v>
      </c>
    </row>
    <row r="21" spans="1:16" ht="12.75" customHeight="1">
      <c r="A21" s="19" t="s">
        <v>35</v>
      </c>
      <c r="B21" s="23" t="s">
        <v>23</v>
      </c>
      <c r="C21" s="23" t="s">
        <v>49</v>
      </c>
      <c r="D21" s="19" t="s">
        <v>53</v>
      </c>
      <c r="E21" s="24" t="s">
        <v>51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25.5" customHeight="1">
      <c r="A22" s="28" t="s">
        <v>40</v>
      </c>
      <c r="E22" s="29" t="s">
        <v>87</v>
      </c>
    </row>
    <row r="23" spans="1:5" ht="12.75" customHeight="1">
      <c r="A23" s="30" t="s">
        <v>42</v>
      </c>
      <c r="E23" s="31" t="s">
        <v>37</v>
      </c>
    </row>
    <row r="24" spans="1:5" ht="12.75" customHeight="1">
      <c r="A24" t="s">
        <v>43</v>
      </c>
      <c r="E24" s="29" t="s">
        <v>48</v>
      </c>
    </row>
    <row r="25" spans="1:16" ht="12.75" customHeight="1">
      <c r="A25" s="19" t="s">
        <v>35</v>
      </c>
      <c r="B25" s="23" t="s">
        <v>25</v>
      </c>
      <c r="C25" s="23" t="s">
        <v>55</v>
      </c>
      <c r="D25" s="19" t="s">
        <v>37</v>
      </c>
      <c r="E25" s="24" t="s">
        <v>56</v>
      </c>
      <c r="F25" s="25" t="s">
        <v>57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25.5" customHeight="1">
      <c r="A26" s="28" t="s">
        <v>40</v>
      </c>
      <c r="E26" s="29" t="s">
        <v>88</v>
      </c>
    </row>
    <row r="27" spans="1:5" ht="12.75" customHeight="1">
      <c r="A27" s="30" t="s">
        <v>42</v>
      </c>
      <c r="E27" s="31" t="s">
        <v>37</v>
      </c>
    </row>
    <row r="28" spans="1:5" ht="12.75" customHeight="1">
      <c r="A28" t="s">
        <v>43</v>
      </c>
      <c r="E28" s="29" t="s">
        <v>37</v>
      </c>
    </row>
    <row r="29" spans="1:16" ht="12.75" customHeight="1">
      <c r="A29" s="19" t="s">
        <v>35</v>
      </c>
      <c r="B29" s="23" t="s">
        <v>27</v>
      </c>
      <c r="C29" s="23" t="s">
        <v>59</v>
      </c>
      <c r="D29" s="19" t="s">
        <v>37</v>
      </c>
      <c r="E29" s="24" t="s">
        <v>60</v>
      </c>
      <c r="F29" s="25" t="s">
        <v>39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25.5" customHeight="1">
      <c r="A30" s="28" t="s">
        <v>40</v>
      </c>
      <c r="E30" s="29" t="s">
        <v>89</v>
      </c>
    </row>
    <row r="31" spans="1:5" ht="12.75" customHeight="1">
      <c r="A31" s="30" t="s">
        <v>42</v>
      </c>
      <c r="E31" s="31" t="s">
        <v>37</v>
      </c>
    </row>
    <row r="32" spans="1:5" ht="12.75" customHeight="1">
      <c r="A32" t="s">
        <v>43</v>
      </c>
      <c r="E32" s="29" t="s">
        <v>48</v>
      </c>
    </row>
    <row r="33" spans="1:16" ht="12.75" customHeight="1">
      <c r="A33" s="19" t="s">
        <v>35</v>
      </c>
      <c r="B33" s="23" t="s">
        <v>62</v>
      </c>
      <c r="C33" s="23" t="s">
        <v>63</v>
      </c>
      <c r="D33" s="19" t="s">
        <v>37</v>
      </c>
      <c r="E33" s="24" t="s">
        <v>64</v>
      </c>
      <c r="F33" s="25" t="s">
        <v>39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90</v>
      </c>
    </row>
    <row r="35" spans="1:5" ht="12.75" customHeight="1">
      <c r="A35" s="30" t="s">
        <v>42</v>
      </c>
      <c r="E35" s="31" t="s">
        <v>37</v>
      </c>
    </row>
    <row r="36" spans="1:5" ht="12.75" customHeight="1">
      <c r="A36" t="s">
        <v>43</v>
      </c>
      <c r="E36" s="29" t="s">
        <v>48</v>
      </c>
    </row>
    <row r="37" spans="1:16" ht="12.75" customHeight="1">
      <c r="A37" s="19" t="s">
        <v>35</v>
      </c>
      <c r="B37" s="23" t="s">
        <v>66</v>
      </c>
      <c r="C37" s="23" t="s">
        <v>67</v>
      </c>
      <c r="D37" s="19" t="s">
        <v>37</v>
      </c>
      <c r="E37" s="24" t="s">
        <v>68</v>
      </c>
      <c r="F37" s="25" t="s">
        <v>39</v>
      </c>
      <c r="G37" s="26">
        <v>1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51" customHeight="1">
      <c r="A38" s="28" t="s">
        <v>40</v>
      </c>
      <c r="E38" s="29" t="s">
        <v>69</v>
      </c>
    </row>
    <row r="39" spans="1:5" ht="12.75" customHeight="1">
      <c r="A39" s="30" t="s">
        <v>42</v>
      </c>
      <c r="E39" s="31" t="s">
        <v>37</v>
      </c>
    </row>
    <row r="40" spans="1:5" ht="38.25" customHeight="1">
      <c r="A40" t="s">
        <v>43</v>
      </c>
      <c r="E40" s="29" t="s">
        <v>70</v>
      </c>
    </row>
    <row r="41" spans="1:16" ht="12.75" customHeight="1">
      <c r="A41" s="19" t="s">
        <v>35</v>
      </c>
      <c r="B41" s="23" t="s">
        <v>30</v>
      </c>
      <c r="C41" s="23" t="s">
        <v>71</v>
      </c>
      <c r="D41" s="19" t="s">
        <v>37</v>
      </c>
      <c r="E41" s="24" t="s">
        <v>72</v>
      </c>
      <c r="F41" s="25" t="s">
        <v>39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38.25" customHeight="1">
      <c r="A42" s="28" t="s">
        <v>40</v>
      </c>
      <c r="E42" s="29" t="s">
        <v>91</v>
      </c>
    </row>
    <row r="43" spans="1:5" ht="12.75" customHeight="1">
      <c r="A43" s="30" t="s">
        <v>42</v>
      </c>
      <c r="E43" s="31" t="s">
        <v>37</v>
      </c>
    </row>
    <row r="44" spans="1:5" ht="12.75" customHeight="1">
      <c r="A44" t="s">
        <v>43</v>
      </c>
      <c r="E44" s="29" t="s">
        <v>48</v>
      </c>
    </row>
    <row r="45" spans="1:16" ht="12.75" customHeight="1">
      <c r="A45" s="19" t="s">
        <v>35</v>
      </c>
      <c r="B45" s="23" t="s">
        <v>32</v>
      </c>
      <c r="C45" s="23" t="s">
        <v>80</v>
      </c>
      <c r="D45" s="19" t="s">
        <v>37</v>
      </c>
      <c r="E45" s="24" t="s">
        <v>81</v>
      </c>
      <c r="F45" s="25" t="s">
        <v>39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25.5" customHeight="1">
      <c r="A46" s="28" t="s">
        <v>40</v>
      </c>
      <c r="E46" s="29" t="s">
        <v>82</v>
      </c>
    </row>
    <row r="47" spans="1:5" ht="12.75" customHeight="1">
      <c r="A47" s="30" t="s">
        <v>42</v>
      </c>
      <c r="E47" s="31" t="s">
        <v>37</v>
      </c>
    </row>
    <row r="48" spans="1:5" ht="12.75" customHeight="1">
      <c r="A48" t="s">
        <v>43</v>
      </c>
      <c r="E48" s="29" t="s">
        <v>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867</v>
      </c>
      <c r="I3" s="32">
        <f>0+I9+I14+I35+I44+I57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867</v>
      </c>
      <c r="D5" s="5"/>
      <c r="E5" s="14" t="s">
        <v>868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17.4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0+I15+I19+I23+I27+I31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17.4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25.5" customHeight="1">
      <c r="A16" s="28" t="s">
        <v>40</v>
      </c>
      <c r="E16" s="29" t="s">
        <v>869</v>
      </c>
    </row>
    <row r="17" spans="1:5" ht="12.75" customHeight="1">
      <c r="A17" s="30" t="s">
        <v>42</v>
      </c>
      <c r="E17" s="31" t="s">
        <v>870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218</v>
      </c>
      <c r="D19" s="19" t="s">
        <v>37</v>
      </c>
      <c r="E19" s="24" t="s">
        <v>219</v>
      </c>
      <c r="F19" s="25" t="s">
        <v>121</v>
      </c>
      <c r="G19" s="26">
        <v>27.7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12.75" customHeight="1">
      <c r="A20" s="28" t="s">
        <v>40</v>
      </c>
      <c r="E20" s="29" t="s">
        <v>698</v>
      </c>
    </row>
    <row r="21" spans="1:5" ht="12.75" customHeight="1">
      <c r="A21" s="30" t="s">
        <v>42</v>
      </c>
      <c r="E21" s="31" t="s">
        <v>871</v>
      </c>
    </row>
    <row r="22" spans="1:5" ht="255" customHeight="1">
      <c r="A22" t="s">
        <v>43</v>
      </c>
      <c r="E22" s="29" t="s">
        <v>222</v>
      </c>
    </row>
    <row r="23" spans="1:16" ht="12.75" customHeight="1">
      <c r="A23" s="19" t="s">
        <v>35</v>
      </c>
      <c r="B23" s="23" t="s">
        <v>23</v>
      </c>
      <c r="C23" s="23" t="s">
        <v>700</v>
      </c>
      <c r="D23" s="19" t="s">
        <v>37</v>
      </c>
      <c r="E23" s="24" t="s">
        <v>701</v>
      </c>
      <c r="F23" s="25" t="s">
        <v>121</v>
      </c>
      <c r="G23" s="26">
        <v>10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25.5" customHeight="1">
      <c r="A24" s="28" t="s">
        <v>40</v>
      </c>
      <c r="E24" s="29" t="s">
        <v>702</v>
      </c>
    </row>
    <row r="25" spans="1:5" ht="12.75" customHeight="1">
      <c r="A25" s="30" t="s">
        <v>42</v>
      </c>
      <c r="E25" s="31" t="s">
        <v>872</v>
      </c>
    </row>
    <row r="26" spans="1:5" ht="191.25" customHeight="1">
      <c r="A26" t="s">
        <v>43</v>
      </c>
      <c r="E26" s="29" t="s">
        <v>704</v>
      </c>
    </row>
    <row r="27" spans="1:16" ht="12.75" customHeight="1">
      <c r="A27" s="19" t="s">
        <v>35</v>
      </c>
      <c r="B27" s="23" t="s">
        <v>25</v>
      </c>
      <c r="C27" s="23" t="s">
        <v>656</v>
      </c>
      <c r="D27" s="19" t="s">
        <v>50</v>
      </c>
      <c r="E27" s="24" t="s">
        <v>657</v>
      </c>
      <c r="F27" s="25" t="s">
        <v>121</v>
      </c>
      <c r="G27" s="26">
        <v>8.6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12.75" customHeight="1">
      <c r="A28" s="28" t="s">
        <v>40</v>
      </c>
      <c r="E28" s="29" t="s">
        <v>705</v>
      </c>
    </row>
    <row r="29" spans="1:5" ht="12.75" customHeight="1">
      <c r="A29" s="30" t="s">
        <v>42</v>
      </c>
      <c r="E29" s="31" t="s">
        <v>873</v>
      </c>
    </row>
    <row r="30" spans="1:5" ht="229.5" customHeight="1">
      <c r="A30" t="s">
        <v>43</v>
      </c>
      <c r="E30" s="29" t="s">
        <v>659</v>
      </c>
    </row>
    <row r="31" spans="1:16" ht="12.75" customHeight="1">
      <c r="A31" s="19" t="s">
        <v>35</v>
      </c>
      <c r="B31" s="23" t="s">
        <v>27</v>
      </c>
      <c r="C31" s="23" t="s">
        <v>656</v>
      </c>
      <c r="D31" s="19" t="s">
        <v>53</v>
      </c>
      <c r="E31" s="24" t="s">
        <v>657</v>
      </c>
      <c r="F31" s="25" t="s">
        <v>121</v>
      </c>
      <c r="G31" s="26">
        <v>14.9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874</v>
      </c>
    </row>
    <row r="33" spans="1:5" ht="12.75" customHeight="1">
      <c r="A33" s="30" t="s">
        <v>42</v>
      </c>
      <c r="E33" s="31" t="s">
        <v>875</v>
      </c>
    </row>
    <row r="34" spans="1:5" ht="229.5" customHeight="1">
      <c r="A34" t="s">
        <v>43</v>
      </c>
      <c r="E34" s="29" t="s">
        <v>659</v>
      </c>
    </row>
    <row r="35" spans="1:9" ht="12.75" customHeight="1">
      <c r="A35" s="5" t="s">
        <v>33</v>
      </c>
      <c r="B35" s="5"/>
      <c r="C35" s="35" t="s">
        <v>23</v>
      </c>
      <c r="D35" s="5"/>
      <c r="E35" s="21" t="s">
        <v>350</v>
      </c>
      <c r="F35" s="5"/>
      <c r="G35" s="5"/>
      <c r="H35" s="5"/>
      <c r="I35" s="36">
        <f>0+I36+I40</f>
      </c>
    </row>
    <row r="36" spans="1:16" ht="12.75" customHeight="1">
      <c r="A36" s="19" t="s">
        <v>35</v>
      </c>
      <c r="B36" s="23" t="s">
        <v>62</v>
      </c>
      <c r="C36" s="23" t="s">
        <v>352</v>
      </c>
      <c r="D36" s="19" t="s">
        <v>37</v>
      </c>
      <c r="E36" s="24" t="s">
        <v>353</v>
      </c>
      <c r="F36" s="25" t="s">
        <v>121</v>
      </c>
      <c r="G36" s="26">
        <v>0.2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12.75" customHeight="1">
      <c r="A37" s="28" t="s">
        <v>40</v>
      </c>
      <c r="E37" s="29" t="s">
        <v>709</v>
      </c>
    </row>
    <row r="38" spans="1:5" ht="12.75" customHeight="1">
      <c r="A38" s="30" t="s">
        <v>42</v>
      </c>
      <c r="E38" s="31" t="s">
        <v>876</v>
      </c>
    </row>
    <row r="39" spans="1:5" ht="216.75" customHeight="1">
      <c r="A39" t="s">
        <v>43</v>
      </c>
      <c r="E39" s="29" t="s">
        <v>356</v>
      </c>
    </row>
    <row r="40" spans="1:16" ht="12.75" customHeight="1">
      <c r="A40" s="19" t="s">
        <v>35</v>
      </c>
      <c r="B40" s="23" t="s">
        <v>66</v>
      </c>
      <c r="C40" s="23" t="s">
        <v>358</v>
      </c>
      <c r="D40" s="19" t="s">
        <v>37</v>
      </c>
      <c r="E40" s="24" t="s">
        <v>359</v>
      </c>
      <c r="F40" s="25" t="s">
        <v>121</v>
      </c>
      <c r="G40" s="26">
        <v>1.9</v>
      </c>
      <c r="H40" s="27">
        <v>0</v>
      </c>
      <c r="I40" s="27">
        <f>ROUND(ROUND(H40,2)*ROUND(G40,3),2)</f>
      </c>
      <c r="O40">
        <f>(I40*21)/100</f>
      </c>
      <c r="P40" t="s">
        <v>13</v>
      </c>
    </row>
    <row r="41" spans="1:5" ht="12.75" customHeight="1">
      <c r="A41" s="28" t="s">
        <v>40</v>
      </c>
      <c r="E41" s="29" t="s">
        <v>715</v>
      </c>
    </row>
    <row r="42" spans="1:5" ht="12.75" customHeight="1">
      <c r="A42" s="30" t="s">
        <v>42</v>
      </c>
      <c r="E42" s="31" t="s">
        <v>877</v>
      </c>
    </row>
    <row r="43" spans="1:5" ht="12.75" customHeight="1">
      <c r="A43" t="s">
        <v>43</v>
      </c>
      <c r="E43" s="29" t="s">
        <v>303</v>
      </c>
    </row>
    <row r="44" spans="1:9" ht="12.75" customHeight="1">
      <c r="A44" s="5" t="s">
        <v>33</v>
      </c>
      <c r="B44" s="5"/>
      <c r="C44" s="35" t="s">
        <v>66</v>
      </c>
      <c r="D44" s="5"/>
      <c r="E44" s="21" t="s">
        <v>475</v>
      </c>
      <c r="F44" s="5"/>
      <c r="G44" s="5"/>
      <c r="H44" s="5"/>
      <c r="I44" s="36">
        <f>0+I45+I49+I53</f>
      </c>
    </row>
    <row r="45" spans="1:16" ht="12.75" customHeight="1">
      <c r="A45" s="19" t="s">
        <v>35</v>
      </c>
      <c r="B45" s="23" t="s">
        <v>30</v>
      </c>
      <c r="C45" s="23" t="s">
        <v>717</v>
      </c>
      <c r="D45" s="19" t="s">
        <v>37</v>
      </c>
      <c r="E45" s="24" t="s">
        <v>718</v>
      </c>
      <c r="F45" s="25" t="s">
        <v>179</v>
      </c>
      <c r="G45" s="26">
        <v>20.5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12.75" customHeight="1">
      <c r="A46" s="28" t="s">
        <v>40</v>
      </c>
      <c r="E46" s="29" t="s">
        <v>719</v>
      </c>
    </row>
    <row r="47" spans="1:5" ht="12.75" customHeight="1">
      <c r="A47" s="30" t="s">
        <v>42</v>
      </c>
      <c r="E47" s="31" t="s">
        <v>37</v>
      </c>
    </row>
    <row r="48" spans="1:5" ht="140.25" customHeight="1">
      <c r="A48" t="s">
        <v>43</v>
      </c>
      <c r="E48" s="29" t="s">
        <v>673</v>
      </c>
    </row>
    <row r="49" spans="1:16" ht="12.75" customHeight="1">
      <c r="A49" s="19" t="s">
        <v>35</v>
      </c>
      <c r="B49" s="23" t="s">
        <v>32</v>
      </c>
      <c r="C49" s="23" t="s">
        <v>728</v>
      </c>
      <c r="D49" s="19" t="s">
        <v>37</v>
      </c>
      <c r="E49" s="24" t="s">
        <v>729</v>
      </c>
      <c r="F49" s="25" t="s">
        <v>76</v>
      </c>
      <c r="G49" s="26">
        <v>4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 customHeight="1">
      <c r="A50" s="28" t="s">
        <v>40</v>
      </c>
      <c r="E50" s="29" t="s">
        <v>878</v>
      </c>
    </row>
    <row r="51" spans="1:5" ht="12.75" customHeight="1">
      <c r="A51" s="30" t="s">
        <v>42</v>
      </c>
      <c r="E51" s="31" t="s">
        <v>37</v>
      </c>
    </row>
    <row r="52" spans="1:5" ht="63.75" customHeight="1">
      <c r="A52" t="s">
        <v>43</v>
      </c>
      <c r="E52" s="29" t="s">
        <v>731</v>
      </c>
    </row>
    <row r="53" spans="1:16" ht="12.75" customHeight="1">
      <c r="A53" s="19" t="s">
        <v>35</v>
      </c>
      <c r="B53" s="23" t="s">
        <v>79</v>
      </c>
      <c r="C53" s="23" t="s">
        <v>740</v>
      </c>
      <c r="D53" s="19" t="s">
        <v>37</v>
      </c>
      <c r="E53" s="24" t="s">
        <v>741</v>
      </c>
      <c r="F53" s="25" t="s">
        <v>76</v>
      </c>
      <c r="G53" s="26">
        <v>3</v>
      </c>
      <c r="H53" s="27">
        <v>0</v>
      </c>
      <c r="I53" s="27">
        <f>ROUND(ROUND(H53,2)*ROUND(G53,3),2)</f>
      </c>
      <c r="O53">
        <f>(I53*21)/100</f>
      </c>
      <c r="P53" t="s">
        <v>13</v>
      </c>
    </row>
    <row r="54" spans="1:5" ht="12.75" customHeight="1">
      <c r="A54" s="28" t="s">
        <v>40</v>
      </c>
      <c r="E54" s="29" t="s">
        <v>879</v>
      </c>
    </row>
    <row r="55" spans="1:5" ht="12.75" customHeight="1">
      <c r="A55" s="30" t="s">
        <v>42</v>
      </c>
      <c r="E55" s="31" t="s">
        <v>37</v>
      </c>
    </row>
    <row r="56" spans="1:5" ht="12.75" customHeight="1">
      <c r="A56" t="s">
        <v>43</v>
      </c>
      <c r="E56" s="29" t="s">
        <v>739</v>
      </c>
    </row>
    <row r="57" spans="1:9" ht="12.75" customHeight="1">
      <c r="A57" s="5" t="s">
        <v>33</v>
      </c>
      <c r="B57" s="5"/>
      <c r="C57" s="35" t="s">
        <v>30</v>
      </c>
      <c r="D57" s="5"/>
      <c r="E57" s="21" t="s">
        <v>484</v>
      </c>
      <c r="F57" s="5"/>
      <c r="G57" s="5"/>
      <c r="H57" s="5"/>
      <c r="I57" s="36">
        <f>0+I58</f>
      </c>
    </row>
    <row r="58" spans="1:16" ht="12.75" customHeight="1">
      <c r="A58" s="19" t="s">
        <v>35</v>
      </c>
      <c r="B58" s="23" t="s">
        <v>158</v>
      </c>
      <c r="C58" s="23" t="s">
        <v>746</v>
      </c>
      <c r="D58" s="19" t="s">
        <v>37</v>
      </c>
      <c r="E58" s="24" t="s">
        <v>747</v>
      </c>
      <c r="F58" s="25" t="s">
        <v>76</v>
      </c>
      <c r="G58" s="26">
        <v>4</v>
      </c>
      <c r="H58" s="27">
        <v>0</v>
      </c>
      <c r="I58" s="27">
        <f>ROUND(ROUND(H58,2)*ROUND(G58,3),2)</f>
      </c>
      <c r="O58">
        <f>(I58*21)/100</f>
      </c>
      <c r="P58" t="s">
        <v>13</v>
      </c>
    </row>
    <row r="59" spans="1:5" ht="12.75" customHeight="1">
      <c r="A59" s="28" t="s">
        <v>40</v>
      </c>
      <c r="E59" s="29" t="s">
        <v>37</v>
      </c>
    </row>
    <row r="60" spans="1:5" ht="12.75" customHeight="1">
      <c r="A60" s="30" t="s">
        <v>42</v>
      </c>
      <c r="E60" s="31" t="s">
        <v>37</v>
      </c>
    </row>
    <row r="61" spans="1:5" ht="25.5" customHeight="1">
      <c r="A61" t="s">
        <v>43</v>
      </c>
      <c r="E61" s="29" t="s">
        <v>748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880</v>
      </c>
      <c r="I3" s="32">
        <f>0+I9+I14+I35+I48+I73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749</v>
      </c>
      <c r="D4" s="1"/>
      <c r="E4" s="10" t="s">
        <v>750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880</v>
      </c>
      <c r="D5" s="5"/>
      <c r="E5" s="14" t="s">
        <v>881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115.1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0+I15+I19+I23+I27+I31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115.1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25.5" customHeight="1">
      <c r="A16" s="28" t="s">
        <v>40</v>
      </c>
      <c r="E16" s="29" t="s">
        <v>696</v>
      </c>
    </row>
    <row r="17" spans="1:5" ht="12.75" customHeight="1">
      <c r="A17" s="30" t="s">
        <v>42</v>
      </c>
      <c r="E17" s="31" t="s">
        <v>882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218</v>
      </c>
      <c r="D19" s="19" t="s">
        <v>37</v>
      </c>
      <c r="E19" s="24" t="s">
        <v>219</v>
      </c>
      <c r="F19" s="25" t="s">
        <v>121</v>
      </c>
      <c r="G19" s="26">
        <v>579.1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12.75" customHeight="1">
      <c r="A20" s="28" t="s">
        <v>40</v>
      </c>
      <c r="E20" s="29" t="s">
        <v>698</v>
      </c>
    </row>
    <row r="21" spans="1:5" ht="12.75" customHeight="1">
      <c r="A21" s="30" t="s">
        <v>42</v>
      </c>
      <c r="E21" s="31" t="s">
        <v>883</v>
      </c>
    </row>
    <row r="22" spans="1:5" ht="255" customHeight="1">
      <c r="A22" t="s">
        <v>43</v>
      </c>
      <c r="E22" s="29" t="s">
        <v>222</v>
      </c>
    </row>
    <row r="23" spans="1:16" ht="12.75" customHeight="1">
      <c r="A23" s="19" t="s">
        <v>35</v>
      </c>
      <c r="B23" s="23" t="s">
        <v>23</v>
      </c>
      <c r="C23" s="23" t="s">
        <v>700</v>
      </c>
      <c r="D23" s="19" t="s">
        <v>37</v>
      </c>
      <c r="E23" s="24" t="s">
        <v>701</v>
      </c>
      <c r="F23" s="25" t="s">
        <v>121</v>
      </c>
      <c r="G23" s="26">
        <v>308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25.5" customHeight="1">
      <c r="A24" s="28" t="s">
        <v>40</v>
      </c>
      <c r="E24" s="29" t="s">
        <v>702</v>
      </c>
    </row>
    <row r="25" spans="1:5" ht="12.75" customHeight="1">
      <c r="A25" s="30" t="s">
        <v>42</v>
      </c>
      <c r="E25" s="31" t="s">
        <v>884</v>
      </c>
    </row>
    <row r="26" spans="1:5" ht="191.25" customHeight="1">
      <c r="A26" t="s">
        <v>43</v>
      </c>
      <c r="E26" s="29" t="s">
        <v>704</v>
      </c>
    </row>
    <row r="27" spans="1:16" ht="12.75" customHeight="1">
      <c r="A27" s="19" t="s">
        <v>35</v>
      </c>
      <c r="B27" s="23" t="s">
        <v>25</v>
      </c>
      <c r="C27" s="23" t="s">
        <v>656</v>
      </c>
      <c r="D27" s="19" t="s">
        <v>50</v>
      </c>
      <c r="E27" s="24" t="s">
        <v>657</v>
      </c>
      <c r="F27" s="25" t="s">
        <v>121</v>
      </c>
      <c r="G27" s="26">
        <v>149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12.75" customHeight="1">
      <c r="A28" s="28" t="s">
        <v>40</v>
      </c>
      <c r="E28" s="29" t="s">
        <v>705</v>
      </c>
    </row>
    <row r="29" spans="1:5" ht="12.75" customHeight="1">
      <c r="A29" s="30" t="s">
        <v>42</v>
      </c>
      <c r="E29" s="31" t="s">
        <v>885</v>
      </c>
    </row>
    <row r="30" spans="1:5" ht="229.5" customHeight="1">
      <c r="A30" t="s">
        <v>43</v>
      </c>
      <c r="E30" s="29" t="s">
        <v>659</v>
      </c>
    </row>
    <row r="31" spans="1:16" ht="12.75" customHeight="1">
      <c r="A31" s="19" t="s">
        <v>35</v>
      </c>
      <c r="B31" s="23" t="s">
        <v>27</v>
      </c>
      <c r="C31" s="23" t="s">
        <v>656</v>
      </c>
      <c r="D31" s="19" t="s">
        <v>53</v>
      </c>
      <c r="E31" s="24" t="s">
        <v>657</v>
      </c>
      <c r="F31" s="25" t="s">
        <v>121</v>
      </c>
      <c r="G31" s="26">
        <v>90.5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707</v>
      </c>
    </row>
    <row r="33" spans="1:5" ht="12.75" customHeight="1">
      <c r="A33" s="30" t="s">
        <v>42</v>
      </c>
      <c r="E33" s="31" t="s">
        <v>886</v>
      </c>
    </row>
    <row r="34" spans="1:5" ht="229.5" customHeight="1">
      <c r="A34" t="s">
        <v>43</v>
      </c>
      <c r="E34" s="29" t="s">
        <v>659</v>
      </c>
    </row>
    <row r="35" spans="1:9" ht="12.75" customHeight="1">
      <c r="A35" s="5" t="s">
        <v>33</v>
      </c>
      <c r="B35" s="5"/>
      <c r="C35" s="35" t="s">
        <v>23</v>
      </c>
      <c r="D35" s="5"/>
      <c r="E35" s="21" t="s">
        <v>350</v>
      </c>
      <c r="F35" s="5"/>
      <c r="G35" s="5"/>
      <c r="H35" s="5"/>
      <c r="I35" s="36">
        <f>0+I36+I40+I44</f>
      </c>
    </row>
    <row r="36" spans="1:16" ht="12.75" customHeight="1">
      <c r="A36" s="19" t="s">
        <v>35</v>
      </c>
      <c r="B36" s="23" t="s">
        <v>62</v>
      </c>
      <c r="C36" s="23" t="s">
        <v>352</v>
      </c>
      <c r="D36" s="19" t="s">
        <v>37</v>
      </c>
      <c r="E36" s="24" t="s">
        <v>353</v>
      </c>
      <c r="F36" s="25" t="s">
        <v>121</v>
      </c>
      <c r="G36" s="26">
        <v>1.4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12.75" customHeight="1">
      <c r="A37" s="28" t="s">
        <v>40</v>
      </c>
      <c r="E37" s="29" t="s">
        <v>709</v>
      </c>
    </row>
    <row r="38" spans="1:5" ht="12.75" customHeight="1">
      <c r="A38" s="30" t="s">
        <v>42</v>
      </c>
      <c r="E38" s="31" t="s">
        <v>887</v>
      </c>
    </row>
    <row r="39" spans="1:5" ht="216.75" customHeight="1">
      <c r="A39" t="s">
        <v>43</v>
      </c>
      <c r="E39" s="29" t="s">
        <v>356</v>
      </c>
    </row>
    <row r="40" spans="1:16" ht="12.75" customHeight="1">
      <c r="A40" s="19" t="s">
        <v>35</v>
      </c>
      <c r="B40" s="23" t="s">
        <v>66</v>
      </c>
      <c r="C40" s="23" t="s">
        <v>711</v>
      </c>
      <c r="D40" s="19" t="s">
        <v>37</v>
      </c>
      <c r="E40" s="24" t="s">
        <v>712</v>
      </c>
      <c r="F40" s="25" t="s">
        <v>121</v>
      </c>
      <c r="G40" s="26">
        <v>3.7</v>
      </c>
      <c r="H40" s="27">
        <v>0</v>
      </c>
      <c r="I40" s="27">
        <f>ROUND(ROUND(H40,2)*ROUND(G40,3),2)</f>
      </c>
      <c r="O40">
        <f>(I40*21)/100</f>
      </c>
      <c r="P40" t="s">
        <v>13</v>
      </c>
    </row>
    <row r="41" spans="1:5" ht="12.75" customHeight="1">
      <c r="A41" s="28" t="s">
        <v>40</v>
      </c>
      <c r="E41" s="29" t="s">
        <v>713</v>
      </c>
    </row>
    <row r="42" spans="1:5" ht="12.75" customHeight="1">
      <c r="A42" s="30" t="s">
        <v>42</v>
      </c>
      <c r="E42" s="31" t="s">
        <v>714</v>
      </c>
    </row>
    <row r="43" spans="1:5" ht="12.75" customHeight="1">
      <c r="A43" t="s">
        <v>43</v>
      </c>
      <c r="E43" s="29" t="s">
        <v>303</v>
      </c>
    </row>
    <row r="44" spans="1:16" ht="12.75" customHeight="1">
      <c r="A44" s="19" t="s">
        <v>35</v>
      </c>
      <c r="B44" s="23" t="s">
        <v>30</v>
      </c>
      <c r="C44" s="23" t="s">
        <v>358</v>
      </c>
      <c r="D44" s="19" t="s">
        <v>37</v>
      </c>
      <c r="E44" s="24" t="s">
        <v>359</v>
      </c>
      <c r="F44" s="25" t="s">
        <v>121</v>
      </c>
      <c r="G44" s="26">
        <v>27.4</v>
      </c>
      <c r="H44" s="27">
        <v>0</v>
      </c>
      <c r="I44" s="27">
        <f>ROUND(ROUND(H44,2)*ROUND(G44,3),2)</f>
      </c>
      <c r="O44">
        <f>(I44*21)/100</f>
      </c>
      <c r="P44" t="s">
        <v>13</v>
      </c>
    </row>
    <row r="45" spans="1:5" ht="12.75" customHeight="1">
      <c r="A45" s="28" t="s">
        <v>40</v>
      </c>
      <c r="E45" s="29" t="s">
        <v>715</v>
      </c>
    </row>
    <row r="46" spans="1:5" ht="12.75" customHeight="1">
      <c r="A46" s="30" t="s">
        <v>42</v>
      </c>
      <c r="E46" s="31" t="s">
        <v>888</v>
      </c>
    </row>
    <row r="47" spans="1:5" ht="12.75" customHeight="1">
      <c r="A47" t="s">
        <v>43</v>
      </c>
      <c r="E47" s="29" t="s">
        <v>303</v>
      </c>
    </row>
    <row r="48" spans="1:9" ht="12.75" customHeight="1">
      <c r="A48" s="5" t="s">
        <v>33</v>
      </c>
      <c r="B48" s="5"/>
      <c r="C48" s="35" t="s">
        <v>66</v>
      </c>
      <c r="D48" s="5"/>
      <c r="E48" s="21" t="s">
        <v>475</v>
      </c>
      <c r="F48" s="5"/>
      <c r="G48" s="5"/>
      <c r="H48" s="5"/>
      <c r="I48" s="36">
        <f>0+I49+I53+I57+I61+I65+I69</f>
      </c>
    </row>
    <row r="49" spans="1:16" ht="12.75" customHeight="1">
      <c r="A49" s="19" t="s">
        <v>35</v>
      </c>
      <c r="B49" s="23" t="s">
        <v>32</v>
      </c>
      <c r="C49" s="23" t="s">
        <v>717</v>
      </c>
      <c r="D49" s="19" t="s">
        <v>37</v>
      </c>
      <c r="E49" s="24" t="s">
        <v>718</v>
      </c>
      <c r="F49" s="25" t="s">
        <v>179</v>
      </c>
      <c r="G49" s="26">
        <v>36.5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 customHeight="1">
      <c r="A50" s="28" t="s">
        <v>40</v>
      </c>
      <c r="E50" s="29" t="s">
        <v>719</v>
      </c>
    </row>
    <row r="51" spans="1:5" ht="12.75" customHeight="1">
      <c r="A51" s="30" t="s">
        <v>42</v>
      </c>
      <c r="E51" s="31" t="s">
        <v>37</v>
      </c>
    </row>
    <row r="52" spans="1:5" ht="140.25" customHeight="1">
      <c r="A52" t="s">
        <v>43</v>
      </c>
      <c r="E52" s="29" t="s">
        <v>673</v>
      </c>
    </row>
    <row r="53" spans="1:16" ht="12.75" customHeight="1">
      <c r="A53" s="19" t="s">
        <v>35</v>
      </c>
      <c r="B53" s="23" t="s">
        <v>79</v>
      </c>
      <c r="C53" s="23" t="s">
        <v>720</v>
      </c>
      <c r="D53" s="19" t="s">
        <v>37</v>
      </c>
      <c r="E53" s="24" t="s">
        <v>721</v>
      </c>
      <c r="F53" s="25" t="s">
        <v>179</v>
      </c>
      <c r="G53" s="26">
        <v>219</v>
      </c>
      <c r="H53" s="27">
        <v>0</v>
      </c>
      <c r="I53" s="27">
        <f>ROUND(ROUND(H53,2)*ROUND(G53,3),2)</f>
      </c>
      <c r="O53">
        <f>(I53*21)/100</f>
      </c>
      <c r="P53" t="s">
        <v>13</v>
      </c>
    </row>
    <row r="54" spans="1:5" ht="12.75" customHeight="1">
      <c r="A54" s="28" t="s">
        <v>40</v>
      </c>
      <c r="E54" s="29" t="s">
        <v>722</v>
      </c>
    </row>
    <row r="55" spans="1:5" ht="12.75" customHeight="1">
      <c r="A55" s="30" t="s">
        <v>42</v>
      </c>
      <c r="E55" s="31" t="s">
        <v>37</v>
      </c>
    </row>
    <row r="56" spans="1:5" ht="140.25" customHeight="1">
      <c r="A56" t="s">
        <v>43</v>
      </c>
      <c r="E56" s="29" t="s">
        <v>673</v>
      </c>
    </row>
    <row r="57" spans="1:16" ht="12.75" customHeight="1">
      <c r="A57" s="19" t="s">
        <v>35</v>
      </c>
      <c r="B57" s="23" t="s">
        <v>158</v>
      </c>
      <c r="C57" s="23" t="s">
        <v>724</v>
      </c>
      <c r="D57" s="19" t="s">
        <v>37</v>
      </c>
      <c r="E57" s="24" t="s">
        <v>725</v>
      </c>
      <c r="F57" s="25" t="s">
        <v>76</v>
      </c>
      <c r="G57" s="26">
        <v>5</v>
      </c>
      <c r="H57" s="27">
        <v>0</v>
      </c>
      <c r="I57" s="27">
        <f>ROUND(ROUND(H57,2)*ROUND(G57,3),2)</f>
      </c>
      <c r="O57">
        <f>(I57*21)/100</f>
      </c>
      <c r="P57" t="s">
        <v>13</v>
      </c>
    </row>
    <row r="58" spans="1:5" ht="12.75" customHeight="1">
      <c r="A58" s="28" t="s">
        <v>40</v>
      </c>
      <c r="E58" s="29" t="s">
        <v>726</v>
      </c>
    </row>
    <row r="59" spans="1:5" ht="12.75" customHeight="1">
      <c r="A59" s="30" t="s">
        <v>42</v>
      </c>
      <c r="E59" s="31" t="s">
        <v>37</v>
      </c>
    </row>
    <row r="60" spans="1:5" ht="191.25" customHeight="1">
      <c r="A60" t="s">
        <v>43</v>
      </c>
      <c r="E60" s="29" t="s">
        <v>727</v>
      </c>
    </row>
    <row r="61" spans="1:16" ht="12.75" customHeight="1">
      <c r="A61" s="19" t="s">
        <v>35</v>
      </c>
      <c r="B61" s="23" t="s">
        <v>163</v>
      </c>
      <c r="C61" s="23" t="s">
        <v>728</v>
      </c>
      <c r="D61" s="19" t="s">
        <v>37</v>
      </c>
      <c r="E61" s="24" t="s">
        <v>729</v>
      </c>
      <c r="F61" s="25" t="s">
        <v>76</v>
      </c>
      <c r="G61" s="26">
        <v>5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12.75" customHeight="1">
      <c r="A62" s="28" t="s">
        <v>40</v>
      </c>
      <c r="E62" s="29" t="s">
        <v>889</v>
      </c>
    </row>
    <row r="63" spans="1:5" ht="12.75" customHeight="1">
      <c r="A63" s="30" t="s">
        <v>42</v>
      </c>
      <c r="E63" s="31" t="s">
        <v>37</v>
      </c>
    </row>
    <row r="64" spans="1:5" ht="63.75" customHeight="1">
      <c r="A64" t="s">
        <v>43</v>
      </c>
      <c r="E64" s="29" t="s">
        <v>731</v>
      </c>
    </row>
    <row r="65" spans="1:16" ht="12.75" customHeight="1">
      <c r="A65" s="19" t="s">
        <v>35</v>
      </c>
      <c r="B65" s="23" t="s">
        <v>168</v>
      </c>
      <c r="C65" s="23" t="s">
        <v>740</v>
      </c>
      <c r="D65" s="19" t="s">
        <v>37</v>
      </c>
      <c r="E65" s="24" t="s">
        <v>741</v>
      </c>
      <c r="F65" s="25" t="s">
        <v>76</v>
      </c>
      <c r="G65" s="26">
        <v>3</v>
      </c>
      <c r="H65" s="27">
        <v>0</v>
      </c>
      <c r="I65" s="27">
        <f>ROUND(ROUND(H65,2)*ROUND(G65,3),2)</f>
      </c>
      <c r="O65">
        <f>(I65*21)/100</f>
      </c>
      <c r="P65" t="s">
        <v>13</v>
      </c>
    </row>
    <row r="66" spans="1:5" ht="12.75" customHeight="1">
      <c r="A66" s="28" t="s">
        <v>40</v>
      </c>
      <c r="E66" s="29" t="s">
        <v>879</v>
      </c>
    </row>
    <row r="67" spans="1:5" ht="12.75" customHeight="1">
      <c r="A67" s="30" t="s">
        <v>42</v>
      </c>
      <c r="E67" s="31" t="s">
        <v>37</v>
      </c>
    </row>
    <row r="68" spans="1:5" ht="12.75" customHeight="1">
      <c r="A68" t="s">
        <v>43</v>
      </c>
      <c r="E68" s="29" t="s">
        <v>739</v>
      </c>
    </row>
    <row r="69" spans="1:16" ht="12.75" customHeight="1">
      <c r="A69" s="19" t="s">
        <v>35</v>
      </c>
      <c r="B69" s="23" t="s">
        <v>173</v>
      </c>
      <c r="C69" s="23" t="s">
        <v>743</v>
      </c>
      <c r="D69" s="19" t="s">
        <v>37</v>
      </c>
      <c r="E69" s="24" t="s">
        <v>744</v>
      </c>
      <c r="F69" s="25" t="s">
        <v>179</v>
      </c>
      <c r="G69" s="26">
        <v>219</v>
      </c>
      <c r="H69" s="27">
        <v>0</v>
      </c>
      <c r="I69" s="27">
        <f>ROUND(ROUND(H69,2)*ROUND(G69,3),2)</f>
      </c>
      <c r="O69">
        <f>(I69*21)/100</f>
      </c>
      <c r="P69" t="s">
        <v>13</v>
      </c>
    </row>
    <row r="70" spans="1:5" ht="12.75" customHeight="1">
      <c r="A70" s="28" t="s">
        <v>40</v>
      </c>
      <c r="E70" s="29" t="s">
        <v>37</v>
      </c>
    </row>
    <row r="71" spans="1:5" ht="12.75" customHeight="1">
      <c r="A71" s="30" t="s">
        <v>42</v>
      </c>
      <c r="E71" s="31" t="s">
        <v>37</v>
      </c>
    </row>
    <row r="72" spans="1:5" ht="12.75" customHeight="1">
      <c r="A72" t="s">
        <v>43</v>
      </c>
      <c r="E72" s="29" t="s">
        <v>745</v>
      </c>
    </row>
    <row r="73" spans="1:9" ht="12.75" customHeight="1">
      <c r="A73" s="5" t="s">
        <v>33</v>
      </c>
      <c r="B73" s="5"/>
      <c r="C73" s="35" t="s">
        <v>30</v>
      </c>
      <c r="D73" s="5"/>
      <c r="E73" s="21" t="s">
        <v>484</v>
      </c>
      <c r="F73" s="5"/>
      <c r="G73" s="5"/>
      <c r="H73" s="5"/>
      <c r="I73" s="36">
        <f>0+I74</f>
      </c>
    </row>
    <row r="74" spans="1:16" ht="12.75" customHeight="1">
      <c r="A74" s="19" t="s">
        <v>35</v>
      </c>
      <c r="B74" s="23" t="s">
        <v>176</v>
      </c>
      <c r="C74" s="23" t="s">
        <v>746</v>
      </c>
      <c r="D74" s="19" t="s">
        <v>37</v>
      </c>
      <c r="E74" s="24" t="s">
        <v>747</v>
      </c>
      <c r="F74" s="25" t="s">
        <v>76</v>
      </c>
      <c r="G74" s="26">
        <v>3</v>
      </c>
      <c r="H74" s="27">
        <v>0</v>
      </c>
      <c r="I74" s="27">
        <f>ROUND(ROUND(H74,2)*ROUND(G74,3),2)</f>
      </c>
      <c r="O74">
        <f>(I74*21)/100</f>
      </c>
      <c r="P74" t="s">
        <v>13</v>
      </c>
    </row>
    <row r="75" spans="1:5" ht="12.75" customHeight="1">
      <c r="A75" s="28" t="s">
        <v>40</v>
      </c>
      <c r="E75" s="29" t="s">
        <v>37</v>
      </c>
    </row>
    <row r="76" spans="1:5" ht="12.75" customHeight="1">
      <c r="A76" s="30" t="s">
        <v>42</v>
      </c>
      <c r="E76" s="31" t="s">
        <v>37</v>
      </c>
    </row>
    <row r="77" spans="1:5" ht="25.5" customHeight="1">
      <c r="A77" t="s">
        <v>43</v>
      </c>
      <c r="E77" s="29" t="s">
        <v>748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892</v>
      </c>
      <c r="I3" s="32">
        <f>0+I9+I30+I123+I136+I141+I230+I239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892</v>
      </c>
      <c r="D5" s="5"/>
      <c r="E5" s="14" t="s">
        <v>118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0+I10+I14+I18+I22+I26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50</v>
      </c>
      <c r="E10" s="24" t="s">
        <v>120</v>
      </c>
      <c r="F10" s="25" t="s">
        <v>121</v>
      </c>
      <c r="G10" s="26">
        <v>1172.2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122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16" ht="12.75" customHeight="1">
      <c r="A14" s="19" t="s">
        <v>35</v>
      </c>
      <c r="B14" s="23" t="s">
        <v>13</v>
      </c>
      <c r="C14" s="23" t="s">
        <v>119</v>
      </c>
      <c r="D14" s="19" t="s">
        <v>53</v>
      </c>
      <c r="E14" s="24" t="s">
        <v>120</v>
      </c>
      <c r="F14" s="25" t="s">
        <v>121</v>
      </c>
      <c r="G14" s="26">
        <v>634.4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125</v>
      </c>
    </row>
    <row r="16" spans="1:5" ht="12.75" customHeight="1">
      <c r="A16" s="30" t="s">
        <v>42</v>
      </c>
      <c r="E16" s="31" t="s">
        <v>893</v>
      </c>
    </row>
    <row r="17" spans="1:5" ht="12.75" customHeight="1">
      <c r="A17" t="s">
        <v>43</v>
      </c>
      <c r="E17" s="29" t="s">
        <v>124</v>
      </c>
    </row>
    <row r="18" spans="1:16" ht="12.75" customHeight="1">
      <c r="A18" s="19" t="s">
        <v>35</v>
      </c>
      <c r="B18" s="23" t="s">
        <v>12</v>
      </c>
      <c r="C18" s="23" t="s">
        <v>119</v>
      </c>
      <c r="D18" s="19" t="s">
        <v>127</v>
      </c>
      <c r="E18" s="24" t="s">
        <v>120</v>
      </c>
      <c r="F18" s="25" t="s">
        <v>121</v>
      </c>
      <c r="G18" s="26">
        <v>10.9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753</v>
      </c>
    </row>
    <row r="20" spans="1:5" ht="12.75" customHeight="1">
      <c r="A20" s="30" t="s">
        <v>42</v>
      </c>
      <c r="E20" s="31" t="s">
        <v>894</v>
      </c>
    </row>
    <row r="21" spans="1:5" ht="12.75" customHeight="1">
      <c r="A21" t="s">
        <v>43</v>
      </c>
      <c r="E21" s="29" t="s">
        <v>124</v>
      </c>
    </row>
    <row r="22" spans="1:16" ht="12.75" customHeight="1">
      <c r="A22" s="19" t="s">
        <v>35</v>
      </c>
      <c r="B22" s="23" t="s">
        <v>23</v>
      </c>
      <c r="C22" s="23" t="s">
        <v>119</v>
      </c>
      <c r="D22" s="19" t="s">
        <v>130</v>
      </c>
      <c r="E22" s="24" t="s">
        <v>120</v>
      </c>
      <c r="F22" s="25" t="s">
        <v>121</v>
      </c>
      <c r="G22" s="26">
        <v>10.2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895</v>
      </c>
    </row>
    <row r="24" spans="1:5" ht="12.75" customHeight="1">
      <c r="A24" s="30" t="s">
        <v>42</v>
      </c>
      <c r="E24" s="31" t="s">
        <v>896</v>
      </c>
    </row>
    <row r="25" spans="1:5" ht="12.75" customHeight="1">
      <c r="A25" t="s">
        <v>43</v>
      </c>
      <c r="E25" s="29" t="s">
        <v>124</v>
      </c>
    </row>
    <row r="26" spans="1:16" ht="12.75" customHeight="1">
      <c r="A26" s="19" t="s">
        <v>35</v>
      </c>
      <c r="B26" s="23" t="s">
        <v>25</v>
      </c>
      <c r="C26" s="23" t="s">
        <v>119</v>
      </c>
      <c r="D26" s="19" t="s">
        <v>132</v>
      </c>
      <c r="E26" s="24" t="s">
        <v>120</v>
      </c>
      <c r="F26" s="25" t="s">
        <v>121</v>
      </c>
      <c r="G26" s="26">
        <v>1341.2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25.5" customHeight="1">
      <c r="A27" s="28" t="s">
        <v>40</v>
      </c>
      <c r="E27" s="29" t="s">
        <v>131</v>
      </c>
    </row>
    <row r="28" spans="1:5" ht="12.75" customHeight="1">
      <c r="A28" s="30" t="s">
        <v>42</v>
      </c>
      <c r="E28" s="31" t="s">
        <v>37</v>
      </c>
    </row>
    <row r="29" spans="1:5" ht="12.75" customHeight="1">
      <c r="A29" t="s">
        <v>43</v>
      </c>
      <c r="E29" s="29" t="s">
        <v>124</v>
      </c>
    </row>
    <row r="30" spans="1:9" ht="12.75" customHeight="1">
      <c r="A30" s="5" t="s">
        <v>33</v>
      </c>
      <c r="B30" s="5"/>
      <c r="C30" s="35" t="s">
        <v>19</v>
      </c>
      <c r="D30" s="5"/>
      <c r="E30" s="21" t="s">
        <v>134</v>
      </c>
      <c r="F30" s="5"/>
      <c r="G30" s="5"/>
      <c r="H30" s="5"/>
      <c r="I30" s="36">
        <f>0+I31+I35+I39+I43+I47+I51+I55+I59+I63+I67+I71+I75+I79+I83+I87+I91+I95+I99+I103+I107+I111+I115+I119</f>
      </c>
    </row>
    <row r="31" spans="1:16" ht="12.75" customHeight="1">
      <c r="A31" s="19" t="s">
        <v>35</v>
      </c>
      <c r="B31" s="23" t="s">
        <v>27</v>
      </c>
      <c r="C31" s="23" t="s">
        <v>135</v>
      </c>
      <c r="D31" s="19" t="s">
        <v>37</v>
      </c>
      <c r="E31" s="24" t="s">
        <v>136</v>
      </c>
      <c r="F31" s="25" t="s">
        <v>137</v>
      </c>
      <c r="G31" s="26">
        <v>0.5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897</v>
      </c>
    </row>
    <row r="33" spans="1:5" ht="12.75" customHeight="1">
      <c r="A33" s="30" t="s">
        <v>42</v>
      </c>
      <c r="E33" s="31" t="s">
        <v>139</v>
      </c>
    </row>
    <row r="34" spans="1:5" ht="12.75" customHeight="1">
      <c r="A34" t="s">
        <v>43</v>
      </c>
      <c r="E34" s="29" t="s">
        <v>140</v>
      </c>
    </row>
    <row r="35" spans="1:16" ht="12.75" customHeight="1">
      <c r="A35" s="19" t="s">
        <v>35</v>
      </c>
      <c r="B35" s="23" t="s">
        <v>62</v>
      </c>
      <c r="C35" s="23" t="s">
        <v>141</v>
      </c>
      <c r="D35" s="19" t="s">
        <v>37</v>
      </c>
      <c r="E35" s="24" t="s">
        <v>142</v>
      </c>
      <c r="F35" s="25" t="s">
        <v>76</v>
      </c>
      <c r="G35" s="26">
        <v>8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12.75" customHeight="1">
      <c r="A36" s="28" t="s">
        <v>40</v>
      </c>
      <c r="E36" s="29" t="s">
        <v>143</v>
      </c>
    </row>
    <row r="37" spans="1:5" ht="12.75" customHeight="1">
      <c r="A37" s="30" t="s">
        <v>42</v>
      </c>
      <c r="E37" s="31" t="s">
        <v>37</v>
      </c>
    </row>
    <row r="38" spans="1:5" ht="102" customHeight="1">
      <c r="A38" t="s">
        <v>43</v>
      </c>
      <c r="E38" s="29" t="s">
        <v>144</v>
      </c>
    </row>
    <row r="39" spans="1:16" ht="12.75" customHeight="1">
      <c r="A39" s="19" t="s">
        <v>35</v>
      </c>
      <c r="B39" s="23" t="s">
        <v>66</v>
      </c>
      <c r="C39" s="23" t="s">
        <v>145</v>
      </c>
      <c r="D39" s="19" t="s">
        <v>37</v>
      </c>
      <c r="E39" s="24" t="s">
        <v>146</v>
      </c>
      <c r="F39" s="25" t="s">
        <v>76</v>
      </c>
      <c r="G39" s="26">
        <v>2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143</v>
      </c>
    </row>
    <row r="41" spans="1:5" ht="12.75" customHeight="1">
      <c r="A41" s="30" t="s">
        <v>42</v>
      </c>
      <c r="E41" s="31" t="s">
        <v>37</v>
      </c>
    </row>
    <row r="42" spans="1:5" ht="102" customHeight="1">
      <c r="A42" t="s">
        <v>43</v>
      </c>
      <c r="E42" s="29" t="s">
        <v>144</v>
      </c>
    </row>
    <row r="43" spans="1:16" ht="12.75" customHeight="1">
      <c r="A43" s="19" t="s">
        <v>35</v>
      </c>
      <c r="B43" s="23" t="s">
        <v>30</v>
      </c>
      <c r="C43" s="23" t="s">
        <v>147</v>
      </c>
      <c r="D43" s="19" t="s">
        <v>37</v>
      </c>
      <c r="E43" s="24" t="s">
        <v>148</v>
      </c>
      <c r="F43" s="25" t="s">
        <v>76</v>
      </c>
      <c r="G43" s="26">
        <v>7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 customHeight="1">
      <c r="A44" s="28" t="s">
        <v>40</v>
      </c>
      <c r="E44" s="29" t="s">
        <v>149</v>
      </c>
    </row>
    <row r="45" spans="1:5" ht="12.75" customHeight="1">
      <c r="A45" s="30" t="s">
        <v>42</v>
      </c>
      <c r="E45" s="31" t="s">
        <v>37</v>
      </c>
    </row>
    <row r="46" spans="1:5" ht="51" customHeight="1">
      <c r="A46" t="s">
        <v>43</v>
      </c>
      <c r="E46" s="29" t="s">
        <v>150</v>
      </c>
    </row>
    <row r="47" spans="1:16" ht="12.75" customHeight="1">
      <c r="A47" s="19" t="s">
        <v>35</v>
      </c>
      <c r="B47" s="23" t="s">
        <v>32</v>
      </c>
      <c r="C47" s="23" t="s">
        <v>760</v>
      </c>
      <c r="D47" s="19" t="s">
        <v>37</v>
      </c>
      <c r="E47" s="24" t="s">
        <v>761</v>
      </c>
      <c r="F47" s="25" t="s">
        <v>121</v>
      </c>
      <c r="G47" s="26">
        <v>0.9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38.25" customHeight="1">
      <c r="A48" s="28" t="s">
        <v>40</v>
      </c>
      <c r="E48" s="29" t="s">
        <v>898</v>
      </c>
    </row>
    <row r="49" spans="1:5" ht="12.75" customHeight="1">
      <c r="A49" s="30" t="s">
        <v>42</v>
      </c>
      <c r="E49" s="31" t="s">
        <v>899</v>
      </c>
    </row>
    <row r="50" spans="1:5" ht="12.75" customHeight="1">
      <c r="A50" t="s">
        <v>43</v>
      </c>
      <c r="E50" s="29" t="s">
        <v>157</v>
      </c>
    </row>
    <row r="51" spans="1:16" ht="12.75" customHeight="1">
      <c r="A51" s="19" t="s">
        <v>35</v>
      </c>
      <c r="B51" s="23" t="s">
        <v>79</v>
      </c>
      <c r="C51" s="23" t="s">
        <v>153</v>
      </c>
      <c r="D51" s="19" t="s">
        <v>37</v>
      </c>
      <c r="E51" s="24" t="s">
        <v>154</v>
      </c>
      <c r="F51" s="25" t="s">
        <v>121</v>
      </c>
      <c r="G51" s="26">
        <v>8.9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38.25" customHeight="1">
      <c r="A52" s="28" t="s">
        <v>40</v>
      </c>
      <c r="E52" s="29" t="s">
        <v>900</v>
      </c>
    </row>
    <row r="53" spans="1:5" ht="12.75" customHeight="1">
      <c r="A53" s="30" t="s">
        <v>42</v>
      </c>
      <c r="E53" s="31" t="s">
        <v>901</v>
      </c>
    </row>
    <row r="54" spans="1:5" ht="12.75" customHeight="1">
      <c r="A54" t="s">
        <v>43</v>
      </c>
      <c r="E54" s="29" t="s">
        <v>157</v>
      </c>
    </row>
    <row r="55" spans="1:16" ht="12.75" customHeight="1">
      <c r="A55" s="19" t="s">
        <v>35</v>
      </c>
      <c r="B55" s="23" t="s">
        <v>158</v>
      </c>
      <c r="C55" s="23" t="s">
        <v>164</v>
      </c>
      <c r="D55" s="19" t="s">
        <v>37</v>
      </c>
      <c r="E55" s="24" t="s">
        <v>165</v>
      </c>
      <c r="F55" s="25" t="s">
        <v>121</v>
      </c>
      <c r="G55" s="26">
        <v>236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38.25" customHeight="1">
      <c r="A56" s="28" t="s">
        <v>40</v>
      </c>
      <c r="E56" s="29" t="s">
        <v>902</v>
      </c>
    </row>
    <row r="57" spans="1:5" ht="12.75" customHeight="1">
      <c r="A57" s="30" t="s">
        <v>42</v>
      </c>
      <c r="E57" s="31" t="s">
        <v>903</v>
      </c>
    </row>
    <row r="58" spans="1:5" ht="12.75" customHeight="1">
      <c r="A58" t="s">
        <v>43</v>
      </c>
      <c r="E58" s="29" t="s">
        <v>157</v>
      </c>
    </row>
    <row r="59" spans="1:16" ht="12.75" customHeight="1">
      <c r="A59" s="19" t="s">
        <v>35</v>
      </c>
      <c r="B59" s="23" t="s">
        <v>163</v>
      </c>
      <c r="C59" s="23" t="s">
        <v>169</v>
      </c>
      <c r="D59" s="19" t="s">
        <v>37</v>
      </c>
      <c r="E59" s="24" t="s">
        <v>170</v>
      </c>
      <c r="F59" s="25" t="s">
        <v>121</v>
      </c>
      <c r="G59" s="26">
        <v>1172.2</v>
      </c>
      <c r="H59" s="27">
        <v>0</v>
      </c>
      <c r="I59" s="27">
        <f>ROUND(ROUND(H59,2)*ROUND(G59,3),2)</f>
      </c>
      <c r="O59">
        <f>(I59*21)/100</f>
      </c>
      <c r="P59" t="s">
        <v>13</v>
      </c>
    </row>
    <row r="60" spans="1:5" ht="25.5" customHeight="1">
      <c r="A60" s="28" t="s">
        <v>40</v>
      </c>
      <c r="E60" s="29" t="s">
        <v>171</v>
      </c>
    </row>
    <row r="61" spans="1:5" ht="12.75" customHeight="1">
      <c r="A61" s="30" t="s">
        <v>42</v>
      </c>
      <c r="E61" s="31" t="s">
        <v>904</v>
      </c>
    </row>
    <row r="62" spans="1:5" ht="12.75" customHeight="1">
      <c r="A62" t="s">
        <v>43</v>
      </c>
      <c r="E62" s="29" t="s">
        <v>157</v>
      </c>
    </row>
    <row r="63" spans="1:16" ht="12.75" customHeight="1">
      <c r="A63" s="19" t="s">
        <v>35</v>
      </c>
      <c r="B63" s="23" t="s">
        <v>168</v>
      </c>
      <c r="C63" s="23" t="s">
        <v>177</v>
      </c>
      <c r="D63" s="19" t="s">
        <v>37</v>
      </c>
      <c r="E63" s="24" t="s">
        <v>178</v>
      </c>
      <c r="F63" s="25" t="s">
        <v>179</v>
      </c>
      <c r="G63" s="26">
        <v>170</v>
      </c>
      <c r="H63" s="27">
        <v>0</v>
      </c>
      <c r="I63" s="27">
        <f>ROUND(ROUND(H63,2)*ROUND(G63,3),2)</f>
      </c>
      <c r="O63">
        <f>(I63*21)/100</f>
      </c>
      <c r="P63" t="s">
        <v>13</v>
      </c>
    </row>
    <row r="64" spans="1:5" ht="63.75" customHeight="1">
      <c r="A64" s="28" t="s">
        <v>40</v>
      </c>
      <c r="E64" s="29" t="s">
        <v>773</v>
      </c>
    </row>
    <row r="65" spans="1:5" ht="12.75" customHeight="1">
      <c r="A65" s="30" t="s">
        <v>42</v>
      </c>
      <c r="E65" s="31" t="s">
        <v>905</v>
      </c>
    </row>
    <row r="66" spans="1:5" ht="12.75" customHeight="1">
      <c r="A66" t="s">
        <v>43</v>
      </c>
      <c r="E66" s="29" t="s">
        <v>157</v>
      </c>
    </row>
    <row r="67" spans="1:16" ht="12.75" customHeight="1">
      <c r="A67" s="19" t="s">
        <v>35</v>
      </c>
      <c r="B67" s="23" t="s">
        <v>173</v>
      </c>
      <c r="C67" s="23" t="s">
        <v>183</v>
      </c>
      <c r="D67" s="19" t="s">
        <v>37</v>
      </c>
      <c r="E67" s="24" t="s">
        <v>184</v>
      </c>
      <c r="F67" s="25" t="s">
        <v>121</v>
      </c>
      <c r="G67" s="26">
        <v>875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38.25" customHeight="1">
      <c r="A68" s="28" t="s">
        <v>40</v>
      </c>
      <c r="E68" s="29" t="s">
        <v>775</v>
      </c>
    </row>
    <row r="69" spans="1:5" ht="12.75" customHeight="1">
      <c r="A69" s="30" t="s">
        <v>42</v>
      </c>
      <c r="E69" s="31" t="s">
        <v>906</v>
      </c>
    </row>
    <row r="70" spans="1:5" ht="12.75" customHeight="1">
      <c r="A70" t="s">
        <v>43</v>
      </c>
      <c r="E70" s="29" t="s">
        <v>187</v>
      </c>
    </row>
    <row r="71" spans="1:16" ht="12.75" customHeight="1">
      <c r="A71" s="19" t="s">
        <v>35</v>
      </c>
      <c r="B71" s="23" t="s">
        <v>176</v>
      </c>
      <c r="C71" s="23" t="s">
        <v>189</v>
      </c>
      <c r="D71" s="19" t="s">
        <v>50</v>
      </c>
      <c r="E71" s="24" t="s">
        <v>190</v>
      </c>
      <c r="F71" s="25" t="s">
        <v>121</v>
      </c>
      <c r="G71" s="26">
        <v>1341.2</v>
      </c>
      <c r="H71" s="27">
        <v>0</v>
      </c>
      <c r="I71" s="27">
        <f>ROUND(ROUND(H71,2)*ROUND(G71,3),2)</f>
      </c>
      <c r="O71">
        <f>(I71*21)/100</f>
      </c>
      <c r="P71" t="s">
        <v>13</v>
      </c>
    </row>
    <row r="72" spans="1:5" ht="38.25" customHeight="1">
      <c r="A72" s="28" t="s">
        <v>40</v>
      </c>
      <c r="E72" s="29" t="s">
        <v>195</v>
      </c>
    </row>
    <row r="73" spans="1:5" ht="12.75" customHeight="1">
      <c r="A73" s="30" t="s">
        <v>42</v>
      </c>
      <c r="E73" s="31" t="s">
        <v>907</v>
      </c>
    </row>
    <row r="74" spans="1:5" ht="293.25" customHeight="1">
      <c r="A74" t="s">
        <v>43</v>
      </c>
      <c r="E74" s="29" t="s">
        <v>193</v>
      </c>
    </row>
    <row r="75" spans="1:16" ht="12.75" customHeight="1">
      <c r="A75" s="19" t="s">
        <v>35</v>
      </c>
      <c r="B75" s="23" t="s">
        <v>182</v>
      </c>
      <c r="C75" s="23" t="s">
        <v>189</v>
      </c>
      <c r="D75" s="19" t="s">
        <v>53</v>
      </c>
      <c r="E75" s="24" t="s">
        <v>190</v>
      </c>
      <c r="F75" s="25" t="s">
        <v>121</v>
      </c>
      <c r="G75" s="26">
        <v>80</v>
      </c>
      <c r="H75" s="27">
        <v>0</v>
      </c>
      <c r="I75" s="27">
        <f>ROUND(ROUND(H75,2)*ROUND(G75,3),2)</f>
      </c>
      <c r="O75">
        <f>(I75*21)/100</f>
      </c>
      <c r="P75" t="s">
        <v>13</v>
      </c>
    </row>
    <row r="76" spans="1:5" ht="38.25" customHeight="1">
      <c r="A76" s="28" t="s">
        <v>40</v>
      </c>
      <c r="E76" s="29" t="s">
        <v>779</v>
      </c>
    </row>
    <row r="77" spans="1:5" ht="12.75" customHeight="1">
      <c r="A77" s="30" t="s">
        <v>42</v>
      </c>
      <c r="E77" s="31" t="s">
        <v>908</v>
      </c>
    </row>
    <row r="78" spans="1:5" ht="293.25" customHeight="1">
      <c r="A78" t="s">
        <v>43</v>
      </c>
      <c r="E78" s="29" t="s">
        <v>193</v>
      </c>
    </row>
    <row r="79" spans="1:16" ht="12.75" customHeight="1">
      <c r="A79" s="19" t="s">
        <v>35</v>
      </c>
      <c r="B79" s="23" t="s">
        <v>188</v>
      </c>
      <c r="C79" s="23" t="s">
        <v>909</v>
      </c>
      <c r="D79" s="19" t="s">
        <v>37</v>
      </c>
      <c r="E79" s="24" t="s">
        <v>910</v>
      </c>
      <c r="F79" s="25" t="s">
        <v>137</v>
      </c>
      <c r="G79" s="26">
        <v>650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25.5" customHeight="1">
      <c r="A80" s="28" t="s">
        <v>40</v>
      </c>
      <c r="E80" s="29" t="s">
        <v>911</v>
      </c>
    </row>
    <row r="81" spans="1:5" ht="12.75" customHeight="1">
      <c r="A81" s="30" t="s">
        <v>42</v>
      </c>
      <c r="E81" s="31" t="s">
        <v>912</v>
      </c>
    </row>
    <row r="82" spans="1:5" ht="12.75" customHeight="1">
      <c r="A82" t="s">
        <v>43</v>
      </c>
      <c r="E82" s="29" t="s">
        <v>208</v>
      </c>
    </row>
    <row r="83" spans="1:16" ht="12.75" customHeight="1">
      <c r="A83" s="19" t="s">
        <v>35</v>
      </c>
      <c r="B83" s="23" t="s">
        <v>194</v>
      </c>
      <c r="C83" s="23" t="s">
        <v>210</v>
      </c>
      <c r="D83" s="19" t="s">
        <v>37</v>
      </c>
      <c r="E83" s="24" t="s">
        <v>211</v>
      </c>
      <c r="F83" s="25" t="s">
        <v>179</v>
      </c>
      <c r="G83" s="26">
        <v>460</v>
      </c>
      <c r="H83" s="27">
        <v>0</v>
      </c>
      <c r="I83" s="27">
        <f>ROUND(ROUND(H83,2)*ROUND(G83,3),2)</f>
      </c>
      <c r="O83">
        <f>(I83*21)/100</f>
      </c>
      <c r="P83" t="s">
        <v>13</v>
      </c>
    </row>
    <row r="84" spans="1:5" ht="38.25" customHeight="1">
      <c r="A84" s="28" t="s">
        <v>40</v>
      </c>
      <c r="E84" s="29" t="s">
        <v>212</v>
      </c>
    </row>
    <row r="85" spans="1:5" ht="12.75" customHeight="1">
      <c r="A85" s="30" t="s">
        <v>42</v>
      </c>
      <c r="E85" s="31" t="s">
        <v>181</v>
      </c>
    </row>
    <row r="86" spans="1:5" ht="12.75" customHeight="1">
      <c r="A86" t="s">
        <v>43</v>
      </c>
      <c r="E86" s="29" t="s">
        <v>208</v>
      </c>
    </row>
    <row r="87" spans="1:16" ht="12.75" customHeight="1">
      <c r="A87" s="19" t="s">
        <v>35</v>
      </c>
      <c r="B87" s="23" t="s">
        <v>197</v>
      </c>
      <c r="C87" s="23" t="s">
        <v>214</v>
      </c>
      <c r="D87" s="19" t="s">
        <v>37</v>
      </c>
      <c r="E87" s="24" t="s">
        <v>215</v>
      </c>
      <c r="F87" s="25" t="s">
        <v>179</v>
      </c>
      <c r="G87" s="26">
        <v>490</v>
      </c>
      <c r="H87" s="27">
        <v>0</v>
      </c>
      <c r="I87" s="27">
        <f>ROUND(ROUND(H87,2)*ROUND(G87,3),2)</f>
      </c>
      <c r="O87">
        <f>(I87*21)/100</f>
      </c>
      <c r="P87" t="s">
        <v>13</v>
      </c>
    </row>
    <row r="88" spans="1:5" ht="38.25" customHeight="1">
      <c r="A88" s="28" t="s">
        <v>40</v>
      </c>
      <c r="E88" s="29" t="s">
        <v>216</v>
      </c>
    </row>
    <row r="89" spans="1:5" ht="12.75" customHeight="1">
      <c r="A89" s="30" t="s">
        <v>42</v>
      </c>
      <c r="E89" s="31" t="s">
        <v>181</v>
      </c>
    </row>
    <row r="90" spans="1:5" ht="12.75" customHeight="1">
      <c r="A90" t="s">
        <v>43</v>
      </c>
      <c r="E90" s="29" t="s">
        <v>208</v>
      </c>
    </row>
    <row r="91" spans="1:16" ht="12.75" customHeight="1">
      <c r="A91" s="19" t="s">
        <v>35</v>
      </c>
      <c r="B91" s="23" t="s">
        <v>200</v>
      </c>
      <c r="C91" s="23" t="s">
        <v>913</v>
      </c>
      <c r="D91" s="19" t="s">
        <v>37</v>
      </c>
      <c r="E91" s="24" t="s">
        <v>914</v>
      </c>
      <c r="F91" s="25" t="s">
        <v>121</v>
      </c>
      <c r="G91" s="26">
        <v>96.9</v>
      </c>
      <c r="H91" s="27">
        <v>0</v>
      </c>
      <c r="I91" s="27">
        <f>ROUND(ROUND(H91,2)*ROUND(G91,3),2)</f>
      </c>
      <c r="O91">
        <f>(I91*21)/100</f>
      </c>
      <c r="P91" t="s">
        <v>13</v>
      </c>
    </row>
    <row r="92" spans="1:5" ht="25.5" customHeight="1">
      <c r="A92" s="28" t="s">
        <v>40</v>
      </c>
      <c r="E92" s="29" t="s">
        <v>220</v>
      </c>
    </row>
    <row r="93" spans="1:5" ht="12.75" customHeight="1">
      <c r="A93" s="30" t="s">
        <v>42</v>
      </c>
      <c r="E93" s="31" t="s">
        <v>915</v>
      </c>
    </row>
    <row r="94" spans="1:5" ht="255" customHeight="1">
      <c r="A94" t="s">
        <v>43</v>
      </c>
      <c r="E94" s="29" t="s">
        <v>222</v>
      </c>
    </row>
    <row r="95" spans="1:16" ht="12.75" customHeight="1">
      <c r="A95" s="19" t="s">
        <v>35</v>
      </c>
      <c r="B95" s="23" t="s">
        <v>203</v>
      </c>
      <c r="C95" s="23" t="s">
        <v>224</v>
      </c>
      <c r="D95" s="19" t="s">
        <v>37</v>
      </c>
      <c r="E95" s="24" t="s">
        <v>225</v>
      </c>
      <c r="F95" s="25" t="s">
        <v>121</v>
      </c>
      <c r="G95" s="26">
        <v>180</v>
      </c>
      <c r="H95" s="27">
        <v>0</v>
      </c>
      <c r="I95" s="27">
        <f>ROUND(ROUND(H95,2)*ROUND(G95,3),2)</f>
      </c>
      <c r="O95">
        <f>(I95*21)/100</f>
      </c>
      <c r="P95" t="s">
        <v>13</v>
      </c>
    </row>
    <row r="96" spans="1:5" ht="38.25" customHeight="1">
      <c r="A96" s="28" t="s">
        <v>40</v>
      </c>
      <c r="E96" s="29" t="s">
        <v>226</v>
      </c>
    </row>
    <row r="97" spans="1:5" ht="12.75" customHeight="1">
      <c r="A97" s="30" t="s">
        <v>42</v>
      </c>
      <c r="E97" s="31" t="s">
        <v>227</v>
      </c>
    </row>
    <row r="98" spans="1:5" ht="229.5" customHeight="1">
      <c r="A98" t="s">
        <v>43</v>
      </c>
      <c r="E98" s="29" t="s">
        <v>228</v>
      </c>
    </row>
    <row r="99" spans="1:16" ht="12.75" customHeight="1">
      <c r="A99" s="19" t="s">
        <v>35</v>
      </c>
      <c r="B99" s="23" t="s">
        <v>209</v>
      </c>
      <c r="C99" s="23" t="s">
        <v>230</v>
      </c>
      <c r="D99" s="19" t="s">
        <v>37</v>
      </c>
      <c r="E99" s="24" t="s">
        <v>231</v>
      </c>
      <c r="F99" s="25" t="s">
        <v>121</v>
      </c>
      <c r="G99" s="26">
        <v>56</v>
      </c>
      <c r="H99" s="27">
        <v>0</v>
      </c>
      <c r="I99" s="27">
        <f>ROUND(ROUND(H99,2)*ROUND(G99,3),2)</f>
      </c>
      <c r="O99">
        <f>(I99*21)/100</f>
      </c>
      <c r="P99" t="s">
        <v>13</v>
      </c>
    </row>
    <row r="100" spans="1:5" ht="38.25" customHeight="1">
      <c r="A100" s="28" t="s">
        <v>40</v>
      </c>
      <c r="E100" s="29" t="s">
        <v>232</v>
      </c>
    </row>
    <row r="101" spans="1:5" ht="12.75" customHeight="1">
      <c r="A101" s="30" t="s">
        <v>42</v>
      </c>
      <c r="E101" s="31" t="s">
        <v>227</v>
      </c>
    </row>
    <row r="102" spans="1:5" ht="204" customHeight="1">
      <c r="A102" t="s">
        <v>43</v>
      </c>
      <c r="E102" s="29" t="s">
        <v>233</v>
      </c>
    </row>
    <row r="103" spans="1:16" ht="12.75" customHeight="1">
      <c r="A103" s="19" t="s">
        <v>35</v>
      </c>
      <c r="B103" s="23" t="s">
        <v>213</v>
      </c>
      <c r="C103" s="23" t="s">
        <v>235</v>
      </c>
      <c r="D103" s="19" t="s">
        <v>37</v>
      </c>
      <c r="E103" s="24" t="s">
        <v>236</v>
      </c>
      <c r="F103" s="25" t="s">
        <v>137</v>
      </c>
      <c r="G103" s="26">
        <v>3912</v>
      </c>
      <c r="H103" s="27">
        <v>0</v>
      </c>
      <c r="I103" s="27">
        <f>ROUND(ROUND(H103,2)*ROUND(G103,3),2)</f>
      </c>
      <c r="O103">
        <f>(I103*21)/100</f>
      </c>
      <c r="P103" t="s">
        <v>13</v>
      </c>
    </row>
    <row r="104" spans="1:5" ht="25.5" customHeight="1">
      <c r="A104" s="28" t="s">
        <v>40</v>
      </c>
      <c r="E104" s="29" t="s">
        <v>783</v>
      </c>
    </row>
    <row r="105" spans="1:5" ht="12.75" customHeight="1">
      <c r="A105" s="30" t="s">
        <v>42</v>
      </c>
      <c r="E105" s="31" t="s">
        <v>916</v>
      </c>
    </row>
    <row r="106" spans="1:5" ht="12.75" customHeight="1">
      <c r="A106" t="s">
        <v>43</v>
      </c>
      <c r="E106" s="29" t="s">
        <v>239</v>
      </c>
    </row>
    <row r="107" spans="1:16" ht="12.75" customHeight="1">
      <c r="A107" s="19" t="s">
        <v>35</v>
      </c>
      <c r="B107" s="23" t="s">
        <v>217</v>
      </c>
      <c r="C107" s="23" t="s">
        <v>260</v>
      </c>
      <c r="D107" s="19" t="s">
        <v>37</v>
      </c>
      <c r="E107" s="24" t="s">
        <v>261</v>
      </c>
      <c r="F107" s="25" t="s">
        <v>137</v>
      </c>
      <c r="G107" s="26">
        <v>3370</v>
      </c>
      <c r="H107" s="27">
        <v>0</v>
      </c>
      <c r="I107" s="27">
        <f>ROUND(ROUND(H107,2)*ROUND(G107,3),2)</f>
      </c>
      <c r="O107">
        <f>(I107*21)/100</f>
      </c>
      <c r="P107" t="s">
        <v>13</v>
      </c>
    </row>
    <row r="108" spans="1:5" ht="12.75" customHeight="1">
      <c r="A108" s="28" t="s">
        <v>40</v>
      </c>
      <c r="E108" s="29" t="s">
        <v>917</v>
      </c>
    </row>
    <row r="109" spans="1:5" ht="12.75" customHeight="1">
      <c r="A109" s="30" t="s">
        <v>42</v>
      </c>
      <c r="E109" s="31" t="s">
        <v>139</v>
      </c>
    </row>
    <row r="110" spans="1:5" ht="12.75" customHeight="1">
      <c r="A110" t="s">
        <v>43</v>
      </c>
      <c r="E110" s="29" t="s">
        <v>264</v>
      </c>
    </row>
    <row r="111" spans="1:16" ht="12.75" customHeight="1">
      <c r="A111" s="19" t="s">
        <v>35</v>
      </c>
      <c r="B111" s="23" t="s">
        <v>223</v>
      </c>
      <c r="C111" s="23" t="s">
        <v>266</v>
      </c>
      <c r="D111" s="19" t="s">
        <v>37</v>
      </c>
      <c r="E111" s="24" t="s">
        <v>267</v>
      </c>
      <c r="F111" s="25" t="s">
        <v>137</v>
      </c>
      <c r="G111" s="26">
        <v>10110</v>
      </c>
      <c r="H111" s="27">
        <v>0</v>
      </c>
      <c r="I111" s="27">
        <f>ROUND(ROUND(H111,2)*ROUND(G111,3),2)</f>
      </c>
      <c r="O111">
        <f>(I111*21)/100</f>
      </c>
      <c r="P111" t="s">
        <v>13</v>
      </c>
    </row>
    <row r="112" spans="1:5" ht="12.75" customHeight="1">
      <c r="A112" s="28" t="s">
        <v>40</v>
      </c>
      <c r="E112" s="29" t="s">
        <v>268</v>
      </c>
    </row>
    <row r="113" spans="1:5" ht="12.75" customHeight="1">
      <c r="A113" s="30" t="s">
        <v>42</v>
      </c>
      <c r="E113" s="31" t="s">
        <v>918</v>
      </c>
    </row>
    <row r="114" spans="1:5" ht="12.75" customHeight="1">
      <c r="A114" t="s">
        <v>43</v>
      </c>
      <c r="E114" s="29" t="s">
        <v>270</v>
      </c>
    </row>
    <row r="115" spans="1:16" ht="12.75" customHeight="1">
      <c r="A115" s="19" t="s">
        <v>35</v>
      </c>
      <c r="B115" s="23" t="s">
        <v>229</v>
      </c>
      <c r="C115" s="23" t="s">
        <v>272</v>
      </c>
      <c r="D115" s="19" t="s">
        <v>37</v>
      </c>
      <c r="E115" s="24" t="s">
        <v>273</v>
      </c>
      <c r="F115" s="25" t="s">
        <v>137</v>
      </c>
      <c r="G115" s="26">
        <v>3370</v>
      </c>
      <c r="H115" s="27">
        <v>0</v>
      </c>
      <c r="I115" s="27">
        <f>ROUND(ROUND(H115,2)*ROUND(G115,3),2)</f>
      </c>
      <c r="O115">
        <f>(I115*21)/100</f>
      </c>
      <c r="P115" t="s">
        <v>13</v>
      </c>
    </row>
    <row r="116" spans="1:5" ht="25.5" customHeight="1">
      <c r="A116" s="28" t="s">
        <v>40</v>
      </c>
      <c r="E116" s="29" t="s">
        <v>274</v>
      </c>
    </row>
    <row r="117" spans="1:5" ht="12.75" customHeight="1">
      <c r="A117" s="30" t="s">
        <v>42</v>
      </c>
      <c r="E117" s="31" t="s">
        <v>139</v>
      </c>
    </row>
    <row r="118" spans="1:5" ht="12.75" customHeight="1">
      <c r="A118" t="s">
        <v>43</v>
      </c>
      <c r="E118" s="29" t="s">
        <v>276</v>
      </c>
    </row>
    <row r="119" spans="1:16" ht="12.75" customHeight="1">
      <c r="A119" s="19" t="s">
        <v>35</v>
      </c>
      <c r="B119" s="23" t="s">
        <v>234</v>
      </c>
      <c r="C119" s="23" t="s">
        <v>278</v>
      </c>
      <c r="D119" s="19" t="s">
        <v>37</v>
      </c>
      <c r="E119" s="24" t="s">
        <v>279</v>
      </c>
      <c r="F119" s="25" t="s">
        <v>137</v>
      </c>
      <c r="G119" s="26">
        <v>6720</v>
      </c>
      <c r="H119" s="27">
        <v>0</v>
      </c>
      <c r="I119" s="27">
        <f>ROUND(ROUND(H119,2)*ROUND(G119,3),2)</f>
      </c>
      <c r="O119">
        <f>(I119*21)/100</f>
      </c>
      <c r="P119" t="s">
        <v>13</v>
      </c>
    </row>
    <row r="120" spans="1:5" ht="38.25" customHeight="1">
      <c r="A120" s="28" t="s">
        <v>40</v>
      </c>
      <c r="E120" s="29" t="s">
        <v>280</v>
      </c>
    </row>
    <row r="121" spans="1:5" ht="12.75" customHeight="1">
      <c r="A121" s="30" t="s">
        <v>42</v>
      </c>
      <c r="E121" s="31" t="s">
        <v>919</v>
      </c>
    </row>
    <row r="122" spans="1:5" ht="12.75" customHeight="1">
      <c r="A122" t="s">
        <v>43</v>
      </c>
      <c r="E122" s="29" t="s">
        <v>282</v>
      </c>
    </row>
    <row r="123" spans="1:9" ht="12.75" customHeight="1">
      <c r="A123" s="5" t="s">
        <v>33</v>
      </c>
      <c r="B123" s="5"/>
      <c r="C123" s="35" t="s">
        <v>13</v>
      </c>
      <c r="D123" s="5"/>
      <c r="E123" s="21" t="s">
        <v>283</v>
      </c>
      <c r="F123" s="5"/>
      <c r="G123" s="5"/>
      <c r="H123" s="5"/>
      <c r="I123" s="36">
        <f>0+I124+I128+I132</f>
      </c>
    </row>
    <row r="124" spans="1:16" ht="12.75" customHeight="1">
      <c r="A124" s="19" t="s">
        <v>35</v>
      </c>
      <c r="B124" s="23" t="s">
        <v>240</v>
      </c>
      <c r="C124" s="23" t="s">
        <v>285</v>
      </c>
      <c r="D124" s="19" t="s">
        <v>37</v>
      </c>
      <c r="E124" s="24" t="s">
        <v>286</v>
      </c>
      <c r="F124" s="25" t="s">
        <v>179</v>
      </c>
      <c r="G124" s="26">
        <v>510</v>
      </c>
      <c r="H124" s="27">
        <v>0</v>
      </c>
      <c r="I124" s="27">
        <f>ROUND(ROUND(H124,2)*ROUND(G124,3),2)</f>
      </c>
      <c r="O124">
        <f>(I124*21)/100</f>
      </c>
      <c r="P124" t="s">
        <v>13</v>
      </c>
    </row>
    <row r="125" spans="1:5" ht="12.75" customHeight="1">
      <c r="A125" s="28" t="s">
        <v>40</v>
      </c>
      <c r="E125" s="29" t="s">
        <v>287</v>
      </c>
    </row>
    <row r="126" spans="1:5" ht="12.75" customHeight="1">
      <c r="A126" s="30" t="s">
        <v>42</v>
      </c>
      <c r="E126" s="31" t="s">
        <v>181</v>
      </c>
    </row>
    <row r="127" spans="1:5" ht="114.75" customHeight="1">
      <c r="A127" t="s">
        <v>43</v>
      </c>
      <c r="E127" s="29" t="s">
        <v>289</v>
      </c>
    </row>
    <row r="128" spans="1:16" ht="12.75" customHeight="1">
      <c r="A128" s="19" t="s">
        <v>35</v>
      </c>
      <c r="B128" s="23" t="s">
        <v>243</v>
      </c>
      <c r="C128" s="23" t="s">
        <v>291</v>
      </c>
      <c r="D128" s="19" t="s">
        <v>37</v>
      </c>
      <c r="E128" s="24" t="s">
        <v>292</v>
      </c>
      <c r="F128" s="25" t="s">
        <v>137</v>
      </c>
      <c r="G128" s="26">
        <v>816</v>
      </c>
      <c r="H128" s="27">
        <v>0</v>
      </c>
      <c r="I128" s="27">
        <f>ROUND(ROUND(H128,2)*ROUND(G128,3),2)</f>
      </c>
      <c r="O128">
        <f>(I128*21)/100</f>
      </c>
      <c r="P128" t="s">
        <v>13</v>
      </c>
    </row>
    <row r="129" spans="1:5" ht="12.75" customHeight="1">
      <c r="A129" s="28" t="s">
        <v>40</v>
      </c>
      <c r="E129" s="29" t="s">
        <v>293</v>
      </c>
    </row>
    <row r="130" spans="1:5" ht="12.75" customHeight="1">
      <c r="A130" s="30" t="s">
        <v>42</v>
      </c>
      <c r="E130" s="31" t="s">
        <v>920</v>
      </c>
    </row>
    <row r="131" spans="1:5" ht="38.25" customHeight="1">
      <c r="A131" t="s">
        <v>43</v>
      </c>
      <c r="E131" s="29" t="s">
        <v>295</v>
      </c>
    </row>
    <row r="132" spans="1:16" ht="12.75" customHeight="1">
      <c r="A132" s="19" t="s">
        <v>35</v>
      </c>
      <c r="B132" s="23" t="s">
        <v>249</v>
      </c>
      <c r="C132" s="23" t="s">
        <v>317</v>
      </c>
      <c r="D132" s="19" t="s">
        <v>37</v>
      </c>
      <c r="E132" s="24" t="s">
        <v>318</v>
      </c>
      <c r="F132" s="25" t="s">
        <v>137</v>
      </c>
      <c r="G132" s="26">
        <v>5588</v>
      </c>
      <c r="H132" s="27">
        <v>0</v>
      </c>
      <c r="I132" s="27">
        <f>ROUND(ROUND(H132,2)*ROUND(G132,3),2)</f>
      </c>
      <c r="O132">
        <f>(I132*21)/100</f>
      </c>
      <c r="P132" t="s">
        <v>13</v>
      </c>
    </row>
    <row r="133" spans="1:5" ht="25.5" customHeight="1">
      <c r="A133" s="28" t="s">
        <v>40</v>
      </c>
      <c r="E133" s="29" t="s">
        <v>326</v>
      </c>
    </row>
    <row r="134" spans="1:5" ht="12.75" customHeight="1">
      <c r="A134" s="30" t="s">
        <v>42</v>
      </c>
      <c r="E134" s="31" t="s">
        <v>921</v>
      </c>
    </row>
    <row r="135" spans="1:5" ht="102" customHeight="1">
      <c r="A135" t="s">
        <v>43</v>
      </c>
      <c r="E135" s="29" t="s">
        <v>321</v>
      </c>
    </row>
    <row r="136" spans="1:9" ht="12.75" customHeight="1">
      <c r="A136" s="5" t="s">
        <v>33</v>
      </c>
      <c r="B136" s="5"/>
      <c r="C136" s="35" t="s">
        <v>23</v>
      </c>
      <c r="D136" s="5"/>
      <c r="E136" s="21" t="s">
        <v>350</v>
      </c>
      <c r="F136" s="5"/>
      <c r="G136" s="5"/>
      <c r="H136" s="5"/>
      <c r="I136" s="36">
        <f>0+I137</f>
      </c>
    </row>
    <row r="137" spans="1:16" ht="12.75" customHeight="1">
      <c r="A137" s="19" t="s">
        <v>35</v>
      </c>
      <c r="B137" s="23" t="s">
        <v>253</v>
      </c>
      <c r="C137" s="23" t="s">
        <v>922</v>
      </c>
      <c r="D137" s="19" t="s">
        <v>37</v>
      </c>
      <c r="E137" s="24" t="s">
        <v>923</v>
      </c>
      <c r="F137" s="25" t="s">
        <v>121</v>
      </c>
      <c r="G137" s="26">
        <v>0.2</v>
      </c>
      <c r="H137" s="27">
        <v>0</v>
      </c>
      <c r="I137" s="27">
        <f>ROUND(ROUND(H137,2)*ROUND(G137,3),2)</f>
      </c>
      <c r="O137">
        <f>(I137*21)/100</f>
      </c>
      <c r="P137" t="s">
        <v>13</v>
      </c>
    </row>
    <row r="138" spans="1:5" ht="25.5" customHeight="1">
      <c r="A138" s="28" t="s">
        <v>40</v>
      </c>
      <c r="E138" s="29" t="s">
        <v>924</v>
      </c>
    </row>
    <row r="139" spans="1:5" ht="12.75" customHeight="1">
      <c r="A139" s="30" t="s">
        <v>42</v>
      </c>
      <c r="E139" s="31" t="s">
        <v>925</v>
      </c>
    </row>
    <row r="140" spans="1:5" ht="216.75" customHeight="1">
      <c r="A140" t="s">
        <v>43</v>
      </c>
      <c r="E140" s="29" t="s">
        <v>356</v>
      </c>
    </row>
    <row r="141" spans="1:9" ht="12.75" customHeight="1">
      <c r="A141" s="5" t="s">
        <v>33</v>
      </c>
      <c r="B141" s="5"/>
      <c r="C141" s="35" t="s">
        <v>25</v>
      </c>
      <c r="D141" s="5"/>
      <c r="E141" s="21" t="s">
        <v>362</v>
      </c>
      <c r="F141" s="5"/>
      <c r="G141" s="5"/>
      <c r="H141" s="5"/>
      <c r="I141" s="36">
        <f>0+I142+I146+I150+I154+I158+I162+I166+I170+I174+I178+I182+I186+I190+I194+I198+I202+I206+I210+I214+I218+I222+I226</f>
      </c>
    </row>
    <row r="142" spans="1:16" ht="12.75" customHeight="1">
      <c r="A142" s="19" t="s">
        <v>35</v>
      </c>
      <c r="B142" s="23" t="s">
        <v>259</v>
      </c>
      <c r="C142" s="23" t="s">
        <v>364</v>
      </c>
      <c r="D142" s="19" t="s">
        <v>37</v>
      </c>
      <c r="E142" s="24" t="s">
        <v>365</v>
      </c>
      <c r="F142" s="25" t="s">
        <v>137</v>
      </c>
      <c r="G142" s="26">
        <v>3354</v>
      </c>
      <c r="H142" s="27">
        <v>0</v>
      </c>
      <c r="I142" s="27">
        <f>ROUND(ROUND(H142,2)*ROUND(G142,3),2)</f>
      </c>
      <c r="O142">
        <f>(I142*21)/100</f>
      </c>
      <c r="P142" t="s">
        <v>13</v>
      </c>
    </row>
    <row r="143" spans="1:5" ht="25.5" customHeight="1">
      <c r="A143" s="28" t="s">
        <v>40</v>
      </c>
      <c r="E143" s="29" t="s">
        <v>366</v>
      </c>
    </row>
    <row r="144" spans="1:5" ht="12.75" customHeight="1">
      <c r="A144" s="30" t="s">
        <v>42</v>
      </c>
      <c r="E144" s="31" t="s">
        <v>926</v>
      </c>
    </row>
    <row r="145" spans="1:5" ht="102" customHeight="1">
      <c r="A145" t="s">
        <v>43</v>
      </c>
      <c r="E145" s="29" t="s">
        <v>368</v>
      </c>
    </row>
    <row r="146" spans="1:16" ht="12.75" customHeight="1">
      <c r="A146" s="19" t="s">
        <v>35</v>
      </c>
      <c r="B146" s="23" t="s">
        <v>265</v>
      </c>
      <c r="C146" s="23" t="s">
        <v>375</v>
      </c>
      <c r="D146" s="19" t="s">
        <v>50</v>
      </c>
      <c r="E146" s="24" t="s">
        <v>376</v>
      </c>
      <c r="F146" s="25" t="s">
        <v>137</v>
      </c>
      <c r="G146" s="26">
        <v>3912</v>
      </c>
      <c r="H146" s="27">
        <v>0</v>
      </c>
      <c r="I146" s="27">
        <f>ROUND(ROUND(H146,2)*ROUND(G146,3),2)</f>
      </c>
      <c r="O146">
        <f>(I146*21)/100</f>
      </c>
      <c r="P146" t="s">
        <v>13</v>
      </c>
    </row>
    <row r="147" spans="1:5" ht="25.5" customHeight="1">
      <c r="A147" s="28" t="s">
        <v>40</v>
      </c>
      <c r="E147" s="29" t="s">
        <v>377</v>
      </c>
    </row>
    <row r="148" spans="1:5" ht="12.75" customHeight="1">
      <c r="A148" s="30" t="s">
        <v>42</v>
      </c>
      <c r="E148" s="31" t="s">
        <v>916</v>
      </c>
    </row>
    <row r="149" spans="1:5" ht="51" customHeight="1">
      <c r="A149" t="s">
        <v>43</v>
      </c>
      <c r="E149" s="29" t="s">
        <v>373</v>
      </c>
    </row>
    <row r="150" spans="1:16" ht="12.75" customHeight="1">
      <c r="A150" s="19" t="s">
        <v>35</v>
      </c>
      <c r="B150" s="23" t="s">
        <v>271</v>
      </c>
      <c r="C150" s="23" t="s">
        <v>375</v>
      </c>
      <c r="D150" s="19" t="s">
        <v>53</v>
      </c>
      <c r="E150" s="24" t="s">
        <v>376</v>
      </c>
      <c r="F150" s="25" t="s">
        <v>137</v>
      </c>
      <c r="G150" s="26">
        <v>3633</v>
      </c>
      <c r="H150" s="27">
        <v>0</v>
      </c>
      <c r="I150" s="27">
        <f>ROUND(ROUND(H150,2)*ROUND(G150,3),2)</f>
      </c>
      <c r="O150">
        <f>(I150*21)/100</f>
      </c>
      <c r="P150" t="s">
        <v>13</v>
      </c>
    </row>
    <row r="151" spans="1:5" ht="25.5" customHeight="1">
      <c r="A151" s="28" t="s">
        <v>40</v>
      </c>
      <c r="E151" s="29" t="s">
        <v>380</v>
      </c>
    </row>
    <row r="152" spans="1:5" ht="12.75" customHeight="1">
      <c r="A152" s="30" t="s">
        <v>42</v>
      </c>
      <c r="E152" s="31" t="s">
        <v>927</v>
      </c>
    </row>
    <row r="153" spans="1:5" ht="51" customHeight="1">
      <c r="A153" t="s">
        <v>43</v>
      </c>
      <c r="E153" s="29" t="s">
        <v>373</v>
      </c>
    </row>
    <row r="154" spans="1:16" ht="12.75" customHeight="1">
      <c r="A154" s="19" t="s">
        <v>35</v>
      </c>
      <c r="B154" s="23" t="s">
        <v>277</v>
      </c>
      <c r="C154" s="23" t="s">
        <v>375</v>
      </c>
      <c r="D154" s="19" t="s">
        <v>127</v>
      </c>
      <c r="E154" s="24" t="s">
        <v>376</v>
      </c>
      <c r="F154" s="25" t="s">
        <v>137</v>
      </c>
      <c r="G154" s="26">
        <v>72</v>
      </c>
      <c r="H154" s="27">
        <v>0</v>
      </c>
      <c r="I154" s="27">
        <f>ROUND(ROUND(H154,2)*ROUND(G154,3),2)</f>
      </c>
      <c r="O154">
        <f>(I154*21)/100</f>
      </c>
      <c r="P154" t="s">
        <v>13</v>
      </c>
    </row>
    <row r="155" spans="1:5" ht="25.5" customHeight="1">
      <c r="A155" s="28" t="s">
        <v>40</v>
      </c>
      <c r="E155" s="29" t="s">
        <v>383</v>
      </c>
    </row>
    <row r="156" spans="1:5" ht="12.75" customHeight="1">
      <c r="A156" s="30" t="s">
        <v>42</v>
      </c>
      <c r="E156" s="31" t="s">
        <v>928</v>
      </c>
    </row>
    <row r="157" spans="1:5" ht="51" customHeight="1">
      <c r="A157" t="s">
        <v>43</v>
      </c>
      <c r="E157" s="29" t="s">
        <v>373</v>
      </c>
    </row>
    <row r="158" spans="1:16" ht="12.75" customHeight="1">
      <c r="A158" s="19" t="s">
        <v>35</v>
      </c>
      <c r="B158" s="23" t="s">
        <v>284</v>
      </c>
      <c r="C158" s="23" t="s">
        <v>387</v>
      </c>
      <c r="D158" s="19" t="s">
        <v>37</v>
      </c>
      <c r="E158" s="24" t="s">
        <v>388</v>
      </c>
      <c r="F158" s="25" t="s">
        <v>137</v>
      </c>
      <c r="G158" s="26">
        <v>3354</v>
      </c>
      <c r="H158" s="27">
        <v>0</v>
      </c>
      <c r="I158" s="27">
        <f>ROUND(ROUND(H158,2)*ROUND(G158,3),2)</f>
      </c>
      <c r="O158">
        <f>(I158*21)/100</f>
      </c>
      <c r="P158" t="s">
        <v>13</v>
      </c>
    </row>
    <row r="159" spans="1:5" ht="25.5" customHeight="1">
      <c r="A159" s="28" t="s">
        <v>40</v>
      </c>
      <c r="E159" s="29" t="s">
        <v>389</v>
      </c>
    </row>
    <row r="160" spans="1:5" ht="12.75" customHeight="1">
      <c r="A160" s="30" t="s">
        <v>42</v>
      </c>
      <c r="E160" s="31" t="s">
        <v>926</v>
      </c>
    </row>
    <row r="161" spans="1:5" ht="51" customHeight="1">
      <c r="A161" t="s">
        <v>43</v>
      </c>
      <c r="E161" s="29" t="s">
        <v>373</v>
      </c>
    </row>
    <row r="162" spans="1:16" ht="12.75" customHeight="1">
      <c r="A162" s="19" t="s">
        <v>35</v>
      </c>
      <c r="B162" s="23" t="s">
        <v>290</v>
      </c>
      <c r="C162" s="23" t="s">
        <v>394</v>
      </c>
      <c r="D162" s="19" t="s">
        <v>37</v>
      </c>
      <c r="E162" s="24" t="s">
        <v>395</v>
      </c>
      <c r="F162" s="25" t="s">
        <v>137</v>
      </c>
      <c r="G162" s="26">
        <v>6037</v>
      </c>
      <c r="H162" s="27">
        <v>0</v>
      </c>
      <c r="I162" s="27">
        <f>ROUND(ROUND(H162,2)*ROUND(G162,3),2)</f>
      </c>
      <c r="O162">
        <f>(I162*21)/100</f>
      </c>
      <c r="P162" t="s">
        <v>13</v>
      </c>
    </row>
    <row r="163" spans="1:5" ht="63.75" customHeight="1">
      <c r="A163" s="28" t="s">
        <v>40</v>
      </c>
      <c r="E163" s="29" t="s">
        <v>800</v>
      </c>
    </row>
    <row r="164" spans="1:5" ht="12.75" customHeight="1">
      <c r="A164" s="30" t="s">
        <v>42</v>
      </c>
      <c r="E164" s="31" t="s">
        <v>929</v>
      </c>
    </row>
    <row r="165" spans="1:5" ht="63.75" customHeight="1">
      <c r="A165" t="s">
        <v>43</v>
      </c>
      <c r="E165" s="29" t="s">
        <v>398</v>
      </c>
    </row>
    <row r="166" spans="1:16" ht="12.75" customHeight="1">
      <c r="A166" s="19" t="s">
        <v>35</v>
      </c>
      <c r="B166" s="23" t="s">
        <v>296</v>
      </c>
      <c r="C166" s="23" t="s">
        <v>930</v>
      </c>
      <c r="D166" s="19" t="s">
        <v>53</v>
      </c>
      <c r="E166" s="24" t="s">
        <v>931</v>
      </c>
      <c r="F166" s="25" t="s">
        <v>137</v>
      </c>
      <c r="G166" s="26">
        <v>1298</v>
      </c>
      <c r="H166" s="27">
        <v>0</v>
      </c>
      <c r="I166" s="27">
        <f>ROUND(ROUND(H166,2)*ROUND(G166,3),2)</f>
      </c>
      <c r="O166">
        <f>(I166*21)/100</f>
      </c>
      <c r="P166" t="s">
        <v>13</v>
      </c>
    </row>
    <row r="167" spans="1:5" ht="25.5" customHeight="1">
      <c r="A167" s="28" t="s">
        <v>40</v>
      </c>
      <c r="E167" s="29" t="s">
        <v>932</v>
      </c>
    </row>
    <row r="168" spans="1:5" ht="12.75" customHeight="1">
      <c r="A168" s="30" t="s">
        <v>42</v>
      </c>
      <c r="E168" s="31" t="s">
        <v>139</v>
      </c>
    </row>
    <row r="169" spans="1:5" ht="38.25" customHeight="1">
      <c r="A169" t="s">
        <v>43</v>
      </c>
      <c r="E169" s="29" t="s">
        <v>403</v>
      </c>
    </row>
    <row r="170" spans="1:16" ht="12.75" customHeight="1">
      <c r="A170" s="19" t="s">
        <v>35</v>
      </c>
      <c r="B170" s="23" t="s">
        <v>298</v>
      </c>
      <c r="C170" s="23" t="s">
        <v>405</v>
      </c>
      <c r="D170" s="19" t="s">
        <v>50</v>
      </c>
      <c r="E170" s="24" t="s">
        <v>406</v>
      </c>
      <c r="F170" s="25" t="s">
        <v>137</v>
      </c>
      <c r="G170" s="26">
        <v>3633</v>
      </c>
      <c r="H170" s="27">
        <v>0</v>
      </c>
      <c r="I170" s="27">
        <f>ROUND(ROUND(H170,2)*ROUND(G170,3),2)</f>
      </c>
      <c r="O170">
        <f>(I170*21)/100</f>
      </c>
      <c r="P170" t="s">
        <v>13</v>
      </c>
    </row>
    <row r="171" spans="1:5" ht="38.25" customHeight="1">
      <c r="A171" s="28" t="s">
        <v>40</v>
      </c>
      <c r="E171" s="29" t="s">
        <v>407</v>
      </c>
    </row>
    <row r="172" spans="1:5" ht="12.75" customHeight="1">
      <c r="A172" s="30" t="s">
        <v>42</v>
      </c>
      <c r="E172" s="31" t="s">
        <v>927</v>
      </c>
    </row>
    <row r="173" spans="1:5" ht="51" customHeight="1">
      <c r="A173" t="s">
        <v>43</v>
      </c>
      <c r="E173" s="29" t="s">
        <v>409</v>
      </c>
    </row>
    <row r="174" spans="1:16" ht="12.75" customHeight="1">
      <c r="A174" s="19" t="s">
        <v>35</v>
      </c>
      <c r="B174" s="23" t="s">
        <v>304</v>
      </c>
      <c r="C174" s="23" t="s">
        <v>405</v>
      </c>
      <c r="D174" s="19" t="s">
        <v>53</v>
      </c>
      <c r="E174" s="24" t="s">
        <v>406</v>
      </c>
      <c r="F174" s="25" t="s">
        <v>137</v>
      </c>
      <c r="G174" s="26">
        <v>6037</v>
      </c>
      <c r="H174" s="27">
        <v>0</v>
      </c>
      <c r="I174" s="27">
        <f>ROUND(ROUND(H174,2)*ROUND(G174,3),2)</f>
      </c>
      <c r="O174">
        <f>(I174*21)/100</f>
      </c>
      <c r="P174" t="s">
        <v>13</v>
      </c>
    </row>
    <row r="175" spans="1:5" ht="38.25" customHeight="1">
      <c r="A175" s="28" t="s">
        <v>40</v>
      </c>
      <c r="E175" s="29" t="s">
        <v>411</v>
      </c>
    </row>
    <row r="176" spans="1:5" ht="12.75" customHeight="1">
      <c r="A176" s="30" t="s">
        <v>42</v>
      </c>
      <c r="E176" s="31" t="s">
        <v>929</v>
      </c>
    </row>
    <row r="177" spans="1:5" ht="51" customHeight="1">
      <c r="A177" t="s">
        <v>43</v>
      </c>
      <c r="E177" s="29" t="s">
        <v>409</v>
      </c>
    </row>
    <row r="178" spans="1:16" ht="12.75" customHeight="1">
      <c r="A178" s="19" t="s">
        <v>35</v>
      </c>
      <c r="B178" s="23" t="s">
        <v>310</v>
      </c>
      <c r="C178" s="23" t="s">
        <v>414</v>
      </c>
      <c r="D178" s="19" t="s">
        <v>50</v>
      </c>
      <c r="E178" s="24" t="s">
        <v>415</v>
      </c>
      <c r="F178" s="25" t="s">
        <v>137</v>
      </c>
      <c r="G178" s="26">
        <v>3493</v>
      </c>
      <c r="H178" s="27">
        <v>0</v>
      </c>
      <c r="I178" s="27">
        <f>ROUND(ROUND(H178,2)*ROUND(G178,3),2)</f>
      </c>
      <c r="O178">
        <f>(I178*21)/100</f>
      </c>
      <c r="P178" t="s">
        <v>13</v>
      </c>
    </row>
    <row r="179" spans="1:5" ht="25.5" customHeight="1">
      <c r="A179" s="28" t="s">
        <v>40</v>
      </c>
      <c r="E179" s="29" t="s">
        <v>416</v>
      </c>
    </row>
    <row r="180" spans="1:5" ht="12.75" customHeight="1">
      <c r="A180" s="30" t="s">
        <v>42</v>
      </c>
      <c r="E180" s="31" t="s">
        <v>933</v>
      </c>
    </row>
    <row r="181" spans="1:5" ht="51" customHeight="1">
      <c r="A181" t="s">
        <v>43</v>
      </c>
      <c r="E181" s="29" t="s">
        <v>409</v>
      </c>
    </row>
    <row r="182" spans="1:16" ht="12.75" customHeight="1">
      <c r="A182" s="19" t="s">
        <v>35</v>
      </c>
      <c r="B182" s="23" t="s">
        <v>316</v>
      </c>
      <c r="C182" s="23" t="s">
        <v>414</v>
      </c>
      <c r="D182" s="19" t="s">
        <v>53</v>
      </c>
      <c r="E182" s="24" t="s">
        <v>415</v>
      </c>
      <c r="F182" s="25" t="s">
        <v>137</v>
      </c>
      <c r="G182" s="26">
        <v>9124</v>
      </c>
      <c r="H182" s="27">
        <v>0</v>
      </c>
      <c r="I182" s="27">
        <f>ROUND(ROUND(H182,2)*ROUND(G182,3),2)</f>
      </c>
      <c r="O182">
        <f>(I182*21)/100</f>
      </c>
      <c r="P182" t="s">
        <v>13</v>
      </c>
    </row>
    <row r="183" spans="1:5" ht="25.5" customHeight="1">
      <c r="A183" s="28" t="s">
        <v>40</v>
      </c>
      <c r="E183" s="29" t="s">
        <v>419</v>
      </c>
    </row>
    <row r="184" spans="1:5" ht="12.75" customHeight="1">
      <c r="A184" s="30" t="s">
        <v>42</v>
      </c>
      <c r="E184" s="31" t="s">
        <v>934</v>
      </c>
    </row>
    <row r="185" spans="1:5" ht="51" customHeight="1">
      <c r="A185" t="s">
        <v>43</v>
      </c>
      <c r="E185" s="29" t="s">
        <v>409</v>
      </c>
    </row>
    <row r="186" spans="1:16" ht="12.75" customHeight="1">
      <c r="A186" s="19" t="s">
        <v>35</v>
      </c>
      <c r="B186" s="23" t="s">
        <v>322</v>
      </c>
      <c r="C186" s="23" t="s">
        <v>422</v>
      </c>
      <c r="D186" s="19" t="s">
        <v>37</v>
      </c>
      <c r="E186" s="24" t="s">
        <v>423</v>
      </c>
      <c r="F186" s="25" t="s">
        <v>137</v>
      </c>
      <c r="G186" s="26">
        <v>7035</v>
      </c>
      <c r="H186" s="27">
        <v>0</v>
      </c>
      <c r="I186" s="27">
        <f>ROUND(ROUND(H186,2)*ROUND(G186,3),2)</f>
      </c>
      <c r="O186">
        <f>(I186*21)/100</f>
      </c>
      <c r="P186" t="s">
        <v>13</v>
      </c>
    </row>
    <row r="187" spans="1:5" ht="12.75" customHeight="1">
      <c r="A187" s="28" t="s">
        <v>40</v>
      </c>
      <c r="E187" s="29" t="s">
        <v>424</v>
      </c>
    </row>
    <row r="188" spans="1:5" ht="12.75" customHeight="1">
      <c r="A188" s="30" t="s">
        <v>42</v>
      </c>
      <c r="E188" s="31" t="s">
        <v>935</v>
      </c>
    </row>
    <row r="189" spans="1:5" ht="51" customHeight="1">
      <c r="A189" t="s">
        <v>43</v>
      </c>
      <c r="E189" s="29" t="s">
        <v>409</v>
      </c>
    </row>
    <row r="190" spans="1:16" ht="12.75" customHeight="1">
      <c r="A190" s="19" t="s">
        <v>35</v>
      </c>
      <c r="B190" s="23" t="s">
        <v>325</v>
      </c>
      <c r="C190" s="23" t="s">
        <v>427</v>
      </c>
      <c r="D190" s="19" t="s">
        <v>37</v>
      </c>
      <c r="E190" s="24" t="s">
        <v>428</v>
      </c>
      <c r="F190" s="25" t="s">
        <v>137</v>
      </c>
      <c r="G190" s="26">
        <v>5628</v>
      </c>
      <c r="H190" s="27">
        <v>0</v>
      </c>
      <c r="I190" s="27">
        <f>ROUND(ROUND(H190,2)*ROUND(G190,3),2)</f>
      </c>
      <c r="O190">
        <f>(I190*21)/100</f>
      </c>
      <c r="P190" t="s">
        <v>13</v>
      </c>
    </row>
    <row r="191" spans="1:5" ht="12.75" customHeight="1">
      <c r="A191" s="28" t="s">
        <v>40</v>
      </c>
      <c r="E191" s="29" t="s">
        <v>429</v>
      </c>
    </row>
    <row r="192" spans="1:5" ht="12.75" customHeight="1">
      <c r="A192" s="30" t="s">
        <v>42</v>
      </c>
      <c r="E192" s="31" t="s">
        <v>936</v>
      </c>
    </row>
    <row r="193" spans="1:5" ht="38.25" customHeight="1">
      <c r="A193" t="s">
        <v>43</v>
      </c>
      <c r="E193" s="29" t="s">
        <v>431</v>
      </c>
    </row>
    <row r="194" spans="1:16" ht="12.75" customHeight="1">
      <c r="A194" s="19" t="s">
        <v>35</v>
      </c>
      <c r="B194" s="23" t="s">
        <v>328</v>
      </c>
      <c r="C194" s="23" t="s">
        <v>433</v>
      </c>
      <c r="D194" s="19" t="s">
        <v>37</v>
      </c>
      <c r="E194" s="24" t="s">
        <v>434</v>
      </c>
      <c r="F194" s="25" t="s">
        <v>137</v>
      </c>
      <c r="G194" s="26">
        <v>8898</v>
      </c>
      <c r="H194" s="27">
        <v>0</v>
      </c>
      <c r="I194" s="27">
        <f>ROUND(ROUND(H194,2)*ROUND(G194,3),2)</f>
      </c>
      <c r="O194">
        <f>(I194*21)/100</f>
      </c>
      <c r="P194" t="s">
        <v>13</v>
      </c>
    </row>
    <row r="195" spans="1:5" ht="25.5" customHeight="1">
      <c r="A195" s="28" t="s">
        <v>40</v>
      </c>
      <c r="E195" s="29" t="s">
        <v>435</v>
      </c>
    </row>
    <row r="196" spans="1:5" ht="12.75" customHeight="1">
      <c r="A196" s="30" t="s">
        <v>42</v>
      </c>
      <c r="E196" s="31" t="s">
        <v>937</v>
      </c>
    </row>
    <row r="197" spans="1:5" ht="89.25" customHeight="1">
      <c r="A197" t="s">
        <v>43</v>
      </c>
      <c r="E197" s="29" t="s">
        <v>436</v>
      </c>
    </row>
    <row r="198" spans="1:16" ht="12.75" customHeight="1">
      <c r="A198" s="19" t="s">
        <v>35</v>
      </c>
      <c r="B198" s="23" t="s">
        <v>331</v>
      </c>
      <c r="C198" s="23" t="s">
        <v>438</v>
      </c>
      <c r="D198" s="19" t="s">
        <v>37</v>
      </c>
      <c r="E198" s="24" t="s">
        <v>439</v>
      </c>
      <c r="F198" s="25" t="s">
        <v>137</v>
      </c>
      <c r="G198" s="26">
        <v>9124</v>
      </c>
      <c r="H198" s="27">
        <v>0</v>
      </c>
      <c r="I198" s="27">
        <f>ROUND(ROUND(H198,2)*ROUND(G198,3),2)</f>
      </c>
      <c r="O198">
        <f>(I198*21)/100</f>
      </c>
      <c r="P198" t="s">
        <v>13</v>
      </c>
    </row>
    <row r="199" spans="1:5" ht="25.5" customHeight="1">
      <c r="A199" s="28" t="s">
        <v>40</v>
      </c>
      <c r="E199" s="29" t="s">
        <v>440</v>
      </c>
    </row>
    <row r="200" spans="1:5" ht="12.75" customHeight="1">
      <c r="A200" s="30" t="s">
        <v>42</v>
      </c>
      <c r="E200" s="31" t="s">
        <v>934</v>
      </c>
    </row>
    <row r="201" spans="1:5" ht="89.25" customHeight="1">
      <c r="A201" t="s">
        <v>43</v>
      </c>
      <c r="E201" s="29" t="s">
        <v>436</v>
      </c>
    </row>
    <row r="202" spans="1:16" ht="12.75" customHeight="1">
      <c r="A202" s="19" t="s">
        <v>35</v>
      </c>
      <c r="B202" s="23" t="s">
        <v>337</v>
      </c>
      <c r="C202" s="23" t="s">
        <v>442</v>
      </c>
      <c r="D202" s="19" t="s">
        <v>37</v>
      </c>
      <c r="E202" s="24" t="s">
        <v>443</v>
      </c>
      <c r="F202" s="25" t="s">
        <v>137</v>
      </c>
      <c r="G202" s="26">
        <v>3493</v>
      </c>
      <c r="H202" s="27">
        <v>0</v>
      </c>
      <c r="I202" s="27">
        <f>ROUND(ROUND(H202,2)*ROUND(G202,3),2)</f>
      </c>
      <c r="O202">
        <f>(I202*21)/100</f>
      </c>
      <c r="P202" t="s">
        <v>13</v>
      </c>
    </row>
    <row r="203" spans="1:5" ht="25.5" customHeight="1">
      <c r="A203" s="28" t="s">
        <v>40</v>
      </c>
      <c r="E203" s="29" t="s">
        <v>444</v>
      </c>
    </row>
    <row r="204" spans="1:5" ht="12.75" customHeight="1">
      <c r="A204" s="30" t="s">
        <v>42</v>
      </c>
      <c r="E204" s="31" t="s">
        <v>933</v>
      </c>
    </row>
    <row r="205" spans="1:5" ht="89.25" customHeight="1">
      <c r="A205" t="s">
        <v>43</v>
      </c>
      <c r="E205" s="29" t="s">
        <v>436</v>
      </c>
    </row>
    <row r="206" spans="1:16" ht="12.75" customHeight="1">
      <c r="A206" s="19" t="s">
        <v>35</v>
      </c>
      <c r="B206" s="23" t="s">
        <v>344</v>
      </c>
      <c r="C206" s="23" t="s">
        <v>938</v>
      </c>
      <c r="D206" s="19" t="s">
        <v>37</v>
      </c>
      <c r="E206" s="24" t="s">
        <v>939</v>
      </c>
      <c r="F206" s="25" t="s">
        <v>137</v>
      </c>
      <c r="G206" s="26">
        <v>2</v>
      </c>
      <c r="H206" s="27">
        <v>0</v>
      </c>
      <c r="I206" s="27">
        <f>ROUND(ROUND(H206,2)*ROUND(G206,3),2)</f>
      </c>
      <c r="O206">
        <f>(I206*21)/100</f>
      </c>
      <c r="P206" t="s">
        <v>13</v>
      </c>
    </row>
    <row r="207" spans="1:5" ht="38.25" customHeight="1">
      <c r="A207" s="28" t="s">
        <v>40</v>
      </c>
      <c r="E207" s="29" t="s">
        <v>940</v>
      </c>
    </row>
    <row r="208" spans="1:5" ht="12.75" customHeight="1">
      <c r="A208" s="30" t="s">
        <v>42</v>
      </c>
      <c r="E208" s="31" t="s">
        <v>941</v>
      </c>
    </row>
    <row r="209" spans="1:5" ht="89.25" customHeight="1">
      <c r="A209" t="s">
        <v>43</v>
      </c>
      <c r="E209" s="29" t="s">
        <v>449</v>
      </c>
    </row>
    <row r="210" spans="1:16" ht="12.75" customHeight="1">
      <c r="A210" s="19" t="s">
        <v>35</v>
      </c>
      <c r="B210" s="23" t="s">
        <v>351</v>
      </c>
      <c r="C210" s="23" t="s">
        <v>446</v>
      </c>
      <c r="D210" s="19" t="s">
        <v>37</v>
      </c>
      <c r="E210" s="24" t="s">
        <v>447</v>
      </c>
      <c r="F210" s="25" t="s">
        <v>137</v>
      </c>
      <c r="G210" s="26">
        <v>78</v>
      </c>
      <c r="H210" s="27">
        <v>0</v>
      </c>
      <c r="I210" s="27">
        <f>ROUND(ROUND(H210,2)*ROUND(G210,3),2)</f>
      </c>
      <c r="O210">
        <f>(I210*21)/100</f>
      </c>
      <c r="P210" t="s">
        <v>13</v>
      </c>
    </row>
    <row r="211" spans="1:5" ht="51" customHeight="1">
      <c r="A211" s="28" t="s">
        <v>40</v>
      </c>
      <c r="E211" s="29" t="s">
        <v>807</v>
      </c>
    </row>
    <row r="212" spans="1:5" ht="12.75" customHeight="1">
      <c r="A212" s="30" t="s">
        <v>42</v>
      </c>
      <c r="E212" s="31" t="s">
        <v>942</v>
      </c>
    </row>
    <row r="213" spans="1:5" ht="89.25" customHeight="1">
      <c r="A213" t="s">
        <v>43</v>
      </c>
      <c r="E213" s="29" t="s">
        <v>449</v>
      </c>
    </row>
    <row r="214" spans="1:16" ht="12.75" customHeight="1">
      <c r="A214" s="19" t="s">
        <v>35</v>
      </c>
      <c r="B214" s="23" t="s">
        <v>357</v>
      </c>
      <c r="C214" s="23" t="s">
        <v>454</v>
      </c>
      <c r="D214" s="19" t="s">
        <v>50</v>
      </c>
      <c r="E214" s="24" t="s">
        <v>455</v>
      </c>
      <c r="F214" s="25" t="s">
        <v>137</v>
      </c>
      <c r="G214" s="26">
        <v>52</v>
      </c>
      <c r="H214" s="27">
        <v>0</v>
      </c>
      <c r="I214" s="27">
        <f>ROUND(ROUND(H214,2)*ROUND(G214,3),2)</f>
      </c>
      <c r="O214">
        <f>(I214*21)/100</f>
      </c>
      <c r="P214" t="s">
        <v>13</v>
      </c>
    </row>
    <row r="215" spans="1:5" ht="51" customHeight="1">
      <c r="A215" s="28" t="s">
        <v>40</v>
      </c>
      <c r="E215" s="29" t="s">
        <v>809</v>
      </c>
    </row>
    <row r="216" spans="1:5" ht="12.75" customHeight="1">
      <c r="A216" s="30" t="s">
        <v>42</v>
      </c>
      <c r="E216" s="31" t="s">
        <v>943</v>
      </c>
    </row>
    <row r="217" spans="1:5" ht="89.25" customHeight="1">
      <c r="A217" t="s">
        <v>43</v>
      </c>
      <c r="E217" s="29" t="s">
        <v>449</v>
      </c>
    </row>
    <row r="218" spans="1:16" ht="12.75" customHeight="1">
      <c r="A218" s="19" t="s">
        <v>35</v>
      </c>
      <c r="B218" s="23" t="s">
        <v>363</v>
      </c>
      <c r="C218" s="23" t="s">
        <v>454</v>
      </c>
      <c r="D218" s="19" t="s">
        <v>53</v>
      </c>
      <c r="E218" s="24" t="s">
        <v>455</v>
      </c>
      <c r="F218" s="25" t="s">
        <v>137</v>
      </c>
      <c r="G218" s="26">
        <v>9</v>
      </c>
      <c r="H218" s="27">
        <v>0</v>
      </c>
      <c r="I218" s="27">
        <f>ROUND(ROUND(H218,2)*ROUND(G218,3),2)</f>
      </c>
      <c r="O218">
        <f>(I218*21)/100</f>
      </c>
      <c r="P218" t="s">
        <v>13</v>
      </c>
    </row>
    <row r="219" spans="1:5" ht="25.5" customHeight="1">
      <c r="A219" s="28" t="s">
        <v>40</v>
      </c>
      <c r="E219" s="29" t="s">
        <v>810</v>
      </c>
    </row>
    <row r="220" spans="1:5" ht="12.75" customHeight="1">
      <c r="A220" s="30" t="s">
        <v>42</v>
      </c>
      <c r="E220" s="31" t="s">
        <v>944</v>
      </c>
    </row>
    <row r="221" spans="1:5" ht="89.25" customHeight="1">
      <c r="A221" t="s">
        <v>43</v>
      </c>
      <c r="E221" s="29" t="s">
        <v>449</v>
      </c>
    </row>
    <row r="222" spans="1:16" ht="12.75" customHeight="1">
      <c r="A222" s="19" t="s">
        <v>35</v>
      </c>
      <c r="B222" s="23" t="s">
        <v>369</v>
      </c>
      <c r="C222" s="23" t="s">
        <v>463</v>
      </c>
      <c r="D222" s="19" t="s">
        <v>50</v>
      </c>
      <c r="E222" s="24" t="s">
        <v>464</v>
      </c>
      <c r="F222" s="25" t="s">
        <v>179</v>
      </c>
      <c r="G222" s="26">
        <v>200</v>
      </c>
      <c r="H222" s="27">
        <v>0</v>
      </c>
      <c r="I222" s="27">
        <f>ROUND(ROUND(H222,2)*ROUND(G222,3),2)</f>
      </c>
      <c r="O222">
        <f>(I222*21)/100</f>
      </c>
      <c r="P222" t="s">
        <v>13</v>
      </c>
    </row>
    <row r="223" spans="1:5" ht="25.5" customHeight="1">
      <c r="A223" s="28" t="s">
        <v>40</v>
      </c>
      <c r="E223" s="29" t="s">
        <v>811</v>
      </c>
    </row>
    <row r="224" spans="1:5" ht="12.75" customHeight="1">
      <c r="A224" s="30" t="s">
        <v>42</v>
      </c>
      <c r="E224" s="31" t="s">
        <v>945</v>
      </c>
    </row>
    <row r="225" spans="1:5" ht="38.25" customHeight="1">
      <c r="A225" t="s">
        <v>43</v>
      </c>
      <c r="E225" s="29" t="s">
        <v>467</v>
      </c>
    </row>
    <row r="226" spans="1:16" ht="12.75" customHeight="1">
      <c r="A226" s="19" t="s">
        <v>35</v>
      </c>
      <c r="B226" s="23" t="s">
        <v>374</v>
      </c>
      <c r="C226" s="23" t="s">
        <v>463</v>
      </c>
      <c r="D226" s="19" t="s">
        <v>53</v>
      </c>
      <c r="E226" s="24" t="s">
        <v>464</v>
      </c>
      <c r="F226" s="25" t="s">
        <v>179</v>
      </c>
      <c r="G226" s="26">
        <v>13</v>
      </c>
      <c r="H226" s="27">
        <v>0</v>
      </c>
      <c r="I226" s="27">
        <f>ROUND(ROUND(H226,2)*ROUND(G226,3),2)</f>
      </c>
      <c r="O226">
        <f>(I226*21)/100</f>
      </c>
      <c r="P226" t="s">
        <v>13</v>
      </c>
    </row>
    <row r="227" spans="1:5" ht="51" customHeight="1">
      <c r="A227" s="28" t="s">
        <v>40</v>
      </c>
      <c r="E227" s="29" t="s">
        <v>946</v>
      </c>
    </row>
    <row r="228" spans="1:5" ht="12.75" customHeight="1">
      <c r="A228" s="30" t="s">
        <v>42</v>
      </c>
      <c r="E228" s="31" t="s">
        <v>947</v>
      </c>
    </row>
    <row r="229" spans="1:5" ht="38.25" customHeight="1">
      <c r="A229" t="s">
        <v>43</v>
      </c>
      <c r="E229" s="29" t="s">
        <v>467</v>
      </c>
    </row>
    <row r="230" spans="1:9" ht="12.75" customHeight="1">
      <c r="A230" s="5" t="s">
        <v>33</v>
      </c>
      <c r="B230" s="5"/>
      <c r="C230" s="35" t="s">
        <v>66</v>
      </c>
      <c r="D230" s="5"/>
      <c r="E230" s="21" t="s">
        <v>475</v>
      </c>
      <c r="F230" s="5"/>
      <c r="G230" s="5"/>
      <c r="H230" s="5"/>
      <c r="I230" s="36">
        <f>0+I231+I235</f>
      </c>
    </row>
    <row r="231" spans="1:16" ht="12.75" customHeight="1">
      <c r="A231" s="19" t="s">
        <v>35</v>
      </c>
      <c r="B231" s="23" t="s">
        <v>379</v>
      </c>
      <c r="C231" s="23" t="s">
        <v>477</v>
      </c>
      <c r="D231" s="19" t="s">
        <v>37</v>
      </c>
      <c r="E231" s="24" t="s">
        <v>478</v>
      </c>
      <c r="F231" s="25" t="s">
        <v>76</v>
      </c>
      <c r="G231" s="26">
        <v>13</v>
      </c>
      <c r="H231" s="27">
        <v>0</v>
      </c>
      <c r="I231" s="27">
        <f>ROUND(ROUND(H231,2)*ROUND(G231,3),2)</f>
      </c>
      <c r="O231">
        <f>(I231*21)/100</f>
      </c>
      <c r="P231" t="s">
        <v>13</v>
      </c>
    </row>
    <row r="232" spans="1:5" ht="12.75" customHeight="1">
      <c r="A232" s="28" t="s">
        <v>40</v>
      </c>
      <c r="E232" s="29" t="s">
        <v>37</v>
      </c>
    </row>
    <row r="233" spans="1:5" ht="12.75" customHeight="1">
      <c r="A233" s="30" t="s">
        <v>42</v>
      </c>
      <c r="E233" s="31" t="s">
        <v>479</v>
      </c>
    </row>
    <row r="234" spans="1:5" ht="12.75" customHeight="1">
      <c r="A234" t="s">
        <v>43</v>
      </c>
      <c r="E234" s="29" t="s">
        <v>480</v>
      </c>
    </row>
    <row r="235" spans="1:16" ht="12.75" customHeight="1">
      <c r="A235" s="19" t="s">
        <v>35</v>
      </c>
      <c r="B235" s="23" t="s">
        <v>382</v>
      </c>
      <c r="C235" s="23" t="s">
        <v>482</v>
      </c>
      <c r="D235" s="19" t="s">
        <v>37</v>
      </c>
      <c r="E235" s="24" t="s">
        <v>483</v>
      </c>
      <c r="F235" s="25" t="s">
        <v>76</v>
      </c>
      <c r="G235" s="26">
        <v>2</v>
      </c>
      <c r="H235" s="27">
        <v>0</v>
      </c>
      <c r="I235" s="27">
        <f>ROUND(ROUND(H235,2)*ROUND(G235,3),2)</f>
      </c>
      <c r="O235">
        <f>(I235*21)/100</f>
      </c>
      <c r="P235" t="s">
        <v>13</v>
      </c>
    </row>
    <row r="236" spans="1:5" ht="12.75" customHeight="1">
      <c r="A236" s="28" t="s">
        <v>40</v>
      </c>
      <c r="E236" s="29" t="s">
        <v>37</v>
      </c>
    </row>
    <row r="237" spans="1:5" ht="12.75" customHeight="1">
      <c r="A237" s="30" t="s">
        <v>42</v>
      </c>
      <c r="E237" s="31" t="s">
        <v>479</v>
      </c>
    </row>
    <row r="238" spans="1:5" ht="12.75" customHeight="1">
      <c r="A238" t="s">
        <v>43</v>
      </c>
      <c r="E238" s="29" t="s">
        <v>480</v>
      </c>
    </row>
    <row r="239" spans="1:9" ht="12.75" customHeight="1">
      <c r="A239" s="5" t="s">
        <v>33</v>
      </c>
      <c r="B239" s="5"/>
      <c r="C239" s="35" t="s">
        <v>30</v>
      </c>
      <c r="D239" s="5"/>
      <c r="E239" s="21" t="s">
        <v>484</v>
      </c>
      <c r="F239" s="5"/>
      <c r="G239" s="5"/>
      <c r="H239" s="5"/>
      <c r="I239" s="36">
        <f>0+I240+I244+I248+I252+I256+I260+I264+I268+I272+I276+I280</f>
      </c>
    </row>
    <row r="240" spans="1:16" ht="12.75" customHeight="1">
      <c r="A240" s="19" t="s">
        <v>35</v>
      </c>
      <c r="B240" s="23" t="s">
        <v>384</v>
      </c>
      <c r="C240" s="23" t="s">
        <v>502</v>
      </c>
      <c r="D240" s="19" t="s">
        <v>37</v>
      </c>
      <c r="E240" s="24" t="s">
        <v>503</v>
      </c>
      <c r="F240" s="25" t="s">
        <v>76</v>
      </c>
      <c r="G240" s="26">
        <v>37</v>
      </c>
      <c r="H240" s="27">
        <v>0</v>
      </c>
      <c r="I240" s="27">
        <f>ROUND(ROUND(H240,2)*ROUND(G240,3),2)</f>
      </c>
      <c r="O240">
        <f>(I240*21)/100</f>
      </c>
      <c r="P240" t="s">
        <v>13</v>
      </c>
    </row>
    <row r="241" spans="1:5" ht="12.75" customHeight="1">
      <c r="A241" s="28" t="s">
        <v>40</v>
      </c>
      <c r="E241" s="29" t="s">
        <v>818</v>
      </c>
    </row>
    <row r="242" spans="1:5" ht="12.75" customHeight="1">
      <c r="A242" s="30" t="s">
        <v>42</v>
      </c>
      <c r="E242" s="31" t="s">
        <v>37</v>
      </c>
    </row>
    <row r="243" spans="1:5" ht="12.75" customHeight="1">
      <c r="A243" t="s">
        <v>43</v>
      </c>
      <c r="E243" s="29" t="s">
        <v>505</v>
      </c>
    </row>
    <row r="244" spans="1:16" ht="12.75" customHeight="1">
      <c r="A244" s="19" t="s">
        <v>35</v>
      </c>
      <c r="B244" s="23" t="s">
        <v>386</v>
      </c>
      <c r="C244" s="23" t="s">
        <v>507</v>
      </c>
      <c r="D244" s="19" t="s">
        <v>37</v>
      </c>
      <c r="E244" s="24" t="s">
        <v>508</v>
      </c>
      <c r="F244" s="25" t="s">
        <v>76</v>
      </c>
      <c r="G244" s="26">
        <v>24</v>
      </c>
      <c r="H244" s="27">
        <v>0</v>
      </c>
      <c r="I244" s="27">
        <f>ROUND(ROUND(H244,2)*ROUND(G244,3),2)</f>
      </c>
      <c r="O244">
        <f>(I244*21)/100</f>
      </c>
      <c r="P244" t="s">
        <v>13</v>
      </c>
    </row>
    <row r="245" spans="1:5" ht="25.5" customHeight="1">
      <c r="A245" s="28" t="s">
        <v>40</v>
      </c>
      <c r="E245" s="29" t="s">
        <v>509</v>
      </c>
    </row>
    <row r="246" spans="1:5" ht="12.75" customHeight="1">
      <c r="A246" s="30" t="s">
        <v>42</v>
      </c>
      <c r="E246" s="31" t="s">
        <v>37</v>
      </c>
    </row>
    <row r="247" spans="1:5" ht="12.75" customHeight="1">
      <c r="A247" t="s">
        <v>43</v>
      </c>
      <c r="E247" s="29" t="s">
        <v>505</v>
      </c>
    </row>
    <row r="248" spans="1:16" ht="12.75" customHeight="1">
      <c r="A248" s="19" t="s">
        <v>35</v>
      </c>
      <c r="B248" s="23" t="s">
        <v>391</v>
      </c>
      <c r="C248" s="23" t="s">
        <v>819</v>
      </c>
      <c r="D248" s="19" t="s">
        <v>37</v>
      </c>
      <c r="E248" s="24" t="s">
        <v>820</v>
      </c>
      <c r="F248" s="25" t="s">
        <v>179</v>
      </c>
      <c r="G248" s="26">
        <v>19</v>
      </c>
      <c r="H248" s="27">
        <v>0</v>
      </c>
      <c r="I248" s="27">
        <f>ROUND(ROUND(H248,2)*ROUND(G248,3),2)</f>
      </c>
      <c r="O248">
        <f>(I248*21)/100</f>
      </c>
      <c r="P248" t="s">
        <v>13</v>
      </c>
    </row>
    <row r="249" spans="1:5" ht="12.75" customHeight="1">
      <c r="A249" s="28" t="s">
        <v>40</v>
      </c>
      <c r="E249" s="29" t="s">
        <v>821</v>
      </c>
    </row>
    <row r="250" spans="1:5" ht="12.75" customHeight="1">
      <c r="A250" s="30" t="s">
        <v>42</v>
      </c>
      <c r="E250" s="31" t="s">
        <v>37</v>
      </c>
    </row>
    <row r="251" spans="1:5" ht="12.75" customHeight="1">
      <c r="A251" t="s">
        <v>43</v>
      </c>
      <c r="E251" s="29" t="s">
        <v>514</v>
      </c>
    </row>
    <row r="252" spans="1:16" ht="12.75" customHeight="1">
      <c r="A252" s="19" t="s">
        <v>35</v>
      </c>
      <c r="B252" s="23" t="s">
        <v>393</v>
      </c>
      <c r="C252" s="23" t="s">
        <v>516</v>
      </c>
      <c r="D252" s="19" t="s">
        <v>50</v>
      </c>
      <c r="E252" s="24" t="s">
        <v>517</v>
      </c>
      <c r="F252" s="25" t="s">
        <v>179</v>
      </c>
      <c r="G252" s="26">
        <v>160</v>
      </c>
      <c r="H252" s="27">
        <v>0</v>
      </c>
      <c r="I252" s="27">
        <f>ROUND(ROUND(H252,2)*ROUND(G252,3),2)</f>
      </c>
      <c r="O252">
        <f>(I252*21)/100</f>
      </c>
      <c r="P252" t="s">
        <v>13</v>
      </c>
    </row>
    <row r="253" spans="1:5" ht="12.75" customHeight="1">
      <c r="A253" s="28" t="s">
        <v>40</v>
      </c>
      <c r="E253" s="29" t="s">
        <v>518</v>
      </c>
    </row>
    <row r="254" spans="1:5" ht="12.75" customHeight="1">
      <c r="A254" s="30" t="s">
        <v>42</v>
      </c>
      <c r="E254" s="31" t="s">
        <v>181</v>
      </c>
    </row>
    <row r="255" spans="1:5" ht="12.75" customHeight="1">
      <c r="A255" t="s">
        <v>43</v>
      </c>
      <c r="E255" s="29" t="s">
        <v>514</v>
      </c>
    </row>
    <row r="256" spans="1:16" ht="12.75" customHeight="1">
      <c r="A256" s="19" t="s">
        <v>35</v>
      </c>
      <c r="B256" s="23" t="s">
        <v>399</v>
      </c>
      <c r="C256" s="23" t="s">
        <v>516</v>
      </c>
      <c r="D256" s="19" t="s">
        <v>53</v>
      </c>
      <c r="E256" s="24" t="s">
        <v>517</v>
      </c>
      <c r="F256" s="25" t="s">
        <v>179</v>
      </c>
      <c r="G256" s="26">
        <v>153</v>
      </c>
      <c r="H256" s="27">
        <v>0</v>
      </c>
      <c r="I256" s="27">
        <f>ROUND(ROUND(H256,2)*ROUND(G256,3),2)</f>
      </c>
      <c r="O256">
        <f>(I256*21)/100</f>
      </c>
      <c r="P256" t="s">
        <v>13</v>
      </c>
    </row>
    <row r="257" spans="1:5" ht="12.75" customHeight="1">
      <c r="A257" s="28" t="s">
        <v>40</v>
      </c>
      <c r="E257" s="29" t="s">
        <v>520</v>
      </c>
    </row>
    <row r="258" spans="1:5" ht="12.75" customHeight="1">
      <c r="A258" s="30" t="s">
        <v>42</v>
      </c>
      <c r="E258" s="31" t="s">
        <v>181</v>
      </c>
    </row>
    <row r="259" spans="1:5" ht="12.75" customHeight="1">
      <c r="A259" t="s">
        <v>43</v>
      </c>
      <c r="E259" s="29" t="s">
        <v>514</v>
      </c>
    </row>
    <row r="260" spans="1:16" ht="12.75" customHeight="1">
      <c r="A260" s="19" t="s">
        <v>35</v>
      </c>
      <c r="B260" s="23" t="s">
        <v>404</v>
      </c>
      <c r="C260" s="23" t="s">
        <v>516</v>
      </c>
      <c r="D260" s="19" t="s">
        <v>127</v>
      </c>
      <c r="E260" s="24" t="s">
        <v>517</v>
      </c>
      <c r="F260" s="25" t="s">
        <v>179</v>
      </c>
      <c r="G260" s="26">
        <v>20</v>
      </c>
      <c r="H260" s="27">
        <v>0</v>
      </c>
      <c r="I260" s="27">
        <f>ROUND(ROUND(H260,2)*ROUND(G260,3),2)</f>
      </c>
      <c r="O260">
        <f>(I260*21)/100</f>
      </c>
      <c r="P260" t="s">
        <v>13</v>
      </c>
    </row>
    <row r="261" spans="1:5" ht="12.75" customHeight="1">
      <c r="A261" s="28" t="s">
        <v>40</v>
      </c>
      <c r="E261" s="29" t="s">
        <v>522</v>
      </c>
    </row>
    <row r="262" spans="1:5" ht="12.75" customHeight="1">
      <c r="A262" s="30" t="s">
        <v>42</v>
      </c>
      <c r="E262" s="31" t="s">
        <v>181</v>
      </c>
    </row>
    <row r="263" spans="1:5" ht="12.75" customHeight="1">
      <c r="A263" t="s">
        <v>43</v>
      </c>
      <c r="E263" s="29" t="s">
        <v>514</v>
      </c>
    </row>
    <row r="264" spans="1:16" ht="12.75" customHeight="1">
      <c r="A264" s="19" t="s">
        <v>35</v>
      </c>
      <c r="B264" s="23" t="s">
        <v>410</v>
      </c>
      <c r="C264" s="23" t="s">
        <v>516</v>
      </c>
      <c r="D264" s="19" t="s">
        <v>130</v>
      </c>
      <c r="E264" s="24" t="s">
        <v>517</v>
      </c>
      <c r="F264" s="25" t="s">
        <v>179</v>
      </c>
      <c r="G264" s="26">
        <v>170</v>
      </c>
      <c r="H264" s="27">
        <v>0</v>
      </c>
      <c r="I264" s="27">
        <f>ROUND(ROUND(H264,2)*ROUND(G264,3),2)</f>
      </c>
      <c r="O264">
        <f>(I264*21)/100</f>
      </c>
      <c r="P264" t="s">
        <v>13</v>
      </c>
    </row>
    <row r="265" spans="1:5" ht="63.75" customHeight="1">
      <c r="A265" s="28" t="s">
        <v>40</v>
      </c>
      <c r="E265" s="29" t="s">
        <v>822</v>
      </c>
    </row>
    <row r="266" spans="1:5" ht="12.75" customHeight="1">
      <c r="A266" s="30" t="s">
        <v>42</v>
      </c>
      <c r="E266" s="31" t="s">
        <v>948</v>
      </c>
    </row>
    <row r="267" spans="1:5" ht="12.75" customHeight="1">
      <c r="A267" t="s">
        <v>43</v>
      </c>
      <c r="E267" s="29" t="s">
        <v>514</v>
      </c>
    </row>
    <row r="268" spans="1:16" ht="12.75" customHeight="1">
      <c r="A268" s="19" t="s">
        <v>35</v>
      </c>
      <c r="B268" s="23" t="s">
        <v>413</v>
      </c>
      <c r="C268" s="23" t="s">
        <v>526</v>
      </c>
      <c r="D268" s="19" t="s">
        <v>37</v>
      </c>
      <c r="E268" s="24" t="s">
        <v>527</v>
      </c>
      <c r="F268" s="25" t="s">
        <v>179</v>
      </c>
      <c r="G268" s="26">
        <v>200</v>
      </c>
      <c r="H268" s="27">
        <v>0</v>
      </c>
      <c r="I268" s="27">
        <f>ROUND(ROUND(H268,2)*ROUND(G268,3),2)</f>
      </c>
      <c r="O268">
        <f>(I268*21)/100</f>
      </c>
      <c r="P268" t="s">
        <v>13</v>
      </c>
    </row>
    <row r="269" spans="1:5" ht="25.5" customHeight="1">
      <c r="A269" s="28" t="s">
        <v>40</v>
      </c>
      <c r="E269" s="29" t="s">
        <v>528</v>
      </c>
    </row>
    <row r="270" spans="1:5" ht="12.75" customHeight="1">
      <c r="A270" s="30" t="s">
        <v>42</v>
      </c>
      <c r="E270" s="31" t="s">
        <v>945</v>
      </c>
    </row>
    <row r="271" spans="1:5" ht="12.75" customHeight="1">
      <c r="A271" t="s">
        <v>43</v>
      </c>
      <c r="E271" s="29" t="s">
        <v>529</v>
      </c>
    </row>
    <row r="272" spans="1:16" ht="12.75" customHeight="1">
      <c r="A272" s="19" t="s">
        <v>35</v>
      </c>
      <c r="B272" s="23" t="s">
        <v>418</v>
      </c>
      <c r="C272" s="23" t="s">
        <v>531</v>
      </c>
      <c r="D272" s="19" t="s">
        <v>37</v>
      </c>
      <c r="E272" s="24" t="s">
        <v>532</v>
      </c>
      <c r="F272" s="25" t="s">
        <v>179</v>
      </c>
      <c r="G272" s="26">
        <v>200</v>
      </c>
      <c r="H272" s="27">
        <v>0</v>
      </c>
      <c r="I272" s="27">
        <f>ROUND(ROUND(H272,2)*ROUND(G272,3),2)</f>
      </c>
      <c r="O272">
        <f>(I272*21)/100</f>
      </c>
      <c r="P272" t="s">
        <v>13</v>
      </c>
    </row>
    <row r="273" spans="1:5" ht="12.75" customHeight="1">
      <c r="A273" s="28" t="s">
        <v>40</v>
      </c>
      <c r="E273" s="29" t="s">
        <v>533</v>
      </c>
    </row>
    <row r="274" spans="1:5" ht="12.75" customHeight="1">
      <c r="A274" s="30" t="s">
        <v>42</v>
      </c>
      <c r="E274" s="31" t="s">
        <v>945</v>
      </c>
    </row>
    <row r="275" spans="1:5" ht="12.75" customHeight="1">
      <c r="A275" t="s">
        <v>43</v>
      </c>
      <c r="E275" s="29" t="s">
        <v>529</v>
      </c>
    </row>
    <row r="276" spans="1:16" ht="12.75" customHeight="1">
      <c r="A276" s="19" t="s">
        <v>35</v>
      </c>
      <c r="B276" s="23" t="s">
        <v>421</v>
      </c>
      <c r="C276" s="23" t="s">
        <v>536</v>
      </c>
      <c r="D276" s="19" t="s">
        <v>37</v>
      </c>
      <c r="E276" s="24" t="s">
        <v>537</v>
      </c>
      <c r="F276" s="25" t="s">
        <v>179</v>
      </c>
      <c r="G276" s="26">
        <v>56</v>
      </c>
      <c r="H276" s="27">
        <v>0</v>
      </c>
      <c r="I276" s="27">
        <f>ROUND(ROUND(H276,2)*ROUND(G276,3),2)</f>
      </c>
      <c r="O276">
        <f>(I276*21)/100</f>
      </c>
      <c r="P276" t="s">
        <v>13</v>
      </c>
    </row>
    <row r="277" spans="1:5" ht="25.5" customHeight="1">
      <c r="A277" s="28" t="s">
        <v>40</v>
      </c>
      <c r="E277" s="29" t="s">
        <v>538</v>
      </c>
    </row>
    <row r="278" spans="1:5" ht="12.75" customHeight="1">
      <c r="A278" s="30" t="s">
        <v>42</v>
      </c>
      <c r="E278" s="31" t="s">
        <v>181</v>
      </c>
    </row>
    <row r="279" spans="1:5" ht="76.5" customHeight="1">
      <c r="A279" t="s">
        <v>43</v>
      </c>
      <c r="E279" s="29" t="s">
        <v>540</v>
      </c>
    </row>
    <row r="280" spans="1:16" ht="12.75" customHeight="1">
      <c r="A280" s="19" t="s">
        <v>35</v>
      </c>
      <c r="B280" s="23" t="s">
        <v>426</v>
      </c>
      <c r="C280" s="23" t="s">
        <v>544</v>
      </c>
      <c r="D280" s="19" t="s">
        <v>37</v>
      </c>
      <c r="E280" s="24" t="s">
        <v>545</v>
      </c>
      <c r="F280" s="25" t="s">
        <v>121</v>
      </c>
      <c r="G280" s="26">
        <v>10</v>
      </c>
      <c r="H280" s="27">
        <v>0</v>
      </c>
      <c r="I280" s="27">
        <f>ROUND(ROUND(H280,2)*ROUND(G280,3),2)</f>
      </c>
      <c r="O280">
        <f>(I280*21)/100</f>
      </c>
      <c r="P280" t="s">
        <v>13</v>
      </c>
    </row>
    <row r="281" spans="1:5" ht="12.75" customHeight="1">
      <c r="A281" s="28" t="s">
        <v>40</v>
      </c>
      <c r="E281" s="29" t="s">
        <v>546</v>
      </c>
    </row>
    <row r="282" spans="1:5" ht="12.75" customHeight="1">
      <c r="A282" s="30" t="s">
        <v>42</v>
      </c>
      <c r="E282" s="31" t="s">
        <v>37</v>
      </c>
    </row>
    <row r="283" spans="1:5" ht="63.75" customHeight="1">
      <c r="A283" t="s">
        <v>43</v>
      </c>
      <c r="E283" s="29" t="s">
        <v>547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949</v>
      </c>
      <c r="I3" s="32">
        <f>0+I9+I14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949</v>
      </c>
      <c r="D5" s="5"/>
      <c r="E5" s="14" t="s">
        <v>554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555</v>
      </c>
      <c r="D10" s="19" t="s">
        <v>37</v>
      </c>
      <c r="E10" s="24" t="s">
        <v>556</v>
      </c>
      <c r="F10" s="25" t="s">
        <v>557</v>
      </c>
      <c r="G10" s="26">
        <v>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558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83</v>
      </c>
    </row>
    <row r="14" spans="1:9" ht="12.75" customHeight="1">
      <c r="A14" s="5" t="s">
        <v>33</v>
      </c>
      <c r="B14" s="5"/>
      <c r="C14" s="35" t="s">
        <v>30</v>
      </c>
      <c r="D14" s="5"/>
      <c r="E14" s="21" t="s">
        <v>484</v>
      </c>
      <c r="F14" s="5"/>
      <c r="G14" s="5"/>
      <c r="H14" s="5"/>
      <c r="I14" s="36">
        <f>0+I15+I19+I23+I27+I31+I35+I39+I43+I47+I51+I55</f>
      </c>
    </row>
    <row r="15" spans="1:16" ht="12.75" customHeight="1">
      <c r="A15" s="19" t="s">
        <v>35</v>
      </c>
      <c r="B15" s="23" t="s">
        <v>13</v>
      </c>
      <c r="C15" s="23" t="s">
        <v>559</v>
      </c>
      <c r="D15" s="19" t="s">
        <v>37</v>
      </c>
      <c r="E15" s="24" t="s">
        <v>560</v>
      </c>
      <c r="F15" s="25" t="s">
        <v>76</v>
      </c>
      <c r="G15" s="26">
        <v>20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12.75" customHeight="1">
      <c r="A16" s="28" t="s">
        <v>40</v>
      </c>
      <c r="E16" s="29" t="s">
        <v>37</v>
      </c>
    </row>
    <row r="17" spans="1:5" ht="12.75" customHeight="1">
      <c r="A17" s="30" t="s">
        <v>42</v>
      </c>
      <c r="E17" s="31" t="s">
        <v>37</v>
      </c>
    </row>
    <row r="18" spans="1:5" ht="12.75" customHeight="1">
      <c r="A18" t="s">
        <v>43</v>
      </c>
      <c r="E18" s="29" t="s">
        <v>561</v>
      </c>
    </row>
    <row r="19" spans="1:16" ht="12.75" customHeight="1">
      <c r="A19" s="19" t="s">
        <v>35</v>
      </c>
      <c r="B19" s="23" t="s">
        <v>12</v>
      </c>
      <c r="C19" s="23" t="s">
        <v>562</v>
      </c>
      <c r="D19" s="19" t="s">
        <v>37</v>
      </c>
      <c r="E19" s="24" t="s">
        <v>563</v>
      </c>
      <c r="F19" s="25" t="s">
        <v>76</v>
      </c>
      <c r="G19" s="26">
        <v>43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564</v>
      </c>
    </row>
    <row r="21" spans="1:5" ht="12.75" customHeight="1">
      <c r="A21" s="30" t="s">
        <v>42</v>
      </c>
      <c r="E21" s="31" t="s">
        <v>37</v>
      </c>
    </row>
    <row r="22" spans="1:5" ht="38.25" customHeight="1">
      <c r="A22" t="s">
        <v>43</v>
      </c>
      <c r="E22" s="29" t="s">
        <v>565</v>
      </c>
    </row>
    <row r="23" spans="1:16" ht="12.75" customHeight="1">
      <c r="A23" s="19" t="s">
        <v>35</v>
      </c>
      <c r="B23" s="23" t="s">
        <v>23</v>
      </c>
      <c r="C23" s="23" t="s">
        <v>502</v>
      </c>
      <c r="D23" s="19" t="s">
        <v>37</v>
      </c>
      <c r="E23" s="24" t="s">
        <v>503</v>
      </c>
      <c r="F23" s="25" t="s">
        <v>76</v>
      </c>
      <c r="G23" s="26">
        <v>43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12.75" customHeight="1">
      <c r="A24" s="28" t="s">
        <v>40</v>
      </c>
      <c r="E24" s="29" t="s">
        <v>37</v>
      </c>
    </row>
    <row r="25" spans="1:5" ht="12.75" customHeight="1">
      <c r="A25" s="30" t="s">
        <v>42</v>
      </c>
      <c r="E25" s="31" t="s">
        <v>37</v>
      </c>
    </row>
    <row r="26" spans="1:5" ht="12.75" customHeight="1">
      <c r="A26" t="s">
        <v>43</v>
      </c>
      <c r="E26" s="29" t="s">
        <v>505</v>
      </c>
    </row>
    <row r="27" spans="1:16" ht="12.75" customHeight="1">
      <c r="A27" s="19" t="s">
        <v>35</v>
      </c>
      <c r="B27" s="23" t="s">
        <v>25</v>
      </c>
      <c r="C27" s="23" t="s">
        <v>566</v>
      </c>
      <c r="D27" s="19" t="s">
        <v>37</v>
      </c>
      <c r="E27" s="24" t="s">
        <v>567</v>
      </c>
      <c r="F27" s="25" t="s">
        <v>76</v>
      </c>
      <c r="G27" s="26">
        <v>10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25.5" customHeight="1">
      <c r="A28" s="28" t="s">
        <v>40</v>
      </c>
      <c r="E28" s="29" t="s">
        <v>568</v>
      </c>
    </row>
    <row r="29" spans="1:5" ht="12.75" customHeight="1">
      <c r="A29" s="30" t="s">
        <v>42</v>
      </c>
      <c r="E29" s="31" t="s">
        <v>37</v>
      </c>
    </row>
    <row r="30" spans="1:5" ht="38.25" customHeight="1">
      <c r="A30" t="s">
        <v>43</v>
      </c>
      <c r="E30" s="29" t="s">
        <v>565</v>
      </c>
    </row>
    <row r="31" spans="1:16" ht="12.75" customHeight="1">
      <c r="A31" s="19" t="s">
        <v>35</v>
      </c>
      <c r="B31" s="23" t="s">
        <v>27</v>
      </c>
      <c r="C31" s="23" t="s">
        <v>569</v>
      </c>
      <c r="D31" s="19" t="s">
        <v>37</v>
      </c>
      <c r="E31" s="24" t="s">
        <v>570</v>
      </c>
      <c r="F31" s="25" t="s">
        <v>76</v>
      </c>
      <c r="G31" s="26">
        <v>10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37</v>
      </c>
    </row>
    <row r="33" spans="1:5" ht="12.75" customHeight="1">
      <c r="A33" s="30" t="s">
        <v>42</v>
      </c>
      <c r="E33" s="31" t="s">
        <v>37</v>
      </c>
    </row>
    <row r="34" spans="1:5" ht="12.75" customHeight="1">
      <c r="A34" t="s">
        <v>43</v>
      </c>
      <c r="E34" s="29" t="s">
        <v>505</v>
      </c>
    </row>
    <row r="35" spans="1:16" ht="12.75" customHeight="1">
      <c r="A35" s="19" t="s">
        <v>35</v>
      </c>
      <c r="B35" s="23" t="s">
        <v>62</v>
      </c>
      <c r="C35" s="23" t="s">
        <v>571</v>
      </c>
      <c r="D35" s="19" t="s">
        <v>37</v>
      </c>
      <c r="E35" s="24" t="s">
        <v>572</v>
      </c>
      <c r="F35" s="25" t="s">
        <v>76</v>
      </c>
      <c r="G35" s="26">
        <v>4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25.5" customHeight="1">
      <c r="A36" s="28" t="s">
        <v>40</v>
      </c>
      <c r="E36" s="29" t="s">
        <v>573</v>
      </c>
    </row>
    <row r="37" spans="1:5" ht="12.75" customHeight="1">
      <c r="A37" s="30" t="s">
        <v>42</v>
      </c>
      <c r="E37" s="31" t="s">
        <v>37</v>
      </c>
    </row>
    <row r="38" spans="1:5" ht="51" customHeight="1">
      <c r="A38" t="s">
        <v>43</v>
      </c>
      <c r="E38" s="29" t="s">
        <v>574</v>
      </c>
    </row>
    <row r="39" spans="1:16" ht="12.75" customHeight="1">
      <c r="A39" s="19" t="s">
        <v>35</v>
      </c>
      <c r="B39" s="23" t="s">
        <v>66</v>
      </c>
      <c r="C39" s="23" t="s">
        <v>575</v>
      </c>
      <c r="D39" s="19" t="s">
        <v>37</v>
      </c>
      <c r="E39" s="24" t="s">
        <v>576</v>
      </c>
      <c r="F39" s="25" t="s">
        <v>76</v>
      </c>
      <c r="G39" s="26">
        <v>4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37</v>
      </c>
    </row>
    <row r="41" spans="1:5" ht="12.75" customHeight="1">
      <c r="A41" s="30" t="s">
        <v>42</v>
      </c>
      <c r="E41" s="31" t="s">
        <v>37</v>
      </c>
    </row>
    <row r="42" spans="1:5" ht="12.75" customHeight="1">
      <c r="A42" t="s">
        <v>43</v>
      </c>
      <c r="E42" s="29" t="s">
        <v>577</v>
      </c>
    </row>
    <row r="43" spans="1:16" ht="12.75" customHeight="1">
      <c r="A43" s="19" t="s">
        <v>35</v>
      </c>
      <c r="B43" s="23" t="s">
        <v>30</v>
      </c>
      <c r="C43" s="23" t="s">
        <v>578</v>
      </c>
      <c r="D43" s="19" t="s">
        <v>37</v>
      </c>
      <c r="E43" s="24" t="s">
        <v>579</v>
      </c>
      <c r="F43" s="25" t="s">
        <v>76</v>
      </c>
      <c r="G43" s="26">
        <v>4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 customHeight="1">
      <c r="A44" s="28" t="s">
        <v>40</v>
      </c>
      <c r="E44" s="29" t="s">
        <v>580</v>
      </c>
    </row>
    <row r="45" spans="1:5" ht="12.75" customHeight="1">
      <c r="A45" s="30" t="s">
        <v>42</v>
      </c>
      <c r="E45" s="31" t="s">
        <v>37</v>
      </c>
    </row>
    <row r="46" spans="1:5" ht="38.25" customHeight="1">
      <c r="A46" t="s">
        <v>43</v>
      </c>
      <c r="E46" s="29" t="s">
        <v>581</v>
      </c>
    </row>
    <row r="47" spans="1:16" ht="12.75" customHeight="1">
      <c r="A47" s="19" t="s">
        <v>35</v>
      </c>
      <c r="B47" s="23" t="s">
        <v>32</v>
      </c>
      <c r="C47" s="23" t="s">
        <v>582</v>
      </c>
      <c r="D47" s="19" t="s">
        <v>37</v>
      </c>
      <c r="E47" s="24" t="s">
        <v>583</v>
      </c>
      <c r="F47" s="25" t="s">
        <v>76</v>
      </c>
      <c r="G47" s="26">
        <v>4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 customHeight="1">
      <c r="A48" s="28" t="s">
        <v>40</v>
      </c>
      <c r="E48" s="29" t="s">
        <v>37</v>
      </c>
    </row>
    <row r="49" spans="1:5" ht="12.75" customHeight="1">
      <c r="A49" s="30" t="s">
        <v>42</v>
      </c>
      <c r="E49" s="31" t="s">
        <v>37</v>
      </c>
    </row>
    <row r="50" spans="1:5" ht="12.75" customHeight="1">
      <c r="A50" t="s">
        <v>43</v>
      </c>
      <c r="E50" s="29" t="s">
        <v>577</v>
      </c>
    </row>
    <row r="51" spans="1:16" ht="12.75" customHeight="1">
      <c r="A51" s="19" t="s">
        <v>35</v>
      </c>
      <c r="B51" s="23" t="s">
        <v>79</v>
      </c>
      <c r="C51" s="23" t="s">
        <v>584</v>
      </c>
      <c r="D51" s="19" t="s">
        <v>37</v>
      </c>
      <c r="E51" s="24" t="s">
        <v>585</v>
      </c>
      <c r="F51" s="25" t="s">
        <v>179</v>
      </c>
      <c r="G51" s="26">
        <v>200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12.75" customHeight="1">
      <c r="A52" s="28" t="s">
        <v>40</v>
      </c>
      <c r="E52" s="29" t="s">
        <v>586</v>
      </c>
    </row>
    <row r="53" spans="1:5" ht="12.75" customHeight="1">
      <c r="A53" s="30" t="s">
        <v>42</v>
      </c>
      <c r="E53" s="31" t="s">
        <v>37</v>
      </c>
    </row>
    <row r="54" spans="1:5" ht="38.25" customHeight="1">
      <c r="A54" t="s">
        <v>43</v>
      </c>
      <c r="E54" s="29" t="s">
        <v>581</v>
      </c>
    </row>
    <row r="55" spans="1:16" ht="12.75" customHeight="1">
      <c r="A55" s="19" t="s">
        <v>35</v>
      </c>
      <c r="B55" s="23" t="s">
        <v>158</v>
      </c>
      <c r="C55" s="23" t="s">
        <v>587</v>
      </c>
      <c r="D55" s="19" t="s">
        <v>37</v>
      </c>
      <c r="E55" s="24" t="s">
        <v>588</v>
      </c>
      <c r="F55" s="25" t="s">
        <v>179</v>
      </c>
      <c r="G55" s="26">
        <v>200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 customHeight="1">
      <c r="A56" s="28" t="s">
        <v>40</v>
      </c>
      <c r="E56" s="29" t="s">
        <v>37</v>
      </c>
    </row>
    <row r="57" spans="1:5" ht="12.75" customHeight="1">
      <c r="A57" s="30" t="s">
        <v>42</v>
      </c>
      <c r="E57" s="31" t="s">
        <v>37</v>
      </c>
    </row>
    <row r="58" spans="1:5" ht="12.75" customHeight="1">
      <c r="A58" t="s">
        <v>43</v>
      </c>
      <c r="E58" s="29" t="s">
        <v>577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950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950</v>
      </c>
      <c r="D5" s="5"/>
      <c r="E5" s="14" t="s">
        <v>590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30</v>
      </c>
      <c r="D9" s="15"/>
      <c r="E9" s="21" t="s">
        <v>484</v>
      </c>
      <c r="F9" s="15"/>
      <c r="G9" s="15"/>
      <c r="H9" s="15"/>
      <c r="I9" s="22">
        <f>0+I10+I14+I18+I22+I26+I30+I34</f>
      </c>
    </row>
    <row r="10" spans="1:16" ht="12.75" customHeight="1">
      <c r="A10" s="19" t="s">
        <v>35</v>
      </c>
      <c r="B10" s="23" t="s">
        <v>19</v>
      </c>
      <c r="C10" s="23" t="s">
        <v>591</v>
      </c>
      <c r="D10" s="19" t="s">
        <v>50</v>
      </c>
      <c r="E10" s="24" t="s">
        <v>592</v>
      </c>
      <c r="F10" s="25" t="s">
        <v>76</v>
      </c>
      <c r="G10" s="26">
        <v>122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593</v>
      </c>
    </row>
    <row r="12" spans="1:5" ht="12.75" customHeight="1">
      <c r="A12" s="30" t="s">
        <v>42</v>
      </c>
      <c r="E12" s="31" t="s">
        <v>37</v>
      </c>
    </row>
    <row r="13" spans="1:5" ht="51" customHeight="1">
      <c r="A13" t="s">
        <v>43</v>
      </c>
      <c r="E13" s="29" t="s">
        <v>594</v>
      </c>
    </row>
    <row r="14" spans="1:16" ht="12.75" customHeight="1">
      <c r="A14" s="19" t="s">
        <v>35</v>
      </c>
      <c r="B14" s="23" t="s">
        <v>13</v>
      </c>
      <c r="C14" s="23" t="s">
        <v>591</v>
      </c>
      <c r="D14" s="19" t="s">
        <v>53</v>
      </c>
      <c r="E14" s="24" t="s">
        <v>592</v>
      </c>
      <c r="F14" s="25" t="s">
        <v>76</v>
      </c>
      <c r="G14" s="26">
        <v>4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25.5" customHeight="1">
      <c r="A15" s="28" t="s">
        <v>40</v>
      </c>
      <c r="E15" s="29" t="s">
        <v>595</v>
      </c>
    </row>
    <row r="16" spans="1:5" ht="12.75" customHeight="1">
      <c r="A16" s="30" t="s">
        <v>42</v>
      </c>
      <c r="E16" s="31" t="s">
        <v>37</v>
      </c>
    </row>
    <row r="17" spans="1:5" ht="51" customHeight="1">
      <c r="A17" t="s">
        <v>43</v>
      </c>
      <c r="E17" s="29" t="s">
        <v>594</v>
      </c>
    </row>
    <row r="18" spans="1:16" ht="12.75" customHeight="1">
      <c r="A18" s="19" t="s">
        <v>35</v>
      </c>
      <c r="B18" s="23" t="s">
        <v>12</v>
      </c>
      <c r="C18" s="23" t="s">
        <v>562</v>
      </c>
      <c r="D18" s="19" t="s">
        <v>50</v>
      </c>
      <c r="E18" s="24" t="s">
        <v>563</v>
      </c>
      <c r="F18" s="25" t="s">
        <v>76</v>
      </c>
      <c r="G18" s="26">
        <v>35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51" customHeight="1">
      <c r="A19" s="28" t="s">
        <v>40</v>
      </c>
      <c r="E19" s="29" t="s">
        <v>603</v>
      </c>
    </row>
    <row r="20" spans="1:5" ht="12.75" customHeight="1">
      <c r="A20" s="30" t="s">
        <v>42</v>
      </c>
      <c r="E20" s="31" t="s">
        <v>37</v>
      </c>
    </row>
    <row r="21" spans="1:5" ht="38.25" customHeight="1">
      <c r="A21" t="s">
        <v>43</v>
      </c>
      <c r="E21" s="29" t="s">
        <v>565</v>
      </c>
    </row>
    <row r="22" spans="1:16" ht="12.75" customHeight="1">
      <c r="A22" s="19" t="s">
        <v>35</v>
      </c>
      <c r="B22" s="23" t="s">
        <v>23</v>
      </c>
      <c r="C22" s="23" t="s">
        <v>562</v>
      </c>
      <c r="D22" s="19" t="s">
        <v>53</v>
      </c>
      <c r="E22" s="24" t="s">
        <v>563</v>
      </c>
      <c r="F22" s="25" t="s">
        <v>76</v>
      </c>
      <c r="G22" s="26">
        <v>8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63.75" customHeight="1">
      <c r="A23" s="28" t="s">
        <v>40</v>
      </c>
      <c r="E23" s="29" t="s">
        <v>604</v>
      </c>
    </row>
    <row r="24" spans="1:5" ht="12.75" customHeight="1">
      <c r="A24" s="30" t="s">
        <v>42</v>
      </c>
      <c r="E24" s="31" t="s">
        <v>37</v>
      </c>
    </row>
    <row r="25" spans="1:5" ht="38.25" customHeight="1">
      <c r="A25" t="s">
        <v>43</v>
      </c>
      <c r="E25" s="29" t="s">
        <v>565</v>
      </c>
    </row>
    <row r="26" spans="1:16" ht="12.75" customHeight="1">
      <c r="A26" s="19" t="s">
        <v>35</v>
      </c>
      <c r="B26" s="23" t="s">
        <v>25</v>
      </c>
      <c r="C26" s="23" t="s">
        <v>609</v>
      </c>
      <c r="D26" s="19" t="s">
        <v>37</v>
      </c>
      <c r="E26" s="24" t="s">
        <v>610</v>
      </c>
      <c r="F26" s="25" t="s">
        <v>76</v>
      </c>
      <c r="G26" s="26">
        <v>29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12.75" customHeight="1">
      <c r="A27" s="28" t="s">
        <v>40</v>
      </c>
      <c r="E27" s="29" t="s">
        <v>611</v>
      </c>
    </row>
    <row r="28" spans="1:5" ht="12.75" customHeight="1">
      <c r="A28" s="30" t="s">
        <v>42</v>
      </c>
      <c r="E28" s="31" t="s">
        <v>37</v>
      </c>
    </row>
    <row r="29" spans="1:5" ht="38.25" customHeight="1">
      <c r="A29" t="s">
        <v>43</v>
      </c>
      <c r="E29" s="29" t="s">
        <v>612</v>
      </c>
    </row>
    <row r="30" spans="1:16" ht="12.75" customHeight="1">
      <c r="A30" s="19" t="s">
        <v>35</v>
      </c>
      <c r="B30" s="23" t="s">
        <v>27</v>
      </c>
      <c r="C30" s="23" t="s">
        <v>613</v>
      </c>
      <c r="D30" s="19" t="s">
        <v>37</v>
      </c>
      <c r="E30" s="24" t="s">
        <v>614</v>
      </c>
      <c r="F30" s="25" t="s">
        <v>137</v>
      </c>
      <c r="G30" s="26">
        <v>13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 customHeight="1">
      <c r="A31" s="28" t="s">
        <v>40</v>
      </c>
      <c r="E31" s="29" t="s">
        <v>615</v>
      </c>
    </row>
    <row r="32" spans="1:5" ht="12.75" customHeight="1">
      <c r="A32" s="30" t="s">
        <v>42</v>
      </c>
      <c r="E32" s="31" t="s">
        <v>139</v>
      </c>
    </row>
    <row r="33" spans="1:5" ht="38.25" customHeight="1">
      <c r="A33" t="s">
        <v>43</v>
      </c>
      <c r="E33" s="29" t="s">
        <v>616</v>
      </c>
    </row>
    <row r="34" spans="1:16" ht="12.75" customHeight="1">
      <c r="A34" s="19" t="s">
        <v>35</v>
      </c>
      <c r="B34" s="23" t="s">
        <v>62</v>
      </c>
      <c r="C34" s="23" t="s">
        <v>617</v>
      </c>
      <c r="D34" s="19" t="s">
        <v>37</v>
      </c>
      <c r="E34" s="24" t="s">
        <v>618</v>
      </c>
      <c r="F34" s="25" t="s">
        <v>137</v>
      </c>
      <c r="G34" s="26">
        <v>370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38.25" customHeight="1">
      <c r="A35" s="28" t="s">
        <v>40</v>
      </c>
      <c r="E35" s="29" t="s">
        <v>619</v>
      </c>
    </row>
    <row r="36" spans="1:5" ht="12.75" customHeight="1">
      <c r="A36" s="30" t="s">
        <v>42</v>
      </c>
      <c r="E36" s="31" t="s">
        <v>139</v>
      </c>
    </row>
    <row r="37" spans="1:5" ht="38.25" customHeight="1">
      <c r="A37" t="s">
        <v>43</v>
      </c>
      <c r="E37" s="29" t="s">
        <v>616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951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951</v>
      </c>
      <c r="D5" s="5"/>
      <c r="E5" s="14" t="s">
        <v>621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19</v>
      </c>
      <c r="D9" s="15"/>
      <c r="E9" s="21" t="s">
        <v>134</v>
      </c>
      <c r="F9" s="15"/>
      <c r="G9" s="15"/>
      <c r="H9" s="15"/>
      <c r="I9" s="22">
        <f>0+I10+I14+I18+I22+I26+I30</f>
      </c>
    </row>
    <row r="10" spans="1:16" ht="12.75" customHeight="1">
      <c r="A10" s="19" t="s">
        <v>35</v>
      </c>
      <c r="B10" s="23" t="s">
        <v>19</v>
      </c>
      <c r="C10" s="23" t="s">
        <v>622</v>
      </c>
      <c r="D10" s="19" t="s">
        <v>37</v>
      </c>
      <c r="E10" s="24" t="s">
        <v>623</v>
      </c>
      <c r="F10" s="25" t="s">
        <v>137</v>
      </c>
      <c r="G10" s="26">
        <v>3.1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25.5" customHeight="1">
      <c r="A11" s="28" t="s">
        <v>40</v>
      </c>
      <c r="E11" s="29" t="s">
        <v>624</v>
      </c>
    </row>
    <row r="12" spans="1:5" ht="12.75" customHeight="1">
      <c r="A12" s="30" t="s">
        <v>42</v>
      </c>
      <c r="E12" s="31" t="s">
        <v>952</v>
      </c>
    </row>
    <row r="13" spans="1:5" ht="12.75" customHeight="1">
      <c r="A13" t="s">
        <v>43</v>
      </c>
      <c r="E13" s="29" t="s">
        <v>626</v>
      </c>
    </row>
    <row r="14" spans="1:16" ht="12.75" customHeight="1">
      <c r="A14" s="19" t="s">
        <v>35</v>
      </c>
      <c r="B14" s="23" t="s">
        <v>13</v>
      </c>
      <c r="C14" s="23" t="s">
        <v>627</v>
      </c>
      <c r="D14" s="19" t="s">
        <v>37</v>
      </c>
      <c r="E14" s="24" t="s">
        <v>628</v>
      </c>
      <c r="F14" s="25" t="s">
        <v>137</v>
      </c>
      <c r="G14" s="26">
        <v>6.2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629</v>
      </c>
    </row>
    <row r="16" spans="1:5" ht="12.75" customHeight="1">
      <c r="A16" s="30" t="s">
        <v>42</v>
      </c>
      <c r="E16" s="31" t="s">
        <v>953</v>
      </c>
    </row>
    <row r="17" spans="1:5" ht="12.75" customHeight="1">
      <c r="A17" t="s">
        <v>43</v>
      </c>
      <c r="E17" s="29" t="s">
        <v>631</v>
      </c>
    </row>
    <row r="18" spans="1:16" ht="12.75" customHeight="1">
      <c r="A18" s="19" t="s">
        <v>35</v>
      </c>
      <c r="B18" s="23" t="s">
        <v>12</v>
      </c>
      <c r="C18" s="23" t="s">
        <v>632</v>
      </c>
      <c r="D18" s="19" t="s">
        <v>37</v>
      </c>
      <c r="E18" s="24" t="s">
        <v>633</v>
      </c>
      <c r="F18" s="25" t="s">
        <v>76</v>
      </c>
      <c r="G18" s="26">
        <v>160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25.5" customHeight="1">
      <c r="A19" s="28" t="s">
        <v>40</v>
      </c>
      <c r="E19" s="29" t="s">
        <v>634</v>
      </c>
    </row>
    <row r="20" spans="1:5" ht="12.75" customHeight="1">
      <c r="A20" s="30" t="s">
        <v>42</v>
      </c>
      <c r="E20" s="31" t="s">
        <v>954</v>
      </c>
    </row>
    <row r="21" spans="1:5" ht="12.75" customHeight="1">
      <c r="A21" t="s">
        <v>43</v>
      </c>
      <c r="E21" s="29" t="s">
        <v>636</v>
      </c>
    </row>
    <row r="22" spans="1:16" ht="12.75" customHeight="1">
      <c r="A22" s="19" t="s">
        <v>35</v>
      </c>
      <c r="B22" s="23" t="s">
        <v>23</v>
      </c>
      <c r="C22" s="23" t="s">
        <v>637</v>
      </c>
      <c r="D22" s="19" t="s">
        <v>37</v>
      </c>
      <c r="E22" s="24" t="s">
        <v>638</v>
      </c>
      <c r="F22" s="25" t="s">
        <v>137</v>
      </c>
      <c r="G22" s="26">
        <v>49.5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639</v>
      </c>
    </row>
    <row r="24" spans="1:5" ht="12.75" customHeight="1">
      <c r="A24" s="30" t="s">
        <v>42</v>
      </c>
      <c r="E24" s="31" t="s">
        <v>955</v>
      </c>
    </row>
    <row r="25" spans="1:5" ht="12.75" customHeight="1">
      <c r="A25" t="s">
        <v>43</v>
      </c>
      <c r="E25" s="29" t="s">
        <v>641</v>
      </c>
    </row>
    <row r="26" spans="1:16" ht="12.75" customHeight="1">
      <c r="A26" s="19" t="s">
        <v>35</v>
      </c>
      <c r="B26" s="23" t="s">
        <v>25</v>
      </c>
      <c r="C26" s="23" t="s">
        <v>642</v>
      </c>
      <c r="D26" s="19" t="s">
        <v>37</v>
      </c>
      <c r="E26" s="24" t="s">
        <v>643</v>
      </c>
      <c r="F26" s="25" t="s">
        <v>76</v>
      </c>
      <c r="G26" s="26">
        <v>8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51" customHeight="1">
      <c r="A27" s="28" t="s">
        <v>40</v>
      </c>
      <c r="E27" s="29" t="s">
        <v>644</v>
      </c>
    </row>
    <row r="28" spans="1:5" ht="12.75" customHeight="1">
      <c r="A28" s="30" t="s">
        <v>42</v>
      </c>
      <c r="E28" s="31" t="s">
        <v>956</v>
      </c>
    </row>
    <row r="29" spans="1:5" ht="12.75" customHeight="1">
      <c r="A29" t="s">
        <v>43</v>
      </c>
      <c r="E29" s="29" t="s">
        <v>646</v>
      </c>
    </row>
    <row r="30" spans="1:16" ht="12.75" customHeight="1">
      <c r="A30" s="19" t="s">
        <v>35</v>
      </c>
      <c r="B30" s="23" t="s">
        <v>27</v>
      </c>
      <c r="C30" s="23" t="s">
        <v>647</v>
      </c>
      <c r="D30" s="19" t="s">
        <v>37</v>
      </c>
      <c r="E30" s="24" t="s">
        <v>648</v>
      </c>
      <c r="F30" s="25" t="s">
        <v>121</v>
      </c>
      <c r="G30" s="26">
        <v>51.9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25.5" customHeight="1">
      <c r="A31" s="28" t="s">
        <v>40</v>
      </c>
      <c r="E31" s="29" t="s">
        <v>649</v>
      </c>
    </row>
    <row r="32" spans="1:5" ht="12.75" customHeight="1">
      <c r="A32" s="30" t="s">
        <v>42</v>
      </c>
      <c r="E32" s="31" t="s">
        <v>957</v>
      </c>
    </row>
    <row r="33" spans="1:5" ht="12.75" customHeight="1">
      <c r="A33" t="s">
        <v>43</v>
      </c>
      <c r="E33" s="29" t="s">
        <v>641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958</v>
      </c>
      <c r="I3" s="32">
        <f>0+I9+I14+I23+I40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958</v>
      </c>
      <c r="D5" s="5"/>
      <c r="E5" s="14" t="s">
        <v>652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45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45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25.5" customHeight="1">
      <c r="A16" s="28" t="s">
        <v>40</v>
      </c>
      <c r="E16" s="29" t="s">
        <v>959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22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960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0+I24+I28+I32+I36</f>
      </c>
    </row>
    <row r="24" spans="1:16" ht="12.75" customHeight="1">
      <c r="A24" s="19" t="s">
        <v>35</v>
      </c>
      <c r="B24" s="23" t="s">
        <v>23</v>
      </c>
      <c r="C24" s="23" t="s">
        <v>352</v>
      </c>
      <c r="D24" s="19" t="s">
        <v>37</v>
      </c>
      <c r="E24" s="24" t="s">
        <v>353</v>
      </c>
      <c r="F24" s="25" t="s">
        <v>121</v>
      </c>
      <c r="G24" s="26">
        <v>0.5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12.75" customHeight="1">
      <c r="A25" s="28" t="s">
        <v>40</v>
      </c>
      <c r="E25" s="29" t="s">
        <v>961</v>
      </c>
    </row>
    <row r="26" spans="1:5" ht="12.75" customHeight="1">
      <c r="A26" s="30" t="s">
        <v>42</v>
      </c>
      <c r="E26" s="31" t="s">
        <v>37</v>
      </c>
    </row>
    <row r="27" spans="1:5" ht="216.75" customHeight="1">
      <c r="A27" t="s">
        <v>43</v>
      </c>
      <c r="E27" s="29" t="s">
        <v>356</v>
      </c>
    </row>
    <row r="28" spans="1:16" ht="12.75" customHeight="1">
      <c r="A28" s="19" t="s">
        <v>35</v>
      </c>
      <c r="B28" s="23" t="s">
        <v>25</v>
      </c>
      <c r="C28" s="23" t="s">
        <v>358</v>
      </c>
      <c r="D28" s="19" t="s">
        <v>37</v>
      </c>
      <c r="E28" s="24" t="s">
        <v>359</v>
      </c>
      <c r="F28" s="25" t="s">
        <v>121</v>
      </c>
      <c r="G28" s="26">
        <v>1.5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12.75" customHeight="1">
      <c r="A29" s="28" t="s">
        <v>40</v>
      </c>
      <c r="E29" s="29" t="s">
        <v>962</v>
      </c>
    </row>
    <row r="30" spans="1:5" ht="12.75" customHeight="1">
      <c r="A30" s="30" t="s">
        <v>42</v>
      </c>
      <c r="E30" s="31" t="s">
        <v>37</v>
      </c>
    </row>
    <row r="31" spans="1:5" ht="12.75" customHeight="1">
      <c r="A31" t="s">
        <v>43</v>
      </c>
      <c r="E31" s="29" t="s">
        <v>303</v>
      </c>
    </row>
    <row r="32" spans="1:16" ht="12.75" customHeight="1">
      <c r="A32" s="19" t="s">
        <v>35</v>
      </c>
      <c r="B32" s="23" t="s">
        <v>27</v>
      </c>
      <c r="C32" s="23" t="s">
        <v>661</v>
      </c>
      <c r="D32" s="19" t="s">
        <v>37</v>
      </c>
      <c r="E32" s="24" t="s">
        <v>662</v>
      </c>
      <c r="F32" s="25" t="s">
        <v>121</v>
      </c>
      <c r="G32" s="26">
        <v>3.5</v>
      </c>
      <c r="H32" s="27">
        <v>0</v>
      </c>
      <c r="I32" s="27">
        <f>ROUND(ROUND(H32,2)*ROUND(G32,3),2)</f>
      </c>
      <c r="O32">
        <f>(I32*21)/100</f>
      </c>
      <c r="P32" t="s">
        <v>13</v>
      </c>
    </row>
    <row r="33" spans="1:5" ht="25.5" customHeight="1">
      <c r="A33" s="28" t="s">
        <v>40</v>
      </c>
      <c r="E33" s="29" t="s">
        <v>963</v>
      </c>
    </row>
    <row r="34" spans="1:5" ht="12.75" customHeight="1">
      <c r="A34" s="30" t="s">
        <v>42</v>
      </c>
      <c r="E34" s="31" t="s">
        <v>964</v>
      </c>
    </row>
    <row r="35" spans="1:5" ht="102" customHeight="1">
      <c r="A35" t="s">
        <v>43</v>
      </c>
      <c r="E35" s="29" t="s">
        <v>665</v>
      </c>
    </row>
    <row r="36" spans="1:16" ht="12.75" customHeight="1">
      <c r="A36" s="19" t="s">
        <v>35</v>
      </c>
      <c r="B36" s="23" t="s">
        <v>62</v>
      </c>
      <c r="C36" s="23" t="s">
        <v>666</v>
      </c>
      <c r="D36" s="19" t="s">
        <v>37</v>
      </c>
      <c r="E36" s="24" t="s">
        <v>667</v>
      </c>
      <c r="F36" s="25" t="s">
        <v>121</v>
      </c>
      <c r="G36" s="26">
        <v>1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12.75" customHeight="1">
      <c r="A37" s="28" t="s">
        <v>40</v>
      </c>
      <c r="E37" s="29" t="s">
        <v>965</v>
      </c>
    </row>
    <row r="38" spans="1:5" ht="12.75" customHeight="1">
      <c r="A38" s="30" t="s">
        <v>42</v>
      </c>
      <c r="E38" s="31" t="s">
        <v>37</v>
      </c>
    </row>
    <row r="39" spans="1:5" ht="216.75" customHeight="1">
      <c r="A39" t="s">
        <v>43</v>
      </c>
      <c r="E39" s="29" t="s">
        <v>669</v>
      </c>
    </row>
    <row r="40" spans="1:9" ht="12.75" customHeight="1">
      <c r="A40" s="5" t="s">
        <v>33</v>
      </c>
      <c r="B40" s="5"/>
      <c r="C40" s="35" t="s">
        <v>66</v>
      </c>
      <c r="D40" s="5"/>
      <c r="E40" s="21" t="s">
        <v>475</v>
      </c>
      <c r="F40" s="5"/>
      <c r="G40" s="5"/>
      <c r="H40" s="5"/>
      <c r="I40" s="36">
        <f>0+I41+I45+I49</f>
      </c>
    </row>
    <row r="41" spans="1:16" ht="12.75" customHeight="1">
      <c r="A41" s="19" t="s">
        <v>35</v>
      </c>
      <c r="B41" s="23" t="s">
        <v>66</v>
      </c>
      <c r="C41" s="23" t="s">
        <v>966</v>
      </c>
      <c r="D41" s="19" t="s">
        <v>37</v>
      </c>
      <c r="E41" s="24" t="s">
        <v>967</v>
      </c>
      <c r="F41" s="25" t="s">
        <v>179</v>
      </c>
      <c r="G41" s="26">
        <v>9.4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38.25" customHeight="1">
      <c r="A42" s="28" t="s">
        <v>40</v>
      </c>
      <c r="E42" s="29" t="s">
        <v>968</v>
      </c>
    </row>
    <row r="43" spans="1:5" ht="12.75" customHeight="1">
      <c r="A43" s="30" t="s">
        <v>42</v>
      </c>
      <c r="E43" s="31" t="s">
        <v>37</v>
      </c>
    </row>
    <row r="44" spans="1:5" ht="140.25" customHeight="1">
      <c r="A44" t="s">
        <v>43</v>
      </c>
      <c r="E44" s="29" t="s">
        <v>673</v>
      </c>
    </row>
    <row r="45" spans="1:16" ht="12.75" customHeight="1">
      <c r="A45" s="19" t="s">
        <v>35</v>
      </c>
      <c r="B45" s="23" t="s">
        <v>30</v>
      </c>
      <c r="C45" s="23" t="s">
        <v>690</v>
      </c>
      <c r="D45" s="19" t="s">
        <v>37</v>
      </c>
      <c r="E45" s="24" t="s">
        <v>691</v>
      </c>
      <c r="F45" s="25" t="s">
        <v>76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25.5" customHeight="1">
      <c r="A46" s="28" t="s">
        <v>40</v>
      </c>
      <c r="E46" s="29" t="s">
        <v>969</v>
      </c>
    </row>
    <row r="47" spans="1:5" ht="12.75" customHeight="1">
      <c r="A47" s="30" t="s">
        <v>42</v>
      </c>
      <c r="E47" s="31" t="s">
        <v>37</v>
      </c>
    </row>
    <row r="48" spans="1:5" ht="153" customHeight="1">
      <c r="A48" t="s">
        <v>43</v>
      </c>
      <c r="E48" s="29" t="s">
        <v>693</v>
      </c>
    </row>
    <row r="49" spans="1:16" ht="12.75" customHeight="1">
      <c r="A49" s="19" t="s">
        <v>35</v>
      </c>
      <c r="B49" s="23" t="s">
        <v>32</v>
      </c>
      <c r="C49" s="23" t="s">
        <v>674</v>
      </c>
      <c r="D49" s="19" t="s">
        <v>37</v>
      </c>
      <c r="E49" s="24" t="s">
        <v>675</v>
      </c>
      <c r="F49" s="25" t="s">
        <v>121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 customHeight="1">
      <c r="A50" s="28" t="s">
        <v>40</v>
      </c>
      <c r="E50" s="29" t="s">
        <v>970</v>
      </c>
    </row>
    <row r="51" spans="1:5" ht="12.75" customHeight="1">
      <c r="A51" s="30" t="s">
        <v>42</v>
      </c>
      <c r="E51" s="31" t="s">
        <v>37</v>
      </c>
    </row>
    <row r="52" spans="1:5" ht="216.75" customHeight="1">
      <c r="A52" t="s">
        <v>43</v>
      </c>
      <c r="E52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971</v>
      </c>
      <c r="I3" s="32">
        <f>0+I9+I14+I23+I32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971</v>
      </c>
      <c r="D5" s="5"/>
      <c r="E5" s="14" t="s">
        <v>678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30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30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972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9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973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</f>
      </c>
    </row>
    <row r="24" spans="1:16" ht="12.75" customHeight="1">
      <c r="A24" s="19" t="s">
        <v>35</v>
      </c>
      <c r="B24" s="23" t="s">
        <v>23</v>
      </c>
      <c r="C24" s="23" t="s">
        <v>661</v>
      </c>
      <c r="D24" s="19" t="s">
        <v>37</v>
      </c>
      <c r="E24" s="24" t="s">
        <v>662</v>
      </c>
      <c r="F24" s="25" t="s">
        <v>121</v>
      </c>
      <c r="G24" s="26">
        <v>14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38.25" customHeight="1">
      <c r="A25" s="28" t="s">
        <v>40</v>
      </c>
      <c r="E25" s="29" t="s">
        <v>974</v>
      </c>
    </row>
    <row r="26" spans="1:5" ht="12.75" customHeight="1">
      <c r="A26" s="30" t="s">
        <v>42</v>
      </c>
      <c r="E26" s="31" t="s">
        <v>975</v>
      </c>
    </row>
    <row r="27" spans="1:5" ht="102" customHeight="1">
      <c r="A27" t="s">
        <v>43</v>
      </c>
      <c r="E27" s="29" t="s">
        <v>665</v>
      </c>
    </row>
    <row r="28" spans="1:16" ht="12.75" customHeight="1">
      <c r="A28" s="19" t="s">
        <v>35</v>
      </c>
      <c r="B28" s="23" t="s">
        <v>25</v>
      </c>
      <c r="C28" s="23" t="s">
        <v>666</v>
      </c>
      <c r="D28" s="19" t="s">
        <v>37</v>
      </c>
      <c r="E28" s="24" t="s">
        <v>667</v>
      </c>
      <c r="F28" s="25" t="s">
        <v>121</v>
      </c>
      <c r="G28" s="26">
        <v>4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25.5" customHeight="1">
      <c r="A29" s="28" t="s">
        <v>40</v>
      </c>
      <c r="E29" s="29" t="s">
        <v>976</v>
      </c>
    </row>
    <row r="30" spans="1:5" ht="12.75" customHeight="1">
      <c r="A30" s="30" t="s">
        <v>42</v>
      </c>
      <c r="E30" s="31" t="s">
        <v>37</v>
      </c>
    </row>
    <row r="31" spans="1:5" ht="216.75" customHeight="1">
      <c r="A31" t="s">
        <v>43</v>
      </c>
      <c r="E31" s="29" t="s">
        <v>669</v>
      </c>
    </row>
    <row r="32" spans="1:9" ht="12.75" customHeight="1">
      <c r="A32" s="5" t="s">
        <v>33</v>
      </c>
      <c r="B32" s="5"/>
      <c r="C32" s="35" t="s">
        <v>66</v>
      </c>
      <c r="D32" s="5"/>
      <c r="E32" s="21" t="s">
        <v>475</v>
      </c>
      <c r="F32" s="5"/>
      <c r="G32" s="5"/>
      <c r="H32" s="5"/>
      <c r="I32" s="36">
        <f>0+I33+I37+I41+I45</f>
      </c>
    </row>
    <row r="33" spans="1:16" ht="12.75" customHeight="1">
      <c r="A33" s="19" t="s">
        <v>35</v>
      </c>
      <c r="B33" s="23" t="s">
        <v>27</v>
      </c>
      <c r="C33" s="23" t="s">
        <v>670</v>
      </c>
      <c r="D33" s="19" t="s">
        <v>37</v>
      </c>
      <c r="E33" s="24" t="s">
        <v>671</v>
      </c>
      <c r="F33" s="25" t="s">
        <v>179</v>
      </c>
      <c r="G33" s="26">
        <v>16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977</v>
      </c>
    </row>
    <row r="35" spans="1:5" ht="12.75" customHeight="1">
      <c r="A35" s="30" t="s">
        <v>42</v>
      </c>
      <c r="E35" s="31" t="s">
        <v>37</v>
      </c>
    </row>
    <row r="36" spans="1:5" ht="140.25" customHeight="1">
      <c r="A36" t="s">
        <v>43</v>
      </c>
      <c r="E36" s="29" t="s">
        <v>673</v>
      </c>
    </row>
    <row r="37" spans="1:16" ht="12.75" customHeight="1">
      <c r="A37" s="19" t="s">
        <v>35</v>
      </c>
      <c r="B37" s="23" t="s">
        <v>62</v>
      </c>
      <c r="C37" s="23" t="s">
        <v>845</v>
      </c>
      <c r="D37" s="19" t="s">
        <v>37</v>
      </c>
      <c r="E37" s="24" t="s">
        <v>846</v>
      </c>
      <c r="F37" s="25" t="s">
        <v>179</v>
      </c>
      <c r="G37" s="26">
        <v>2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25.5" customHeight="1">
      <c r="A38" s="28" t="s">
        <v>40</v>
      </c>
      <c r="E38" s="29" t="s">
        <v>978</v>
      </c>
    </row>
    <row r="39" spans="1:5" ht="12.75" customHeight="1">
      <c r="A39" s="30" t="s">
        <v>42</v>
      </c>
      <c r="E39" s="31" t="s">
        <v>37</v>
      </c>
    </row>
    <row r="40" spans="1:5" ht="140.25" customHeight="1">
      <c r="A40" t="s">
        <v>43</v>
      </c>
      <c r="E40" s="29" t="s">
        <v>673</v>
      </c>
    </row>
    <row r="41" spans="1:16" ht="12.75" customHeight="1">
      <c r="A41" s="19" t="s">
        <v>35</v>
      </c>
      <c r="B41" s="23" t="s">
        <v>66</v>
      </c>
      <c r="C41" s="23" t="s">
        <v>690</v>
      </c>
      <c r="D41" s="19" t="s">
        <v>37</v>
      </c>
      <c r="E41" s="24" t="s">
        <v>691</v>
      </c>
      <c r="F41" s="25" t="s">
        <v>76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38.25" customHeight="1">
      <c r="A42" s="28" t="s">
        <v>40</v>
      </c>
      <c r="E42" s="29" t="s">
        <v>979</v>
      </c>
    </row>
    <row r="43" spans="1:5" ht="12.75" customHeight="1">
      <c r="A43" s="30" t="s">
        <v>42</v>
      </c>
      <c r="E43" s="31" t="s">
        <v>37</v>
      </c>
    </row>
    <row r="44" spans="1:5" ht="153" customHeight="1">
      <c r="A44" t="s">
        <v>43</v>
      </c>
      <c r="E44" s="29" t="s">
        <v>693</v>
      </c>
    </row>
    <row r="45" spans="1:16" ht="12.75" customHeight="1">
      <c r="A45" s="19" t="s">
        <v>35</v>
      </c>
      <c r="B45" s="23" t="s">
        <v>30</v>
      </c>
      <c r="C45" s="23" t="s">
        <v>674</v>
      </c>
      <c r="D45" s="19" t="s">
        <v>37</v>
      </c>
      <c r="E45" s="24" t="s">
        <v>675</v>
      </c>
      <c r="F45" s="25" t="s">
        <v>121</v>
      </c>
      <c r="G45" s="26">
        <v>7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25.5" customHeight="1">
      <c r="A46" s="28" t="s">
        <v>40</v>
      </c>
      <c r="E46" s="29" t="s">
        <v>980</v>
      </c>
    </row>
    <row r="47" spans="1:5" ht="12.75" customHeight="1">
      <c r="A47" s="30" t="s">
        <v>42</v>
      </c>
      <c r="E47" s="31" t="s">
        <v>37</v>
      </c>
    </row>
    <row r="48" spans="1:5" ht="216.75" customHeight="1">
      <c r="A48" t="s">
        <v>43</v>
      </c>
      <c r="E48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981</v>
      </c>
      <c r="I3" s="32">
        <f>0+I9+I14+I23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981</v>
      </c>
      <c r="D5" s="5"/>
      <c r="E5" s="14" t="s">
        <v>687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10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10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982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8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983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66</v>
      </c>
      <c r="D23" s="5"/>
      <c r="E23" s="21" t="s">
        <v>475</v>
      </c>
      <c r="F23" s="5"/>
      <c r="G23" s="5"/>
      <c r="H23" s="5"/>
      <c r="I23" s="36">
        <f>0+I24</f>
      </c>
    </row>
    <row r="24" spans="1:16" ht="12.75" customHeight="1">
      <c r="A24" s="19" t="s">
        <v>35</v>
      </c>
      <c r="B24" s="23" t="s">
        <v>23</v>
      </c>
      <c r="C24" s="23" t="s">
        <v>690</v>
      </c>
      <c r="D24" s="19" t="s">
        <v>37</v>
      </c>
      <c r="E24" s="24" t="s">
        <v>691</v>
      </c>
      <c r="F24" s="25" t="s">
        <v>76</v>
      </c>
      <c r="G24" s="26">
        <v>1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38.25" customHeight="1">
      <c r="A25" s="28" t="s">
        <v>40</v>
      </c>
      <c r="E25" s="29" t="s">
        <v>984</v>
      </c>
    </row>
    <row r="26" spans="1:5" ht="12.75" customHeight="1">
      <c r="A26" s="30" t="s">
        <v>42</v>
      </c>
      <c r="E26" s="31" t="s">
        <v>37</v>
      </c>
    </row>
    <row r="27" spans="1:5" ht="153" customHeight="1">
      <c r="A27" t="s">
        <v>43</v>
      </c>
      <c r="E27" s="29" t="s">
        <v>693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985</v>
      </c>
      <c r="I3" s="32">
        <f>0+I9+I14+I35+I44+I57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890</v>
      </c>
      <c r="D4" s="1"/>
      <c r="E4" s="10" t="s">
        <v>891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985</v>
      </c>
      <c r="D5" s="5"/>
      <c r="E5" s="14" t="s">
        <v>986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30.4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0+I15+I19+I23+I27+I31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30.4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25.5" customHeight="1">
      <c r="A16" s="28" t="s">
        <v>40</v>
      </c>
      <c r="E16" s="29" t="s">
        <v>869</v>
      </c>
    </row>
    <row r="17" spans="1:5" ht="12.75" customHeight="1">
      <c r="A17" s="30" t="s">
        <v>42</v>
      </c>
      <c r="E17" s="31" t="s">
        <v>987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218</v>
      </c>
      <c r="D19" s="19" t="s">
        <v>37</v>
      </c>
      <c r="E19" s="24" t="s">
        <v>219</v>
      </c>
      <c r="F19" s="25" t="s">
        <v>121</v>
      </c>
      <c r="G19" s="26">
        <v>85.8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12.75" customHeight="1">
      <c r="A20" s="28" t="s">
        <v>40</v>
      </c>
      <c r="E20" s="29" t="s">
        <v>698</v>
      </c>
    </row>
    <row r="21" spans="1:5" ht="12.75" customHeight="1">
      <c r="A21" s="30" t="s">
        <v>42</v>
      </c>
      <c r="E21" s="31" t="s">
        <v>988</v>
      </c>
    </row>
    <row r="22" spans="1:5" ht="255" customHeight="1">
      <c r="A22" t="s">
        <v>43</v>
      </c>
      <c r="E22" s="29" t="s">
        <v>222</v>
      </c>
    </row>
    <row r="23" spans="1:16" ht="12.75" customHeight="1">
      <c r="A23" s="19" t="s">
        <v>35</v>
      </c>
      <c r="B23" s="23" t="s">
        <v>23</v>
      </c>
      <c r="C23" s="23" t="s">
        <v>700</v>
      </c>
      <c r="D23" s="19" t="s">
        <v>37</v>
      </c>
      <c r="E23" s="24" t="s">
        <v>701</v>
      </c>
      <c r="F23" s="25" t="s">
        <v>121</v>
      </c>
      <c r="G23" s="26">
        <v>30.9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25.5" customHeight="1">
      <c r="A24" s="28" t="s">
        <v>40</v>
      </c>
      <c r="E24" s="29" t="s">
        <v>702</v>
      </c>
    </row>
    <row r="25" spans="1:5" ht="12.75" customHeight="1">
      <c r="A25" s="30" t="s">
        <v>42</v>
      </c>
      <c r="E25" s="31" t="s">
        <v>989</v>
      </c>
    </row>
    <row r="26" spans="1:5" ht="191.25" customHeight="1">
      <c r="A26" t="s">
        <v>43</v>
      </c>
      <c r="E26" s="29" t="s">
        <v>704</v>
      </c>
    </row>
    <row r="27" spans="1:16" ht="12.75" customHeight="1">
      <c r="A27" s="19" t="s">
        <v>35</v>
      </c>
      <c r="B27" s="23" t="s">
        <v>25</v>
      </c>
      <c r="C27" s="23" t="s">
        <v>656</v>
      </c>
      <c r="D27" s="19" t="s">
        <v>50</v>
      </c>
      <c r="E27" s="24" t="s">
        <v>657</v>
      </c>
      <c r="F27" s="25" t="s">
        <v>121</v>
      </c>
      <c r="G27" s="26">
        <v>26.6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12.75" customHeight="1">
      <c r="A28" s="28" t="s">
        <v>40</v>
      </c>
      <c r="E28" s="29" t="s">
        <v>705</v>
      </c>
    </row>
    <row r="29" spans="1:5" ht="12.75" customHeight="1">
      <c r="A29" s="30" t="s">
        <v>42</v>
      </c>
      <c r="E29" s="31" t="s">
        <v>990</v>
      </c>
    </row>
    <row r="30" spans="1:5" ht="229.5" customHeight="1">
      <c r="A30" t="s">
        <v>43</v>
      </c>
      <c r="E30" s="29" t="s">
        <v>659</v>
      </c>
    </row>
    <row r="31" spans="1:16" ht="12.75" customHeight="1">
      <c r="A31" s="19" t="s">
        <v>35</v>
      </c>
      <c r="B31" s="23" t="s">
        <v>27</v>
      </c>
      <c r="C31" s="23" t="s">
        <v>656</v>
      </c>
      <c r="D31" s="19" t="s">
        <v>53</v>
      </c>
      <c r="E31" s="24" t="s">
        <v>657</v>
      </c>
      <c r="F31" s="25" t="s">
        <v>121</v>
      </c>
      <c r="G31" s="26">
        <v>26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874</v>
      </c>
    </row>
    <row r="33" spans="1:5" ht="12.75" customHeight="1">
      <c r="A33" s="30" t="s">
        <v>42</v>
      </c>
      <c r="E33" s="31" t="s">
        <v>991</v>
      </c>
    </row>
    <row r="34" spans="1:5" ht="229.5" customHeight="1">
      <c r="A34" t="s">
        <v>43</v>
      </c>
      <c r="E34" s="29" t="s">
        <v>659</v>
      </c>
    </row>
    <row r="35" spans="1:9" ht="12.75" customHeight="1">
      <c r="A35" s="5" t="s">
        <v>33</v>
      </c>
      <c r="B35" s="5"/>
      <c r="C35" s="35" t="s">
        <v>23</v>
      </c>
      <c r="D35" s="5"/>
      <c r="E35" s="21" t="s">
        <v>350</v>
      </c>
      <c r="F35" s="5"/>
      <c r="G35" s="5"/>
      <c r="H35" s="5"/>
      <c r="I35" s="36">
        <f>0+I36+I40</f>
      </c>
    </row>
    <row r="36" spans="1:16" ht="12.75" customHeight="1">
      <c r="A36" s="19" t="s">
        <v>35</v>
      </c>
      <c r="B36" s="23" t="s">
        <v>62</v>
      </c>
      <c r="C36" s="23" t="s">
        <v>352</v>
      </c>
      <c r="D36" s="19" t="s">
        <v>37</v>
      </c>
      <c r="E36" s="24" t="s">
        <v>353</v>
      </c>
      <c r="F36" s="25" t="s">
        <v>121</v>
      </c>
      <c r="G36" s="26">
        <v>0.2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12.75" customHeight="1">
      <c r="A37" s="28" t="s">
        <v>40</v>
      </c>
      <c r="E37" s="29" t="s">
        <v>709</v>
      </c>
    </row>
    <row r="38" spans="1:5" ht="12.75" customHeight="1">
      <c r="A38" s="30" t="s">
        <v>42</v>
      </c>
      <c r="E38" s="31" t="s">
        <v>992</v>
      </c>
    </row>
    <row r="39" spans="1:5" ht="216.75" customHeight="1">
      <c r="A39" t="s">
        <v>43</v>
      </c>
      <c r="E39" s="29" t="s">
        <v>356</v>
      </c>
    </row>
    <row r="40" spans="1:16" ht="12.75" customHeight="1">
      <c r="A40" s="19" t="s">
        <v>35</v>
      </c>
      <c r="B40" s="23" t="s">
        <v>66</v>
      </c>
      <c r="C40" s="23" t="s">
        <v>358</v>
      </c>
      <c r="D40" s="19" t="s">
        <v>37</v>
      </c>
      <c r="E40" s="24" t="s">
        <v>359</v>
      </c>
      <c r="F40" s="25" t="s">
        <v>121</v>
      </c>
      <c r="G40" s="26">
        <v>5.7</v>
      </c>
      <c r="H40" s="27">
        <v>0</v>
      </c>
      <c r="I40" s="27">
        <f>ROUND(ROUND(H40,2)*ROUND(G40,3),2)</f>
      </c>
      <c r="O40">
        <f>(I40*21)/100</f>
      </c>
      <c r="P40" t="s">
        <v>13</v>
      </c>
    </row>
    <row r="41" spans="1:5" ht="12.75" customHeight="1">
      <c r="A41" s="28" t="s">
        <v>40</v>
      </c>
      <c r="E41" s="29" t="s">
        <v>715</v>
      </c>
    </row>
    <row r="42" spans="1:5" ht="12.75" customHeight="1">
      <c r="A42" s="30" t="s">
        <v>42</v>
      </c>
      <c r="E42" s="31" t="s">
        <v>993</v>
      </c>
    </row>
    <row r="43" spans="1:5" ht="12.75" customHeight="1">
      <c r="A43" t="s">
        <v>43</v>
      </c>
      <c r="E43" s="29" t="s">
        <v>303</v>
      </c>
    </row>
    <row r="44" spans="1:9" ht="12.75" customHeight="1">
      <c r="A44" s="5" t="s">
        <v>33</v>
      </c>
      <c r="B44" s="5"/>
      <c r="C44" s="35" t="s">
        <v>66</v>
      </c>
      <c r="D44" s="5"/>
      <c r="E44" s="21" t="s">
        <v>475</v>
      </c>
      <c r="F44" s="5"/>
      <c r="G44" s="5"/>
      <c r="H44" s="5"/>
      <c r="I44" s="36">
        <f>0+I45+I49+I53</f>
      </c>
    </row>
    <row r="45" spans="1:16" ht="12.75" customHeight="1">
      <c r="A45" s="19" t="s">
        <v>35</v>
      </c>
      <c r="B45" s="23" t="s">
        <v>30</v>
      </c>
      <c r="C45" s="23" t="s">
        <v>717</v>
      </c>
      <c r="D45" s="19" t="s">
        <v>37</v>
      </c>
      <c r="E45" s="24" t="s">
        <v>718</v>
      </c>
      <c r="F45" s="25" t="s">
        <v>179</v>
      </c>
      <c r="G45" s="26">
        <v>63.5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12.75" customHeight="1">
      <c r="A46" s="28" t="s">
        <v>40</v>
      </c>
      <c r="E46" s="29" t="s">
        <v>719</v>
      </c>
    </row>
    <row r="47" spans="1:5" ht="12.75" customHeight="1">
      <c r="A47" s="30" t="s">
        <v>42</v>
      </c>
      <c r="E47" s="31" t="s">
        <v>37</v>
      </c>
    </row>
    <row r="48" spans="1:5" ht="140.25" customHeight="1">
      <c r="A48" t="s">
        <v>43</v>
      </c>
      <c r="E48" s="29" t="s">
        <v>673</v>
      </c>
    </row>
    <row r="49" spans="1:16" ht="12.75" customHeight="1">
      <c r="A49" s="19" t="s">
        <v>35</v>
      </c>
      <c r="B49" s="23" t="s">
        <v>32</v>
      </c>
      <c r="C49" s="23" t="s">
        <v>728</v>
      </c>
      <c r="D49" s="19" t="s">
        <v>37</v>
      </c>
      <c r="E49" s="24" t="s">
        <v>729</v>
      </c>
      <c r="F49" s="25" t="s">
        <v>76</v>
      </c>
      <c r="G49" s="26">
        <v>7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 customHeight="1">
      <c r="A50" s="28" t="s">
        <v>40</v>
      </c>
      <c r="E50" s="29" t="s">
        <v>994</v>
      </c>
    </row>
    <row r="51" spans="1:5" ht="12.75" customHeight="1">
      <c r="A51" s="30" t="s">
        <v>42</v>
      </c>
      <c r="E51" s="31" t="s">
        <v>37</v>
      </c>
    </row>
    <row r="52" spans="1:5" ht="63.75" customHeight="1">
      <c r="A52" t="s">
        <v>43</v>
      </c>
      <c r="E52" s="29" t="s">
        <v>731</v>
      </c>
    </row>
    <row r="53" spans="1:16" ht="12.75" customHeight="1">
      <c r="A53" s="19" t="s">
        <v>35</v>
      </c>
      <c r="B53" s="23" t="s">
        <v>79</v>
      </c>
      <c r="C53" s="23" t="s">
        <v>736</v>
      </c>
      <c r="D53" s="19" t="s">
        <v>37</v>
      </c>
      <c r="E53" s="24" t="s">
        <v>737</v>
      </c>
      <c r="F53" s="25" t="s">
        <v>76</v>
      </c>
      <c r="G53" s="26">
        <v>7</v>
      </c>
      <c r="H53" s="27">
        <v>0</v>
      </c>
      <c r="I53" s="27">
        <f>ROUND(ROUND(H53,2)*ROUND(G53,3),2)</f>
      </c>
      <c r="O53">
        <f>(I53*21)/100</f>
      </c>
      <c r="P53" t="s">
        <v>13</v>
      </c>
    </row>
    <row r="54" spans="1:5" ht="12.75" customHeight="1">
      <c r="A54" s="28" t="s">
        <v>40</v>
      </c>
      <c r="E54" s="29" t="s">
        <v>879</v>
      </c>
    </row>
    <row r="55" spans="1:5" ht="12.75" customHeight="1">
      <c r="A55" s="30" t="s">
        <v>42</v>
      </c>
      <c r="E55" s="31" t="s">
        <v>37</v>
      </c>
    </row>
    <row r="56" spans="1:5" ht="12.75" customHeight="1">
      <c r="A56" t="s">
        <v>43</v>
      </c>
      <c r="E56" s="29" t="s">
        <v>739</v>
      </c>
    </row>
    <row r="57" spans="1:9" ht="12.75" customHeight="1">
      <c r="A57" s="5" t="s">
        <v>33</v>
      </c>
      <c r="B57" s="5"/>
      <c r="C57" s="35" t="s">
        <v>30</v>
      </c>
      <c r="D57" s="5"/>
      <c r="E57" s="21" t="s">
        <v>484</v>
      </c>
      <c r="F57" s="5"/>
      <c r="G57" s="5"/>
      <c r="H57" s="5"/>
      <c r="I57" s="36">
        <f>0+I58</f>
      </c>
    </row>
    <row r="58" spans="1:16" ht="12.75" customHeight="1">
      <c r="A58" s="19" t="s">
        <v>35</v>
      </c>
      <c r="B58" s="23" t="s">
        <v>158</v>
      </c>
      <c r="C58" s="23" t="s">
        <v>746</v>
      </c>
      <c r="D58" s="19" t="s">
        <v>37</v>
      </c>
      <c r="E58" s="24" t="s">
        <v>747</v>
      </c>
      <c r="F58" s="25" t="s">
        <v>76</v>
      </c>
      <c r="G58" s="26">
        <v>3</v>
      </c>
      <c r="H58" s="27">
        <v>0</v>
      </c>
      <c r="I58" s="27">
        <f>ROUND(ROUND(H58,2)*ROUND(G58,3),2)</f>
      </c>
      <c r="O58">
        <f>(I58*21)/100</f>
      </c>
      <c r="P58" t="s">
        <v>13</v>
      </c>
    </row>
    <row r="59" spans="1:5" ht="12.75" customHeight="1">
      <c r="A59" s="28" t="s">
        <v>40</v>
      </c>
      <c r="E59" s="29" t="s">
        <v>37</v>
      </c>
    </row>
    <row r="60" spans="1:5" ht="12.75" customHeight="1">
      <c r="A60" s="30" t="s">
        <v>42</v>
      </c>
      <c r="E60" s="31" t="s">
        <v>37</v>
      </c>
    </row>
    <row r="61" spans="1:5" ht="25.5" customHeight="1">
      <c r="A61" t="s">
        <v>43</v>
      </c>
      <c r="E61" s="29" t="s">
        <v>748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92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92</v>
      </c>
      <c r="D4" s="5"/>
      <c r="E4" s="14" t="s">
        <v>93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0+I9+I13+I17+I21+I25+I29+I33+I37+I41+I45+I49</f>
      </c>
    </row>
    <row r="9" spans="1:16" ht="12.75" customHeight="1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25.5" customHeight="1">
      <c r="A10" s="28" t="s">
        <v>40</v>
      </c>
      <c r="E10" s="29" t="s">
        <v>41</v>
      </c>
    </row>
    <row r="11" spans="1:5" ht="12.75" customHeight="1">
      <c r="A11" s="30" t="s">
        <v>42</v>
      </c>
      <c r="E11" s="31" t="s">
        <v>37</v>
      </c>
    </row>
    <row r="12" spans="1:5" ht="12.75" customHeight="1">
      <c r="A12" t="s">
        <v>43</v>
      </c>
      <c r="E12" s="29" t="s">
        <v>44</v>
      </c>
    </row>
    <row r="13" spans="1:16" ht="12.75" customHeight="1">
      <c r="A13" s="19" t="s">
        <v>35</v>
      </c>
      <c r="B13" s="23" t="s">
        <v>13</v>
      </c>
      <c r="C13" s="23" t="s">
        <v>45</v>
      </c>
      <c r="D13" s="19" t="s">
        <v>37</v>
      </c>
      <c r="E13" s="24" t="s">
        <v>46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38.25" customHeight="1">
      <c r="A14" s="28" t="s">
        <v>40</v>
      </c>
      <c r="E14" s="29" t="s">
        <v>94</v>
      </c>
    </row>
    <row r="15" spans="1:5" ht="12.75" customHeight="1">
      <c r="A15" s="30" t="s">
        <v>42</v>
      </c>
      <c r="E15" s="31" t="s">
        <v>37</v>
      </c>
    </row>
    <row r="16" spans="1:5" ht="12.75" customHeight="1">
      <c r="A16" t="s">
        <v>43</v>
      </c>
      <c r="E16" s="29" t="s">
        <v>48</v>
      </c>
    </row>
    <row r="17" spans="1:16" ht="12.75" customHeight="1">
      <c r="A17" s="19" t="s">
        <v>35</v>
      </c>
      <c r="B17" s="23" t="s">
        <v>12</v>
      </c>
      <c r="C17" s="23" t="s">
        <v>49</v>
      </c>
      <c r="D17" s="19" t="s">
        <v>50</v>
      </c>
      <c r="E17" s="24" t="s">
        <v>51</v>
      </c>
      <c r="F17" s="25" t="s">
        <v>39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38.25" customHeight="1">
      <c r="A18" s="28" t="s">
        <v>40</v>
      </c>
      <c r="E18" s="29" t="s">
        <v>52</v>
      </c>
    </row>
    <row r="19" spans="1:5" ht="12.75" customHeight="1">
      <c r="A19" s="30" t="s">
        <v>42</v>
      </c>
      <c r="E19" s="31" t="s">
        <v>37</v>
      </c>
    </row>
    <row r="20" spans="1:5" ht="12.75" customHeight="1">
      <c r="A20" t="s">
        <v>43</v>
      </c>
      <c r="E20" s="29" t="s">
        <v>48</v>
      </c>
    </row>
    <row r="21" spans="1:16" ht="12.75" customHeight="1">
      <c r="A21" s="19" t="s">
        <v>35</v>
      </c>
      <c r="B21" s="23" t="s">
        <v>23</v>
      </c>
      <c r="C21" s="23" t="s">
        <v>49</v>
      </c>
      <c r="D21" s="19" t="s">
        <v>53</v>
      </c>
      <c r="E21" s="24" t="s">
        <v>51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25.5" customHeight="1">
      <c r="A22" s="28" t="s">
        <v>40</v>
      </c>
      <c r="E22" s="29" t="s">
        <v>95</v>
      </c>
    </row>
    <row r="23" spans="1:5" ht="12.75" customHeight="1">
      <c r="A23" s="30" t="s">
        <v>42</v>
      </c>
      <c r="E23" s="31" t="s">
        <v>37</v>
      </c>
    </row>
    <row r="24" spans="1:5" ht="12.75" customHeight="1">
      <c r="A24" t="s">
        <v>43</v>
      </c>
      <c r="E24" s="29" t="s">
        <v>48</v>
      </c>
    </row>
    <row r="25" spans="1:16" ht="12.75" customHeight="1">
      <c r="A25" s="19" t="s">
        <v>35</v>
      </c>
      <c r="B25" s="23" t="s">
        <v>25</v>
      </c>
      <c r="C25" s="23" t="s">
        <v>55</v>
      </c>
      <c r="D25" s="19" t="s">
        <v>37</v>
      </c>
      <c r="E25" s="24" t="s">
        <v>56</v>
      </c>
      <c r="F25" s="25" t="s">
        <v>57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25.5" customHeight="1">
      <c r="A26" s="28" t="s">
        <v>40</v>
      </c>
      <c r="E26" s="29" t="s">
        <v>96</v>
      </c>
    </row>
    <row r="27" spans="1:5" ht="12.75" customHeight="1">
      <c r="A27" s="30" t="s">
        <v>42</v>
      </c>
      <c r="E27" s="31" t="s">
        <v>37</v>
      </c>
    </row>
    <row r="28" spans="1:5" ht="12.75" customHeight="1">
      <c r="A28" t="s">
        <v>43</v>
      </c>
      <c r="E28" s="29" t="s">
        <v>37</v>
      </c>
    </row>
    <row r="29" spans="1:16" ht="12.75" customHeight="1">
      <c r="A29" s="19" t="s">
        <v>35</v>
      </c>
      <c r="B29" s="23" t="s">
        <v>27</v>
      </c>
      <c r="C29" s="23" t="s">
        <v>59</v>
      </c>
      <c r="D29" s="19" t="s">
        <v>37</v>
      </c>
      <c r="E29" s="24" t="s">
        <v>60</v>
      </c>
      <c r="F29" s="25" t="s">
        <v>39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25.5" customHeight="1">
      <c r="A30" s="28" t="s">
        <v>40</v>
      </c>
      <c r="E30" s="29" t="s">
        <v>97</v>
      </c>
    </row>
    <row r="31" spans="1:5" ht="12.75" customHeight="1">
      <c r="A31" s="30" t="s">
        <v>42</v>
      </c>
      <c r="E31" s="31" t="s">
        <v>37</v>
      </c>
    </row>
    <row r="32" spans="1:5" ht="12.75" customHeight="1">
      <c r="A32" t="s">
        <v>43</v>
      </c>
      <c r="E32" s="29" t="s">
        <v>48</v>
      </c>
    </row>
    <row r="33" spans="1:16" ht="12.75" customHeight="1">
      <c r="A33" s="19" t="s">
        <v>35</v>
      </c>
      <c r="B33" s="23" t="s">
        <v>62</v>
      </c>
      <c r="C33" s="23" t="s">
        <v>63</v>
      </c>
      <c r="D33" s="19" t="s">
        <v>37</v>
      </c>
      <c r="E33" s="24" t="s">
        <v>64</v>
      </c>
      <c r="F33" s="25" t="s">
        <v>39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98</v>
      </c>
    </row>
    <row r="35" spans="1:5" ht="12.75" customHeight="1">
      <c r="A35" s="30" t="s">
        <v>42</v>
      </c>
      <c r="E35" s="31" t="s">
        <v>37</v>
      </c>
    </row>
    <row r="36" spans="1:5" ht="12.75" customHeight="1">
      <c r="A36" t="s">
        <v>43</v>
      </c>
      <c r="E36" s="29" t="s">
        <v>48</v>
      </c>
    </row>
    <row r="37" spans="1:16" ht="12.75" customHeight="1">
      <c r="A37" s="19" t="s">
        <v>35</v>
      </c>
      <c r="B37" s="23" t="s">
        <v>66</v>
      </c>
      <c r="C37" s="23" t="s">
        <v>67</v>
      </c>
      <c r="D37" s="19" t="s">
        <v>37</v>
      </c>
      <c r="E37" s="24" t="s">
        <v>68</v>
      </c>
      <c r="F37" s="25" t="s">
        <v>39</v>
      </c>
      <c r="G37" s="26">
        <v>1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51" customHeight="1">
      <c r="A38" s="28" t="s">
        <v>40</v>
      </c>
      <c r="E38" s="29" t="s">
        <v>69</v>
      </c>
    </row>
    <row r="39" spans="1:5" ht="12.75" customHeight="1">
      <c r="A39" s="30" t="s">
        <v>42</v>
      </c>
      <c r="E39" s="31" t="s">
        <v>37</v>
      </c>
    </row>
    <row r="40" spans="1:5" ht="38.25" customHeight="1">
      <c r="A40" t="s">
        <v>43</v>
      </c>
      <c r="E40" s="29" t="s">
        <v>70</v>
      </c>
    </row>
    <row r="41" spans="1:16" ht="12.75" customHeight="1">
      <c r="A41" s="19" t="s">
        <v>35</v>
      </c>
      <c r="B41" s="23" t="s">
        <v>30</v>
      </c>
      <c r="C41" s="23" t="s">
        <v>71</v>
      </c>
      <c r="D41" s="19" t="s">
        <v>37</v>
      </c>
      <c r="E41" s="24" t="s">
        <v>72</v>
      </c>
      <c r="F41" s="25" t="s">
        <v>39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38.25" customHeight="1">
      <c r="A42" s="28" t="s">
        <v>40</v>
      </c>
      <c r="E42" s="29" t="s">
        <v>99</v>
      </c>
    </row>
    <row r="43" spans="1:5" ht="12.75" customHeight="1">
      <c r="A43" s="30" t="s">
        <v>42</v>
      </c>
      <c r="E43" s="31" t="s">
        <v>37</v>
      </c>
    </row>
    <row r="44" spans="1:5" ht="12.75" customHeight="1">
      <c r="A44" t="s">
        <v>43</v>
      </c>
      <c r="E44" s="29" t="s">
        <v>48</v>
      </c>
    </row>
    <row r="45" spans="1:16" ht="12.75" customHeight="1">
      <c r="A45" s="19" t="s">
        <v>35</v>
      </c>
      <c r="B45" s="23" t="s">
        <v>32</v>
      </c>
      <c r="C45" s="23" t="s">
        <v>74</v>
      </c>
      <c r="D45" s="19" t="s">
        <v>37</v>
      </c>
      <c r="E45" s="24" t="s">
        <v>75</v>
      </c>
      <c r="F45" s="25" t="s">
        <v>76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38.25" customHeight="1">
      <c r="A46" s="28" t="s">
        <v>40</v>
      </c>
      <c r="E46" s="29" t="s">
        <v>100</v>
      </c>
    </row>
    <row r="47" spans="1:5" ht="12.75" customHeight="1">
      <c r="A47" s="30" t="s">
        <v>42</v>
      </c>
      <c r="E47" s="31" t="s">
        <v>37</v>
      </c>
    </row>
    <row r="48" spans="1:5" ht="76.5" customHeight="1">
      <c r="A48" t="s">
        <v>43</v>
      </c>
      <c r="E48" s="29" t="s">
        <v>78</v>
      </c>
    </row>
    <row r="49" spans="1:16" ht="12.75" customHeight="1">
      <c r="A49" s="19" t="s">
        <v>35</v>
      </c>
      <c r="B49" s="23" t="s">
        <v>79</v>
      </c>
      <c r="C49" s="23" t="s">
        <v>80</v>
      </c>
      <c r="D49" s="19" t="s">
        <v>37</v>
      </c>
      <c r="E49" s="24" t="s">
        <v>81</v>
      </c>
      <c r="F49" s="25" t="s">
        <v>39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25.5" customHeight="1">
      <c r="A50" s="28" t="s">
        <v>40</v>
      </c>
      <c r="E50" s="29" t="s">
        <v>82</v>
      </c>
    </row>
    <row r="51" spans="1:5" ht="12.75" customHeight="1">
      <c r="A51" s="30" t="s">
        <v>42</v>
      </c>
      <c r="E51" s="31" t="s">
        <v>37</v>
      </c>
    </row>
    <row r="52" spans="1:5" ht="12.75" customHeight="1">
      <c r="A52" t="s">
        <v>43</v>
      </c>
      <c r="E52" s="29" t="s">
        <v>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6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997</v>
      </c>
      <c r="I3" s="32">
        <f>0+I9+I30+I115+I120+I125+I138+I215+I220+I225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995</v>
      </c>
      <c r="D4" s="1"/>
      <c r="E4" s="10" t="s">
        <v>996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997</v>
      </c>
      <c r="D5" s="5"/>
      <c r="E5" s="14" t="s">
        <v>118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0+I10+I14+I18+I22+I26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50</v>
      </c>
      <c r="E10" s="24" t="s">
        <v>120</v>
      </c>
      <c r="F10" s="25" t="s">
        <v>121</v>
      </c>
      <c r="G10" s="26">
        <v>651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122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16" ht="12.75" customHeight="1">
      <c r="A14" s="19" t="s">
        <v>35</v>
      </c>
      <c r="B14" s="23" t="s">
        <v>13</v>
      </c>
      <c r="C14" s="23" t="s">
        <v>119</v>
      </c>
      <c r="D14" s="19" t="s">
        <v>53</v>
      </c>
      <c r="E14" s="24" t="s">
        <v>120</v>
      </c>
      <c r="F14" s="25" t="s">
        <v>121</v>
      </c>
      <c r="G14" s="26">
        <v>147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125</v>
      </c>
    </row>
    <row r="16" spans="1:5" ht="12.75" customHeight="1">
      <c r="A16" s="30" t="s">
        <v>42</v>
      </c>
      <c r="E16" s="31" t="s">
        <v>998</v>
      </c>
    </row>
    <row r="17" spans="1:5" ht="12.75" customHeight="1">
      <c r="A17" t="s">
        <v>43</v>
      </c>
      <c r="E17" s="29" t="s">
        <v>124</v>
      </c>
    </row>
    <row r="18" spans="1:16" ht="12.75" customHeight="1">
      <c r="A18" s="19" t="s">
        <v>35</v>
      </c>
      <c r="B18" s="23" t="s">
        <v>12</v>
      </c>
      <c r="C18" s="23" t="s">
        <v>119</v>
      </c>
      <c r="D18" s="19" t="s">
        <v>127</v>
      </c>
      <c r="E18" s="24" t="s">
        <v>120</v>
      </c>
      <c r="F18" s="25" t="s">
        <v>121</v>
      </c>
      <c r="G18" s="26">
        <v>6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753</v>
      </c>
    </row>
    <row r="20" spans="1:5" ht="12.75" customHeight="1">
      <c r="A20" s="30" t="s">
        <v>42</v>
      </c>
      <c r="E20" s="31" t="s">
        <v>999</v>
      </c>
    </row>
    <row r="21" spans="1:5" ht="12.75" customHeight="1">
      <c r="A21" t="s">
        <v>43</v>
      </c>
      <c r="E21" s="29" t="s">
        <v>124</v>
      </c>
    </row>
    <row r="22" spans="1:16" ht="12.75" customHeight="1">
      <c r="A22" s="19" t="s">
        <v>35</v>
      </c>
      <c r="B22" s="23" t="s">
        <v>23</v>
      </c>
      <c r="C22" s="23" t="s">
        <v>119</v>
      </c>
      <c r="D22" s="19" t="s">
        <v>130</v>
      </c>
      <c r="E22" s="24" t="s">
        <v>120</v>
      </c>
      <c r="F22" s="25" t="s">
        <v>121</v>
      </c>
      <c r="G22" s="26">
        <v>3.1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25.5" customHeight="1">
      <c r="A23" s="28" t="s">
        <v>40</v>
      </c>
      <c r="E23" s="29" t="s">
        <v>1000</v>
      </c>
    </row>
    <row r="24" spans="1:5" ht="25.5" customHeight="1">
      <c r="A24" s="30" t="s">
        <v>42</v>
      </c>
      <c r="E24" s="31" t="s">
        <v>1001</v>
      </c>
    </row>
    <row r="25" spans="1:5" ht="12.75" customHeight="1">
      <c r="A25" t="s">
        <v>43</v>
      </c>
      <c r="E25" s="29" t="s">
        <v>124</v>
      </c>
    </row>
    <row r="26" spans="1:16" ht="12.75" customHeight="1">
      <c r="A26" s="19" t="s">
        <v>35</v>
      </c>
      <c r="B26" s="23" t="s">
        <v>25</v>
      </c>
      <c r="C26" s="23" t="s">
        <v>119</v>
      </c>
      <c r="D26" s="19" t="s">
        <v>132</v>
      </c>
      <c r="E26" s="24" t="s">
        <v>120</v>
      </c>
      <c r="F26" s="25" t="s">
        <v>121</v>
      </c>
      <c r="G26" s="26">
        <v>787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25.5" customHeight="1">
      <c r="A27" s="28" t="s">
        <v>40</v>
      </c>
      <c r="E27" s="29" t="s">
        <v>757</v>
      </c>
    </row>
    <row r="28" spans="1:5" ht="12.75" customHeight="1">
      <c r="A28" s="30" t="s">
        <v>42</v>
      </c>
      <c r="E28" s="31" t="s">
        <v>37</v>
      </c>
    </row>
    <row r="29" spans="1:5" ht="12.75" customHeight="1">
      <c r="A29" t="s">
        <v>43</v>
      </c>
      <c r="E29" s="29" t="s">
        <v>124</v>
      </c>
    </row>
    <row r="30" spans="1:9" ht="12.75" customHeight="1">
      <c r="A30" s="5" t="s">
        <v>33</v>
      </c>
      <c r="B30" s="5"/>
      <c r="C30" s="35" t="s">
        <v>19</v>
      </c>
      <c r="D30" s="5"/>
      <c r="E30" s="21" t="s">
        <v>134</v>
      </c>
      <c r="F30" s="5"/>
      <c r="G30" s="5"/>
      <c r="H30" s="5"/>
      <c r="I30" s="36">
        <f>0+I31+I35+I39+I43+I47+I51+I55+I59+I63+I67+I71+I75+I79+I83+I87+I91+I95+I99+I103+I107+I111</f>
      </c>
    </row>
    <row r="31" spans="1:16" ht="12.75" customHeight="1">
      <c r="A31" s="19" t="s">
        <v>35</v>
      </c>
      <c r="B31" s="23" t="s">
        <v>27</v>
      </c>
      <c r="C31" s="23" t="s">
        <v>135</v>
      </c>
      <c r="D31" s="19" t="s">
        <v>37</v>
      </c>
      <c r="E31" s="24" t="s">
        <v>136</v>
      </c>
      <c r="F31" s="25" t="s">
        <v>137</v>
      </c>
      <c r="G31" s="26">
        <v>6.5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1002</v>
      </c>
    </row>
    <row r="33" spans="1:5" ht="12.75" customHeight="1">
      <c r="A33" s="30" t="s">
        <v>42</v>
      </c>
      <c r="E33" s="31" t="s">
        <v>139</v>
      </c>
    </row>
    <row r="34" spans="1:5" ht="12.75" customHeight="1">
      <c r="A34" t="s">
        <v>43</v>
      </c>
      <c r="E34" s="29" t="s">
        <v>140</v>
      </c>
    </row>
    <row r="35" spans="1:16" ht="12.75" customHeight="1">
      <c r="A35" s="19" t="s">
        <v>35</v>
      </c>
      <c r="B35" s="23" t="s">
        <v>62</v>
      </c>
      <c r="C35" s="23" t="s">
        <v>141</v>
      </c>
      <c r="D35" s="19" t="s">
        <v>37</v>
      </c>
      <c r="E35" s="24" t="s">
        <v>142</v>
      </c>
      <c r="F35" s="25" t="s">
        <v>76</v>
      </c>
      <c r="G35" s="26">
        <v>4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12.75" customHeight="1">
      <c r="A36" s="28" t="s">
        <v>40</v>
      </c>
      <c r="E36" s="29" t="s">
        <v>143</v>
      </c>
    </row>
    <row r="37" spans="1:5" ht="12.75" customHeight="1">
      <c r="A37" s="30" t="s">
        <v>42</v>
      </c>
      <c r="E37" s="31" t="s">
        <v>37</v>
      </c>
    </row>
    <row r="38" spans="1:5" ht="102" customHeight="1">
      <c r="A38" t="s">
        <v>43</v>
      </c>
      <c r="E38" s="29" t="s">
        <v>144</v>
      </c>
    </row>
    <row r="39" spans="1:16" ht="12.75" customHeight="1">
      <c r="A39" s="19" t="s">
        <v>35</v>
      </c>
      <c r="B39" s="23" t="s">
        <v>66</v>
      </c>
      <c r="C39" s="23" t="s">
        <v>147</v>
      </c>
      <c r="D39" s="19" t="s">
        <v>37</v>
      </c>
      <c r="E39" s="24" t="s">
        <v>148</v>
      </c>
      <c r="F39" s="25" t="s">
        <v>76</v>
      </c>
      <c r="G39" s="26">
        <v>5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149</v>
      </c>
    </row>
    <row r="41" spans="1:5" ht="12.75" customHeight="1">
      <c r="A41" s="30" t="s">
        <v>42</v>
      </c>
      <c r="E41" s="31" t="s">
        <v>37</v>
      </c>
    </row>
    <row r="42" spans="1:5" ht="51" customHeight="1">
      <c r="A42" t="s">
        <v>43</v>
      </c>
      <c r="E42" s="29" t="s">
        <v>150</v>
      </c>
    </row>
    <row r="43" spans="1:16" ht="12.75" customHeight="1">
      <c r="A43" s="19" t="s">
        <v>35</v>
      </c>
      <c r="B43" s="23" t="s">
        <v>30</v>
      </c>
      <c r="C43" s="23" t="s">
        <v>151</v>
      </c>
      <c r="D43" s="19" t="s">
        <v>37</v>
      </c>
      <c r="E43" s="24" t="s">
        <v>152</v>
      </c>
      <c r="F43" s="25" t="s">
        <v>76</v>
      </c>
      <c r="G43" s="26">
        <v>1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 customHeight="1">
      <c r="A44" s="28" t="s">
        <v>40</v>
      </c>
      <c r="E44" s="29" t="s">
        <v>149</v>
      </c>
    </row>
    <row r="45" spans="1:5" ht="12.75" customHeight="1">
      <c r="A45" s="30" t="s">
        <v>42</v>
      </c>
      <c r="E45" s="31" t="s">
        <v>37</v>
      </c>
    </row>
    <row r="46" spans="1:5" ht="51" customHeight="1">
      <c r="A46" t="s">
        <v>43</v>
      </c>
      <c r="E46" s="29" t="s">
        <v>150</v>
      </c>
    </row>
    <row r="47" spans="1:16" ht="12.75" customHeight="1">
      <c r="A47" s="19" t="s">
        <v>35</v>
      </c>
      <c r="B47" s="23" t="s">
        <v>32</v>
      </c>
      <c r="C47" s="23" t="s">
        <v>1003</v>
      </c>
      <c r="D47" s="19" t="s">
        <v>37</v>
      </c>
      <c r="E47" s="24" t="s">
        <v>1004</v>
      </c>
      <c r="F47" s="25" t="s">
        <v>121</v>
      </c>
      <c r="G47" s="26">
        <v>2.5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51" customHeight="1">
      <c r="A48" s="28" t="s">
        <v>40</v>
      </c>
      <c r="E48" s="29" t="s">
        <v>1005</v>
      </c>
    </row>
    <row r="49" spans="1:5" ht="25.5" customHeight="1">
      <c r="A49" s="30" t="s">
        <v>42</v>
      </c>
      <c r="E49" s="31" t="s">
        <v>1006</v>
      </c>
    </row>
    <row r="50" spans="1:5" ht="12.75" customHeight="1">
      <c r="A50" t="s">
        <v>43</v>
      </c>
      <c r="E50" s="29" t="s">
        <v>157</v>
      </c>
    </row>
    <row r="51" spans="1:16" ht="12.75" customHeight="1">
      <c r="A51" s="19" t="s">
        <v>35</v>
      </c>
      <c r="B51" s="23" t="s">
        <v>79</v>
      </c>
      <c r="C51" s="23" t="s">
        <v>164</v>
      </c>
      <c r="D51" s="19" t="s">
        <v>37</v>
      </c>
      <c r="E51" s="24" t="s">
        <v>165</v>
      </c>
      <c r="F51" s="25" t="s">
        <v>121</v>
      </c>
      <c r="G51" s="26">
        <v>175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38.25" customHeight="1">
      <c r="A52" s="28" t="s">
        <v>40</v>
      </c>
      <c r="E52" s="29" t="s">
        <v>902</v>
      </c>
    </row>
    <row r="53" spans="1:5" ht="12.75" customHeight="1">
      <c r="A53" s="30" t="s">
        <v>42</v>
      </c>
      <c r="E53" s="31" t="s">
        <v>1007</v>
      </c>
    </row>
    <row r="54" spans="1:5" ht="12.75" customHeight="1">
      <c r="A54" t="s">
        <v>43</v>
      </c>
      <c r="E54" s="29" t="s">
        <v>157</v>
      </c>
    </row>
    <row r="55" spans="1:16" ht="12.75" customHeight="1">
      <c r="A55" s="19" t="s">
        <v>35</v>
      </c>
      <c r="B55" s="23" t="s">
        <v>158</v>
      </c>
      <c r="C55" s="23" t="s">
        <v>169</v>
      </c>
      <c r="D55" s="19" t="s">
        <v>37</v>
      </c>
      <c r="E55" s="24" t="s">
        <v>170</v>
      </c>
      <c r="F55" s="25" t="s">
        <v>121</v>
      </c>
      <c r="G55" s="26">
        <v>651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25.5" customHeight="1">
      <c r="A56" s="28" t="s">
        <v>40</v>
      </c>
      <c r="E56" s="29" t="s">
        <v>171</v>
      </c>
    </row>
    <row r="57" spans="1:5" ht="12.75" customHeight="1">
      <c r="A57" s="30" t="s">
        <v>42</v>
      </c>
      <c r="E57" s="31" t="s">
        <v>1008</v>
      </c>
    </row>
    <row r="58" spans="1:5" ht="12.75" customHeight="1">
      <c r="A58" t="s">
        <v>43</v>
      </c>
      <c r="E58" s="29" t="s">
        <v>157</v>
      </c>
    </row>
    <row r="59" spans="1:16" ht="12.75" customHeight="1">
      <c r="A59" s="19" t="s">
        <v>35</v>
      </c>
      <c r="B59" s="23" t="s">
        <v>163</v>
      </c>
      <c r="C59" s="23" t="s">
        <v>177</v>
      </c>
      <c r="D59" s="19" t="s">
        <v>37</v>
      </c>
      <c r="E59" s="24" t="s">
        <v>178</v>
      </c>
      <c r="F59" s="25" t="s">
        <v>179</v>
      </c>
      <c r="G59" s="26">
        <v>6</v>
      </c>
      <c r="H59" s="27">
        <v>0</v>
      </c>
      <c r="I59" s="27">
        <f>ROUND(ROUND(H59,2)*ROUND(G59,3),2)</f>
      </c>
      <c r="O59">
        <f>(I59*21)/100</f>
      </c>
      <c r="P59" t="s">
        <v>13</v>
      </c>
    </row>
    <row r="60" spans="1:5" ht="38.25" customHeight="1">
      <c r="A60" s="28" t="s">
        <v>40</v>
      </c>
      <c r="E60" s="29" t="s">
        <v>1009</v>
      </c>
    </row>
    <row r="61" spans="1:5" ht="12.75" customHeight="1">
      <c r="A61" s="30" t="s">
        <v>42</v>
      </c>
      <c r="E61" s="31" t="s">
        <v>181</v>
      </c>
    </row>
    <row r="62" spans="1:5" ht="12.75" customHeight="1">
      <c r="A62" t="s">
        <v>43</v>
      </c>
      <c r="E62" s="29" t="s">
        <v>157</v>
      </c>
    </row>
    <row r="63" spans="1:16" ht="12.75" customHeight="1">
      <c r="A63" s="19" t="s">
        <v>35</v>
      </c>
      <c r="B63" s="23" t="s">
        <v>168</v>
      </c>
      <c r="C63" s="23" t="s">
        <v>183</v>
      </c>
      <c r="D63" s="19" t="s">
        <v>37</v>
      </c>
      <c r="E63" s="24" t="s">
        <v>184</v>
      </c>
      <c r="F63" s="25" t="s">
        <v>121</v>
      </c>
      <c r="G63" s="26">
        <v>505.2</v>
      </c>
      <c r="H63" s="27">
        <v>0</v>
      </c>
      <c r="I63" s="27">
        <f>ROUND(ROUND(H63,2)*ROUND(G63,3),2)</f>
      </c>
      <c r="O63">
        <f>(I63*21)/100</f>
      </c>
      <c r="P63" t="s">
        <v>13</v>
      </c>
    </row>
    <row r="64" spans="1:5" ht="38.25" customHeight="1">
      <c r="A64" s="28" t="s">
        <v>40</v>
      </c>
      <c r="E64" s="29" t="s">
        <v>775</v>
      </c>
    </row>
    <row r="65" spans="1:5" ht="12.75" customHeight="1">
      <c r="A65" s="30" t="s">
        <v>42</v>
      </c>
      <c r="E65" s="31" t="s">
        <v>1010</v>
      </c>
    </row>
    <row r="66" spans="1:5" ht="12.75" customHeight="1">
      <c r="A66" t="s">
        <v>43</v>
      </c>
      <c r="E66" s="29" t="s">
        <v>187</v>
      </c>
    </row>
    <row r="67" spans="1:16" ht="12.75" customHeight="1">
      <c r="A67" s="19" t="s">
        <v>35</v>
      </c>
      <c r="B67" s="23" t="s">
        <v>173</v>
      </c>
      <c r="C67" s="23" t="s">
        <v>189</v>
      </c>
      <c r="D67" s="19" t="s">
        <v>50</v>
      </c>
      <c r="E67" s="24" t="s">
        <v>190</v>
      </c>
      <c r="F67" s="25" t="s">
        <v>121</v>
      </c>
      <c r="G67" s="26">
        <v>787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38.25" customHeight="1">
      <c r="A68" s="28" t="s">
        <v>40</v>
      </c>
      <c r="E68" s="29" t="s">
        <v>195</v>
      </c>
    </row>
    <row r="69" spans="1:5" ht="12.75" customHeight="1">
      <c r="A69" s="30" t="s">
        <v>42</v>
      </c>
      <c r="E69" s="31" t="s">
        <v>1011</v>
      </c>
    </row>
    <row r="70" spans="1:5" ht="293.25" customHeight="1">
      <c r="A70" t="s">
        <v>43</v>
      </c>
      <c r="E70" s="29" t="s">
        <v>193</v>
      </c>
    </row>
    <row r="71" spans="1:16" ht="12.75" customHeight="1">
      <c r="A71" s="19" t="s">
        <v>35</v>
      </c>
      <c r="B71" s="23" t="s">
        <v>176</v>
      </c>
      <c r="C71" s="23" t="s">
        <v>189</v>
      </c>
      <c r="D71" s="19" t="s">
        <v>53</v>
      </c>
      <c r="E71" s="24" t="s">
        <v>190</v>
      </c>
      <c r="F71" s="25" t="s">
        <v>121</v>
      </c>
      <c r="G71" s="26">
        <v>30</v>
      </c>
      <c r="H71" s="27">
        <v>0</v>
      </c>
      <c r="I71" s="27">
        <f>ROUND(ROUND(H71,2)*ROUND(G71,3),2)</f>
      </c>
      <c r="O71">
        <f>(I71*21)/100</f>
      </c>
      <c r="P71" t="s">
        <v>13</v>
      </c>
    </row>
    <row r="72" spans="1:5" ht="38.25" customHeight="1">
      <c r="A72" s="28" t="s">
        <v>40</v>
      </c>
      <c r="E72" s="29" t="s">
        <v>779</v>
      </c>
    </row>
    <row r="73" spans="1:5" ht="12.75" customHeight="1">
      <c r="A73" s="30" t="s">
        <v>42</v>
      </c>
      <c r="E73" s="31" t="s">
        <v>1012</v>
      </c>
    </row>
    <row r="74" spans="1:5" ht="293.25" customHeight="1">
      <c r="A74" t="s">
        <v>43</v>
      </c>
      <c r="E74" s="29" t="s">
        <v>193</v>
      </c>
    </row>
    <row r="75" spans="1:16" ht="12.75" customHeight="1">
      <c r="A75" s="19" t="s">
        <v>35</v>
      </c>
      <c r="B75" s="23" t="s">
        <v>182</v>
      </c>
      <c r="C75" s="23" t="s">
        <v>909</v>
      </c>
      <c r="D75" s="19" t="s">
        <v>37</v>
      </c>
      <c r="E75" s="24" t="s">
        <v>910</v>
      </c>
      <c r="F75" s="25" t="s">
        <v>137</v>
      </c>
      <c r="G75" s="26">
        <v>460</v>
      </c>
      <c r="H75" s="27">
        <v>0</v>
      </c>
      <c r="I75" s="27">
        <f>ROUND(ROUND(H75,2)*ROUND(G75,3),2)</f>
      </c>
      <c r="O75">
        <f>(I75*21)/100</f>
      </c>
      <c r="P75" t="s">
        <v>13</v>
      </c>
    </row>
    <row r="76" spans="1:5" ht="25.5" customHeight="1">
      <c r="A76" s="28" t="s">
        <v>40</v>
      </c>
      <c r="E76" s="29" t="s">
        <v>911</v>
      </c>
    </row>
    <row r="77" spans="1:5" ht="12.75" customHeight="1">
      <c r="A77" s="30" t="s">
        <v>42</v>
      </c>
      <c r="E77" s="31" t="s">
        <v>1013</v>
      </c>
    </row>
    <row r="78" spans="1:5" ht="12.75" customHeight="1">
      <c r="A78" t="s">
        <v>43</v>
      </c>
      <c r="E78" s="29" t="s">
        <v>208</v>
      </c>
    </row>
    <row r="79" spans="1:16" ht="12.75" customHeight="1">
      <c r="A79" s="19" t="s">
        <v>35</v>
      </c>
      <c r="B79" s="23" t="s">
        <v>188</v>
      </c>
      <c r="C79" s="23" t="s">
        <v>210</v>
      </c>
      <c r="D79" s="19" t="s">
        <v>37</v>
      </c>
      <c r="E79" s="24" t="s">
        <v>211</v>
      </c>
      <c r="F79" s="25" t="s">
        <v>179</v>
      </c>
      <c r="G79" s="26">
        <v>205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38.25" customHeight="1">
      <c r="A80" s="28" t="s">
        <v>40</v>
      </c>
      <c r="E80" s="29" t="s">
        <v>212</v>
      </c>
    </row>
    <row r="81" spans="1:5" ht="12.75" customHeight="1">
      <c r="A81" s="30" t="s">
        <v>42</v>
      </c>
      <c r="E81" s="31" t="s">
        <v>181</v>
      </c>
    </row>
    <row r="82" spans="1:5" ht="12.75" customHeight="1">
      <c r="A82" t="s">
        <v>43</v>
      </c>
      <c r="E82" s="29" t="s">
        <v>208</v>
      </c>
    </row>
    <row r="83" spans="1:16" ht="12.75" customHeight="1">
      <c r="A83" s="19" t="s">
        <v>35</v>
      </c>
      <c r="B83" s="23" t="s">
        <v>194</v>
      </c>
      <c r="C83" s="23" t="s">
        <v>214</v>
      </c>
      <c r="D83" s="19" t="s">
        <v>37</v>
      </c>
      <c r="E83" s="24" t="s">
        <v>215</v>
      </c>
      <c r="F83" s="25" t="s">
        <v>179</v>
      </c>
      <c r="G83" s="26">
        <v>52</v>
      </c>
      <c r="H83" s="27">
        <v>0</v>
      </c>
      <c r="I83" s="27">
        <f>ROUND(ROUND(H83,2)*ROUND(G83,3),2)</f>
      </c>
      <c r="O83">
        <f>(I83*21)/100</f>
      </c>
      <c r="P83" t="s">
        <v>13</v>
      </c>
    </row>
    <row r="84" spans="1:5" ht="38.25" customHeight="1">
      <c r="A84" s="28" t="s">
        <v>40</v>
      </c>
      <c r="E84" s="29" t="s">
        <v>216</v>
      </c>
    </row>
    <row r="85" spans="1:5" ht="12.75" customHeight="1">
      <c r="A85" s="30" t="s">
        <v>42</v>
      </c>
      <c r="E85" s="31" t="s">
        <v>181</v>
      </c>
    </row>
    <row r="86" spans="1:5" ht="12.75" customHeight="1">
      <c r="A86" t="s">
        <v>43</v>
      </c>
      <c r="E86" s="29" t="s">
        <v>208</v>
      </c>
    </row>
    <row r="87" spans="1:16" ht="12.75" customHeight="1">
      <c r="A87" s="19" t="s">
        <v>35</v>
      </c>
      <c r="B87" s="23" t="s">
        <v>197</v>
      </c>
      <c r="C87" s="23" t="s">
        <v>224</v>
      </c>
      <c r="D87" s="19" t="s">
        <v>37</v>
      </c>
      <c r="E87" s="24" t="s">
        <v>225</v>
      </c>
      <c r="F87" s="25" t="s">
        <v>121</v>
      </c>
      <c r="G87" s="26">
        <v>140</v>
      </c>
      <c r="H87" s="27">
        <v>0</v>
      </c>
      <c r="I87" s="27">
        <f>ROUND(ROUND(H87,2)*ROUND(G87,3),2)</f>
      </c>
      <c r="O87">
        <f>(I87*21)/100</f>
      </c>
      <c r="P87" t="s">
        <v>13</v>
      </c>
    </row>
    <row r="88" spans="1:5" ht="38.25" customHeight="1">
      <c r="A88" s="28" t="s">
        <v>40</v>
      </c>
      <c r="E88" s="29" t="s">
        <v>226</v>
      </c>
    </row>
    <row r="89" spans="1:5" ht="12.75" customHeight="1">
      <c r="A89" s="30" t="s">
        <v>42</v>
      </c>
      <c r="E89" s="31" t="s">
        <v>1014</v>
      </c>
    </row>
    <row r="90" spans="1:5" ht="229.5" customHeight="1">
      <c r="A90" t="s">
        <v>43</v>
      </c>
      <c r="E90" s="29" t="s">
        <v>228</v>
      </c>
    </row>
    <row r="91" spans="1:16" ht="12.75" customHeight="1">
      <c r="A91" s="19" t="s">
        <v>35</v>
      </c>
      <c r="B91" s="23" t="s">
        <v>200</v>
      </c>
      <c r="C91" s="23" t="s">
        <v>230</v>
      </c>
      <c r="D91" s="19" t="s">
        <v>37</v>
      </c>
      <c r="E91" s="24" t="s">
        <v>231</v>
      </c>
      <c r="F91" s="25" t="s">
        <v>121</v>
      </c>
      <c r="G91" s="26">
        <v>35</v>
      </c>
      <c r="H91" s="27">
        <v>0</v>
      </c>
      <c r="I91" s="27">
        <f>ROUND(ROUND(H91,2)*ROUND(G91,3),2)</f>
      </c>
      <c r="O91">
        <f>(I91*21)/100</f>
      </c>
      <c r="P91" t="s">
        <v>13</v>
      </c>
    </row>
    <row r="92" spans="1:5" ht="38.25" customHeight="1">
      <c r="A92" s="28" t="s">
        <v>40</v>
      </c>
      <c r="E92" s="29" t="s">
        <v>232</v>
      </c>
    </row>
    <row r="93" spans="1:5" ht="12.75" customHeight="1">
      <c r="A93" s="30" t="s">
        <v>42</v>
      </c>
      <c r="E93" s="31" t="s">
        <v>1015</v>
      </c>
    </row>
    <row r="94" spans="1:5" ht="204" customHeight="1">
      <c r="A94" t="s">
        <v>43</v>
      </c>
      <c r="E94" s="29" t="s">
        <v>233</v>
      </c>
    </row>
    <row r="95" spans="1:16" ht="12.75" customHeight="1">
      <c r="A95" s="19" t="s">
        <v>35</v>
      </c>
      <c r="B95" s="23" t="s">
        <v>203</v>
      </c>
      <c r="C95" s="23" t="s">
        <v>235</v>
      </c>
      <c r="D95" s="19" t="s">
        <v>37</v>
      </c>
      <c r="E95" s="24" t="s">
        <v>236</v>
      </c>
      <c r="F95" s="25" t="s">
        <v>137</v>
      </c>
      <c r="G95" s="26">
        <v>2294</v>
      </c>
      <c r="H95" s="27">
        <v>0</v>
      </c>
      <c r="I95" s="27">
        <f>ROUND(ROUND(H95,2)*ROUND(G95,3),2)</f>
      </c>
      <c r="O95">
        <f>(I95*21)/100</f>
      </c>
      <c r="P95" t="s">
        <v>13</v>
      </c>
    </row>
    <row r="96" spans="1:5" ht="25.5" customHeight="1">
      <c r="A96" s="28" t="s">
        <v>40</v>
      </c>
      <c r="E96" s="29" t="s">
        <v>783</v>
      </c>
    </row>
    <row r="97" spans="1:5" ht="12.75" customHeight="1">
      <c r="A97" s="30" t="s">
        <v>42</v>
      </c>
      <c r="E97" s="31" t="s">
        <v>1016</v>
      </c>
    </row>
    <row r="98" spans="1:5" ht="12.75" customHeight="1">
      <c r="A98" t="s">
        <v>43</v>
      </c>
      <c r="E98" s="29" t="s">
        <v>239</v>
      </c>
    </row>
    <row r="99" spans="1:16" ht="12.75" customHeight="1">
      <c r="A99" s="19" t="s">
        <v>35</v>
      </c>
      <c r="B99" s="23" t="s">
        <v>209</v>
      </c>
      <c r="C99" s="23" t="s">
        <v>260</v>
      </c>
      <c r="D99" s="19" t="s">
        <v>37</v>
      </c>
      <c r="E99" s="24" t="s">
        <v>261</v>
      </c>
      <c r="F99" s="25" t="s">
        <v>137</v>
      </c>
      <c r="G99" s="26">
        <v>1842</v>
      </c>
      <c r="H99" s="27">
        <v>0</v>
      </c>
      <c r="I99" s="27">
        <f>ROUND(ROUND(H99,2)*ROUND(G99,3),2)</f>
      </c>
      <c r="O99">
        <f>(I99*21)/100</f>
      </c>
      <c r="P99" t="s">
        <v>13</v>
      </c>
    </row>
    <row r="100" spans="1:5" ht="12.75" customHeight="1">
      <c r="A100" s="28" t="s">
        <v>40</v>
      </c>
      <c r="E100" s="29" t="s">
        <v>917</v>
      </c>
    </row>
    <row r="101" spans="1:5" ht="12.75" customHeight="1">
      <c r="A101" s="30" t="s">
        <v>42</v>
      </c>
      <c r="E101" s="31" t="s">
        <v>1017</v>
      </c>
    </row>
    <row r="102" spans="1:5" ht="12.75" customHeight="1">
      <c r="A102" t="s">
        <v>43</v>
      </c>
      <c r="E102" s="29" t="s">
        <v>264</v>
      </c>
    </row>
    <row r="103" spans="1:16" ht="12.75" customHeight="1">
      <c r="A103" s="19" t="s">
        <v>35</v>
      </c>
      <c r="B103" s="23" t="s">
        <v>213</v>
      </c>
      <c r="C103" s="23" t="s">
        <v>266</v>
      </c>
      <c r="D103" s="19" t="s">
        <v>37</v>
      </c>
      <c r="E103" s="24" t="s">
        <v>267</v>
      </c>
      <c r="F103" s="25" t="s">
        <v>137</v>
      </c>
      <c r="G103" s="26">
        <v>5526</v>
      </c>
      <c r="H103" s="27">
        <v>0</v>
      </c>
      <c r="I103" s="27">
        <f>ROUND(ROUND(H103,2)*ROUND(G103,3),2)</f>
      </c>
      <c r="O103">
        <f>(I103*21)/100</f>
      </c>
      <c r="P103" t="s">
        <v>13</v>
      </c>
    </row>
    <row r="104" spans="1:5" ht="12.75" customHeight="1">
      <c r="A104" s="28" t="s">
        <v>40</v>
      </c>
      <c r="E104" s="29" t="s">
        <v>268</v>
      </c>
    </row>
    <row r="105" spans="1:5" ht="12.75" customHeight="1">
      <c r="A105" s="30" t="s">
        <v>42</v>
      </c>
      <c r="E105" s="31" t="s">
        <v>1018</v>
      </c>
    </row>
    <row r="106" spans="1:5" ht="12.75" customHeight="1">
      <c r="A106" t="s">
        <v>43</v>
      </c>
      <c r="E106" s="29" t="s">
        <v>270</v>
      </c>
    </row>
    <row r="107" spans="1:16" ht="12.75" customHeight="1">
      <c r="A107" s="19" t="s">
        <v>35</v>
      </c>
      <c r="B107" s="23" t="s">
        <v>217</v>
      </c>
      <c r="C107" s="23" t="s">
        <v>272</v>
      </c>
      <c r="D107" s="19" t="s">
        <v>37</v>
      </c>
      <c r="E107" s="24" t="s">
        <v>273</v>
      </c>
      <c r="F107" s="25" t="s">
        <v>137</v>
      </c>
      <c r="G107" s="26">
        <v>5526</v>
      </c>
      <c r="H107" s="27">
        <v>0</v>
      </c>
      <c r="I107" s="27">
        <f>ROUND(ROUND(H107,2)*ROUND(G107,3),2)</f>
      </c>
      <c r="O107">
        <f>(I107*21)/100</f>
      </c>
      <c r="P107" t="s">
        <v>13</v>
      </c>
    </row>
    <row r="108" spans="1:5" ht="25.5" customHeight="1">
      <c r="A108" s="28" t="s">
        <v>40</v>
      </c>
      <c r="E108" s="29" t="s">
        <v>274</v>
      </c>
    </row>
    <row r="109" spans="1:5" ht="12.75" customHeight="1">
      <c r="A109" s="30" t="s">
        <v>42</v>
      </c>
      <c r="E109" s="31" t="s">
        <v>1017</v>
      </c>
    </row>
    <row r="110" spans="1:5" ht="12.75" customHeight="1">
      <c r="A110" t="s">
        <v>43</v>
      </c>
      <c r="E110" s="29" t="s">
        <v>276</v>
      </c>
    </row>
    <row r="111" spans="1:16" ht="12.75" customHeight="1">
      <c r="A111" s="19" t="s">
        <v>35</v>
      </c>
      <c r="B111" s="23" t="s">
        <v>223</v>
      </c>
      <c r="C111" s="23" t="s">
        <v>278</v>
      </c>
      <c r="D111" s="19" t="s">
        <v>37</v>
      </c>
      <c r="E111" s="24" t="s">
        <v>279</v>
      </c>
      <c r="F111" s="25" t="s">
        <v>137</v>
      </c>
      <c r="G111" s="26">
        <v>3684</v>
      </c>
      <c r="H111" s="27">
        <v>0</v>
      </c>
      <c r="I111" s="27">
        <f>ROUND(ROUND(H111,2)*ROUND(G111,3),2)</f>
      </c>
      <c r="O111">
        <f>(I111*21)/100</f>
      </c>
      <c r="P111" t="s">
        <v>13</v>
      </c>
    </row>
    <row r="112" spans="1:5" ht="38.25" customHeight="1">
      <c r="A112" s="28" t="s">
        <v>40</v>
      </c>
      <c r="E112" s="29" t="s">
        <v>280</v>
      </c>
    </row>
    <row r="113" spans="1:5" ht="12.75" customHeight="1">
      <c r="A113" s="30" t="s">
        <v>42</v>
      </c>
      <c r="E113" s="31" t="s">
        <v>1019</v>
      </c>
    </row>
    <row r="114" spans="1:5" ht="12.75" customHeight="1">
      <c r="A114" t="s">
        <v>43</v>
      </c>
      <c r="E114" s="29" t="s">
        <v>282</v>
      </c>
    </row>
    <row r="115" spans="1:9" ht="12.75" customHeight="1">
      <c r="A115" s="5" t="s">
        <v>33</v>
      </c>
      <c r="B115" s="5"/>
      <c r="C115" s="35" t="s">
        <v>13</v>
      </c>
      <c r="D115" s="5"/>
      <c r="E115" s="21" t="s">
        <v>283</v>
      </c>
      <c r="F115" s="5"/>
      <c r="G115" s="5"/>
      <c r="H115" s="5"/>
      <c r="I115" s="36">
        <f>0+I116</f>
      </c>
    </row>
    <row r="116" spans="1:16" ht="12.75" customHeight="1">
      <c r="A116" s="19" t="s">
        <v>35</v>
      </c>
      <c r="B116" s="23" t="s">
        <v>229</v>
      </c>
      <c r="C116" s="23" t="s">
        <v>317</v>
      </c>
      <c r="D116" s="19" t="s">
        <v>37</v>
      </c>
      <c r="E116" s="24" t="s">
        <v>318</v>
      </c>
      <c r="F116" s="25" t="s">
        <v>137</v>
      </c>
      <c r="G116" s="26">
        <v>3276</v>
      </c>
      <c r="H116" s="27">
        <v>0</v>
      </c>
      <c r="I116" s="27">
        <f>ROUND(ROUND(H116,2)*ROUND(G116,3),2)</f>
      </c>
      <c r="O116">
        <f>(I116*21)/100</f>
      </c>
      <c r="P116" t="s">
        <v>13</v>
      </c>
    </row>
    <row r="117" spans="1:5" ht="25.5" customHeight="1">
      <c r="A117" s="28" t="s">
        <v>40</v>
      </c>
      <c r="E117" s="29" t="s">
        <v>326</v>
      </c>
    </row>
    <row r="118" spans="1:5" ht="12.75" customHeight="1">
      <c r="A118" s="30" t="s">
        <v>42</v>
      </c>
      <c r="E118" s="31" t="s">
        <v>1020</v>
      </c>
    </row>
    <row r="119" spans="1:5" ht="102" customHeight="1">
      <c r="A119" t="s">
        <v>43</v>
      </c>
      <c r="E119" s="29" t="s">
        <v>321</v>
      </c>
    </row>
    <row r="120" spans="1:9" ht="12.75" customHeight="1">
      <c r="A120" s="5" t="s">
        <v>33</v>
      </c>
      <c r="B120" s="5"/>
      <c r="C120" s="35" t="s">
        <v>12</v>
      </c>
      <c r="D120" s="5"/>
      <c r="E120" s="21" t="s">
        <v>330</v>
      </c>
      <c r="F120" s="5"/>
      <c r="G120" s="5"/>
      <c r="H120" s="5"/>
      <c r="I120" s="36">
        <f>0+I121</f>
      </c>
    </row>
    <row r="121" spans="1:16" ht="12.75" customHeight="1">
      <c r="A121" s="19" t="s">
        <v>35</v>
      </c>
      <c r="B121" s="23" t="s">
        <v>234</v>
      </c>
      <c r="C121" s="23" t="s">
        <v>332</v>
      </c>
      <c r="D121" s="19" t="s">
        <v>37</v>
      </c>
      <c r="E121" s="24" t="s">
        <v>333</v>
      </c>
      <c r="F121" s="25" t="s">
        <v>121</v>
      </c>
      <c r="G121" s="26">
        <v>0.42</v>
      </c>
      <c r="H121" s="27">
        <v>0</v>
      </c>
      <c r="I121" s="27">
        <f>ROUND(ROUND(H121,2)*ROUND(G121,3),2)</f>
      </c>
      <c r="O121">
        <f>(I121*21)/100</f>
      </c>
      <c r="P121" t="s">
        <v>13</v>
      </c>
    </row>
    <row r="122" spans="1:5" ht="25.5" customHeight="1">
      <c r="A122" s="28" t="s">
        <v>40</v>
      </c>
      <c r="E122" s="29" t="s">
        <v>1021</v>
      </c>
    </row>
    <row r="123" spans="1:5" ht="12.75" customHeight="1">
      <c r="A123" s="30" t="s">
        <v>42</v>
      </c>
      <c r="E123" s="31" t="s">
        <v>1022</v>
      </c>
    </row>
    <row r="124" spans="1:5" ht="153" customHeight="1">
      <c r="A124" t="s">
        <v>43</v>
      </c>
      <c r="E124" s="29" t="s">
        <v>336</v>
      </c>
    </row>
    <row r="125" spans="1:9" ht="12.75" customHeight="1">
      <c r="A125" s="5" t="s">
        <v>33</v>
      </c>
      <c r="B125" s="5"/>
      <c r="C125" s="35" t="s">
        <v>23</v>
      </c>
      <c r="D125" s="5"/>
      <c r="E125" s="21" t="s">
        <v>350</v>
      </c>
      <c r="F125" s="5"/>
      <c r="G125" s="5"/>
      <c r="H125" s="5"/>
      <c r="I125" s="36">
        <f>0+I126+I130+I134</f>
      </c>
    </row>
    <row r="126" spans="1:16" ht="12.75" customHeight="1">
      <c r="A126" s="19" t="s">
        <v>35</v>
      </c>
      <c r="B126" s="23" t="s">
        <v>240</v>
      </c>
      <c r="C126" s="23" t="s">
        <v>922</v>
      </c>
      <c r="D126" s="19" t="s">
        <v>37</v>
      </c>
      <c r="E126" s="24" t="s">
        <v>923</v>
      </c>
      <c r="F126" s="25" t="s">
        <v>121</v>
      </c>
      <c r="G126" s="26">
        <v>0.6</v>
      </c>
      <c r="H126" s="27">
        <v>0</v>
      </c>
      <c r="I126" s="27">
        <f>ROUND(ROUND(H126,2)*ROUND(G126,3),2)</f>
      </c>
      <c r="O126">
        <f>(I126*21)/100</f>
      </c>
      <c r="P126" t="s">
        <v>13</v>
      </c>
    </row>
    <row r="127" spans="1:5" ht="25.5" customHeight="1">
      <c r="A127" s="28" t="s">
        <v>40</v>
      </c>
      <c r="E127" s="29" t="s">
        <v>1023</v>
      </c>
    </row>
    <row r="128" spans="1:5" ht="12.75" customHeight="1">
      <c r="A128" s="30" t="s">
        <v>42</v>
      </c>
      <c r="E128" s="31" t="s">
        <v>1024</v>
      </c>
    </row>
    <row r="129" spans="1:5" ht="216.75" customHeight="1">
      <c r="A129" t="s">
        <v>43</v>
      </c>
      <c r="E129" s="29" t="s">
        <v>356</v>
      </c>
    </row>
    <row r="130" spans="1:16" ht="12.75" customHeight="1">
      <c r="A130" s="19" t="s">
        <v>35</v>
      </c>
      <c r="B130" s="23" t="s">
        <v>243</v>
      </c>
      <c r="C130" s="23" t="s">
        <v>661</v>
      </c>
      <c r="D130" s="19" t="s">
        <v>37</v>
      </c>
      <c r="E130" s="24" t="s">
        <v>662</v>
      </c>
      <c r="F130" s="25" t="s">
        <v>121</v>
      </c>
      <c r="G130" s="26">
        <v>1.1</v>
      </c>
      <c r="H130" s="27">
        <v>0</v>
      </c>
      <c r="I130" s="27">
        <f>ROUND(ROUND(H130,2)*ROUND(G130,3),2)</f>
      </c>
      <c r="O130">
        <f>(I130*21)/100</f>
      </c>
      <c r="P130" t="s">
        <v>13</v>
      </c>
    </row>
    <row r="131" spans="1:5" ht="25.5" customHeight="1">
      <c r="A131" s="28" t="s">
        <v>40</v>
      </c>
      <c r="E131" s="29" t="s">
        <v>1025</v>
      </c>
    </row>
    <row r="132" spans="1:5" ht="12.75" customHeight="1">
      <c r="A132" s="30" t="s">
        <v>42</v>
      </c>
      <c r="E132" s="31" t="s">
        <v>1026</v>
      </c>
    </row>
    <row r="133" spans="1:5" ht="102" customHeight="1">
      <c r="A133" t="s">
        <v>43</v>
      </c>
      <c r="E133" s="29" t="s">
        <v>665</v>
      </c>
    </row>
    <row r="134" spans="1:16" ht="12.75" customHeight="1">
      <c r="A134" s="19" t="s">
        <v>35</v>
      </c>
      <c r="B134" s="23" t="s">
        <v>249</v>
      </c>
      <c r="C134" s="23" t="s">
        <v>666</v>
      </c>
      <c r="D134" s="19" t="s">
        <v>37</v>
      </c>
      <c r="E134" s="24" t="s">
        <v>667</v>
      </c>
      <c r="F134" s="25" t="s">
        <v>121</v>
      </c>
      <c r="G134" s="26">
        <v>0.24</v>
      </c>
      <c r="H134" s="27">
        <v>0</v>
      </c>
      <c r="I134" s="27">
        <f>ROUND(ROUND(H134,2)*ROUND(G134,3),2)</f>
      </c>
      <c r="O134">
        <f>(I134*21)/100</f>
      </c>
      <c r="P134" t="s">
        <v>13</v>
      </c>
    </row>
    <row r="135" spans="1:5" ht="12.75" customHeight="1">
      <c r="A135" s="28" t="s">
        <v>40</v>
      </c>
      <c r="E135" s="29" t="s">
        <v>1027</v>
      </c>
    </row>
    <row r="136" spans="1:5" ht="12.75" customHeight="1">
      <c r="A136" s="30" t="s">
        <v>42</v>
      </c>
      <c r="E136" s="31" t="s">
        <v>1028</v>
      </c>
    </row>
    <row r="137" spans="1:5" ht="216.75" customHeight="1">
      <c r="A137" t="s">
        <v>43</v>
      </c>
      <c r="E137" s="29" t="s">
        <v>669</v>
      </c>
    </row>
    <row r="138" spans="1:9" ht="12.75" customHeight="1">
      <c r="A138" s="5" t="s">
        <v>33</v>
      </c>
      <c r="B138" s="5"/>
      <c r="C138" s="35" t="s">
        <v>25</v>
      </c>
      <c r="D138" s="5"/>
      <c r="E138" s="21" t="s">
        <v>362</v>
      </c>
      <c r="F138" s="5"/>
      <c r="G138" s="5"/>
      <c r="H138" s="5"/>
      <c r="I138" s="36">
        <f>0+I139+I143+I147+I151+I155+I159+I163+I167+I171+I175+I179+I183+I187+I191+I195+I199+I203+I207+I211</f>
      </c>
    </row>
    <row r="139" spans="1:16" ht="12.75" customHeight="1">
      <c r="A139" s="19" t="s">
        <v>35</v>
      </c>
      <c r="B139" s="23" t="s">
        <v>253</v>
      </c>
      <c r="C139" s="23" t="s">
        <v>364</v>
      </c>
      <c r="D139" s="19" t="s">
        <v>37</v>
      </c>
      <c r="E139" s="24" t="s">
        <v>365</v>
      </c>
      <c r="F139" s="25" t="s">
        <v>137</v>
      </c>
      <c r="G139" s="26">
        <v>1966</v>
      </c>
      <c r="H139" s="27">
        <v>0</v>
      </c>
      <c r="I139" s="27">
        <f>ROUND(ROUND(H139,2)*ROUND(G139,3),2)</f>
      </c>
      <c r="O139">
        <f>(I139*21)/100</f>
      </c>
      <c r="P139" t="s">
        <v>13</v>
      </c>
    </row>
    <row r="140" spans="1:5" ht="25.5" customHeight="1">
      <c r="A140" s="28" t="s">
        <v>40</v>
      </c>
      <c r="E140" s="29" t="s">
        <v>366</v>
      </c>
    </row>
    <row r="141" spans="1:5" ht="12.75" customHeight="1">
      <c r="A141" s="30" t="s">
        <v>42</v>
      </c>
      <c r="E141" s="31" t="s">
        <v>1029</v>
      </c>
    </row>
    <row r="142" spans="1:5" ht="102" customHeight="1">
      <c r="A142" t="s">
        <v>43</v>
      </c>
      <c r="E142" s="29" t="s">
        <v>368</v>
      </c>
    </row>
    <row r="143" spans="1:16" ht="12.75" customHeight="1">
      <c r="A143" s="19" t="s">
        <v>35</v>
      </c>
      <c r="B143" s="23" t="s">
        <v>259</v>
      </c>
      <c r="C143" s="23" t="s">
        <v>375</v>
      </c>
      <c r="D143" s="19" t="s">
        <v>50</v>
      </c>
      <c r="E143" s="24" t="s">
        <v>376</v>
      </c>
      <c r="F143" s="25" t="s">
        <v>137</v>
      </c>
      <c r="G143" s="26">
        <v>2294</v>
      </c>
      <c r="H143" s="27">
        <v>0</v>
      </c>
      <c r="I143" s="27">
        <f>ROUND(ROUND(H143,2)*ROUND(G143,3),2)</f>
      </c>
      <c r="O143">
        <f>(I143*21)/100</f>
      </c>
      <c r="P143" t="s">
        <v>13</v>
      </c>
    </row>
    <row r="144" spans="1:5" ht="25.5" customHeight="1">
      <c r="A144" s="28" t="s">
        <v>40</v>
      </c>
      <c r="E144" s="29" t="s">
        <v>377</v>
      </c>
    </row>
    <row r="145" spans="1:5" ht="12.75" customHeight="1">
      <c r="A145" s="30" t="s">
        <v>42</v>
      </c>
      <c r="E145" s="31" t="s">
        <v>1016</v>
      </c>
    </row>
    <row r="146" spans="1:5" ht="51" customHeight="1">
      <c r="A146" t="s">
        <v>43</v>
      </c>
      <c r="E146" s="29" t="s">
        <v>373</v>
      </c>
    </row>
    <row r="147" spans="1:16" ht="12.75" customHeight="1">
      <c r="A147" s="19" t="s">
        <v>35</v>
      </c>
      <c r="B147" s="23" t="s">
        <v>265</v>
      </c>
      <c r="C147" s="23" t="s">
        <v>375</v>
      </c>
      <c r="D147" s="19" t="s">
        <v>53</v>
      </c>
      <c r="E147" s="24" t="s">
        <v>376</v>
      </c>
      <c r="F147" s="25" t="s">
        <v>137</v>
      </c>
      <c r="G147" s="26">
        <v>2130</v>
      </c>
      <c r="H147" s="27">
        <v>0</v>
      </c>
      <c r="I147" s="27">
        <f>ROUND(ROUND(H147,2)*ROUND(G147,3),2)</f>
      </c>
      <c r="O147">
        <f>(I147*21)/100</f>
      </c>
      <c r="P147" t="s">
        <v>13</v>
      </c>
    </row>
    <row r="148" spans="1:5" ht="25.5" customHeight="1">
      <c r="A148" s="28" t="s">
        <v>40</v>
      </c>
      <c r="E148" s="29" t="s">
        <v>380</v>
      </c>
    </row>
    <row r="149" spans="1:5" ht="12.75" customHeight="1">
      <c r="A149" s="30" t="s">
        <v>42</v>
      </c>
      <c r="E149" s="31" t="s">
        <v>1030</v>
      </c>
    </row>
    <row r="150" spans="1:5" ht="51" customHeight="1">
      <c r="A150" t="s">
        <v>43</v>
      </c>
      <c r="E150" s="29" t="s">
        <v>373</v>
      </c>
    </row>
    <row r="151" spans="1:16" ht="12.75" customHeight="1">
      <c r="A151" s="19" t="s">
        <v>35</v>
      </c>
      <c r="B151" s="23" t="s">
        <v>271</v>
      </c>
      <c r="C151" s="23" t="s">
        <v>375</v>
      </c>
      <c r="D151" s="19" t="s">
        <v>127</v>
      </c>
      <c r="E151" s="24" t="s">
        <v>376</v>
      </c>
      <c r="F151" s="25" t="s">
        <v>137</v>
      </c>
      <c r="G151" s="26">
        <v>80</v>
      </c>
      <c r="H151" s="27">
        <v>0</v>
      </c>
      <c r="I151" s="27">
        <f>ROUND(ROUND(H151,2)*ROUND(G151,3),2)</f>
      </c>
      <c r="O151">
        <f>(I151*21)/100</f>
      </c>
      <c r="P151" t="s">
        <v>13</v>
      </c>
    </row>
    <row r="152" spans="1:5" ht="25.5" customHeight="1">
      <c r="A152" s="28" t="s">
        <v>40</v>
      </c>
      <c r="E152" s="29" t="s">
        <v>383</v>
      </c>
    </row>
    <row r="153" spans="1:5" ht="12.75" customHeight="1">
      <c r="A153" s="30" t="s">
        <v>42</v>
      </c>
      <c r="E153" s="31" t="s">
        <v>139</v>
      </c>
    </row>
    <row r="154" spans="1:5" ht="51" customHeight="1">
      <c r="A154" t="s">
        <v>43</v>
      </c>
      <c r="E154" s="29" t="s">
        <v>373</v>
      </c>
    </row>
    <row r="155" spans="1:16" ht="12.75" customHeight="1">
      <c r="A155" s="19" t="s">
        <v>35</v>
      </c>
      <c r="B155" s="23" t="s">
        <v>277</v>
      </c>
      <c r="C155" s="23" t="s">
        <v>387</v>
      </c>
      <c r="D155" s="19" t="s">
        <v>37</v>
      </c>
      <c r="E155" s="24" t="s">
        <v>388</v>
      </c>
      <c r="F155" s="25" t="s">
        <v>137</v>
      </c>
      <c r="G155" s="26">
        <v>1966</v>
      </c>
      <c r="H155" s="27">
        <v>0</v>
      </c>
      <c r="I155" s="27">
        <f>ROUND(ROUND(H155,2)*ROUND(G155,3),2)</f>
      </c>
      <c r="O155">
        <f>(I155*21)/100</f>
      </c>
      <c r="P155" t="s">
        <v>13</v>
      </c>
    </row>
    <row r="156" spans="1:5" ht="25.5" customHeight="1">
      <c r="A156" s="28" t="s">
        <v>40</v>
      </c>
      <c r="E156" s="29" t="s">
        <v>389</v>
      </c>
    </row>
    <row r="157" spans="1:5" ht="12.75" customHeight="1">
      <c r="A157" s="30" t="s">
        <v>42</v>
      </c>
      <c r="E157" s="31" t="s">
        <v>1029</v>
      </c>
    </row>
    <row r="158" spans="1:5" ht="51" customHeight="1">
      <c r="A158" t="s">
        <v>43</v>
      </c>
      <c r="E158" s="29" t="s">
        <v>373</v>
      </c>
    </row>
    <row r="159" spans="1:16" ht="12.75" customHeight="1">
      <c r="A159" s="19" t="s">
        <v>35</v>
      </c>
      <c r="B159" s="23" t="s">
        <v>284</v>
      </c>
      <c r="C159" s="23" t="s">
        <v>394</v>
      </c>
      <c r="D159" s="19" t="s">
        <v>37</v>
      </c>
      <c r="E159" s="24" t="s">
        <v>395</v>
      </c>
      <c r="F159" s="25" t="s">
        <v>137</v>
      </c>
      <c r="G159" s="26">
        <v>3304</v>
      </c>
      <c r="H159" s="27">
        <v>0</v>
      </c>
      <c r="I159" s="27">
        <f>ROUND(ROUND(H159,2)*ROUND(G159,3),2)</f>
      </c>
      <c r="O159">
        <f>(I159*21)/100</f>
      </c>
      <c r="P159" t="s">
        <v>13</v>
      </c>
    </row>
    <row r="160" spans="1:5" ht="63.75" customHeight="1">
      <c r="A160" s="28" t="s">
        <v>40</v>
      </c>
      <c r="E160" s="29" t="s">
        <v>800</v>
      </c>
    </row>
    <row r="161" spans="1:5" ht="12.75" customHeight="1">
      <c r="A161" s="30" t="s">
        <v>42</v>
      </c>
      <c r="E161" s="31" t="s">
        <v>1031</v>
      </c>
    </row>
    <row r="162" spans="1:5" ht="63.75" customHeight="1">
      <c r="A162" t="s">
        <v>43</v>
      </c>
      <c r="E162" s="29" t="s">
        <v>398</v>
      </c>
    </row>
    <row r="163" spans="1:16" ht="12.75" customHeight="1">
      <c r="A163" s="19" t="s">
        <v>35</v>
      </c>
      <c r="B163" s="23" t="s">
        <v>290</v>
      </c>
      <c r="C163" s="23" t="s">
        <v>930</v>
      </c>
      <c r="D163" s="19" t="s">
        <v>37</v>
      </c>
      <c r="E163" s="24" t="s">
        <v>931</v>
      </c>
      <c r="F163" s="25" t="s">
        <v>137</v>
      </c>
      <c r="G163" s="26">
        <v>1260</v>
      </c>
      <c r="H163" s="27">
        <v>0</v>
      </c>
      <c r="I163" s="27">
        <f>ROUND(ROUND(H163,2)*ROUND(G163,3),2)</f>
      </c>
      <c r="O163">
        <f>(I163*21)/100</f>
      </c>
      <c r="P163" t="s">
        <v>13</v>
      </c>
    </row>
    <row r="164" spans="1:5" ht="25.5" customHeight="1">
      <c r="A164" s="28" t="s">
        <v>40</v>
      </c>
      <c r="E164" s="29" t="s">
        <v>932</v>
      </c>
    </row>
    <row r="165" spans="1:5" ht="12.75" customHeight="1">
      <c r="A165" s="30" t="s">
        <v>42</v>
      </c>
      <c r="E165" s="31" t="s">
        <v>139</v>
      </c>
    </row>
    <row r="166" spans="1:5" ht="38.25" customHeight="1">
      <c r="A166" t="s">
        <v>43</v>
      </c>
      <c r="E166" s="29" t="s">
        <v>403</v>
      </c>
    </row>
    <row r="167" spans="1:16" ht="12.75" customHeight="1">
      <c r="A167" s="19" t="s">
        <v>35</v>
      </c>
      <c r="B167" s="23" t="s">
        <v>296</v>
      </c>
      <c r="C167" s="23" t="s">
        <v>405</v>
      </c>
      <c r="D167" s="19" t="s">
        <v>50</v>
      </c>
      <c r="E167" s="24" t="s">
        <v>406</v>
      </c>
      <c r="F167" s="25" t="s">
        <v>137</v>
      </c>
      <c r="G167" s="26">
        <v>2130</v>
      </c>
      <c r="H167" s="27">
        <v>0</v>
      </c>
      <c r="I167" s="27">
        <f>ROUND(ROUND(H167,2)*ROUND(G167,3),2)</f>
      </c>
      <c r="O167">
        <f>(I167*21)/100</f>
      </c>
      <c r="P167" t="s">
        <v>13</v>
      </c>
    </row>
    <row r="168" spans="1:5" ht="38.25" customHeight="1">
      <c r="A168" s="28" t="s">
        <v>40</v>
      </c>
      <c r="E168" s="29" t="s">
        <v>407</v>
      </c>
    </row>
    <row r="169" spans="1:5" ht="12.75" customHeight="1">
      <c r="A169" s="30" t="s">
        <v>42</v>
      </c>
      <c r="E169" s="31" t="s">
        <v>1030</v>
      </c>
    </row>
    <row r="170" spans="1:5" ht="51" customHeight="1">
      <c r="A170" t="s">
        <v>43</v>
      </c>
      <c r="E170" s="29" t="s">
        <v>409</v>
      </c>
    </row>
    <row r="171" spans="1:16" ht="12.75" customHeight="1">
      <c r="A171" s="19" t="s">
        <v>35</v>
      </c>
      <c r="B171" s="23" t="s">
        <v>298</v>
      </c>
      <c r="C171" s="23" t="s">
        <v>405</v>
      </c>
      <c r="D171" s="19" t="s">
        <v>53</v>
      </c>
      <c r="E171" s="24" t="s">
        <v>406</v>
      </c>
      <c r="F171" s="25" t="s">
        <v>137</v>
      </c>
      <c r="G171" s="26">
        <v>3304</v>
      </c>
      <c r="H171" s="27">
        <v>0</v>
      </c>
      <c r="I171" s="27">
        <f>ROUND(ROUND(H171,2)*ROUND(G171,3),2)</f>
      </c>
      <c r="O171">
        <f>(I171*21)/100</f>
      </c>
      <c r="P171" t="s">
        <v>13</v>
      </c>
    </row>
    <row r="172" spans="1:5" ht="38.25" customHeight="1">
      <c r="A172" s="28" t="s">
        <v>40</v>
      </c>
      <c r="E172" s="29" t="s">
        <v>411</v>
      </c>
    </row>
    <row r="173" spans="1:5" ht="12.75" customHeight="1">
      <c r="A173" s="30" t="s">
        <v>42</v>
      </c>
      <c r="E173" s="31" t="s">
        <v>1031</v>
      </c>
    </row>
    <row r="174" spans="1:5" ht="51" customHeight="1">
      <c r="A174" t="s">
        <v>43</v>
      </c>
      <c r="E174" s="29" t="s">
        <v>409</v>
      </c>
    </row>
    <row r="175" spans="1:16" ht="12.75" customHeight="1">
      <c r="A175" s="19" t="s">
        <v>35</v>
      </c>
      <c r="B175" s="23" t="s">
        <v>304</v>
      </c>
      <c r="C175" s="23" t="s">
        <v>414</v>
      </c>
      <c r="D175" s="19" t="s">
        <v>50</v>
      </c>
      <c r="E175" s="24" t="s">
        <v>415</v>
      </c>
      <c r="F175" s="25" t="s">
        <v>137</v>
      </c>
      <c r="G175" s="26">
        <v>2048</v>
      </c>
      <c r="H175" s="27">
        <v>0</v>
      </c>
      <c r="I175" s="27">
        <f>ROUND(ROUND(H175,2)*ROUND(G175,3),2)</f>
      </c>
      <c r="O175">
        <f>(I175*21)/100</f>
      </c>
      <c r="P175" t="s">
        <v>13</v>
      </c>
    </row>
    <row r="176" spans="1:5" ht="25.5" customHeight="1">
      <c r="A176" s="28" t="s">
        <v>40</v>
      </c>
      <c r="E176" s="29" t="s">
        <v>416</v>
      </c>
    </row>
    <row r="177" spans="1:5" ht="12.75" customHeight="1">
      <c r="A177" s="30" t="s">
        <v>42</v>
      </c>
      <c r="E177" s="31" t="s">
        <v>1032</v>
      </c>
    </row>
    <row r="178" spans="1:5" ht="51" customHeight="1">
      <c r="A178" t="s">
        <v>43</v>
      </c>
      <c r="E178" s="29" t="s">
        <v>409</v>
      </c>
    </row>
    <row r="179" spans="1:16" ht="12.75" customHeight="1">
      <c r="A179" s="19" t="s">
        <v>35</v>
      </c>
      <c r="B179" s="23" t="s">
        <v>310</v>
      </c>
      <c r="C179" s="23" t="s">
        <v>414</v>
      </c>
      <c r="D179" s="19" t="s">
        <v>53</v>
      </c>
      <c r="E179" s="24" t="s">
        <v>415</v>
      </c>
      <c r="F179" s="25" t="s">
        <v>137</v>
      </c>
      <c r="G179" s="26">
        <v>5192</v>
      </c>
      <c r="H179" s="27">
        <v>0</v>
      </c>
      <c r="I179" s="27">
        <f>ROUND(ROUND(H179,2)*ROUND(G179,3),2)</f>
      </c>
      <c r="O179">
        <f>(I179*21)/100</f>
      </c>
      <c r="P179" t="s">
        <v>13</v>
      </c>
    </row>
    <row r="180" spans="1:5" ht="25.5" customHeight="1">
      <c r="A180" s="28" t="s">
        <v>40</v>
      </c>
      <c r="E180" s="29" t="s">
        <v>419</v>
      </c>
    </row>
    <row r="181" spans="1:5" ht="12.75" customHeight="1">
      <c r="A181" s="30" t="s">
        <v>42</v>
      </c>
      <c r="E181" s="31" t="s">
        <v>1033</v>
      </c>
    </row>
    <row r="182" spans="1:5" ht="51" customHeight="1">
      <c r="A182" t="s">
        <v>43</v>
      </c>
      <c r="E182" s="29" t="s">
        <v>409</v>
      </c>
    </row>
    <row r="183" spans="1:16" ht="12.75" customHeight="1">
      <c r="A183" s="19" t="s">
        <v>35</v>
      </c>
      <c r="B183" s="23" t="s">
        <v>316</v>
      </c>
      <c r="C183" s="23" t="s">
        <v>422</v>
      </c>
      <c r="D183" s="19" t="s">
        <v>37</v>
      </c>
      <c r="E183" s="24" t="s">
        <v>423</v>
      </c>
      <c r="F183" s="25" t="s">
        <v>137</v>
      </c>
      <c r="G183" s="26">
        <v>4350</v>
      </c>
      <c r="H183" s="27">
        <v>0</v>
      </c>
      <c r="I183" s="27">
        <f>ROUND(ROUND(H183,2)*ROUND(G183,3),2)</f>
      </c>
      <c r="O183">
        <f>(I183*21)/100</f>
      </c>
      <c r="P183" t="s">
        <v>13</v>
      </c>
    </row>
    <row r="184" spans="1:5" ht="12.75" customHeight="1">
      <c r="A184" s="28" t="s">
        <v>40</v>
      </c>
      <c r="E184" s="29" t="s">
        <v>424</v>
      </c>
    </row>
    <row r="185" spans="1:5" ht="12.75" customHeight="1">
      <c r="A185" s="30" t="s">
        <v>42</v>
      </c>
      <c r="E185" s="31" t="s">
        <v>1034</v>
      </c>
    </row>
    <row r="186" spans="1:5" ht="51" customHeight="1">
      <c r="A186" t="s">
        <v>43</v>
      </c>
      <c r="E186" s="29" t="s">
        <v>409</v>
      </c>
    </row>
    <row r="187" spans="1:16" ht="12.75" customHeight="1">
      <c r="A187" s="19" t="s">
        <v>35</v>
      </c>
      <c r="B187" s="23" t="s">
        <v>322</v>
      </c>
      <c r="C187" s="23" t="s">
        <v>427</v>
      </c>
      <c r="D187" s="19" t="s">
        <v>37</v>
      </c>
      <c r="E187" s="24" t="s">
        <v>428</v>
      </c>
      <c r="F187" s="25" t="s">
        <v>137</v>
      </c>
      <c r="G187" s="26">
        <v>3480</v>
      </c>
      <c r="H187" s="27">
        <v>0</v>
      </c>
      <c r="I187" s="27">
        <f>ROUND(ROUND(H187,2)*ROUND(G187,3),2)</f>
      </c>
      <c r="O187">
        <f>(I187*21)/100</f>
      </c>
      <c r="P187" t="s">
        <v>13</v>
      </c>
    </row>
    <row r="188" spans="1:5" ht="12.75" customHeight="1">
      <c r="A188" s="28" t="s">
        <v>40</v>
      </c>
      <c r="E188" s="29" t="s">
        <v>429</v>
      </c>
    </row>
    <row r="189" spans="1:5" ht="12.75" customHeight="1">
      <c r="A189" s="30" t="s">
        <v>42</v>
      </c>
      <c r="E189" s="31" t="s">
        <v>1035</v>
      </c>
    </row>
    <row r="190" spans="1:5" ht="38.25" customHeight="1">
      <c r="A190" t="s">
        <v>43</v>
      </c>
      <c r="E190" s="29" t="s">
        <v>431</v>
      </c>
    </row>
    <row r="191" spans="1:16" ht="12.75" customHeight="1">
      <c r="A191" s="19" t="s">
        <v>35</v>
      </c>
      <c r="B191" s="23" t="s">
        <v>325</v>
      </c>
      <c r="C191" s="23" t="s">
        <v>433</v>
      </c>
      <c r="D191" s="19" t="s">
        <v>37</v>
      </c>
      <c r="E191" s="24" t="s">
        <v>434</v>
      </c>
      <c r="F191" s="25" t="s">
        <v>137</v>
      </c>
      <c r="G191" s="26">
        <v>5052</v>
      </c>
      <c r="H191" s="27">
        <v>0</v>
      </c>
      <c r="I191" s="27">
        <f>ROUND(ROUND(H191,2)*ROUND(G191,3),2)</f>
      </c>
      <c r="O191">
        <f>(I191*21)/100</f>
      </c>
      <c r="P191" t="s">
        <v>13</v>
      </c>
    </row>
    <row r="192" spans="1:5" ht="25.5" customHeight="1">
      <c r="A192" s="28" t="s">
        <v>40</v>
      </c>
      <c r="E192" s="29" t="s">
        <v>435</v>
      </c>
    </row>
    <row r="193" spans="1:5" ht="12.75" customHeight="1">
      <c r="A193" s="30" t="s">
        <v>42</v>
      </c>
      <c r="E193" s="31" t="s">
        <v>1036</v>
      </c>
    </row>
    <row r="194" spans="1:5" ht="89.25" customHeight="1">
      <c r="A194" t="s">
        <v>43</v>
      </c>
      <c r="E194" s="29" t="s">
        <v>436</v>
      </c>
    </row>
    <row r="195" spans="1:16" ht="12.75" customHeight="1">
      <c r="A195" s="19" t="s">
        <v>35</v>
      </c>
      <c r="B195" s="23" t="s">
        <v>328</v>
      </c>
      <c r="C195" s="23" t="s">
        <v>438</v>
      </c>
      <c r="D195" s="19" t="s">
        <v>37</v>
      </c>
      <c r="E195" s="24" t="s">
        <v>439</v>
      </c>
      <c r="F195" s="25" t="s">
        <v>137</v>
      </c>
      <c r="G195" s="26">
        <v>5192</v>
      </c>
      <c r="H195" s="27">
        <v>0</v>
      </c>
      <c r="I195" s="27">
        <f>ROUND(ROUND(H195,2)*ROUND(G195,3),2)</f>
      </c>
      <c r="O195">
        <f>(I195*21)/100</f>
      </c>
      <c r="P195" t="s">
        <v>13</v>
      </c>
    </row>
    <row r="196" spans="1:5" ht="25.5" customHeight="1">
      <c r="A196" s="28" t="s">
        <v>40</v>
      </c>
      <c r="E196" s="29" t="s">
        <v>440</v>
      </c>
    </row>
    <row r="197" spans="1:5" ht="12.75" customHeight="1">
      <c r="A197" s="30" t="s">
        <v>42</v>
      </c>
      <c r="E197" s="31" t="s">
        <v>1033</v>
      </c>
    </row>
    <row r="198" spans="1:5" ht="89.25" customHeight="1">
      <c r="A198" t="s">
        <v>43</v>
      </c>
      <c r="E198" s="29" t="s">
        <v>436</v>
      </c>
    </row>
    <row r="199" spans="1:16" ht="12.75" customHeight="1">
      <c r="A199" s="19" t="s">
        <v>35</v>
      </c>
      <c r="B199" s="23" t="s">
        <v>331</v>
      </c>
      <c r="C199" s="23" t="s">
        <v>442</v>
      </c>
      <c r="D199" s="19" t="s">
        <v>37</v>
      </c>
      <c r="E199" s="24" t="s">
        <v>443</v>
      </c>
      <c r="F199" s="25" t="s">
        <v>137</v>
      </c>
      <c r="G199" s="26">
        <v>2048</v>
      </c>
      <c r="H199" s="27">
        <v>0</v>
      </c>
      <c r="I199" s="27">
        <f>ROUND(ROUND(H199,2)*ROUND(G199,3),2)</f>
      </c>
      <c r="O199">
        <f>(I199*21)/100</f>
      </c>
      <c r="P199" t="s">
        <v>13</v>
      </c>
    </row>
    <row r="200" spans="1:5" ht="25.5" customHeight="1">
      <c r="A200" s="28" t="s">
        <v>40</v>
      </c>
      <c r="E200" s="29" t="s">
        <v>444</v>
      </c>
    </row>
    <row r="201" spans="1:5" ht="12.75" customHeight="1">
      <c r="A201" s="30" t="s">
        <v>42</v>
      </c>
      <c r="E201" s="31" t="s">
        <v>1032</v>
      </c>
    </row>
    <row r="202" spans="1:5" ht="89.25" customHeight="1">
      <c r="A202" t="s">
        <v>43</v>
      </c>
      <c r="E202" s="29" t="s">
        <v>436</v>
      </c>
    </row>
    <row r="203" spans="1:16" ht="12.75" customHeight="1">
      <c r="A203" s="19" t="s">
        <v>35</v>
      </c>
      <c r="B203" s="23" t="s">
        <v>337</v>
      </c>
      <c r="C203" s="23" t="s">
        <v>1037</v>
      </c>
      <c r="D203" s="19" t="s">
        <v>37</v>
      </c>
      <c r="E203" s="24" t="s">
        <v>1038</v>
      </c>
      <c r="F203" s="25" t="s">
        <v>137</v>
      </c>
      <c r="G203" s="26">
        <v>13.5</v>
      </c>
      <c r="H203" s="27">
        <v>0</v>
      </c>
      <c r="I203" s="27">
        <f>ROUND(ROUND(H203,2)*ROUND(G203,3),2)</f>
      </c>
      <c r="O203">
        <f>(I203*21)/100</f>
      </c>
      <c r="P203" t="s">
        <v>13</v>
      </c>
    </row>
    <row r="204" spans="1:5" ht="38.25" customHeight="1">
      <c r="A204" s="28" t="s">
        <v>40</v>
      </c>
      <c r="E204" s="29" t="s">
        <v>1039</v>
      </c>
    </row>
    <row r="205" spans="1:5" ht="12.75" customHeight="1">
      <c r="A205" s="30" t="s">
        <v>42</v>
      </c>
      <c r="E205" s="31" t="s">
        <v>1040</v>
      </c>
    </row>
    <row r="206" spans="1:5" ht="89.25" customHeight="1">
      <c r="A206" t="s">
        <v>43</v>
      </c>
      <c r="E206" s="29" t="s">
        <v>1041</v>
      </c>
    </row>
    <row r="207" spans="1:16" ht="12.75" customHeight="1">
      <c r="A207" s="19" t="s">
        <v>35</v>
      </c>
      <c r="B207" s="23" t="s">
        <v>344</v>
      </c>
      <c r="C207" s="23" t="s">
        <v>463</v>
      </c>
      <c r="D207" s="19" t="s">
        <v>50</v>
      </c>
      <c r="E207" s="24" t="s">
        <v>464</v>
      </c>
      <c r="F207" s="25" t="s">
        <v>179</v>
      </c>
      <c r="G207" s="26">
        <v>74</v>
      </c>
      <c r="H207" s="27">
        <v>0</v>
      </c>
      <c r="I207" s="27">
        <f>ROUND(ROUND(H207,2)*ROUND(G207,3),2)</f>
      </c>
      <c r="O207">
        <f>(I207*21)/100</f>
      </c>
      <c r="P207" t="s">
        <v>13</v>
      </c>
    </row>
    <row r="208" spans="1:5" ht="25.5" customHeight="1">
      <c r="A208" s="28" t="s">
        <v>40</v>
      </c>
      <c r="E208" s="29" t="s">
        <v>811</v>
      </c>
    </row>
    <row r="209" spans="1:5" ht="12.75" customHeight="1">
      <c r="A209" s="30" t="s">
        <v>42</v>
      </c>
      <c r="E209" s="31" t="s">
        <v>1042</v>
      </c>
    </row>
    <row r="210" spans="1:5" ht="38.25" customHeight="1">
      <c r="A210" t="s">
        <v>43</v>
      </c>
      <c r="E210" s="29" t="s">
        <v>467</v>
      </c>
    </row>
    <row r="211" spans="1:16" ht="12.75" customHeight="1">
      <c r="A211" s="19" t="s">
        <v>35</v>
      </c>
      <c r="B211" s="23" t="s">
        <v>351</v>
      </c>
      <c r="C211" s="23" t="s">
        <v>463</v>
      </c>
      <c r="D211" s="19" t="s">
        <v>53</v>
      </c>
      <c r="E211" s="24" t="s">
        <v>464</v>
      </c>
      <c r="F211" s="25" t="s">
        <v>179</v>
      </c>
      <c r="G211" s="26">
        <v>13</v>
      </c>
      <c r="H211" s="27">
        <v>0</v>
      </c>
      <c r="I211" s="27">
        <f>ROUND(ROUND(H211,2)*ROUND(G211,3),2)</f>
      </c>
      <c r="O211">
        <f>(I211*21)/100</f>
      </c>
      <c r="P211" t="s">
        <v>13</v>
      </c>
    </row>
    <row r="212" spans="1:5" ht="51" customHeight="1">
      <c r="A212" s="28" t="s">
        <v>40</v>
      </c>
      <c r="E212" s="29" t="s">
        <v>1043</v>
      </c>
    </row>
    <row r="213" spans="1:5" ht="12.75" customHeight="1">
      <c r="A213" s="30" t="s">
        <v>42</v>
      </c>
      <c r="E213" s="31" t="s">
        <v>1044</v>
      </c>
    </row>
    <row r="214" spans="1:5" ht="38.25" customHeight="1">
      <c r="A214" t="s">
        <v>43</v>
      </c>
      <c r="E214" s="29" t="s">
        <v>467</v>
      </c>
    </row>
    <row r="215" spans="1:9" ht="12.75" customHeight="1">
      <c r="A215" s="5" t="s">
        <v>33</v>
      </c>
      <c r="B215" s="5"/>
      <c r="C215" s="35" t="s">
        <v>27</v>
      </c>
      <c r="D215" s="5"/>
      <c r="E215" s="21" t="s">
        <v>1045</v>
      </c>
      <c r="F215" s="5"/>
      <c r="G215" s="5"/>
      <c r="H215" s="5"/>
      <c r="I215" s="36">
        <f>0+I216</f>
      </c>
    </row>
    <row r="216" spans="1:16" ht="12.75" customHeight="1">
      <c r="A216" s="19" t="s">
        <v>35</v>
      </c>
      <c r="B216" s="23" t="s">
        <v>357</v>
      </c>
      <c r="C216" s="23" t="s">
        <v>1046</v>
      </c>
      <c r="D216" s="19" t="s">
        <v>37</v>
      </c>
      <c r="E216" s="24" t="s">
        <v>1047</v>
      </c>
      <c r="F216" s="25" t="s">
        <v>137</v>
      </c>
      <c r="G216" s="26">
        <v>50</v>
      </c>
      <c r="H216" s="27">
        <v>0</v>
      </c>
      <c r="I216" s="27">
        <f>ROUND(ROUND(H216,2)*ROUND(G216,3),2)</f>
      </c>
      <c r="O216">
        <f>(I216*21)/100</f>
      </c>
      <c r="P216" t="s">
        <v>13</v>
      </c>
    </row>
    <row r="217" spans="1:5" ht="12.75" customHeight="1">
      <c r="A217" s="28" t="s">
        <v>40</v>
      </c>
      <c r="E217" s="29" t="s">
        <v>1048</v>
      </c>
    </row>
    <row r="218" spans="1:5" ht="12.75" customHeight="1">
      <c r="A218" s="30" t="s">
        <v>42</v>
      </c>
      <c r="E218" s="31" t="s">
        <v>37</v>
      </c>
    </row>
    <row r="219" spans="1:5" ht="12.75" customHeight="1">
      <c r="A219" t="s">
        <v>43</v>
      </c>
      <c r="E219" s="29" t="s">
        <v>1049</v>
      </c>
    </row>
    <row r="220" spans="1:9" ht="12.75" customHeight="1">
      <c r="A220" s="5" t="s">
        <v>33</v>
      </c>
      <c r="B220" s="5"/>
      <c r="C220" s="35" t="s">
        <v>62</v>
      </c>
      <c r="D220" s="5"/>
      <c r="E220" s="21" t="s">
        <v>468</v>
      </c>
      <c r="F220" s="5"/>
      <c r="G220" s="5"/>
      <c r="H220" s="5"/>
      <c r="I220" s="36">
        <f>0+I221</f>
      </c>
    </row>
    <row r="221" spans="1:16" ht="12.75" customHeight="1">
      <c r="A221" s="19" t="s">
        <v>35</v>
      </c>
      <c r="B221" s="23" t="s">
        <v>363</v>
      </c>
      <c r="C221" s="23" t="s">
        <v>1050</v>
      </c>
      <c r="D221" s="19" t="s">
        <v>37</v>
      </c>
      <c r="E221" s="24" t="s">
        <v>1051</v>
      </c>
      <c r="F221" s="25" t="s">
        <v>137</v>
      </c>
      <c r="G221" s="26">
        <v>30</v>
      </c>
      <c r="H221" s="27">
        <v>0</v>
      </c>
      <c r="I221" s="27">
        <f>ROUND(ROUND(H221,2)*ROUND(G221,3),2)</f>
      </c>
      <c r="O221">
        <f>(I221*21)/100</f>
      </c>
      <c r="P221" t="s">
        <v>13</v>
      </c>
    </row>
    <row r="222" spans="1:5" ht="25.5" customHeight="1">
      <c r="A222" s="28" t="s">
        <v>40</v>
      </c>
      <c r="E222" s="29" t="s">
        <v>1052</v>
      </c>
    </row>
    <row r="223" spans="1:5" ht="12.75" customHeight="1">
      <c r="A223" s="30" t="s">
        <v>42</v>
      </c>
      <c r="E223" s="31" t="s">
        <v>37</v>
      </c>
    </row>
    <row r="224" spans="1:5" ht="12.75" customHeight="1">
      <c r="A224" t="s">
        <v>43</v>
      </c>
      <c r="E224" s="29" t="s">
        <v>1053</v>
      </c>
    </row>
    <row r="225" spans="1:9" ht="12.75" customHeight="1">
      <c r="A225" s="5" t="s">
        <v>33</v>
      </c>
      <c r="B225" s="5"/>
      <c r="C225" s="35" t="s">
        <v>30</v>
      </c>
      <c r="D225" s="5"/>
      <c r="E225" s="21" t="s">
        <v>484</v>
      </c>
      <c r="F225" s="5"/>
      <c r="G225" s="5"/>
      <c r="H225" s="5"/>
      <c r="I225" s="36">
        <f>0+I226+I230+I234+I238+I242+I246+I250+I254+I258+I262+I266</f>
      </c>
    </row>
    <row r="226" spans="1:16" ht="12.75" customHeight="1">
      <c r="A226" s="19" t="s">
        <v>35</v>
      </c>
      <c r="B226" s="23" t="s">
        <v>369</v>
      </c>
      <c r="C226" s="23" t="s">
        <v>502</v>
      </c>
      <c r="D226" s="19" t="s">
        <v>37</v>
      </c>
      <c r="E226" s="24" t="s">
        <v>503</v>
      </c>
      <c r="F226" s="25" t="s">
        <v>76</v>
      </c>
      <c r="G226" s="26">
        <v>17</v>
      </c>
      <c r="H226" s="27">
        <v>0</v>
      </c>
      <c r="I226" s="27">
        <f>ROUND(ROUND(H226,2)*ROUND(G226,3),2)</f>
      </c>
      <c r="O226">
        <f>(I226*21)/100</f>
      </c>
      <c r="P226" t="s">
        <v>13</v>
      </c>
    </row>
    <row r="227" spans="1:5" ht="12.75" customHeight="1">
      <c r="A227" s="28" t="s">
        <v>40</v>
      </c>
      <c r="E227" s="29" t="s">
        <v>818</v>
      </c>
    </row>
    <row r="228" spans="1:5" ht="12.75" customHeight="1">
      <c r="A228" s="30" t="s">
        <v>42</v>
      </c>
      <c r="E228" s="31" t="s">
        <v>37</v>
      </c>
    </row>
    <row r="229" spans="1:5" ht="12.75" customHeight="1">
      <c r="A229" t="s">
        <v>43</v>
      </c>
      <c r="E229" s="29" t="s">
        <v>505</v>
      </c>
    </row>
    <row r="230" spans="1:16" ht="12.75" customHeight="1">
      <c r="A230" s="19" t="s">
        <v>35</v>
      </c>
      <c r="B230" s="23" t="s">
        <v>374</v>
      </c>
      <c r="C230" s="23" t="s">
        <v>507</v>
      </c>
      <c r="D230" s="19" t="s">
        <v>37</v>
      </c>
      <c r="E230" s="24" t="s">
        <v>508</v>
      </c>
      <c r="F230" s="25" t="s">
        <v>76</v>
      </c>
      <c r="G230" s="26">
        <v>11</v>
      </c>
      <c r="H230" s="27">
        <v>0</v>
      </c>
      <c r="I230" s="27">
        <f>ROUND(ROUND(H230,2)*ROUND(G230,3),2)</f>
      </c>
      <c r="O230">
        <f>(I230*21)/100</f>
      </c>
      <c r="P230" t="s">
        <v>13</v>
      </c>
    </row>
    <row r="231" spans="1:5" ht="25.5" customHeight="1">
      <c r="A231" s="28" t="s">
        <v>40</v>
      </c>
      <c r="E231" s="29" t="s">
        <v>509</v>
      </c>
    </row>
    <row r="232" spans="1:5" ht="12.75" customHeight="1">
      <c r="A232" s="30" t="s">
        <v>42</v>
      </c>
      <c r="E232" s="31" t="s">
        <v>37</v>
      </c>
    </row>
    <row r="233" spans="1:5" ht="12.75" customHeight="1">
      <c r="A233" t="s">
        <v>43</v>
      </c>
      <c r="E233" s="29" t="s">
        <v>505</v>
      </c>
    </row>
    <row r="234" spans="1:16" ht="12.75" customHeight="1">
      <c r="A234" s="19" t="s">
        <v>35</v>
      </c>
      <c r="B234" s="23" t="s">
        <v>379</v>
      </c>
      <c r="C234" s="23" t="s">
        <v>516</v>
      </c>
      <c r="D234" s="19" t="s">
        <v>50</v>
      </c>
      <c r="E234" s="24" t="s">
        <v>517</v>
      </c>
      <c r="F234" s="25" t="s">
        <v>179</v>
      </c>
      <c r="G234" s="26">
        <v>4</v>
      </c>
      <c r="H234" s="27">
        <v>0</v>
      </c>
      <c r="I234" s="27">
        <f>ROUND(ROUND(H234,2)*ROUND(G234,3),2)</f>
      </c>
      <c r="O234">
        <f>(I234*21)/100</f>
      </c>
      <c r="P234" t="s">
        <v>13</v>
      </c>
    </row>
    <row r="235" spans="1:5" ht="12.75" customHeight="1">
      <c r="A235" s="28" t="s">
        <v>40</v>
      </c>
      <c r="E235" s="29" t="s">
        <v>518</v>
      </c>
    </row>
    <row r="236" spans="1:5" ht="12.75" customHeight="1">
      <c r="A236" s="30" t="s">
        <v>42</v>
      </c>
      <c r="E236" s="31" t="s">
        <v>181</v>
      </c>
    </row>
    <row r="237" spans="1:5" ht="12.75" customHeight="1">
      <c r="A237" t="s">
        <v>43</v>
      </c>
      <c r="E237" s="29" t="s">
        <v>514</v>
      </c>
    </row>
    <row r="238" spans="1:16" ht="12.75" customHeight="1">
      <c r="A238" s="19" t="s">
        <v>35</v>
      </c>
      <c r="B238" s="23" t="s">
        <v>382</v>
      </c>
      <c r="C238" s="23" t="s">
        <v>516</v>
      </c>
      <c r="D238" s="19" t="s">
        <v>53</v>
      </c>
      <c r="E238" s="24" t="s">
        <v>517</v>
      </c>
      <c r="F238" s="25" t="s">
        <v>179</v>
      </c>
      <c r="G238" s="26">
        <v>79</v>
      </c>
      <c r="H238" s="27">
        <v>0</v>
      </c>
      <c r="I238" s="27">
        <f>ROUND(ROUND(H238,2)*ROUND(G238,3),2)</f>
      </c>
      <c r="O238">
        <f>(I238*21)/100</f>
      </c>
      <c r="P238" t="s">
        <v>13</v>
      </c>
    </row>
    <row r="239" spans="1:5" ht="12.75" customHeight="1">
      <c r="A239" s="28" t="s">
        <v>40</v>
      </c>
      <c r="E239" s="29" t="s">
        <v>520</v>
      </c>
    </row>
    <row r="240" spans="1:5" ht="12.75" customHeight="1">
      <c r="A240" s="30" t="s">
        <v>42</v>
      </c>
      <c r="E240" s="31" t="s">
        <v>181</v>
      </c>
    </row>
    <row r="241" spans="1:5" ht="12.75" customHeight="1">
      <c r="A241" t="s">
        <v>43</v>
      </c>
      <c r="E241" s="29" t="s">
        <v>514</v>
      </c>
    </row>
    <row r="242" spans="1:16" ht="12.75" customHeight="1">
      <c r="A242" s="19" t="s">
        <v>35</v>
      </c>
      <c r="B242" s="23" t="s">
        <v>384</v>
      </c>
      <c r="C242" s="23" t="s">
        <v>516</v>
      </c>
      <c r="D242" s="19" t="s">
        <v>127</v>
      </c>
      <c r="E242" s="24" t="s">
        <v>517</v>
      </c>
      <c r="F242" s="25" t="s">
        <v>179</v>
      </c>
      <c r="G242" s="26">
        <v>2</v>
      </c>
      <c r="H242" s="27">
        <v>0</v>
      </c>
      <c r="I242" s="27">
        <f>ROUND(ROUND(H242,2)*ROUND(G242,3),2)</f>
      </c>
      <c r="O242">
        <f>(I242*21)/100</f>
      </c>
      <c r="P242" t="s">
        <v>13</v>
      </c>
    </row>
    <row r="243" spans="1:5" ht="12.75" customHeight="1">
      <c r="A243" s="28" t="s">
        <v>40</v>
      </c>
      <c r="E243" s="29" t="s">
        <v>522</v>
      </c>
    </row>
    <row r="244" spans="1:5" ht="12.75" customHeight="1">
      <c r="A244" s="30" t="s">
        <v>42</v>
      </c>
      <c r="E244" s="31" t="s">
        <v>181</v>
      </c>
    </row>
    <row r="245" spans="1:5" ht="12.75" customHeight="1">
      <c r="A245" t="s">
        <v>43</v>
      </c>
      <c r="E245" s="29" t="s">
        <v>514</v>
      </c>
    </row>
    <row r="246" spans="1:16" ht="12.75" customHeight="1">
      <c r="A246" s="19" t="s">
        <v>35</v>
      </c>
      <c r="B246" s="23" t="s">
        <v>386</v>
      </c>
      <c r="C246" s="23" t="s">
        <v>526</v>
      </c>
      <c r="D246" s="19" t="s">
        <v>37</v>
      </c>
      <c r="E246" s="24" t="s">
        <v>527</v>
      </c>
      <c r="F246" s="25" t="s">
        <v>179</v>
      </c>
      <c r="G246" s="26">
        <v>74</v>
      </c>
      <c r="H246" s="27">
        <v>0</v>
      </c>
      <c r="I246" s="27">
        <f>ROUND(ROUND(H246,2)*ROUND(G246,3),2)</f>
      </c>
      <c r="O246">
        <f>(I246*21)/100</f>
      </c>
      <c r="P246" t="s">
        <v>13</v>
      </c>
    </row>
    <row r="247" spans="1:5" ht="25.5" customHeight="1">
      <c r="A247" s="28" t="s">
        <v>40</v>
      </c>
      <c r="E247" s="29" t="s">
        <v>528</v>
      </c>
    </row>
    <row r="248" spans="1:5" ht="12.75" customHeight="1">
      <c r="A248" s="30" t="s">
        <v>42</v>
      </c>
      <c r="E248" s="31" t="s">
        <v>1042</v>
      </c>
    </row>
    <row r="249" spans="1:5" ht="12.75" customHeight="1">
      <c r="A249" t="s">
        <v>43</v>
      </c>
      <c r="E249" s="29" t="s">
        <v>529</v>
      </c>
    </row>
    <row r="250" spans="1:16" ht="12.75" customHeight="1">
      <c r="A250" s="19" t="s">
        <v>35</v>
      </c>
      <c r="B250" s="23" t="s">
        <v>391</v>
      </c>
      <c r="C250" s="23" t="s">
        <v>531</v>
      </c>
      <c r="D250" s="19" t="s">
        <v>37</v>
      </c>
      <c r="E250" s="24" t="s">
        <v>532</v>
      </c>
      <c r="F250" s="25" t="s">
        <v>179</v>
      </c>
      <c r="G250" s="26">
        <v>74</v>
      </c>
      <c r="H250" s="27">
        <v>0</v>
      </c>
      <c r="I250" s="27">
        <f>ROUND(ROUND(H250,2)*ROUND(G250,3),2)</f>
      </c>
      <c r="O250">
        <f>(I250*21)/100</f>
      </c>
      <c r="P250" t="s">
        <v>13</v>
      </c>
    </row>
    <row r="251" spans="1:5" ht="12.75" customHeight="1">
      <c r="A251" s="28" t="s">
        <v>40</v>
      </c>
      <c r="E251" s="29" t="s">
        <v>533</v>
      </c>
    </row>
    <row r="252" spans="1:5" ht="12.75" customHeight="1">
      <c r="A252" s="30" t="s">
        <v>42</v>
      </c>
      <c r="E252" s="31" t="s">
        <v>1042</v>
      </c>
    </row>
    <row r="253" spans="1:5" ht="12.75" customHeight="1">
      <c r="A253" t="s">
        <v>43</v>
      </c>
      <c r="E253" s="29" t="s">
        <v>529</v>
      </c>
    </row>
    <row r="254" spans="1:16" ht="12.75" customHeight="1">
      <c r="A254" s="19" t="s">
        <v>35</v>
      </c>
      <c r="B254" s="23" t="s">
        <v>393</v>
      </c>
      <c r="C254" s="23" t="s">
        <v>536</v>
      </c>
      <c r="D254" s="19" t="s">
        <v>37</v>
      </c>
      <c r="E254" s="24" t="s">
        <v>537</v>
      </c>
      <c r="F254" s="25" t="s">
        <v>179</v>
      </c>
      <c r="G254" s="26">
        <v>34</v>
      </c>
      <c r="H254" s="27">
        <v>0</v>
      </c>
      <c r="I254" s="27">
        <f>ROUND(ROUND(H254,2)*ROUND(G254,3),2)</f>
      </c>
      <c r="O254">
        <f>(I254*21)/100</f>
      </c>
      <c r="P254" t="s">
        <v>13</v>
      </c>
    </row>
    <row r="255" spans="1:5" ht="25.5" customHeight="1">
      <c r="A255" s="28" t="s">
        <v>40</v>
      </c>
      <c r="E255" s="29" t="s">
        <v>538</v>
      </c>
    </row>
    <row r="256" spans="1:5" ht="12.75" customHeight="1">
      <c r="A256" s="30" t="s">
        <v>42</v>
      </c>
      <c r="E256" s="31" t="s">
        <v>181</v>
      </c>
    </row>
    <row r="257" spans="1:5" ht="76.5" customHeight="1">
      <c r="A257" t="s">
        <v>43</v>
      </c>
      <c r="E257" s="29" t="s">
        <v>540</v>
      </c>
    </row>
    <row r="258" spans="1:16" ht="12.75" customHeight="1">
      <c r="A258" s="19" t="s">
        <v>35</v>
      </c>
      <c r="B258" s="23" t="s">
        <v>399</v>
      </c>
      <c r="C258" s="23" t="s">
        <v>1054</v>
      </c>
      <c r="D258" s="19" t="s">
        <v>37</v>
      </c>
      <c r="E258" s="24" t="s">
        <v>1055</v>
      </c>
      <c r="F258" s="25" t="s">
        <v>137</v>
      </c>
      <c r="G258" s="26">
        <v>30</v>
      </c>
      <c r="H258" s="27">
        <v>0</v>
      </c>
      <c r="I258" s="27">
        <f>ROUND(ROUND(H258,2)*ROUND(G258,3),2)</f>
      </c>
      <c r="O258">
        <f>(I258*21)/100</f>
      </c>
      <c r="P258" t="s">
        <v>13</v>
      </c>
    </row>
    <row r="259" spans="1:5" ht="12.75" customHeight="1">
      <c r="A259" s="28" t="s">
        <v>40</v>
      </c>
      <c r="E259" s="29" t="s">
        <v>1056</v>
      </c>
    </row>
    <row r="260" spans="1:5" ht="12.75" customHeight="1">
      <c r="A260" s="30" t="s">
        <v>42</v>
      </c>
      <c r="E260" s="31" t="s">
        <v>37</v>
      </c>
    </row>
    <row r="261" spans="1:5" ht="12.75" customHeight="1">
      <c r="A261" t="s">
        <v>43</v>
      </c>
      <c r="E261" s="29" t="s">
        <v>1057</v>
      </c>
    </row>
    <row r="262" spans="1:16" ht="12.75" customHeight="1">
      <c r="A262" s="19" t="s">
        <v>35</v>
      </c>
      <c r="B262" s="23" t="s">
        <v>404</v>
      </c>
      <c r="C262" s="23" t="s">
        <v>544</v>
      </c>
      <c r="D262" s="19" t="s">
        <v>37</v>
      </c>
      <c r="E262" s="24" t="s">
        <v>545</v>
      </c>
      <c r="F262" s="25" t="s">
        <v>121</v>
      </c>
      <c r="G262" s="26">
        <v>5</v>
      </c>
      <c r="H262" s="27">
        <v>0</v>
      </c>
      <c r="I262" s="27">
        <f>ROUND(ROUND(H262,2)*ROUND(G262,3),2)</f>
      </c>
      <c r="O262">
        <f>(I262*21)/100</f>
      </c>
      <c r="P262" t="s">
        <v>13</v>
      </c>
    </row>
    <row r="263" spans="1:5" ht="12.75" customHeight="1">
      <c r="A263" s="28" t="s">
        <v>40</v>
      </c>
      <c r="E263" s="29" t="s">
        <v>546</v>
      </c>
    </row>
    <row r="264" spans="1:5" ht="12.75" customHeight="1">
      <c r="A264" s="30" t="s">
        <v>42</v>
      </c>
      <c r="E264" s="31" t="s">
        <v>37</v>
      </c>
    </row>
    <row r="265" spans="1:5" ht="63.75" customHeight="1">
      <c r="A265" t="s">
        <v>43</v>
      </c>
      <c r="E265" s="29" t="s">
        <v>547</v>
      </c>
    </row>
    <row r="266" spans="1:16" ht="12.75" customHeight="1">
      <c r="A266" s="19" t="s">
        <v>35</v>
      </c>
      <c r="B266" s="23" t="s">
        <v>410</v>
      </c>
      <c r="C266" s="23" t="s">
        <v>824</v>
      </c>
      <c r="D266" s="19" t="s">
        <v>37</v>
      </c>
      <c r="E266" s="24" t="s">
        <v>825</v>
      </c>
      <c r="F266" s="25" t="s">
        <v>121</v>
      </c>
      <c r="G266" s="26">
        <v>1</v>
      </c>
      <c r="H266" s="27">
        <v>0</v>
      </c>
      <c r="I266" s="27">
        <f>ROUND(ROUND(H266,2)*ROUND(G266,3),2)</f>
      </c>
      <c r="O266">
        <f>(I266*21)/100</f>
      </c>
      <c r="P266" t="s">
        <v>13</v>
      </c>
    </row>
    <row r="267" spans="1:5" ht="25.5" customHeight="1">
      <c r="A267" s="28" t="s">
        <v>40</v>
      </c>
      <c r="E267" s="29" t="s">
        <v>1058</v>
      </c>
    </row>
    <row r="268" spans="1:5" ht="12.75" customHeight="1">
      <c r="A268" s="30" t="s">
        <v>42</v>
      </c>
      <c r="E268" s="31" t="s">
        <v>37</v>
      </c>
    </row>
    <row r="269" spans="1:5" ht="25.5" customHeight="1">
      <c r="A269" t="s">
        <v>43</v>
      </c>
      <c r="E269" s="29" t="s">
        <v>748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1059</v>
      </c>
      <c r="I3" s="32">
        <f>0+I9+I14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995</v>
      </c>
      <c r="D4" s="1"/>
      <c r="E4" s="10" t="s">
        <v>996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1059</v>
      </c>
      <c r="D5" s="5"/>
      <c r="E5" s="14" t="s">
        <v>554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555</v>
      </c>
      <c r="D10" s="19" t="s">
        <v>37</v>
      </c>
      <c r="E10" s="24" t="s">
        <v>556</v>
      </c>
      <c r="F10" s="25" t="s">
        <v>557</v>
      </c>
      <c r="G10" s="26">
        <v>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558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83</v>
      </c>
    </row>
    <row r="14" spans="1:9" ht="12.75" customHeight="1">
      <c r="A14" s="5" t="s">
        <v>33</v>
      </c>
      <c r="B14" s="5"/>
      <c r="C14" s="35" t="s">
        <v>30</v>
      </c>
      <c r="D14" s="5"/>
      <c r="E14" s="21" t="s">
        <v>484</v>
      </c>
      <c r="F14" s="5"/>
      <c r="G14" s="5"/>
      <c r="H14" s="5"/>
      <c r="I14" s="36">
        <f>0+I15+I19+I23+I27+I31+I35+I39+I43+I47+I51+I55</f>
      </c>
    </row>
    <row r="15" spans="1:16" ht="12.75" customHeight="1">
      <c r="A15" s="19" t="s">
        <v>35</v>
      </c>
      <c r="B15" s="23" t="s">
        <v>13</v>
      </c>
      <c r="C15" s="23" t="s">
        <v>559</v>
      </c>
      <c r="D15" s="19" t="s">
        <v>37</v>
      </c>
      <c r="E15" s="24" t="s">
        <v>560</v>
      </c>
      <c r="F15" s="25" t="s">
        <v>76</v>
      </c>
      <c r="G15" s="26">
        <v>12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12.75" customHeight="1">
      <c r="A16" s="28" t="s">
        <v>40</v>
      </c>
      <c r="E16" s="29" t="s">
        <v>37</v>
      </c>
    </row>
    <row r="17" spans="1:5" ht="12.75" customHeight="1">
      <c r="A17" s="30" t="s">
        <v>42</v>
      </c>
      <c r="E17" s="31" t="s">
        <v>37</v>
      </c>
    </row>
    <row r="18" spans="1:5" ht="12.75" customHeight="1">
      <c r="A18" t="s">
        <v>43</v>
      </c>
      <c r="E18" s="29" t="s">
        <v>561</v>
      </c>
    </row>
    <row r="19" spans="1:16" ht="12.75" customHeight="1">
      <c r="A19" s="19" t="s">
        <v>35</v>
      </c>
      <c r="B19" s="23" t="s">
        <v>12</v>
      </c>
      <c r="C19" s="23" t="s">
        <v>562</v>
      </c>
      <c r="D19" s="19" t="s">
        <v>37</v>
      </c>
      <c r="E19" s="24" t="s">
        <v>563</v>
      </c>
      <c r="F19" s="25" t="s">
        <v>76</v>
      </c>
      <c r="G19" s="26">
        <v>35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564</v>
      </c>
    </row>
    <row r="21" spans="1:5" ht="12.75" customHeight="1">
      <c r="A21" s="30" t="s">
        <v>42</v>
      </c>
      <c r="E21" s="31" t="s">
        <v>1060</v>
      </c>
    </row>
    <row r="22" spans="1:5" ht="38.25" customHeight="1">
      <c r="A22" t="s">
        <v>43</v>
      </c>
      <c r="E22" s="29" t="s">
        <v>565</v>
      </c>
    </row>
    <row r="23" spans="1:16" ht="12.75" customHeight="1">
      <c r="A23" s="19" t="s">
        <v>35</v>
      </c>
      <c r="B23" s="23" t="s">
        <v>23</v>
      </c>
      <c r="C23" s="23" t="s">
        <v>502</v>
      </c>
      <c r="D23" s="19" t="s">
        <v>37</v>
      </c>
      <c r="E23" s="24" t="s">
        <v>503</v>
      </c>
      <c r="F23" s="25" t="s">
        <v>76</v>
      </c>
      <c r="G23" s="26">
        <v>35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12.75" customHeight="1">
      <c r="A24" s="28" t="s">
        <v>40</v>
      </c>
      <c r="E24" s="29" t="s">
        <v>37</v>
      </c>
    </row>
    <row r="25" spans="1:5" ht="12.75" customHeight="1">
      <c r="A25" s="30" t="s">
        <v>42</v>
      </c>
      <c r="E25" s="31" t="s">
        <v>37</v>
      </c>
    </row>
    <row r="26" spans="1:5" ht="12.75" customHeight="1">
      <c r="A26" t="s">
        <v>43</v>
      </c>
      <c r="E26" s="29" t="s">
        <v>505</v>
      </c>
    </row>
    <row r="27" spans="1:16" ht="12.75" customHeight="1">
      <c r="A27" s="19" t="s">
        <v>35</v>
      </c>
      <c r="B27" s="23" t="s">
        <v>25</v>
      </c>
      <c r="C27" s="23" t="s">
        <v>566</v>
      </c>
      <c r="D27" s="19" t="s">
        <v>37</v>
      </c>
      <c r="E27" s="24" t="s">
        <v>567</v>
      </c>
      <c r="F27" s="25" t="s">
        <v>76</v>
      </c>
      <c r="G27" s="26">
        <v>6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25.5" customHeight="1">
      <c r="A28" s="28" t="s">
        <v>40</v>
      </c>
      <c r="E28" s="29" t="s">
        <v>568</v>
      </c>
    </row>
    <row r="29" spans="1:5" ht="12.75" customHeight="1">
      <c r="A29" s="30" t="s">
        <v>42</v>
      </c>
      <c r="E29" s="31" t="s">
        <v>1060</v>
      </c>
    </row>
    <row r="30" spans="1:5" ht="38.25" customHeight="1">
      <c r="A30" t="s">
        <v>43</v>
      </c>
      <c r="E30" s="29" t="s">
        <v>565</v>
      </c>
    </row>
    <row r="31" spans="1:16" ht="12.75" customHeight="1">
      <c r="A31" s="19" t="s">
        <v>35</v>
      </c>
      <c r="B31" s="23" t="s">
        <v>27</v>
      </c>
      <c r="C31" s="23" t="s">
        <v>569</v>
      </c>
      <c r="D31" s="19" t="s">
        <v>37</v>
      </c>
      <c r="E31" s="24" t="s">
        <v>570</v>
      </c>
      <c r="F31" s="25" t="s">
        <v>76</v>
      </c>
      <c r="G31" s="26">
        <v>6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37</v>
      </c>
    </row>
    <row r="33" spans="1:5" ht="12.75" customHeight="1">
      <c r="A33" s="30" t="s">
        <v>42</v>
      </c>
      <c r="E33" s="31" t="s">
        <v>37</v>
      </c>
    </row>
    <row r="34" spans="1:5" ht="12.75" customHeight="1">
      <c r="A34" t="s">
        <v>43</v>
      </c>
      <c r="E34" s="29" t="s">
        <v>505</v>
      </c>
    </row>
    <row r="35" spans="1:16" ht="12.75" customHeight="1">
      <c r="A35" s="19" t="s">
        <v>35</v>
      </c>
      <c r="B35" s="23" t="s">
        <v>62</v>
      </c>
      <c r="C35" s="23" t="s">
        <v>571</v>
      </c>
      <c r="D35" s="19" t="s">
        <v>37</v>
      </c>
      <c r="E35" s="24" t="s">
        <v>572</v>
      </c>
      <c r="F35" s="25" t="s">
        <v>76</v>
      </c>
      <c r="G35" s="26">
        <v>3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25.5" customHeight="1">
      <c r="A36" s="28" t="s">
        <v>40</v>
      </c>
      <c r="E36" s="29" t="s">
        <v>573</v>
      </c>
    </row>
    <row r="37" spans="1:5" ht="12.75" customHeight="1">
      <c r="A37" s="30" t="s">
        <v>42</v>
      </c>
      <c r="E37" s="31" t="s">
        <v>1060</v>
      </c>
    </row>
    <row r="38" spans="1:5" ht="51" customHeight="1">
      <c r="A38" t="s">
        <v>43</v>
      </c>
      <c r="E38" s="29" t="s">
        <v>574</v>
      </c>
    </row>
    <row r="39" spans="1:16" ht="12.75" customHeight="1">
      <c r="A39" s="19" t="s">
        <v>35</v>
      </c>
      <c r="B39" s="23" t="s">
        <v>66</v>
      </c>
      <c r="C39" s="23" t="s">
        <v>575</v>
      </c>
      <c r="D39" s="19" t="s">
        <v>37</v>
      </c>
      <c r="E39" s="24" t="s">
        <v>576</v>
      </c>
      <c r="F39" s="25" t="s">
        <v>76</v>
      </c>
      <c r="G39" s="26">
        <v>3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37</v>
      </c>
    </row>
    <row r="41" spans="1:5" ht="12.75" customHeight="1">
      <c r="A41" s="30" t="s">
        <v>42</v>
      </c>
      <c r="E41" s="31" t="s">
        <v>37</v>
      </c>
    </row>
    <row r="42" spans="1:5" ht="12.75" customHeight="1">
      <c r="A42" t="s">
        <v>43</v>
      </c>
      <c r="E42" s="29" t="s">
        <v>577</v>
      </c>
    </row>
    <row r="43" spans="1:16" ht="12.75" customHeight="1">
      <c r="A43" s="19" t="s">
        <v>35</v>
      </c>
      <c r="B43" s="23" t="s">
        <v>30</v>
      </c>
      <c r="C43" s="23" t="s">
        <v>578</v>
      </c>
      <c r="D43" s="19" t="s">
        <v>37</v>
      </c>
      <c r="E43" s="24" t="s">
        <v>579</v>
      </c>
      <c r="F43" s="25" t="s">
        <v>76</v>
      </c>
      <c r="G43" s="26">
        <v>3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 customHeight="1">
      <c r="A44" s="28" t="s">
        <v>40</v>
      </c>
      <c r="E44" s="29" t="s">
        <v>580</v>
      </c>
    </row>
    <row r="45" spans="1:5" ht="12.75" customHeight="1">
      <c r="A45" s="30" t="s">
        <v>42</v>
      </c>
      <c r="E45" s="31" t="s">
        <v>1060</v>
      </c>
    </row>
    <row r="46" spans="1:5" ht="38.25" customHeight="1">
      <c r="A46" t="s">
        <v>43</v>
      </c>
      <c r="E46" s="29" t="s">
        <v>581</v>
      </c>
    </row>
    <row r="47" spans="1:16" ht="12.75" customHeight="1">
      <c r="A47" s="19" t="s">
        <v>35</v>
      </c>
      <c r="B47" s="23" t="s">
        <v>32</v>
      </c>
      <c r="C47" s="23" t="s">
        <v>582</v>
      </c>
      <c r="D47" s="19" t="s">
        <v>37</v>
      </c>
      <c r="E47" s="24" t="s">
        <v>583</v>
      </c>
      <c r="F47" s="25" t="s">
        <v>76</v>
      </c>
      <c r="G47" s="26">
        <v>3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 customHeight="1">
      <c r="A48" s="28" t="s">
        <v>40</v>
      </c>
      <c r="E48" s="29" t="s">
        <v>37</v>
      </c>
    </row>
    <row r="49" spans="1:5" ht="12.75" customHeight="1">
      <c r="A49" s="30" t="s">
        <v>42</v>
      </c>
      <c r="E49" s="31" t="s">
        <v>37</v>
      </c>
    </row>
    <row r="50" spans="1:5" ht="12.75" customHeight="1">
      <c r="A50" t="s">
        <v>43</v>
      </c>
      <c r="E50" s="29" t="s">
        <v>577</v>
      </c>
    </row>
    <row r="51" spans="1:16" ht="12.75" customHeight="1">
      <c r="A51" s="19" t="s">
        <v>35</v>
      </c>
      <c r="B51" s="23" t="s">
        <v>79</v>
      </c>
      <c r="C51" s="23" t="s">
        <v>584</v>
      </c>
      <c r="D51" s="19" t="s">
        <v>37</v>
      </c>
      <c r="E51" s="24" t="s">
        <v>585</v>
      </c>
      <c r="F51" s="25" t="s">
        <v>179</v>
      </c>
      <c r="G51" s="26">
        <v>100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12.75" customHeight="1">
      <c r="A52" s="28" t="s">
        <v>40</v>
      </c>
      <c r="E52" s="29" t="s">
        <v>586</v>
      </c>
    </row>
    <row r="53" spans="1:5" ht="12.75" customHeight="1">
      <c r="A53" s="30" t="s">
        <v>42</v>
      </c>
      <c r="E53" s="31" t="s">
        <v>37</v>
      </c>
    </row>
    <row r="54" spans="1:5" ht="38.25" customHeight="1">
      <c r="A54" t="s">
        <v>43</v>
      </c>
      <c r="E54" s="29" t="s">
        <v>581</v>
      </c>
    </row>
    <row r="55" spans="1:16" ht="12.75" customHeight="1">
      <c r="A55" s="19" t="s">
        <v>35</v>
      </c>
      <c r="B55" s="23" t="s">
        <v>158</v>
      </c>
      <c r="C55" s="23" t="s">
        <v>587</v>
      </c>
      <c r="D55" s="19" t="s">
        <v>37</v>
      </c>
      <c r="E55" s="24" t="s">
        <v>588</v>
      </c>
      <c r="F55" s="25" t="s">
        <v>179</v>
      </c>
      <c r="G55" s="26">
        <v>100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 customHeight="1">
      <c r="A56" s="28" t="s">
        <v>40</v>
      </c>
      <c r="E56" s="29" t="s">
        <v>37</v>
      </c>
    </row>
    <row r="57" spans="1:5" ht="12.75" customHeight="1">
      <c r="A57" s="30" t="s">
        <v>42</v>
      </c>
      <c r="E57" s="31" t="s">
        <v>37</v>
      </c>
    </row>
    <row r="58" spans="1:5" ht="12.75" customHeight="1">
      <c r="A58" t="s">
        <v>43</v>
      </c>
      <c r="E58" s="29" t="s">
        <v>577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1061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995</v>
      </c>
      <c r="D4" s="1"/>
      <c r="E4" s="10" t="s">
        <v>996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1061</v>
      </c>
      <c r="D5" s="5"/>
      <c r="E5" s="14" t="s">
        <v>590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30</v>
      </c>
      <c r="D9" s="15"/>
      <c r="E9" s="21" t="s">
        <v>484</v>
      </c>
      <c r="F9" s="15"/>
      <c r="G9" s="15"/>
      <c r="H9" s="15"/>
      <c r="I9" s="22">
        <f>0+I10+I14+I18+I22+I26+I30+I34+I38+I42</f>
      </c>
    </row>
    <row r="10" spans="1:16" ht="12.75" customHeight="1">
      <c r="A10" s="19" t="s">
        <v>35</v>
      </c>
      <c r="B10" s="23" t="s">
        <v>19</v>
      </c>
      <c r="C10" s="23" t="s">
        <v>591</v>
      </c>
      <c r="D10" s="19" t="s">
        <v>50</v>
      </c>
      <c r="E10" s="24" t="s">
        <v>592</v>
      </c>
      <c r="F10" s="25" t="s">
        <v>76</v>
      </c>
      <c r="G10" s="26">
        <v>76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593</v>
      </c>
    </row>
    <row r="12" spans="1:5" ht="12.75" customHeight="1">
      <c r="A12" s="30" t="s">
        <v>42</v>
      </c>
      <c r="E12" s="31" t="s">
        <v>37</v>
      </c>
    </row>
    <row r="13" spans="1:5" ht="51" customHeight="1">
      <c r="A13" t="s">
        <v>43</v>
      </c>
      <c r="E13" s="29" t="s">
        <v>594</v>
      </c>
    </row>
    <row r="14" spans="1:16" ht="12.75" customHeight="1">
      <c r="A14" s="19" t="s">
        <v>35</v>
      </c>
      <c r="B14" s="23" t="s">
        <v>13</v>
      </c>
      <c r="C14" s="23" t="s">
        <v>591</v>
      </c>
      <c r="D14" s="19" t="s">
        <v>53</v>
      </c>
      <c r="E14" s="24" t="s">
        <v>592</v>
      </c>
      <c r="F14" s="25" t="s">
        <v>76</v>
      </c>
      <c r="G14" s="26">
        <v>4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25.5" customHeight="1">
      <c r="A15" s="28" t="s">
        <v>40</v>
      </c>
      <c r="E15" s="29" t="s">
        <v>595</v>
      </c>
    </row>
    <row r="16" spans="1:5" ht="12.75" customHeight="1">
      <c r="A16" s="30" t="s">
        <v>42</v>
      </c>
      <c r="E16" s="31" t="s">
        <v>37</v>
      </c>
    </row>
    <row r="17" spans="1:5" ht="51" customHeight="1">
      <c r="A17" t="s">
        <v>43</v>
      </c>
      <c r="E17" s="29" t="s">
        <v>594</v>
      </c>
    </row>
    <row r="18" spans="1:16" ht="12.75" customHeight="1">
      <c r="A18" s="19" t="s">
        <v>35</v>
      </c>
      <c r="B18" s="23" t="s">
        <v>12</v>
      </c>
      <c r="C18" s="23" t="s">
        <v>596</v>
      </c>
      <c r="D18" s="19" t="s">
        <v>37</v>
      </c>
      <c r="E18" s="24" t="s">
        <v>597</v>
      </c>
      <c r="F18" s="25" t="s">
        <v>76</v>
      </c>
      <c r="G18" s="26">
        <v>8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598</v>
      </c>
    </row>
    <row r="20" spans="1:5" ht="12.75" customHeight="1">
      <c r="A20" s="30" t="s">
        <v>42</v>
      </c>
      <c r="E20" s="31" t="s">
        <v>37</v>
      </c>
    </row>
    <row r="21" spans="1:5" ht="51" customHeight="1">
      <c r="A21" t="s">
        <v>43</v>
      </c>
      <c r="E21" s="29" t="s">
        <v>594</v>
      </c>
    </row>
    <row r="22" spans="1:16" ht="12.75" customHeight="1">
      <c r="A22" s="19" t="s">
        <v>35</v>
      </c>
      <c r="B22" s="23" t="s">
        <v>23</v>
      </c>
      <c r="C22" s="23" t="s">
        <v>562</v>
      </c>
      <c r="D22" s="19" t="s">
        <v>50</v>
      </c>
      <c r="E22" s="24" t="s">
        <v>563</v>
      </c>
      <c r="F22" s="25" t="s">
        <v>76</v>
      </c>
      <c r="G22" s="26">
        <v>11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51" customHeight="1">
      <c r="A23" s="28" t="s">
        <v>40</v>
      </c>
      <c r="E23" s="29" t="s">
        <v>603</v>
      </c>
    </row>
    <row r="24" spans="1:5" ht="12.75" customHeight="1">
      <c r="A24" s="30" t="s">
        <v>42</v>
      </c>
      <c r="E24" s="31" t="s">
        <v>37</v>
      </c>
    </row>
    <row r="25" spans="1:5" ht="38.25" customHeight="1">
      <c r="A25" t="s">
        <v>43</v>
      </c>
      <c r="E25" s="29" t="s">
        <v>565</v>
      </c>
    </row>
    <row r="26" spans="1:16" ht="12.75" customHeight="1">
      <c r="A26" s="19" t="s">
        <v>35</v>
      </c>
      <c r="B26" s="23" t="s">
        <v>25</v>
      </c>
      <c r="C26" s="23" t="s">
        <v>562</v>
      </c>
      <c r="D26" s="19" t="s">
        <v>53</v>
      </c>
      <c r="E26" s="24" t="s">
        <v>563</v>
      </c>
      <c r="F26" s="25" t="s">
        <v>76</v>
      </c>
      <c r="G26" s="26">
        <v>6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63.75" customHeight="1">
      <c r="A27" s="28" t="s">
        <v>40</v>
      </c>
      <c r="E27" s="29" t="s">
        <v>604</v>
      </c>
    </row>
    <row r="28" spans="1:5" ht="12.75" customHeight="1">
      <c r="A28" s="30" t="s">
        <v>42</v>
      </c>
      <c r="E28" s="31" t="s">
        <v>37</v>
      </c>
    </row>
    <row r="29" spans="1:5" ht="38.25" customHeight="1">
      <c r="A29" t="s">
        <v>43</v>
      </c>
      <c r="E29" s="29" t="s">
        <v>565</v>
      </c>
    </row>
    <row r="30" spans="1:16" ht="12.75" customHeight="1">
      <c r="A30" s="19" t="s">
        <v>35</v>
      </c>
      <c r="B30" s="23" t="s">
        <v>27</v>
      </c>
      <c r="C30" s="23" t="s">
        <v>609</v>
      </c>
      <c r="D30" s="19" t="s">
        <v>37</v>
      </c>
      <c r="E30" s="24" t="s">
        <v>610</v>
      </c>
      <c r="F30" s="25" t="s">
        <v>76</v>
      </c>
      <c r="G30" s="26">
        <v>16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 customHeight="1">
      <c r="A31" s="28" t="s">
        <v>40</v>
      </c>
      <c r="E31" s="29" t="s">
        <v>611</v>
      </c>
    </row>
    <row r="32" spans="1:5" ht="12.75" customHeight="1">
      <c r="A32" s="30" t="s">
        <v>42</v>
      </c>
      <c r="E32" s="31" t="s">
        <v>37</v>
      </c>
    </row>
    <row r="33" spans="1:5" ht="38.25" customHeight="1">
      <c r="A33" t="s">
        <v>43</v>
      </c>
      <c r="E33" s="29" t="s">
        <v>612</v>
      </c>
    </row>
    <row r="34" spans="1:16" ht="12.75" customHeight="1">
      <c r="A34" s="19" t="s">
        <v>35</v>
      </c>
      <c r="B34" s="23" t="s">
        <v>62</v>
      </c>
      <c r="C34" s="23" t="s">
        <v>1062</v>
      </c>
      <c r="D34" s="19" t="s">
        <v>37</v>
      </c>
      <c r="E34" s="24" t="s">
        <v>1063</v>
      </c>
      <c r="F34" s="25" t="s">
        <v>76</v>
      </c>
      <c r="G34" s="26">
        <v>2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 customHeight="1">
      <c r="A35" s="28" t="s">
        <v>40</v>
      </c>
      <c r="E35" s="29" t="s">
        <v>37</v>
      </c>
    </row>
    <row r="36" spans="1:5" ht="12.75" customHeight="1">
      <c r="A36" s="30" t="s">
        <v>42</v>
      </c>
      <c r="E36" s="31" t="s">
        <v>37</v>
      </c>
    </row>
    <row r="37" spans="1:5" ht="25.5" customHeight="1">
      <c r="A37" t="s">
        <v>43</v>
      </c>
      <c r="E37" s="29" t="s">
        <v>608</v>
      </c>
    </row>
    <row r="38" spans="1:16" ht="12.75" customHeight="1">
      <c r="A38" s="19" t="s">
        <v>35</v>
      </c>
      <c r="B38" s="23" t="s">
        <v>66</v>
      </c>
      <c r="C38" s="23" t="s">
        <v>613</v>
      </c>
      <c r="D38" s="19" t="s">
        <v>37</v>
      </c>
      <c r="E38" s="24" t="s">
        <v>614</v>
      </c>
      <c r="F38" s="25" t="s">
        <v>137</v>
      </c>
      <c r="G38" s="26">
        <v>13</v>
      </c>
      <c r="H38" s="27">
        <v>0</v>
      </c>
      <c r="I38" s="27">
        <f>ROUND(ROUND(H38,2)*ROUND(G38,3),2)</f>
      </c>
      <c r="O38">
        <f>(I38*21)/100</f>
      </c>
      <c r="P38" t="s">
        <v>13</v>
      </c>
    </row>
    <row r="39" spans="1:5" ht="12.75" customHeight="1">
      <c r="A39" s="28" t="s">
        <v>40</v>
      </c>
      <c r="E39" s="29" t="s">
        <v>615</v>
      </c>
    </row>
    <row r="40" spans="1:5" ht="12.75" customHeight="1">
      <c r="A40" s="30" t="s">
        <v>42</v>
      </c>
      <c r="E40" s="31" t="s">
        <v>139</v>
      </c>
    </row>
    <row r="41" spans="1:5" ht="38.25" customHeight="1">
      <c r="A41" t="s">
        <v>43</v>
      </c>
      <c r="E41" s="29" t="s">
        <v>616</v>
      </c>
    </row>
    <row r="42" spans="1:16" ht="12.75" customHeight="1">
      <c r="A42" s="19" t="s">
        <v>35</v>
      </c>
      <c r="B42" s="23" t="s">
        <v>30</v>
      </c>
      <c r="C42" s="23" t="s">
        <v>617</v>
      </c>
      <c r="D42" s="19" t="s">
        <v>37</v>
      </c>
      <c r="E42" s="24" t="s">
        <v>618</v>
      </c>
      <c r="F42" s="25" t="s">
        <v>137</v>
      </c>
      <c r="G42" s="26">
        <v>214</v>
      </c>
      <c r="H42" s="27">
        <v>0</v>
      </c>
      <c r="I42" s="27">
        <f>ROUND(ROUND(H42,2)*ROUND(G42,3),2)</f>
      </c>
      <c r="O42">
        <f>(I42*21)/100</f>
      </c>
      <c r="P42" t="s">
        <v>13</v>
      </c>
    </row>
    <row r="43" spans="1:5" ht="38.25" customHeight="1">
      <c r="A43" s="28" t="s">
        <v>40</v>
      </c>
      <c r="E43" s="29" t="s">
        <v>619</v>
      </c>
    </row>
    <row r="44" spans="1:5" ht="12.75" customHeight="1">
      <c r="A44" s="30" t="s">
        <v>42</v>
      </c>
      <c r="E44" s="31" t="s">
        <v>139</v>
      </c>
    </row>
    <row r="45" spans="1:5" ht="38.25" customHeight="1">
      <c r="A45" t="s">
        <v>43</v>
      </c>
      <c r="E45" s="29" t="s">
        <v>616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1064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995</v>
      </c>
      <c r="D4" s="1"/>
      <c r="E4" s="10" t="s">
        <v>996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1064</v>
      </c>
      <c r="D5" s="5"/>
      <c r="E5" s="14" t="s">
        <v>621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19</v>
      </c>
      <c r="D9" s="15"/>
      <c r="E9" s="21" t="s">
        <v>134</v>
      </c>
      <c r="F9" s="15"/>
      <c r="G9" s="15"/>
      <c r="H9" s="15"/>
      <c r="I9" s="22">
        <f>0+I10+I14+I18+I22+I26+I30</f>
      </c>
    </row>
    <row r="10" spans="1:16" ht="12.75" customHeight="1">
      <c r="A10" s="19" t="s">
        <v>35</v>
      </c>
      <c r="B10" s="23" t="s">
        <v>19</v>
      </c>
      <c r="C10" s="23" t="s">
        <v>622</v>
      </c>
      <c r="D10" s="19" t="s">
        <v>37</v>
      </c>
      <c r="E10" s="24" t="s">
        <v>623</v>
      </c>
      <c r="F10" s="25" t="s">
        <v>137</v>
      </c>
      <c r="G10" s="26">
        <v>6.5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25.5" customHeight="1">
      <c r="A11" s="28" t="s">
        <v>40</v>
      </c>
      <c r="E11" s="29" t="s">
        <v>624</v>
      </c>
    </row>
    <row r="12" spans="1:5" ht="12.75" customHeight="1">
      <c r="A12" s="30" t="s">
        <v>42</v>
      </c>
      <c r="E12" s="31" t="s">
        <v>1065</v>
      </c>
    </row>
    <row r="13" spans="1:5" ht="12.75" customHeight="1">
      <c r="A13" t="s">
        <v>43</v>
      </c>
      <c r="E13" s="29" t="s">
        <v>626</v>
      </c>
    </row>
    <row r="14" spans="1:16" ht="12.75" customHeight="1">
      <c r="A14" s="19" t="s">
        <v>35</v>
      </c>
      <c r="B14" s="23" t="s">
        <v>13</v>
      </c>
      <c r="C14" s="23" t="s">
        <v>627</v>
      </c>
      <c r="D14" s="19" t="s">
        <v>37</v>
      </c>
      <c r="E14" s="24" t="s">
        <v>628</v>
      </c>
      <c r="F14" s="25" t="s">
        <v>137</v>
      </c>
      <c r="G14" s="26">
        <v>13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629</v>
      </c>
    </row>
    <row r="16" spans="1:5" ht="12.75" customHeight="1">
      <c r="A16" s="30" t="s">
        <v>42</v>
      </c>
      <c r="E16" s="31" t="s">
        <v>1066</v>
      </c>
    </row>
    <row r="17" spans="1:5" ht="12.75" customHeight="1">
      <c r="A17" t="s">
        <v>43</v>
      </c>
      <c r="E17" s="29" t="s">
        <v>631</v>
      </c>
    </row>
    <row r="18" spans="1:16" ht="12.75" customHeight="1">
      <c r="A18" s="19" t="s">
        <v>35</v>
      </c>
      <c r="B18" s="23" t="s">
        <v>12</v>
      </c>
      <c r="C18" s="23" t="s">
        <v>632</v>
      </c>
      <c r="D18" s="19" t="s">
        <v>37</v>
      </c>
      <c r="E18" s="24" t="s">
        <v>633</v>
      </c>
      <c r="F18" s="25" t="s">
        <v>76</v>
      </c>
      <c r="G18" s="26">
        <v>340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25.5" customHeight="1">
      <c r="A19" s="28" t="s">
        <v>40</v>
      </c>
      <c r="E19" s="29" t="s">
        <v>634</v>
      </c>
    </row>
    <row r="20" spans="1:5" ht="12.75" customHeight="1">
      <c r="A20" s="30" t="s">
        <v>42</v>
      </c>
      <c r="E20" s="31" t="s">
        <v>1067</v>
      </c>
    </row>
    <row r="21" spans="1:5" ht="12.75" customHeight="1">
      <c r="A21" t="s">
        <v>43</v>
      </c>
      <c r="E21" s="29" t="s">
        <v>636</v>
      </c>
    </row>
    <row r="22" spans="1:16" ht="12.75" customHeight="1">
      <c r="A22" s="19" t="s">
        <v>35</v>
      </c>
      <c r="B22" s="23" t="s">
        <v>23</v>
      </c>
      <c r="C22" s="23" t="s">
        <v>637</v>
      </c>
      <c r="D22" s="19" t="s">
        <v>37</v>
      </c>
      <c r="E22" s="24" t="s">
        <v>638</v>
      </c>
      <c r="F22" s="25" t="s">
        <v>137</v>
      </c>
      <c r="G22" s="26">
        <v>41.8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639</v>
      </c>
    </row>
    <row r="24" spans="1:5" ht="12.75" customHeight="1">
      <c r="A24" s="30" t="s">
        <v>42</v>
      </c>
      <c r="E24" s="31" t="s">
        <v>1068</v>
      </c>
    </row>
    <row r="25" spans="1:5" ht="12.75" customHeight="1">
      <c r="A25" t="s">
        <v>43</v>
      </c>
      <c r="E25" s="29" t="s">
        <v>641</v>
      </c>
    </row>
    <row r="26" spans="1:16" ht="12.75" customHeight="1">
      <c r="A26" s="19" t="s">
        <v>35</v>
      </c>
      <c r="B26" s="23" t="s">
        <v>25</v>
      </c>
      <c r="C26" s="23" t="s">
        <v>642</v>
      </c>
      <c r="D26" s="19" t="s">
        <v>37</v>
      </c>
      <c r="E26" s="24" t="s">
        <v>643</v>
      </c>
      <c r="F26" s="25" t="s">
        <v>76</v>
      </c>
      <c r="G26" s="26">
        <v>17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51" customHeight="1">
      <c r="A27" s="28" t="s">
        <v>40</v>
      </c>
      <c r="E27" s="29" t="s">
        <v>644</v>
      </c>
    </row>
    <row r="28" spans="1:5" ht="12.75" customHeight="1">
      <c r="A28" s="30" t="s">
        <v>42</v>
      </c>
      <c r="E28" s="31" t="s">
        <v>645</v>
      </c>
    </row>
    <row r="29" spans="1:5" ht="12.75" customHeight="1">
      <c r="A29" t="s">
        <v>43</v>
      </c>
      <c r="E29" s="29" t="s">
        <v>646</v>
      </c>
    </row>
    <row r="30" spans="1:16" ht="12.75" customHeight="1">
      <c r="A30" s="19" t="s">
        <v>35</v>
      </c>
      <c r="B30" s="23" t="s">
        <v>27</v>
      </c>
      <c r="C30" s="23" t="s">
        <v>647</v>
      </c>
      <c r="D30" s="19" t="s">
        <v>37</v>
      </c>
      <c r="E30" s="24" t="s">
        <v>648</v>
      </c>
      <c r="F30" s="25" t="s">
        <v>121</v>
      </c>
      <c r="G30" s="26">
        <v>30.4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25.5" customHeight="1">
      <c r="A31" s="28" t="s">
        <v>40</v>
      </c>
      <c r="E31" s="29" t="s">
        <v>649</v>
      </c>
    </row>
    <row r="32" spans="1:5" ht="12.75" customHeight="1">
      <c r="A32" s="30" t="s">
        <v>42</v>
      </c>
      <c r="E32" s="31" t="s">
        <v>1069</v>
      </c>
    </row>
    <row r="33" spans="1:5" ht="12.75" customHeight="1">
      <c r="A33" t="s">
        <v>43</v>
      </c>
      <c r="E33" s="29" t="s">
        <v>641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1070</v>
      </c>
      <c r="I3" s="32">
        <f>0+I9+I14+I23+I40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995</v>
      </c>
      <c r="D4" s="1"/>
      <c r="E4" s="10" t="s">
        <v>996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1070</v>
      </c>
      <c r="D5" s="5"/>
      <c r="E5" s="14" t="s">
        <v>652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23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23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25.5" customHeight="1">
      <c r="A16" s="28" t="s">
        <v>40</v>
      </c>
      <c r="E16" s="29" t="s">
        <v>959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13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960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0+I24+I28+I32+I36</f>
      </c>
    </row>
    <row r="24" spans="1:16" ht="12.75" customHeight="1">
      <c r="A24" s="19" t="s">
        <v>35</v>
      </c>
      <c r="B24" s="23" t="s">
        <v>23</v>
      </c>
      <c r="C24" s="23" t="s">
        <v>352</v>
      </c>
      <c r="D24" s="19" t="s">
        <v>37</v>
      </c>
      <c r="E24" s="24" t="s">
        <v>353</v>
      </c>
      <c r="F24" s="25" t="s">
        <v>121</v>
      </c>
      <c r="G24" s="26">
        <v>0.5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12.75" customHeight="1">
      <c r="A25" s="28" t="s">
        <v>40</v>
      </c>
      <c r="E25" s="29" t="s">
        <v>961</v>
      </c>
    </row>
    <row r="26" spans="1:5" ht="12.75" customHeight="1">
      <c r="A26" s="30" t="s">
        <v>42</v>
      </c>
      <c r="E26" s="31" t="s">
        <v>37</v>
      </c>
    </row>
    <row r="27" spans="1:5" ht="216.75" customHeight="1">
      <c r="A27" t="s">
        <v>43</v>
      </c>
      <c r="E27" s="29" t="s">
        <v>356</v>
      </c>
    </row>
    <row r="28" spans="1:16" ht="12.75" customHeight="1">
      <c r="A28" s="19" t="s">
        <v>35</v>
      </c>
      <c r="B28" s="23" t="s">
        <v>25</v>
      </c>
      <c r="C28" s="23" t="s">
        <v>358</v>
      </c>
      <c r="D28" s="19" t="s">
        <v>37</v>
      </c>
      <c r="E28" s="24" t="s">
        <v>359</v>
      </c>
      <c r="F28" s="25" t="s">
        <v>121</v>
      </c>
      <c r="G28" s="26">
        <v>1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12.75" customHeight="1">
      <c r="A29" s="28" t="s">
        <v>40</v>
      </c>
      <c r="E29" s="29" t="s">
        <v>962</v>
      </c>
    </row>
    <row r="30" spans="1:5" ht="12.75" customHeight="1">
      <c r="A30" s="30" t="s">
        <v>42</v>
      </c>
      <c r="E30" s="31" t="s">
        <v>37</v>
      </c>
    </row>
    <row r="31" spans="1:5" ht="12.75" customHeight="1">
      <c r="A31" t="s">
        <v>43</v>
      </c>
      <c r="E31" s="29" t="s">
        <v>303</v>
      </c>
    </row>
    <row r="32" spans="1:16" ht="12.75" customHeight="1">
      <c r="A32" s="19" t="s">
        <v>35</v>
      </c>
      <c r="B32" s="23" t="s">
        <v>27</v>
      </c>
      <c r="C32" s="23" t="s">
        <v>661</v>
      </c>
      <c r="D32" s="19" t="s">
        <v>37</v>
      </c>
      <c r="E32" s="24" t="s">
        <v>662</v>
      </c>
      <c r="F32" s="25" t="s">
        <v>121</v>
      </c>
      <c r="G32" s="26">
        <v>1.5</v>
      </c>
      <c r="H32" s="27">
        <v>0</v>
      </c>
      <c r="I32" s="27">
        <f>ROUND(ROUND(H32,2)*ROUND(G32,3),2)</f>
      </c>
      <c r="O32">
        <f>(I32*21)/100</f>
      </c>
      <c r="P32" t="s">
        <v>13</v>
      </c>
    </row>
    <row r="33" spans="1:5" ht="25.5" customHeight="1">
      <c r="A33" s="28" t="s">
        <v>40</v>
      </c>
      <c r="E33" s="29" t="s">
        <v>963</v>
      </c>
    </row>
    <row r="34" spans="1:5" ht="12.75" customHeight="1">
      <c r="A34" s="30" t="s">
        <v>42</v>
      </c>
      <c r="E34" s="31" t="s">
        <v>1071</v>
      </c>
    </row>
    <row r="35" spans="1:5" ht="102" customHeight="1">
      <c r="A35" t="s">
        <v>43</v>
      </c>
      <c r="E35" s="29" t="s">
        <v>665</v>
      </c>
    </row>
    <row r="36" spans="1:16" ht="12.75" customHeight="1">
      <c r="A36" s="19" t="s">
        <v>35</v>
      </c>
      <c r="B36" s="23" t="s">
        <v>62</v>
      </c>
      <c r="C36" s="23" t="s">
        <v>666</v>
      </c>
      <c r="D36" s="19" t="s">
        <v>37</v>
      </c>
      <c r="E36" s="24" t="s">
        <v>667</v>
      </c>
      <c r="F36" s="25" t="s">
        <v>121</v>
      </c>
      <c r="G36" s="26">
        <v>1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12.75" customHeight="1">
      <c r="A37" s="28" t="s">
        <v>40</v>
      </c>
      <c r="E37" s="29" t="s">
        <v>965</v>
      </c>
    </row>
    <row r="38" spans="1:5" ht="12.75" customHeight="1">
      <c r="A38" s="30" t="s">
        <v>42</v>
      </c>
      <c r="E38" s="31" t="s">
        <v>37</v>
      </c>
    </row>
    <row r="39" spans="1:5" ht="216.75" customHeight="1">
      <c r="A39" t="s">
        <v>43</v>
      </c>
      <c r="E39" s="29" t="s">
        <v>669</v>
      </c>
    </row>
    <row r="40" spans="1:9" ht="12.75" customHeight="1">
      <c r="A40" s="5" t="s">
        <v>33</v>
      </c>
      <c r="B40" s="5"/>
      <c r="C40" s="35" t="s">
        <v>66</v>
      </c>
      <c r="D40" s="5"/>
      <c r="E40" s="21" t="s">
        <v>475</v>
      </c>
      <c r="F40" s="5"/>
      <c r="G40" s="5"/>
      <c r="H40" s="5"/>
      <c r="I40" s="36">
        <f>0+I41+I45+I49</f>
      </c>
    </row>
    <row r="41" spans="1:16" ht="12.75" customHeight="1">
      <c r="A41" s="19" t="s">
        <v>35</v>
      </c>
      <c r="B41" s="23" t="s">
        <v>66</v>
      </c>
      <c r="C41" s="23" t="s">
        <v>1072</v>
      </c>
      <c r="D41" s="19" t="s">
        <v>37</v>
      </c>
      <c r="E41" s="24" t="s">
        <v>1073</v>
      </c>
      <c r="F41" s="25" t="s">
        <v>179</v>
      </c>
      <c r="G41" s="26">
        <v>8.3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38.25" customHeight="1">
      <c r="A42" s="28" t="s">
        <v>40</v>
      </c>
      <c r="E42" s="29" t="s">
        <v>1074</v>
      </c>
    </row>
    <row r="43" spans="1:5" ht="12.75" customHeight="1">
      <c r="A43" s="30" t="s">
        <v>42</v>
      </c>
      <c r="E43" s="31" t="s">
        <v>37</v>
      </c>
    </row>
    <row r="44" spans="1:5" ht="140.25" customHeight="1">
      <c r="A44" t="s">
        <v>43</v>
      </c>
      <c r="E44" s="29" t="s">
        <v>673</v>
      </c>
    </row>
    <row r="45" spans="1:16" ht="12.75" customHeight="1">
      <c r="A45" s="19" t="s">
        <v>35</v>
      </c>
      <c r="B45" s="23" t="s">
        <v>30</v>
      </c>
      <c r="C45" s="23" t="s">
        <v>690</v>
      </c>
      <c r="D45" s="19" t="s">
        <v>37</v>
      </c>
      <c r="E45" s="24" t="s">
        <v>691</v>
      </c>
      <c r="F45" s="25" t="s">
        <v>76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25.5" customHeight="1">
      <c r="A46" s="28" t="s">
        <v>40</v>
      </c>
      <c r="E46" s="29" t="s">
        <v>969</v>
      </c>
    </row>
    <row r="47" spans="1:5" ht="12.75" customHeight="1">
      <c r="A47" s="30" t="s">
        <v>42</v>
      </c>
      <c r="E47" s="31" t="s">
        <v>37</v>
      </c>
    </row>
    <row r="48" spans="1:5" ht="153" customHeight="1">
      <c r="A48" t="s">
        <v>43</v>
      </c>
      <c r="E48" s="29" t="s">
        <v>693</v>
      </c>
    </row>
    <row r="49" spans="1:16" ht="12.75" customHeight="1">
      <c r="A49" s="19" t="s">
        <v>35</v>
      </c>
      <c r="B49" s="23" t="s">
        <v>32</v>
      </c>
      <c r="C49" s="23" t="s">
        <v>674</v>
      </c>
      <c r="D49" s="19" t="s">
        <v>37</v>
      </c>
      <c r="E49" s="24" t="s">
        <v>675</v>
      </c>
      <c r="F49" s="25" t="s">
        <v>121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 customHeight="1">
      <c r="A50" s="28" t="s">
        <v>40</v>
      </c>
      <c r="E50" s="29" t="s">
        <v>970</v>
      </c>
    </row>
    <row r="51" spans="1:5" ht="12.75" customHeight="1">
      <c r="A51" s="30" t="s">
        <v>42</v>
      </c>
      <c r="E51" s="31" t="s">
        <v>37</v>
      </c>
    </row>
    <row r="52" spans="1:5" ht="216.75" customHeight="1">
      <c r="A52" t="s">
        <v>43</v>
      </c>
      <c r="E52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1075</v>
      </c>
      <c r="I3" s="32">
        <f>0+I9+I14+I23+I32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995</v>
      </c>
      <c r="D4" s="1"/>
      <c r="E4" s="10" t="s">
        <v>996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1075</v>
      </c>
      <c r="D5" s="5"/>
      <c r="E5" s="14" t="s">
        <v>678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25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25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1076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7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1077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</f>
      </c>
    </row>
    <row r="24" spans="1:16" ht="12.75" customHeight="1">
      <c r="A24" s="19" t="s">
        <v>35</v>
      </c>
      <c r="B24" s="23" t="s">
        <v>23</v>
      </c>
      <c r="C24" s="23" t="s">
        <v>661</v>
      </c>
      <c r="D24" s="19" t="s">
        <v>37</v>
      </c>
      <c r="E24" s="24" t="s">
        <v>662</v>
      </c>
      <c r="F24" s="25" t="s">
        <v>121</v>
      </c>
      <c r="G24" s="26">
        <v>12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38.25" customHeight="1">
      <c r="A25" s="28" t="s">
        <v>40</v>
      </c>
      <c r="E25" s="29" t="s">
        <v>1078</v>
      </c>
    </row>
    <row r="26" spans="1:5" ht="12.75" customHeight="1">
      <c r="A26" s="30" t="s">
        <v>42</v>
      </c>
      <c r="E26" s="31" t="s">
        <v>1079</v>
      </c>
    </row>
    <row r="27" spans="1:5" ht="102" customHeight="1">
      <c r="A27" t="s">
        <v>43</v>
      </c>
      <c r="E27" s="29" t="s">
        <v>665</v>
      </c>
    </row>
    <row r="28" spans="1:16" ht="12.75" customHeight="1">
      <c r="A28" s="19" t="s">
        <v>35</v>
      </c>
      <c r="B28" s="23" t="s">
        <v>25</v>
      </c>
      <c r="C28" s="23" t="s">
        <v>666</v>
      </c>
      <c r="D28" s="19" t="s">
        <v>37</v>
      </c>
      <c r="E28" s="24" t="s">
        <v>667</v>
      </c>
      <c r="F28" s="25" t="s">
        <v>121</v>
      </c>
      <c r="G28" s="26">
        <v>3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25.5" customHeight="1">
      <c r="A29" s="28" t="s">
        <v>40</v>
      </c>
      <c r="E29" s="29" t="s">
        <v>1080</v>
      </c>
    </row>
    <row r="30" spans="1:5" ht="12.75" customHeight="1">
      <c r="A30" s="30" t="s">
        <v>42</v>
      </c>
      <c r="E30" s="31" t="s">
        <v>37</v>
      </c>
    </row>
    <row r="31" spans="1:5" ht="216.75" customHeight="1">
      <c r="A31" t="s">
        <v>43</v>
      </c>
      <c r="E31" s="29" t="s">
        <v>669</v>
      </c>
    </row>
    <row r="32" spans="1:9" ht="12.75" customHeight="1">
      <c r="A32" s="5" t="s">
        <v>33</v>
      </c>
      <c r="B32" s="5"/>
      <c r="C32" s="35" t="s">
        <v>66</v>
      </c>
      <c r="D32" s="5"/>
      <c r="E32" s="21" t="s">
        <v>475</v>
      </c>
      <c r="F32" s="5"/>
      <c r="G32" s="5"/>
      <c r="H32" s="5"/>
      <c r="I32" s="36">
        <f>0+I33+I37+I41+I45</f>
      </c>
    </row>
    <row r="33" spans="1:16" ht="12.75" customHeight="1">
      <c r="A33" s="19" t="s">
        <v>35</v>
      </c>
      <c r="B33" s="23" t="s">
        <v>27</v>
      </c>
      <c r="C33" s="23" t="s">
        <v>670</v>
      </c>
      <c r="D33" s="19" t="s">
        <v>37</v>
      </c>
      <c r="E33" s="24" t="s">
        <v>671</v>
      </c>
      <c r="F33" s="25" t="s">
        <v>179</v>
      </c>
      <c r="G33" s="26">
        <v>4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1081</v>
      </c>
    </row>
    <row r="35" spans="1:5" ht="12.75" customHeight="1">
      <c r="A35" s="30" t="s">
        <v>42</v>
      </c>
      <c r="E35" s="31" t="s">
        <v>37</v>
      </c>
    </row>
    <row r="36" spans="1:5" ht="140.25" customHeight="1">
      <c r="A36" t="s">
        <v>43</v>
      </c>
      <c r="E36" s="29" t="s">
        <v>673</v>
      </c>
    </row>
    <row r="37" spans="1:16" ht="12.75" customHeight="1">
      <c r="A37" s="19" t="s">
        <v>35</v>
      </c>
      <c r="B37" s="23" t="s">
        <v>62</v>
      </c>
      <c r="C37" s="23" t="s">
        <v>845</v>
      </c>
      <c r="D37" s="19" t="s">
        <v>37</v>
      </c>
      <c r="E37" s="24" t="s">
        <v>846</v>
      </c>
      <c r="F37" s="25" t="s">
        <v>179</v>
      </c>
      <c r="G37" s="26">
        <v>4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25.5" customHeight="1">
      <c r="A38" s="28" t="s">
        <v>40</v>
      </c>
      <c r="E38" s="29" t="s">
        <v>1082</v>
      </c>
    </row>
    <row r="39" spans="1:5" ht="12.75" customHeight="1">
      <c r="A39" s="30" t="s">
        <v>42</v>
      </c>
      <c r="E39" s="31" t="s">
        <v>37</v>
      </c>
    </row>
    <row r="40" spans="1:5" ht="140.25" customHeight="1">
      <c r="A40" t="s">
        <v>43</v>
      </c>
      <c r="E40" s="29" t="s">
        <v>673</v>
      </c>
    </row>
    <row r="41" spans="1:16" ht="12.75" customHeight="1">
      <c r="A41" s="19" t="s">
        <v>35</v>
      </c>
      <c r="B41" s="23" t="s">
        <v>66</v>
      </c>
      <c r="C41" s="23" t="s">
        <v>858</v>
      </c>
      <c r="D41" s="19" t="s">
        <v>37</v>
      </c>
      <c r="E41" s="24" t="s">
        <v>859</v>
      </c>
      <c r="F41" s="25" t="s">
        <v>179</v>
      </c>
      <c r="G41" s="26">
        <v>6.5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25.5" customHeight="1">
      <c r="A42" s="28" t="s">
        <v>40</v>
      </c>
      <c r="E42" s="29" t="s">
        <v>1083</v>
      </c>
    </row>
    <row r="43" spans="1:5" ht="12.75" customHeight="1">
      <c r="A43" s="30" t="s">
        <v>42</v>
      </c>
      <c r="E43" s="31" t="s">
        <v>37</v>
      </c>
    </row>
    <row r="44" spans="1:5" ht="140.25" customHeight="1">
      <c r="A44" t="s">
        <v>43</v>
      </c>
      <c r="E44" s="29" t="s">
        <v>673</v>
      </c>
    </row>
    <row r="45" spans="1:16" ht="12.75" customHeight="1">
      <c r="A45" s="19" t="s">
        <v>35</v>
      </c>
      <c r="B45" s="23" t="s">
        <v>30</v>
      </c>
      <c r="C45" s="23" t="s">
        <v>674</v>
      </c>
      <c r="D45" s="19" t="s">
        <v>37</v>
      </c>
      <c r="E45" s="24" t="s">
        <v>675</v>
      </c>
      <c r="F45" s="25" t="s">
        <v>121</v>
      </c>
      <c r="G45" s="26">
        <v>7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25.5" customHeight="1">
      <c r="A46" s="28" t="s">
        <v>40</v>
      </c>
      <c r="E46" s="29" t="s">
        <v>1084</v>
      </c>
    </row>
    <row r="47" spans="1:5" ht="12.75" customHeight="1">
      <c r="A47" s="30" t="s">
        <v>42</v>
      </c>
      <c r="E47" s="31" t="s">
        <v>37</v>
      </c>
    </row>
    <row r="48" spans="1:5" ht="216.75" customHeight="1">
      <c r="A48" t="s">
        <v>43</v>
      </c>
      <c r="E48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1085</v>
      </c>
      <c r="I3" s="32">
        <f>0+I8+I21+I38+I43+I60+I69+I74+I79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1085</v>
      </c>
      <c r="D4" s="5"/>
      <c r="E4" s="14" t="s">
        <v>1086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</f>
      </c>
    </row>
    <row r="9" spans="1:16" ht="12.75" customHeight="1">
      <c r="A9" s="19" t="s">
        <v>35</v>
      </c>
      <c r="B9" s="23" t="s">
        <v>19</v>
      </c>
      <c r="C9" s="23" t="s">
        <v>119</v>
      </c>
      <c r="D9" s="19" t="s">
        <v>50</v>
      </c>
      <c r="E9" s="24" t="s">
        <v>120</v>
      </c>
      <c r="F9" s="25" t="s">
        <v>121</v>
      </c>
      <c r="G9" s="26">
        <v>160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 customHeight="1">
      <c r="A10" s="28" t="s">
        <v>40</v>
      </c>
      <c r="E10" s="29" t="s">
        <v>125</v>
      </c>
    </row>
    <row r="11" spans="1:5" ht="12.75" customHeight="1">
      <c r="A11" s="30" t="s">
        <v>42</v>
      </c>
      <c r="E11" s="31" t="s">
        <v>37</v>
      </c>
    </row>
    <row r="12" spans="1:5" ht="12.75" customHeight="1">
      <c r="A12" t="s">
        <v>43</v>
      </c>
      <c r="E12" s="29" t="s">
        <v>124</v>
      </c>
    </row>
    <row r="13" spans="1:16" ht="12.75" customHeight="1">
      <c r="A13" s="19" t="s">
        <v>35</v>
      </c>
      <c r="B13" s="23" t="s">
        <v>13</v>
      </c>
      <c r="C13" s="23" t="s">
        <v>119</v>
      </c>
      <c r="D13" s="19" t="s">
        <v>53</v>
      </c>
      <c r="E13" s="24" t="s">
        <v>120</v>
      </c>
      <c r="F13" s="25" t="s">
        <v>121</v>
      </c>
      <c r="G13" s="26">
        <v>53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 customHeight="1">
      <c r="A14" s="28" t="s">
        <v>40</v>
      </c>
      <c r="E14" s="29" t="s">
        <v>753</v>
      </c>
    </row>
    <row r="15" spans="1:5" ht="12.75" customHeight="1">
      <c r="A15" s="30" t="s">
        <v>42</v>
      </c>
      <c r="E15" s="31" t="s">
        <v>37</v>
      </c>
    </row>
    <row r="16" spans="1:5" ht="12.75" customHeight="1">
      <c r="A16" t="s">
        <v>43</v>
      </c>
      <c r="E16" s="29" t="s">
        <v>124</v>
      </c>
    </row>
    <row r="17" spans="1:16" ht="12.75" customHeight="1">
      <c r="A17" s="19" t="s">
        <v>35</v>
      </c>
      <c r="B17" s="23" t="s">
        <v>12</v>
      </c>
      <c r="C17" s="23" t="s">
        <v>119</v>
      </c>
      <c r="D17" s="19" t="s">
        <v>127</v>
      </c>
      <c r="E17" s="24" t="s">
        <v>120</v>
      </c>
      <c r="F17" s="25" t="s">
        <v>121</v>
      </c>
      <c r="G17" s="26">
        <v>18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 customHeight="1">
      <c r="A18" s="28" t="s">
        <v>40</v>
      </c>
      <c r="E18" s="29" t="s">
        <v>1087</v>
      </c>
    </row>
    <row r="19" spans="1:5" ht="12.75" customHeight="1">
      <c r="A19" s="30" t="s">
        <v>42</v>
      </c>
      <c r="E19" s="31" t="s">
        <v>37</v>
      </c>
    </row>
    <row r="20" spans="1:5" ht="12.75" customHeight="1">
      <c r="A20" t="s">
        <v>43</v>
      </c>
      <c r="E20" s="29" t="s">
        <v>124</v>
      </c>
    </row>
    <row r="21" spans="1:9" ht="12.75" customHeight="1">
      <c r="A21" s="5" t="s">
        <v>33</v>
      </c>
      <c r="B21" s="5"/>
      <c r="C21" s="35" t="s">
        <v>19</v>
      </c>
      <c r="D21" s="5"/>
      <c r="E21" s="21" t="s">
        <v>134</v>
      </c>
      <c r="F21" s="5"/>
      <c r="G21" s="5"/>
      <c r="H21" s="5"/>
      <c r="I21" s="36">
        <f>0+I22+I26+I30+I34</f>
      </c>
    </row>
    <row r="22" spans="1:16" ht="12.75" customHeight="1">
      <c r="A22" s="19" t="s">
        <v>35</v>
      </c>
      <c r="B22" s="23" t="s">
        <v>23</v>
      </c>
      <c r="C22" s="23" t="s">
        <v>653</v>
      </c>
      <c r="D22" s="19" t="s">
        <v>37</v>
      </c>
      <c r="E22" s="24" t="s">
        <v>654</v>
      </c>
      <c r="F22" s="25" t="s">
        <v>121</v>
      </c>
      <c r="G22" s="26">
        <v>160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25.5" customHeight="1">
      <c r="A23" s="28" t="s">
        <v>40</v>
      </c>
      <c r="E23" s="29" t="s">
        <v>959</v>
      </c>
    </row>
    <row r="24" spans="1:5" ht="12.75" customHeight="1">
      <c r="A24" s="30" t="s">
        <v>42</v>
      </c>
      <c r="E24" s="31" t="s">
        <v>37</v>
      </c>
    </row>
    <row r="25" spans="1:5" ht="255" customHeight="1">
      <c r="A25" t="s">
        <v>43</v>
      </c>
      <c r="E25" s="29" t="s">
        <v>222</v>
      </c>
    </row>
    <row r="26" spans="1:16" ht="12.75" customHeight="1">
      <c r="A26" s="19" t="s">
        <v>35</v>
      </c>
      <c r="B26" s="23" t="s">
        <v>25</v>
      </c>
      <c r="C26" s="23" t="s">
        <v>656</v>
      </c>
      <c r="D26" s="19" t="s">
        <v>37</v>
      </c>
      <c r="E26" s="24" t="s">
        <v>657</v>
      </c>
      <c r="F26" s="25" t="s">
        <v>121</v>
      </c>
      <c r="G26" s="26">
        <v>65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12.75" customHeight="1">
      <c r="A27" s="28" t="s">
        <v>40</v>
      </c>
      <c r="E27" s="29" t="s">
        <v>1088</v>
      </c>
    </row>
    <row r="28" spans="1:5" ht="12.75" customHeight="1">
      <c r="A28" s="30" t="s">
        <v>42</v>
      </c>
      <c r="E28" s="31" t="s">
        <v>37</v>
      </c>
    </row>
    <row r="29" spans="1:5" ht="229.5" customHeight="1">
      <c r="A29" t="s">
        <v>43</v>
      </c>
      <c r="E29" s="29" t="s">
        <v>659</v>
      </c>
    </row>
    <row r="30" spans="1:16" ht="12.75" customHeight="1">
      <c r="A30" s="19" t="s">
        <v>35</v>
      </c>
      <c r="B30" s="23" t="s">
        <v>27</v>
      </c>
      <c r="C30" s="23" t="s">
        <v>244</v>
      </c>
      <c r="D30" s="19" t="s">
        <v>37</v>
      </c>
      <c r="E30" s="24" t="s">
        <v>245</v>
      </c>
      <c r="F30" s="25" t="s">
        <v>137</v>
      </c>
      <c r="G30" s="26">
        <v>85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 customHeight="1">
      <c r="A31" s="28" t="s">
        <v>40</v>
      </c>
      <c r="E31" s="29" t="s">
        <v>1089</v>
      </c>
    </row>
    <row r="32" spans="1:5" ht="12.75" customHeight="1">
      <c r="A32" s="30" t="s">
        <v>42</v>
      </c>
      <c r="E32" s="31" t="s">
        <v>37</v>
      </c>
    </row>
    <row r="33" spans="1:5" ht="12.75" customHeight="1">
      <c r="A33" t="s">
        <v>43</v>
      </c>
      <c r="E33" s="29" t="s">
        <v>248</v>
      </c>
    </row>
    <row r="34" spans="1:16" ht="12.75" customHeight="1">
      <c r="A34" s="19" t="s">
        <v>35</v>
      </c>
      <c r="B34" s="23" t="s">
        <v>62</v>
      </c>
      <c r="C34" s="23" t="s">
        <v>254</v>
      </c>
      <c r="D34" s="19" t="s">
        <v>37</v>
      </c>
      <c r="E34" s="24" t="s">
        <v>255</v>
      </c>
      <c r="F34" s="25" t="s">
        <v>137</v>
      </c>
      <c r="G34" s="26">
        <v>85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 customHeight="1">
      <c r="A35" s="28" t="s">
        <v>40</v>
      </c>
      <c r="E35" s="29" t="s">
        <v>1090</v>
      </c>
    </row>
    <row r="36" spans="1:5" ht="12.75" customHeight="1">
      <c r="A36" s="30" t="s">
        <v>42</v>
      </c>
      <c r="E36" s="31" t="s">
        <v>37</v>
      </c>
    </row>
    <row r="37" spans="1:5" ht="12.75" customHeight="1">
      <c r="A37" t="s">
        <v>43</v>
      </c>
      <c r="E37" s="29" t="s">
        <v>258</v>
      </c>
    </row>
    <row r="38" spans="1:9" ht="12.75" customHeight="1">
      <c r="A38" s="5" t="s">
        <v>33</v>
      </c>
      <c r="B38" s="5"/>
      <c r="C38" s="35" t="s">
        <v>13</v>
      </c>
      <c r="D38" s="5"/>
      <c r="E38" s="21" t="s">
        <v>283</v>
      </c>
      <c r="F38" s="5"/>
      <c r="G38" s="5"/>
      <c r="H38" s="5"/>
      <c r="I38" s="36">
        <f>0+I39</f>
      </c>
    </row>
    <row r="39" spans="1:16" ht="12.75" customHeight="1">
      <c r="A39" s="19" t="s">
        <v>35</v>
      </c>
      <c r="B39" s="23" t="s">
        <v>66</v>
      </c>
      <c r="C39" s="23" t="s">
        <v>305</v>
      </c>
      <c r="D39" s="19" t="s">
        <v>37</v>
      </c>
      <c r="E39" s="24" t="s">
        <v>306</v>
      </c>
      <c r="F39" s="25" t="s">
        <v>121</v>
      </c>
      <c r="G39" s="26">
        <v>44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1091</v>
      </c>
    </row>
    <row r="41" spans="1:5" ht="12.75" customHeight="1">
      <c r="A41" s="30" t="s">
        <v>42</v>
      </c>
      <c r="E41" s="31" t="s">
        <v>1092</v>
      </c>
    </row>
    <row r="42" spans="1:5" ht="216.75" customHeight="1">
      <c r="A42" t="s">
        <v>43</v>
      </c>
      <c r="E42" s="29" t="s">
        <v>309</v>
      </c>
    </row>
    <row r="43" spans="1:9" ht="12.75" customHeight="1">
      <c r="A43" s="5" t="s">
        <v>33</v>
      </c>
      <c r="B43" s="5"/>
      <c r="C43" s="35" t="s">
        <v>12</v>
      </c>
      <c r="D43" s="5"/>
      <c r="E43" s="21" t="s">
        <v>330</v>
      </c>
      <c r="F43" s="5"/>
      <c r="G43" s="5"/>
      <c r="H43" s="5"/>
      <c r="I43" s="36">
        <f>0+I44+I48+I52+I56</f>
      </c>
    </row>
    <row r="44" spans="1:16" ht="12.75" customHeight="1">
      <c r="A44" s="19" t="s">
        <v>35</v>
      </c>
      <c r="B44" s="23" t="s">
        <v>30</v>
      </c>
      <c r="C44" s="23" t="s">
        <v>1093</v>
      </c>
      <c r="D44" s="19" t="s">
        <v>37</v>
      </c>
      <c r="E44" s="24" t="s">
        <v>1094</v>
      </c>
      <c r="F44" s="25" t="s">
        <v>121</v>
      </c>
      <c r="G44" s="26">
        <v>12</v>
      </c>
      <c r="H44" s="27">
        <v>0</v>
      </c>
      <c r="I44" s="27">
        <f>ROUND(ROUND(H44,2)*ROUND(G44,3),2)</f>
      </c>
      <c r="O44">
        <f>(I44*21)/100</f>
      </c>
      <c r="P44" t="s">
        <v>13</v>
      </c>
    </row>
    <row r="45" spans="1:5" ht="12.75" customHeight="1">
      <c r="A45" s="28" t="s">
        <v>40</v>
      </c>
      <c r="E45" s="29" t="s">
        <v>1095</v>
      </c>
    </row>
    <row r="46" spans="1:5" ht="12.75" customHeight="1">
      <c r="A46" s="30" t="s">
        <v>42</v>
      </c>
      <c r="E46" s="31" t="s">
        <v>1096</v>
      </c>
    </row>
    <row r="47" spans="1:5" ht="229.5" customHeight="1">
      <c r="A47" t="s">
        <v>43</v>
      </c>
      <c r="E47" s="29" t="s">
        <v>1097</v>
      </c>
    </row>
    <row r="48" spans="1:16" ht="12.75" customHeight="1">
      <c r="A48" s="19" t="s">
        <v>35</v>
      </c>
      <c r="B48" s="23" t="s">
        <v>32</v>
      </c>
      <c r="C48" s="23" t="s">
        <v>1098</v>
      </c>
      <c r="D48" s="19" t="s">
        <v>37</v>
      </c>
      <c r="E48" s="24" t="s">
        <v>1099</v>
      </c>
      <c r="F48" s="25" t="s">
        <v>1100</v>
      </c>
      <c r="G48" s="26">
        <v>1.6</v>
      </c>
      <c r="H48" s="27">
        <v>0</v>
      </c>
      <c r="I48" s="27">
        <f>ROUND(ROUND(H48,2)*ROUND(G48,3),2)</f>
      </c>
      <c r="O48">
        <f>(I48*21)/100</f>
      </c>
      <c r="P48" t="s">
        <v>13</v>
      </c>
    </row>
    <row r="49" spans="1:5" ht="12.75" customHeight="1">
      <c r="A49" s="28" t="s">
        <v>40</v>
      </c>
      <c r="E49" s="29" t="s">
        <v>1101</v>
      </c>
    </row>
    <row r="50" spans="1:5" ht="12.75" customHeight="1">
      <c r="A50" s="30" t="s">
        <v>42</v>
      </c>
      <c r="E50" s="31" t="s">
        <v>1102</v>
      </c>
    </row>
    <row r="51" spans="1:5" ht="178.5" customHeight="1">
      <c r="A51" t="s">
        <v>43</v>
      </c>
      <c r="E51" s="29" t="s">
        <v>1103</v>
      </c>
    </row>
    <row r="52" spans="1:16" ht="12.75" customHeight="1">
      <c r="A52" s="19" t="s">
        <v>35</v>
      </c>
      <c r="B52" s="23" t="s">
        <v>79</v>
      </c>
      <c r="C52" s="23" t="s">
        <v>1104</v>
      </c>
      <c r="D52" s="19" t="s">
        <v>37</v>
      </c>
      <c r="E52" s="24" t="s">
        <v>1105</v>
      </c>
      <c r="F52" s="25" t="s">
        <v>121</v>
      </c>
      <c r="G52" s="26">
        <v>52</v>
      </c>
      <c r="H52" s="27">
        <v>0</v>
      </c>
      <c r="I52" s="27">
        <f>ROUND(ROUND(H52,2)*ROUND(G52,3),2)</f>
      </c>
      <c r="O52">
        <f>(I52*21)/100</f>
      </c>
      <c r="P52" t="s">
        <v>13</v>
      </c>
    </row>
    <row r="53" spans="1:5" ht="12.75" customHeight="1">
      <c r="A53" s="28" t="s">
        <v>40</v>
      </c>
      <c r="E53" s="29" t="s">
        <v>1095</v>
      </c>
    </row>
    <row r="54" spans="1:5" ht="12.75" customHeight="1">
      <c r="A54" s="30" t="s">
        <v>42</v>
      </c>
      <c r="E54" s="31" t="s">
        <v>1106</v>
      </c>
    </row>
    <row r="55" spans="1:5" ht="216.75" customHeight="1">
      <c r="A55" t="s">
        <v>43</v>
      </c>
      <c r="E55" s="29" t="s">
        <v>356</v>
      </c>
    </row>
    <row r="56" spans="1:16" ht="12.75" customHeight="1">
      <c r="A56" s="19" t="s">
        <v>35</v>
      </c>
      <c r="B56" s="23" t="s">
        <v>158</v>
      </c>
      <c r="C56" s="23" t="s">
        <v>1107</v>
      </c>
      <c r="D56" s="19" t="s">
        <v>37</v>
      </c>
      <c r="E56" s="24" t="s">
        <v>1108</v>
      </c>
      <c r="F56" s="25" t="s">
        <v>1100</v>
      </c>
      <c r="G56" s="26">
        <v>0.9</v>
      </c>
      <c r="H56" s="27">
        <v>0</v>
      </c>
      <c r="I56" s="27">
        <f>ROUND(ROUND(H56,2)*ROUND(G56,3),2)</f>
      </c>
      <c r="O56">
        <f>(I56*21)/100</f>
      </c>
      <c r="P56" t="s">
        <v>13</v>
      </c>
    </row>
    <row r="57" spans="1:5" ht="12.75" customHeight="1">
      <c r="A57" s="28" t="s">
        <v>40</v>
      </c>
      <c r="E57" s="29" t="s">
        <v>1109</v>
      </c>
    </row>
    <row r="58" spans="1:5" ht="12.75" customHeight="1">
      <c r="A58" s="30" t="s">
        <v>42</v>
      </c>
      <c r="E58" s="31" t="s">
        <v>1110</v>
      </c>
    </row>
    <row r="59" spans="1:5" ht="191.25" customHeight="1">
      <c r="A59" t="s">
        <v>43</v>
      </c>
      <c r="E59" s="29" t="s">
        <v>1111</v>
      </c>
    </row>
    <row r="60" spans="1:9" ht="12.75" customHeight="1">
      <c r="A60" s="5" t="s">
        <v>33</v>
      </c>
      <c r="B60" s="5"/>
      <c r="C60" s="35" t="s">
        <v>23</v>
      </c>
      <c r="D60" s="5"/>
      <c r="E60" s="21" t="s">
        <v>350</v>
      </c>
      <c r="F60" s="5"/>
      <c r="G60" s="5"/>
      <c r="H60" s="5"/>
      <c r="I60" s="36">
        <f>0+I61+I65</f>
      </c>
    </row>
    <row r="61" spans="1:16" ht="12.75" customHeight="1">
      <c r="A61" s="19" t="s">
        <v>35</v>
      </c>
      <c r="B61" s="23" t="s">
        <v>163</v>
      </c>
      <c r="C61" s="23" t="s">
        <v>1112</v>
      </c>
      <c r="D61" s="19" t="s">
        <v>50</v>
      </c>
      <c r="E61" s="24" t="s">
        <v>1113</v>
      </c>
      <c r="F61" s="25" t="s">
        <v>121</v>
      </c>
      <c r="G61" s="26">
        <v>8.2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25.5" customHeight="1">
      <c r="A62" s="28" t="s">
        <v>40</v>
      </c>
      <c r="E62" s="29" t="s">
        <v>1114</v>
      </c>
    </row>
    <row r="63" spans="1:5" ht="12.75" customHeight="1">
      <c r="A63" s="30" t="s">
        <v>42</v>
      </c>
      <c r="E63" s="31" t="s">
        <v>1115</v>
      </c>
    </row>
    <row r="64" spans="1:5" ht="216.75" customHeight="1">
      <c r="A64" t="s">
        <v>43</v>
      </c>
      <c r="E64" s="29" t="s">
        <v>356</v>
      </c>
    </row>
    <row r="65" spans="1:16" ht="12.75" customHeight="1">
      <c r="A65" s="19" t="s">
        <v>35</v>
      </c>
      <c r="B65" s="23" t="s">
        <v>168</v>
      </c>
      <c r="C65" s="23" t="s">
        <v>1112</v>
      </c>
      <c r="D65" s="19" t="s">
        <v>53</v>
      </c>
      <c r="E65" s="24" t="s">
        <v>1113</v>
      </c>
      <c r="F65" s="25" t="s">
        <v>121</v>
      </c>
      <c r="G65" s="26">
        <v>1</v>
      </c>
      <c r="H65" s="27">
        <v>0</v>
      </c>
      <c r="I65" s="27">
        <f>ROUND(ROUND(H65,2)*ROUND(G65,3),2)</f>
      </c>
      <c r="O65">
        <f>(I65*21)/100</f>
      </c>
      <c r="P65" t="s">
        <v>13</v>
      </c>
    </row>
    <row r="66" spans="1:5" ht="12.75" customHeight="1">
      <c r="A66" s="28" t="s">
        <v>40</v>
      </c>
      <c r="E66" s="29" t="s">
        <v>1116</v>
      </c>
    </row>
    <row r="67" spans="1:5" ht="12.75" customHeight="1">
      <c r="A67" s="30" t="s">
        <v>42</v>
      </c>
      <c r="E67" s="31" t="s">
        <v>37</v>
      </c>
    </row>
    <row r="68" spans="1:5" ht="216.75" customHeight="1">
      <c r="A68" t="s">
        <v>43</v>
      </c>
      <c r="E68" s="29" t="s">
        <v>356</v>
      </c>
    </row>
    <row r="69" spans="1:9" ht="12.75" customHeight="1">
      <c r="A69" s="5" t="s">
        <v>33</v>
      </c>
      <c r="B69" s="5"/>
      <c r="C69" s="35" t="s">
        <v>62</v>
      </c>
      <c r="D69" s="5"/>
      <c r="E69" s="21" t="s">
        <v>468</v>
      </c>
      <c r="F69" s="5"/>
      <c r="G69" s="5"/>
      <c r="H69" s="5"/>
      <c r="I69" s="36">
        <f>0+I70</f>
      </c>
    </row>
    <row r="70" spans="1:16" ht="12.75" customHeight="1">
      <c r="A70" s="19" t="s">
        <v>35</v>
      </c>
      <c r="B70" s="23" t="s">
        <v>173</v>
      </c>
      <c r="C70" s="23" t="s">
        <v>1117</v>
      </c>
      <c r="D70" s="19" t="s">
        <v>37</v>
      </c>
      <c r="E70" s="24" t="s">
        <v>1118</v>
      </c>
      <c r="F70" s="25" t="s">
        <v>179</v>
      </c>
      <c r="G70" s="26">
        <v>5</v>
      </c>
      <c r="H70" s="27">
        <v>0</v>
      </c>
      <c r="I70" s="27">
        <f>ROUND(ROUND(H70,2)*ROUND(G70,3),2)</f>
      </c>
      <c r="O70">
        <f>(I70*21)/100</f>
      </c>
      <c r="P70" t="s">
        <v>13</v>
      </c>
    </row>
    <row r="71" spans="1:5" ht="12.75" customHeight="1">
      <c r="A71" s="28" t="s">
        <v>40</v>
      </c>
      <c r="E71" s="29" t="s">
        <v>1119</v>
      </c>
    </row>
    <row r="72" spans="1:5" ht="12.75" customHeight="1">
      <c r="A72" s="30" t="s">
        <v>42</v>
      </c>
      <c r="E72" s="31" t="s">
        <v>1120</v>
      </c>
    </row>
    <row r="73" spans="1:5" ht="38.25" customHeight="1">
      <c r="A73" t="s">
        <v>43</v>
      </c>
      <c r="E73" s="29" t="s">
        <v>1121</v>
      </c>
    </row>
    <row r="74" spans="1:9" ht="12.75" customHeight="1">
      <c r="A74" s="5" t="s">
        <v>33</v>
      </c>
      <c r="B74" s="5"/>
      <c r="C74" s="35" t="s">
        <v>66</v>
      </c>
      <c r="D74" s="5"/>
      <c r="E74" s="21" t="s">
        <v>475</v>
      </c>
      <c r="F74" s="5"/>
      <c r="G74" s="5"/>
      <c r="H74" s="5"/>
      <c r="I74" s="36">
        <f>0+I75</f>
      </c>
    </row>
    <row r="75" spans="1:16" ht="12.75" customHeight="1">
      <c r="A75" s="19" t="s">
        <v>35</v>
      </c>
      <c r="B75" s="23" t="s">
        <v>176</v>
      </c>
      <c r="C75" s="23" t="s">
        <v>1122</v>
      </c>
      <c r="D75" s="19" t="s">
        <v>37</v>
      </c>
      <c r="E75" s="24" t="s">
        <v>1123</v>
      </c>
      <c r="F75" s="25" t="s">
        <v>76</v>
      </c>
      <c r="G75" s="26">
        <v>2</v>
      </c>
      <c r="H75" s="27">
        <v>0</v>
      </c>
      <c r="I75" s="27">
        <f>ROUND(ROUND(H75,2)*ROUND(G75,3),2)</f>
      </c>
      <c r="O75">
        <f>(I75*21)/100</f>
      </c>
      <c r="P75" t="s">
        <v>13</v>
      </c>
    </row>
    <row r="76" spans="1:5" ht="12.75" customHeight="1">
      <c r="A76" s="28" t="s">
        <v>40</v>
      </c>
      <c r="E76" s="29" t="s">
        <v>1124</v>
      </c>
    </row>
    <row r="77" spans="1:5" ht="12.75" customHeight="1">
      <c r="A77" s="30" t="s">
        <v>42</v>
      </c>
      <c r="E77" s="31" t="s">
        <v>37</v>
      </c>
    </row>
    <row r="78" spans="1:5" ht="12.75" customHeight="1">
      <c r="A78" t="s">
        <v>43</v>
      </c>
      <c r="E78" s="29" t="s">
        <v>1125</v>
      </c>
    </row>
    <row r="79" spans="1:9" ht="12.75" customHeight="1">
      <c r="A79" s="5" t="s">
        <v>33</v>
      </c>
      <c r="B79" s="5"/>
      <c r="C79" s="35" t="s">
        <v>30</v>
      </c>
      <c r="D79" s="5"/>
      <c r="E79" s="21" t="s">
        <v>484</v>
      </c>
      <c r="F79" s="5"/>
      <c r="G79" s="5"/>
      <c r="H79" s="5"/>
      <c r="I79" s="36">
        <f>0+I80+I84+I88</f>
      </c>
    </row>
    <row r="80" spans="1:16" ht="12.75" customHeight="1">
      <c r="A80" s="19" t="s">
        <v>35</v>
      </c>
      <c r="B80" s="23" t="s">
        <v>182</v>
      </c>
      <c r="C80" s="23" t="s">
        <v>536</v>
      </c>
      <c r="D80" s="19" t="s">
        <v>37</v>
      </c>
      <c r="E80" s="24" t="s">
        <v>537</v>
      </c>
      <c r="F80" s="25" t="s">
        <v>179</v>
      </c>
      <c r="G80" s="26">
        <v>60</v>
      </c>
      <c r="H80" s="27">
        <v>0</v>
      </c>
      <c r="I80" s="27">
        <f>ROUND(ROUND(H80,2)*ROUND(G80,3),2)</f>
      </c>
      <c r="O80">
        <f>(I80*21)/100</f>
      </c>
      <c r="P80" t="s">
        <v>13</v>
      </c>
    </row>
    <row r="81" spans="1:5" ht="25.5" customHeight="1">
      <c r="A81" s="28" t="s">
        <v>40</v>
      </c>
      <c r="E81" s="29" t="s">
        <v>1126</v>
      </c>
    </row>
    <row r="82" spans="1:5" ht="12.75" customHeight="1">
      <c r="A82" s="30" t="s">
        <v>42</v>
      </c>
      <c r="E82" s="31" t="s">
        <v>37</v>
      </c>
    </row>
    <row r="83" spans="1:5" ht="76.5" customHeight="1">
      <c r="A83" t="s">
        <v>43</v>
      </c>
      <c r="E83" s="29" t="s">
        <v>540</v>
      </c>
    </row>
    <row r="84" spans="1:16" ht="12.75" customHeight="1">
      <c r="A84" s="19" t="s">
        <v>35</v>
      </c>
      <c r="B84" s="23" t="s">
        <v>188</v>
      </c>
      <c r="C84" s="23" t="s">
        <v>1127</v>
      </c>
      <c r="D84" s="19" t="s">
        <v>37</v>
      </c>
      <c r="E84" s="24" t="s">
        <v>1128</v>
      </c>
      <c r="F84" s="25" t="s">
        <v>121</v>
      </c>
      <c r="G84" s="26">
        <v>18</v>
      </c>
      <c r="H84" s="27">
        <v>0</v>
      </c>
      <c r="I84" s="27">
        <f>ROUND(ROUND(H84,2)*ROUND(G84,3),2)</f>
      </c>
      <c r="O84">
        <f>(I84*21)/100</f>
      </c>
      <c r="P84" t="s">
        <v>13</v>
      </c>
    </row>
    <row r="85" spans="1:5" ht="25.5" customHeight="1">
      <c r="A85" s="28" t="s">
        <v>40</v>
      </c>
      <c r="E85" s="29" t="s">
        <v>1129</v>
      </c>
    </row>
    <row r="86" spans="1:5" ht="12.75" customHeight="1">
      <c r="A86" s="30" t="s">
        <v>42</v>
      </c>
      <c r="E86" s="31" t="s">
        <v>37</v>
      </c>
    </row>
    <row r="87" spans="1:5" ht="63.75" customHeight="1">
      <c r="A87" t="s">
        <v>43</v>
      </c>
      <c r="E87" s="29" t="s">
        <v>547</v>
      </c>
    </row>
    <row r="88" spans="1:16" ht="12.75" customHeight="1">
      <c r="A88" s="19" t="s">
        <v>35</v>
      </c>
      <c r="B88" s="23" t="s">
        <v>194</v>
      </c>
      <c r="C88" s="23" t="s">
        <v>1130</v>
      </c>
      <c r="D88" s="19" t="s">
        <v>37</v>
      </c>
      <c r="E88" s="24" t="s">
        <v>1131</v>
      </c>
      <c r="F88" s="25" t="s">
        <v>121</v>
      </c>
      <c r="G88" s="26">
        <v>53</v>
      </c>
      <c r="H88" s="27">
        <v>0</v>
      </c>
      <c r="I88" s="27">
        <f>ROUND(ROUND(H88,2)*ROUND(G88,3),2)</f>
      </c>
      <c r="O88">
        <f>(I88*21)/100</f>
      </c>
      <c r="P88" t="s">
        <v>13</v>
      </c>
    </row>
    <row r="89" spans="1:5" ht="25.5" customHeight="1">
      <c r="A89" s="28" t="s">
        <v>40</v>
      </c>
      <c r="E89" s="29" t="s">
        <v>1129</v>
      </c>
    </row>
    <row r="90" spans="1:5" ht="12.75" customHeight="1">
      <c r="A90" s="30" t="s">
        <v>42</v>
      </c>
      <c r="E90" s="31" t="s">
        <v>37</v>
      </c>
    </row>
    <row r="91" spans="1:5" ht="63.75" customHeight="1">
      <c r="A91" t="s">
        <v>43</v>
      </c>
      <c r="E91" s="29" t="s">
        <v>547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1132</v>
      </c>
      <c r="I3" s="32">
        <f>0+I8+I21+I26+I35+I56+I65+I74+I95+I104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1132</v>
      </c>
      <c r="D4" s="5"/>
      <c r="E4" s="14" t="s">
        <v>1133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</f>
      </c>
    </row>
    <row r="9" spans="1:16" ht="12.75" customHeight="1">
      <c r="A9" s="19" t="s">
        <v>35</v>
      </c>
      <c r="B9" s="23" t="s">
        <v>19</v>
      </c>
      <c r="C9" s="23" t="s">
        <v>119</v>
      </c>
      <c r="D9" s="19" t="s">
        <v>37</v>
      </c>
      <c r="E9" s="24" t="s">
        <v>120</v>
      </c>
      <c r="F9" s="25" t="s">
        <v>121</v>
      </c>
      <c r="G9" s="26">
        <v>27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 customHeight="1">
      <c r="A10" s="28" t="s">
        <v>40</v>
      </c>
      <c r="E10" s="29" t="s">
        <v>125</v>
      </c>
    </row>
    <row r="11" spans="1:5" ht="12.75" customHeight="1">
      <c r="A11" s="30" t="s">
        <v>42</v>
      </c>
      <c r="E11" s="31" t="s">
        <v>37</v>
      </c>
    </row>
    <row r="12" spans="1:5" ht="12.75" customHeight="1">
      <c r="A12" t="s">
        <v>43</v>
      </c>
      <c r="E12" s="29" t="s">
        <v>124</v>
      </c>
    </row>
    <row r="13" spans="1:16" ht="12.75" customHeight="1">
      <c r="A13" s="19" t="s">
        <v>35</v>
      </c>
      <c r="B13" s="23" t="s">
        <v>13</v>
      </c>
      <c r="C13" s="23" t="s">
        <v>119</v>
      </c>
      <c r="D13" s="19" t="s">
        <v>127</v>
      </c>
      <c r="E13" s="24" t="s">
        <v>120</v>
      </c>
      <c r="F13" s="25" t="s">
        <v>121</v>
      </c>
      <c r="G13" s="26">
        <v>14.1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 customHeight="1">
      <c r="A14" s="28" t="s">
        <v>40</v>
      </c>
      <c r="E14" s="29" t="s">
        <v>753</v>
      </c>
    </row>
    <row r="15" spans="1:5" ht="12.75" customHeight="1">
      <c r="A15" s="30" t="s">
        <v>42</v>
      </c>
      <c r="E15" s="31" t="s">
        <v>1134</v>
      </c>
    </row>
    <row r="16" spans="1:5" ht="12.75" customHeight="1">
      <c r="A16" t="s">
        <v>43</v>
      </c>
      <c r="E16" s="29" t="s">
        <v>124</v>
      </c>
    </row>
    <row r="17" spans="1:16" ht="12.75" customHeight="1">
      <c r="A17" s="19" t="s">
        <v>35</v>
      </c>
      <c r="B17" s="23" t="s">
        <v>12</v>
      </c>
      <c r="C17" s="23" t="s">
        <v>119</v>
      </c>
      <c r="D17" s="19" t="s">
        <v>130</v>
      </c>
      <c r="E17" s="24" t="s">
        <v>120</v>
      </c>
      <c r="F17" s="25" t="s">
        <v>121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25.5" customHeight="1">
      <c r="A18" s="28" t="s">
        <v>40</v>
      </c>
      <c r="E18" s="29" t="s">
        <v>1135</v>
      </c>
    </row>
    <row r="19" spans="1:5" ht="12.75" customHeight="1">
      <c r="A19" s="30" t="s">
        <v>42</v>
      </c>
      <c r="E19" s="31" t="s">
        <v>1136</v>
      </c>
    </row>
    <row r="20" spans="1:5" ht="12.75" customHeight="1">
      <c r="A20" t="s">
        <v>43</v>
      </c>
      <c r="E20" s="29" t="s">
        <v>124</v>
      </c>
    </row>
    <row r="21" spans="1:9" ht="12.75" customHeight="1">
      <c r="A21" s="5" t="s">
        <v>33</v>
      </c>
      <c r="B21" s="5"/>
      <c r="C21" s="35" t="s">
        <v>19</v>
      </c>
      <c r="D21" s="5"/>
      <c r="E21" s="21" t="s">
        <v>134</v>
      </c>
      <c r="F21" s="5"/>
      <c r="G21" s="5"/>
      <c r="H21" s="5"/>
      <c r="I21" s="36">
        <f>0+I22</f>
      </c>
    </row>
    <row r="22" spans="1:16" ht="12.75" customHeight="1">
      <c r="A22" s="19" t="s">
        <v>35</v>
      </c>
      <c r="B22" s="23" t="s">
        <v>23</v>
      </c>
      <c r="C22" s="23" t="s">
        <v>653</v>
      </c>
      <c r="D22" s="19" t="s">
        <v>37</v>
      </c>
      <c r="E22" s="24" t="s">
        <v>654</v>
      </c>
      <c r="F22" s="25" t="s">
        <v>121</v>
      </c>
      <c r="G22" s="26">
        <v>27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25.5" customHeight="1">
      <c r="A23" s="28" t="s">
        <v>40</v>
      </c>
      <c r="E23" s="29" t="s">
        <v>959</v>
      </c>
    </row>
    <row r="24" spans="1:5" ht="12.75" customHeight="1">
      <c r="A24" s="30" t="s">
        <v>42</v>
      </c>
      <c r="E24" s="31" t="s">
        <v>1137</v>
      </c>
    </row>
    <row r="25" spans="1:5" ht="255" customHeight="1">
      <c r="A25" t="s">
        <v>43</v>
      </c>
      <c r="E25" s="29" t="s">
        <v>222</v>
      </c>
    </row>
    <row r="26" spans="1:9" ht="12.75" customHeight="1">
      <c r="A26" s="5" t="s">
        <v>33</v>
      </c>
      <c r="B26" s="5"/>
      <c r="C26" s="35" t="s">
        <v>12</v>
      </c>
      <c r="D26" s="5"/>
      <c r="E26" s="21" t="s">
        <v>330</v>
      </c>
      <c r="F26" s="5"/>
      <c r="G26" s="5"/>
      <c r="H26" s="5"/>
      <c r="I26" s="36">
        <f>0+I27+I31</f>
      </c>
    </row>
    <row r="27" spans="1:16" ht="12.75" customHeight="1">
      <c r="A27" s="19" t="s">
        <v>35</v>
      </c>
      <c r="B27" s="23" t="s">
        <v>25</v>
      </c>
      <c r="C27" s="23" t="s">
        <v>1093</v>
      </c>
      <c r="D27" s="19" t="s">
        <v>37</v>
      </c>
      <c r="E27" s="24" t="s">
        <v>1094</v>
      </c>
      <c r="F27" s="25" t="s">
        <v>121</v>
      </c>
      <c r="G27" s="26">
        <v>14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12.75" customHeight="1">
      <c r="A28" s="28" t="s">
        <v>40</v>
      </c>
      <c r="E28" s="29" t="s">
        <v>1095</v>
      </c>
    </row>
    <row r="29" spans="1:5" ht="12.75" customHeight="1">
      <c r="A29" s="30" t="s">
        <v>42</v>
      </c>
      <c r="E29" s="31" t="s">
        <v>1138</v>
      </c>
    </row>
    <row r="30" spans="1:5" ht="229.5" customHeight="1">
      <c r="A30" t="s">
        <v>43</v>
      </c>
      <c r="E30" s="29" t="s">
        <v>1097</v>
      </c>
    </row>
    <row r="31" spans="1:16" ht="12.75" customHeight="1">
      <c r="A31" s="19" t="s">
        <v>35</v>
      </c>
      <c r="B31" s="23" t="s">
        <v>27</v>
      </c>
      <c r="C31" s="23" t="s">
        <v>1098</v>
      </c>
      <c r="D31" s="19" t="s">
        <v>37</v>
      </c>
      <c r="E31" s="24" t="s">
        <v>1099</v>
      </c>
      <c r="F31" s="25" t="s">
        <v>1100</v>
      </c>
      <c r="G31" s="26">
        <v>1.9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1101</v>
      </c>
    </row>
    <row r="33" spans="1:5" ht="12.75" customHeight="1">
      <c r="A33" s="30" t="s">
        <v>42</v>
      </c>
      <c r="E33" s="31" t="s">
        <v>1139</v>
      </c>
    </row>
    <row r="34" spans="1:5" ht="178.5" customHeight="1">
      <c r="A34" t="s">
        <v>43</v>
      </c>
      <c r="E34" s="29" t="s">
        <v>1103</v>
      </c>
    </row>
    <row r="35" spans="1:9" ht="12.75" customHeight="1">
      <c r="A35" s="5" t="s">
        <v>33</v>
      </c>
      <c r="B35" s="5"/>
      <c r="C35" s="35" t="s">
        <v>23</v>
      </c>
      <c r="D35" s="5"/>
      <c r="E35" s="21" t="s">
        <v>350</v>
      </c>
      <c r="F35" s="5"/>
      <c r="G35" s="5"/>
      <c r="H35" s="5"/>
      <c r="I35" s="36">
        <f>0+I36+I40+I44+I48+I52</f>
      </c>
    </row>
    <row r="36" spans="1:16" ht="12.75" customHeight="1">
      <c r="A36" s="19" t="s">
        <v>35</v>
      </c>
      <c r="B36" s="23" t="s">
        <v>62</v>
      </c>
      <c r="C36" s="23" t="s">
        <v>352</v>
      </c>
      <c r="D36" s="19" t="s">
        <v>37</v>
      </c>
      <c r="E36" s="24" t="s">
        <v>353</v>
      </c>
      <c r="F36" s="25" t="s">
        <v>121</v>
      </c>
      <c r="G36" s="26">
        <v>2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25.5" customHeight="1">
      <c r="A37" s="28" t="s">
        <v>40</v>
      </c>
      <c r="E37" s="29" t="s">
        <v>1140</v>
      </c>
    </row>
    <row r="38" spans="1:5" ht="12.75" customHeight="1">
      <c r="A38" s="30" t="s">
        <v>42</v>
      </c>
      <c r="E38" s="31" t="s">
        <v>1141</v>
      </c>
    </row>
    <row r="39" spans="1:5" ht="216.75" customHeight="1">
      <c r="A39" t="s">
        <v>43</v>
      </c>
      <c r="E39" s="29" t="s">
        <v>356</v>
      </c>
    </row>
    <row r="40" spans="1:16" ht="12.75" customHeight="1">
      <c r="A40" s="19" t="s">
        <v>35</v>
      </c>
      <c r="B40" s="23" t="s">
        <v>66</v>
      </c>
      <c r="C40" s="23" t="s">
        <v>1142</v>
      </c>
      <c r="D40" s="19" t="s">
        <v>37</v>
      </c>
      <c r="E40" s="24" t="s">
        <v>1143</v>
      </c>
      <c r="F40" s="25" t="s">
        <v>121</v>
      </c>
      <c r="G40" s="26">
        <v>21</v>
      </c>
      <c r="H40" s="27">
        <v>0</v>
      </c>
      <c r="I40" s="27">
        <f>ROUND(ROUND(H40,2)*ROUND(G40,3),2)</f>
      </c>
      <c r="O40">
        <f>(I40*21)/100</f>
      </c>
      <c r="P40" t="s">
        <v>13</v>
      </c>
    </row>
    <row r="41" spans="1:5" ht="12.75" customHeight="1">
      <c r="A41" s="28" t="s">
        <v>40</v>
      </c>
      <c r="E41" s="29" t="s">
        <v>1144</v>
      </c>
    </row>
    <row r="42" spans="1:5" ht="12.75" customHeight="1">
      <c r="A42" s="30" t="s">
        <v>42</v>
      </c>
      <c r="E42" s="31" t="s">
        <v>1145</v>
      </c>
    </row>
    <row r="43" spans="1:5" ht="216.75" customHeight="1">
      <c r="A43" t="s">
        <v>43</v>
      </c>
      <c r="E43" s="29" t="s">
        <v>356</v>
      </c>
    </row>
    <row r="44" spans="1:16" ht="12.75" customHeight="1">
      <c r="A44" s="19" t="s">
        <v>35</v>
      </c>
      <c r="B44" s="23" t="s">
        <v>30</v>
      </c>
      <c r="C44" s="23" t="s">
        <v>1146</v>
      </c>
      <c r="D44" s="19" t="s">
        <v>37</v>
      </c>
      <c r="E44" s="24" t="s">
        <v>1147</v>
      </c>
      <c r="F44" s="25" t="s">
        <v>1100</v>
      </c>
      <c r="G44" s="26">
        <v>2.65</v>
      </c>
      <c r="H44" s="27">
        <v>0</v>
      </c>
      <c r="I44" s="27">
        <f>ROUND(ROUND(H44,2)*ROUND(G44,3),2)</f>
      </c>
      <c r="O44">
        <f>(I44*21)/100</f>
      </c>
      <c r="P44" t="s">
        <v>13</v>
      </c>
    </row>
    <row r="45" spans="1:5" ht="12.75" customHeight="1">
      <c r="A45" s="28" t="s">
        <v>40</v>
      </c>
      <c r="E45" s="29" t="s">
        <v>1148</v>
      </c>
    </row>
    <row r="46" spans="1:5" ht="12.75" customHeight="1">
      <c r="A46" s="30" t="s">
        <v>42</v>
      </c>
      <c r="E46" s="31" t="s">
        <v>37</v>
      </c>
    </row>
    <row r="47" spans="1:5" ht="140.25" customHeight="1">
      <c r="A47" t="s">
        <v>43</v>
      </c>
      <c r="E47" s="29" t="s">
        <v>1149</v>
      </c>
    </row>
    <row r="48" spans="1:16" ht="12.75" customHeight="1">
      <c r="A48" s="19" t="s">
        <v>35</v>
      </c>
      <c r="B48" s="23" t="s">
        <v>32</v>
      </c>
      <c r="C48" s="23" t="s">
        <v>1150</v>
      </c>
      <c r="D48" s="19" t="s">
        <v>37</v>
      </c>
      <c r="E48" s="24" t="s">
        <v>1151</v>
      </c>
      <c r="F48" s="25" t="s">
        <v>121</v>
      </c>
      <c r="G48" s="26">
        <v>18.2</v>
      </c>
      <c r="H48" s="27">
        <v>0</v>
      </c>
      <c r="I48" s="27">
        <f>ROUND(ROUND(H48,2)*ROUND(G48,3),2)</f>
      </c>
      <c r="O48">
        <f>(I48*21)/100</f>
      </c>
      <c r="P48" t="s">
        <v>13</v>
      </c>
    </row>
    <row r="49" spans="1:5" ht="12.75" customHeight="1">
      <c r="A49" s="28" t="s">
        <v>40</v>
      </c>
      <c r="E49" s="29" t="s">
        <v>1152</v>
      </c>
    </row>
    <row r="50" spans="1:5" ht="12.75" customHeight="1">
      <c r="A50" s="30" t="s">
        <v>42</v>
      </c>
      <c r="E50" s="31" t="s">
        <v>1153</v>
      </c>
    </row>
    <row r="51" spans="1:5" ht="216.75" customHeight="1">
      <c r="A51" t="s">
        <v>43</v>
      </c>
      <c r="E51" s="29" t="s">
        <v>356</v>
      </c>
    </row>
    <row r="52" spans="1:16" ht="12.75" customHeight="1">
      <c r="A52" s="19" t="s">
        <v>35</v>
      </c>
      <c r="B52" s="23" t="s">
        <v>79</v>
      </c>
      <c r="C52" s="23" t="s">
        <v>661</v>
      </c>
      <c r="D52" s="19" t="s">
        <v>37</v>
      </c>
      <c r="E52" s="24" t="s">
        <v>662</v>
      </c>
      <c r="F52" s="25" t="s">
        <v>121</v>
      </c>
      <c r="G52" s="26">
        <v>1.6</v>
      </c>
      <c r="H52" s="27">
        <v>0</v>
      </c>
      <c r="I52" s="27">
        <f>ROUND(ROUND(H52,2)*ROUND(G52,3),2)</f>
      </c>
      <c r="O52">
        <f>(I52*21)/100</f>
      </c>
      <c r="P52" t="s">
        <v>13</v>
      </c>
    </row>
    <row r="53" spans="1:5" ht="38.25" customHeight="1">
      <c r="A53" s="28" t="s">
        <v>40</v>
      </c>
      <c r="E53" s="29" t="s">
        <v>1154</v>
      </c>
    </row>
    <row r="54" spans="1:5" ht="12.75" customHeight="1">
      <c r="A54" s="30" t="s">
        <v>42</v>
      </c>
      <c r="E54" s="31" t="s">
        <v>1155</v>
      </c>
    </row>
    <row r="55" spans="1:5" ht="102" customHeight="1">
      <c r="A55" t="s">
        <v>43</v>
      </c>
      <c r="E55" s="29" t="s">
        <v>665</v>
      </c>
    </row>
    <row r="56" spans="1:9" ht="12.75" customHeight="1">
      <c r="A56" s="5" t="s">
        <v>33</v>
      </c>
      <c r="B56" s="5"/>
      <c r="C56" s="35" t="s">
        <v>25</v>
      </c>
      <c r="D56" s="5"/>
      <c r="E56" s="21" t="s">
        <v>362</v>
      </c>
      <c r="F56" s="5"/>
      <c r="G56" s="5"/>
      <c r="H56" s="5"/>
      <c r="I56" s="36">
        <f>0+I57+I61</f>
      </c>
    </row>
    <row r="57" spans="1:16" ht="12.75" customHeight="1">
      <c r="A57" s="19" t="s">
        <v>35</v>
      </c>
      <c r="B57" s="23" t="s">
        <v>158</v>
      </c>
      <c r="C57" s="23" t="s">
        <v>433</v>
      </c>
      <c r="D57" s="19" t="s">
        <v>37</v>
      </c>
      <c r="E57" s="24" t="s">
        <v>434</v>
      </c>
      <c r="F57" s="25" t="s">
        <v>137</v>
      </c>
      <c r="G57" s="26">
        <v>71</v>
      </c>
      <c r="H57" s="27">
        <v>0</v>
      </c>
      <c r="I57" s="27">
        <f>ROUND(ROUND(H57,2)*ROUND(G57,3),2)</f>
      </c>
      <c r="O57">
        <f>(I57*21)/100</f>
      </c>
      <c r="P57" t="s">
        <v>13</v>
      </c>
    </row>
    <row r="58" spans="1:5" ht="12.75" customHeight="1">
      <c r="A58" s="28" t="s">
        <v>40</v>
      </c>
      <c r="E58" s="29" t="s">
        <v>1156</v>
      </c>
    </row>
    <row r="59" spans="1:5" ht="12.75" customHeight="1">
      <c r="A59" s="30" t="s">
        <v>42</v>
      </c>
      <c r="E59" s="31" t="s">
        <v>1157</v>
      </c>
    </row>
    <row r="60" spans="1:5" ht="89.25" customHeight="1">
      <c r="A60" t="s">
        <v>43</v>
      </c>
      <c r="E60" s="29" t="s">
        <v>436</v>
      </c>
    </row>
    <row r="61" spans="1:16" ht="12.75" customHeight="1">
      <c r="A61" s="19" t="s">
        <v>35</v>
      </c>
      <c r="B61" s="23" t="s">
        <v>163</v>
      </c>
      <c r="C61" s="23" t="s">
        <v>1158</v>
      </c>
      <c r="D61" s="19" t="s">
        <v>37</v>
      </c>
      <c r="E61" s="24" t="s">
        <v>1159</v>
      </c>
      <c r="F61" s="25" t="s">
        <v>137</v>
      </c>
      <c r="G61" s="26">
        <v>71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12.75" customHeight="1">
      <c r="A62" s="28" t="s">
        <v>40</v>
      </c>
      <c r="E62" s="29" t="s">
        <v>1160</v>
      </c>
    </row>
    <row r="63" spans="1:5" ht="12.75" customHeight="1">
      <c r="A63" s="30" t="s">
        <v>42</v>
      </c>
      <c r="E63" s="31" t="s">
        <v>1161</v>
      </c>
    </row>
    <row r="64" spans="1:5" ht="89.25" customHeight="1">
      <c r="A64" t="s">
        <v>43</v>
      </c>
      <c r="E64" s="29" t="s">
        <v>436</v>
      </c>
    </row>
    <row r="65" spans="1:9" ht="12.75" customHeight="1">
      <c r="A65" s="5" t="s">
        <v>33</v>
      </c>
      <c r="B65" s="5"/>
      <c r="C65" s="35" t="s">
        <v>27</v>
      </c>
      <c r="D65" s="5"/>
      <c r="E65" s="21" t="s">
        <v>1045</v>
      </c>
      <c r="F65" s="5"/>
      <c r="G65" s="5"/>
      <c r="H65" s="5"/>
      <c r="I65" s="36">
        <f>0+I66+I70</f>
      </c>
    </row>
    <row r="66" spans="1:16" ht="12.75" customHeight="1">
      <c r="A66" s="19" t="s">
        <v>35</v>
      </c>
      <c r="B66" s="23" t="s">
        <v>168</v>
      </c>
      <c r="C66" s="23" t="s">
        <v>1162</v>
      </c>
      <c r="D66" s="19" t="s">
        <v>37</v>
      </c>
      <c r="E66" s="24" t="s">
        <v>1163</v>
      </c>
      <c r="F66" s="25" t="s">
        <v>137</v>
      </c>
      <c r="G66" s="26">
        <v>89</v>
      </c>
      <c r="H66" s="27">
        <v>0</v>
      </c>
      <c r="I66" s="27">
        <f>ROUND(ROUND(H66,2)*ROUND(G66,3),2)</f>
      </c>
      <c r="O66">
        <f>(I66*21)/100</f>
      </c>
      <c r="P66" t="s">
        <v>13</v>
      </c>
    </row>
    <row r="67" spans="1:5" ht="12.75" customHeight="1">
      <c r="A67" s="28" t="s">
        <v>40</v>
      </c>
      <c r="E67" s="29" t="s">
        <v>37</v>
      </c>
    </row>
    <row r="68" spans="1:5" ht="12.75" customHeight="1">
      <c r="A68" s="30" t="s">
        <v>42</v>
      </c>
      <c r="E68" s="31" t="s">
        <v>1164</v>
      </c>
    </row>
    <row r="69" spans="1:5" ht="12.75" customHeight="1">
      <c r="A69" t="s">
        <v>43</v>
      </c>
      <c r="E69" s="29" t="s">
        <v>1165</v>
      </c>
    </row>
    <row r="70" spans="1:16" ht="12.75" customHeight="1">
      <c r="A70" s="19" t="s">
        <v>35</v>
      </c>
      <c r="B70" s="23" t="s">
        <v>173</v>
      </c>
      <c r="C70" s="23" t="s">
        <v>1166</v>
      </c>
      <c r="D70" s="19" t="s">
        <v>37</v>
      </c>
      <c r="E70" s="24" t="s">
        <v>1167</v>
      </c>
      <c r="F70" s="25" t="s">
        <v>137</v>
      </c>
      <c r="G70" s="26">
        <v>10</v>
      </c>
      <c r="H70" s="27">
        <v>0</v>
      </c>
      <c r="I70" s="27">
        <f>ROUND(ROUND(H70,2)*ROUND(G70,3),2)</f>
      </c>
      <c r="O70">
        <f>(I70*21)/100</f>
      </c>
      <c r="P70" t="s">
        <v>13</v>
      </c>
    </row>
    <row r="71" spans="1:5" ht="12.75" customHeight="1">
      <c r="A71" s="28" t="s">
        <v>40</v>
      </c>
      <c r="E71" s="29" t="s">
        <v>37</v>
      </c>
    </row>
    <row r="72" spans="1:5" ht="12.75" customHeight="1">
      <c r="A72" s="30" t="s">
        <v>42</v>
      </c>
      <c r="E72" s="31" t="s">
        <v>37</v>
      </c>
    </row>
    <row r="73" spans="1:5" ht="12.75" customHeight="1">
      <c r="A73" t="s">
        <v>43</v>
      </c>
      <c r="E73" s="29" t="s">
        <v>1049</v>
      </c>
    </row>
    <row r="74" spans="1:9" ht="12.75" customHeight="1">
      <c r="A74" s="5" t="s">
        <v>33</v>
      </c>
      <c r="B74" s="5"/>
      <c r="C74" s="35" t="s">
        <v>62</v>
      </c>
      <c r="D74" s="5"/>
      <c r="E74" s="21" t="s">
        <v>468</v>
      </c>
      <c r="F74" s="5"/>
      <c r="G74" s="5"/>
      <c r="H74" s="5"/>
      <c r="I74" s="36">
        <f>0+I75+I79+I83+I87+I91</f>
      </c>
    </row>
    <row r="75" spans="1:16" ht="12.75" customHeight="1">
      <c r="A75" s="19" t="s">
        <v>35</v>
      </c>
      <c r="B75" s="23" t="s">
        <v>176</v>
      </c>
      <c r="C75" s="23" t="s">
        <v>1168</v>
      </c>
      <c r="D75" s="19" t="s">
        <v>37</v>
      </c>
      <c r="E75" s="24" t="s">
        <v>1169</v>
      </c>
      <c r="F75" s="25" t="s">
        <v>137</v>
      </c>
      <c r="G75" s="26">
        <v>13.5</v>
      </c>
      <c r="H75" s="27">
        <v>0</v>
      </c>
      <c r="I75" s="27">
        <f>ROUND(ROUND(H75,2)*ROUND(G75,3),2)</f>
      </c>
      <c r="O75">
        <f>(I75*21)/100</f>
      </c>
      <c r="P75" t="s">
        <v>13</v>
      </c>
    </row>
    <row r="76" spans="1:5" ht="12.75" customHeight="1">
      <c r="A76" s="28" t="s">
        <v>40</v>
      </c>
      <c r="E76" s="29" t="s">
        <v>1170</v>
      </c>
    </row>
    <row r="77" spans="1:5" ht="12.75" customHeight="1">
      <c r="A77" s="30" t="s">
        <v>42</v>
      </c>
      <c r="E77" s="31" t="s">
        <v>1171</v>
      </c>
    </row>
    <row r="78" spans="1:5" ht="140.25" customHeight="1">
      <c r="A78" t="s">
        <v>43</v>
      </c>
      <c r="E78" s="29" t="s">
        <v>1172</v>
      </c>
    </row>
    <row r="79" spans="1:16" ht="12.75" customHeight="1">
      <c r="A79" s="19" t="s">
        <v>35</v>
      </c>
      <c r="B79" s="23" t="s">
        <v>182</v>
      </c>
      <c r="C79" s="23" t="s">
        <v>1173</v>
      </c>
      <c r="D79" s="19" t="s">
        <v>37</v>
      </c>
      <c r="E79" s="24" t="s">
        <v>1174</v>
      </c>
      <c r="F79" s="25" t="s">
        <v>137</v>
      </c>
      <c r="G79" s="26">
        <v>106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25.5" customHeight="1">
      <c r="A80" s="28" t="s">
        <v>40</v>
      </c>
      <c r="E80" s="29" t="s">
        <v>1175</v>
      </c>
    </row>
    <row r="81" spans="1:5" ht="12.75" customHeight="1">
      <c r="A81" s="30" t="s">
        <v>42</v>
      </c>
      <c r="E81" s="31" t="s">
        <v>1176</v>
      </c>
    </row>
    <row r="82" spans="1:5" ht="140.25" customHeight="1">
      <c r="A82" t="s">
        <v>43</v>
      </c>
      <c r="E82" s="29" t="s">
        <v>1177</v>
      </c>
    </row>
    <row r="83" spans="1:16" ht="12.75" customHeight="1">
      <c r="A83" s="19" t="s">
        <v>35</v>
      </c>
      <c r="B83" s="23" t="s">
        <v>188</v>
      </c>
      <c r="C83" s="23" t="s">
        <v>1178</v>
      </c>
      <c r="D83" s="19" t="s">
        <v>37</v>
      </c>
      <c r="E83" s="24" t="s">
        <v>1179</v>
      </c>
      <c r="F83" s="25" t="s">
        <v>137</v>
      </c>
      <c r="G83" s="26">
        <v>26</v>
      </c>
      <c r="H83" s="27">
        <v>0</v>
      </c>
      <c r="I83" s="27">
        <f>ROUND(ROUND(H83,2)*ROUND(G83,3),2)</f>
      </c>
      <c r="O83">
        <f>(I83*21)/100</f>
      </c>
      <c r="P83" t="s">
        <v>13</v>
      </c>
    </row>
    <row r="84" spans="1:5" ht="25.5" customHeight="1">
      <c r="A84" s="28" t="s">
        <v>40</v>
      </c>
      <c r="E84" s="29" t="s">
        <v>1180</v>
      </c>
    </row>
    <row r="85" spans="1:5" ht="12.75" customHeight="1">
      <c r="A85" s="30" t="s">
        <v>42</v>
      </c>
      <c r="E85" s="31" t="s">
        <v>1181</v>
      </c>
    </row>
    <row r="86" spans="1:5" ht="38.25" customHeight="1">
      <c r="A86" t="s">
        <v>43</v>
      </c>
      <c r="E86" s="29" t="s">
        <v>1182</v>
      </c>
    </row>
    <row r="87" spans="1:16" ht="12.75" customHeight="1">
      <c r="A87" s="19" t="s">
        <v>35</v>
      </c>
      <c r="B87" s="23" t="s">
        <v>194</v>
      </c>
      <c r="C87" s="23" t="s">
        <v>1050</v>
      </c>
      <c r="D87" s="19" t="s">
        <v>37</v>
      </c>
      <c r="E87" s="24" t="s">
        <v>1051</v>
      </c>
      <c r="F87" s="25" t="s">
        <v>137</v>
      </c>
      <c r="G87" s="26">
        <v>68</v>
      </c>
      <c r="H87" s="27">
        <v>0</v>
      </c>
      <c r="I87" s="27">
        <f>ROUND(ROUND(H87,2)*ROUND(G87,3),2)</f>
      </c>
      <c r="O87">
        <f>(I87*21)/100</f>
      </c>
      <c r="P87" t="s">
        <v>13</v>
      </c>
    </row>
    <row r="88" spans="1:5" ht="25.5" customHeight="1">
      <c r="A88" s="28" t="s">
        <v>40</v>
      </c>
      <c r="E88" s="29" t="s">
        <v>1183</v>
      </c>
    </row>
    <row r="89" spans="1:5" ht="12.75" customHeight="1">
      <c r="A89" s="30" t="s">
        <v>42</v>
      </c>
      <c r="E89" s="31" t="s">
        <v>1184</v>
      </c>
    </row>
    <row r="90" spans="1:5" ht="12.75" customHeight="1">
      <c r="A90" t="s">
        <v>43</v>
      </c>
      <c r="E90" s="29" t="s">
        <v>1053</v>
      </c>
    </row>
    <row r="91" spans="1:16" ht="12.75" customHeight="1">
      <c r="A91" s="19" t="s">
        <v>35</v>
      </c>
      <c r="B91" s="23" t="s">
        <v>197</v>
      </c>
      <c r="C91" s="23" t="s">
        <v>1185</v>
      </c>
      <c r="D91" s="19" t="s">
        <v>37</v>
      </c>
      <c r="E91" s="24" t="s">
        <v>1186</v>
      </c>
      <c r="F91" s="25" t="s">
        <v>137</v>
      </c>
      <c r="G91" s="26">
        <v>89</v>
      </c>
      <c r="H91" s="27">
        <v>0</v>
      </c>
      <c r="I91" s="27">
        <f>ROUND(ROUND(H91,2)*ROUND(G91,3),2)</f>
      </c>
      <c r="O91">
        <f>(I91*21)/100</f>
      </c>
      <c r="P91" t="s">
        <v>13</v>
      </c>
    </row>
    <row r="92" spans="1:5" ht="12.75" customHeight="1">
      <c r="A92" s="28" t="s">
        <v>40</v>
      </c>
      <c r="E92" s="29" t="s">
        <v>1187</v>
      </c>
    </row>
    <row r="93" spans="1:5" ht="12.75" customHeight="1">
      <c r="A93" s="30" t="s">
        <v>42</v>
      </c>
      <c r="E93" s="31" t="s">
        <v>1164</v>
      </c>
    </row>
    <row r="94" spans="1:5" ht="12.75" customHeight="1">
      <c r="A94" t="s">
        <v>43</v>
      </c>
      <c r="E94" s="29" t="s">
        <v>1053</v>
      </c>
    </row>
    <row r="95" spans="1:9" ht="12.75" customHeight="1">
      <c r="A95" s="5" t="s">
        <v>33</v>
      </c>
      <c r="B95" s="5"/>
      <c r="C95" s="35" t="s">
        <v>66</v>
      </c>
      <c r="D95" s="5"/>
      <c r="E95" s="21" t="s">
        <v>475</v>
      </c>
      <c r="F95" s="5"/>
      <c r="G95" s="5"/>
      <c r="H95" s="5"/>
      <c r="I95" s="36">
        <f>0+I96+I100</f>
      </c>
    </row>
    <row r="96" spans="1:16" ht="12.75" customHeight="1">
      <c r="A96" s="19" t="s">
        <v>35</v>
      </c>
      <c r="B96" s="23" t="s">
        <v>200</v>
      </c>
      <c r="C96" s="23" t="s">
        <v>1188</v>
      </c>
      <c r="D96" s="19" t="s">
        <v>37</v>
      </c>
      <c r="E96" s="24" t="s">
        <v>1189</v>
      </c>
      <c r="F96" s="25" t="s">
        <v>179</v>
      </c>
      <c r="G96" s="26">
        <v>2</v>
      </c>
      <c r="H96" s="27">
        <v>0</v>
      </c>
      <c r="I96" s="27">
        <f>ROUND(ROUND(H96,2)*ROUND(G96,3),2)</f>
      </c>
      <c r="O96">
        <f>(I96*21)/100</f>
      </c>
      <c r="P96" t="s">
        <v>13</v>
      </c>
    </row>
    <row r="97" spans="1:5" ht="12.75" customHeight="1">
      <c r="A97" s="28" t="s">
        <v>40</v>
      </c>
      <c r="E97" s="29" t="s">
        <v>1190</v>
      </c>
    </row>
    <row r="98" spans="1:5" ht="12.75" customHeight="1">
      <c r="A98" s="30" t="s">
        <v>42</v>
      </c>
      <c r="E98" s="31" t="s">
        <v>1191</v>
      </c>
    </row>
    <row r="99" spans="1:5" ht="140.25" customHeight="1">
      <c r="A99" t="s">
        <v>43</v>
      </c>
      <c r="E99" s="29" t="s">
        <v>673</v>
      </c>
    </row>
    <row r="100" spans="1:16" ht="12.75" customHeight="1">
      <c r="A100" s="19" t="s">
        <v>35</v>
      </c>
      <c r="B100" s="23" t="s">
        <v>203</v>
      </c>
      <c r="C100" s="23" t="s">
        <v>1192</v>
      </c>
      <c r="D100" s="19" t="s">
        <v>37</v>
      </c>
      <c r="E100" s="24" t="s">
        <v>1193</v>
      </c>
      <c r="F100" s="25" t="s">
        <v>179</v>
      </c>
      <c r="G100" s="26">
        <v>14.5</v>
      </c>
      <c r="H100" s="27">
        <v>0</v>
      </c>
      <c r="I100" s="27">
        <f>ROUND(ROUND(H100,2)*ROUND(G100,3),2)</f>
      </c>
      <c r="O100">
        <f>(I100*21)/100</f>
      </c>
      <c r="P100" t="s">
        <v>13</v>
      </c>
    </row>
    <row r="101" spans="1:5" ht="12.75" customHeight="1">
      <c r="A101" s="28" t="s">
        <v>40</v>
      </c>
      <c r="E101" s="29" t="s">
        <v>1194</v>
      </c>
    </row>
    <row r="102" spans="1:5" ht="12.75" customHeight="1">
      <c r="A102" s="30" t="s">
        <v>42</v>
      </c>
      <c r="E102" s="31" t="s">
        <v>1195</v>
      </c>
    </row>
    <row r="103" spans="1:5" ht="140.25" customHeight="1">
      <c r="A103" t="s">
        <v>43</v>
      </c>
      <c r="E103" s="29" t="s">
        <v>1196</v>
      </c>
    </row>
    <row r="104" spans="1:9" ht="12.75" customHeight="1">
      <c r="A104" s="5" t="s">
        <v>33</v>
      </c>
      <c r="B104" s="5"/>
      <c r="C104" s="35" t="s">
        <v>30</v>
      </c>
      <c r="D104" s="5"/>
      <c r="E104" s="21" t="s">
        <v>484</v>
      </c>
      <c r="F104" s="5"/>
      <c r="G104" s="5"/>
      <c r="H104" s="5"/>
      <c r="I104" s="36">
        <f>0+I105+I109+I113+I117+I121+I125+I129+I133+I137+I141</f>
      </c>
    </row>
    <row r="105" spans="1:16" ht="12.75" customHeight="1">
      <c r="A105" s="19" t="s">
        <v>35</v>
      </c>
      <c r="B105" s="23" t="s">
        <v>209</v>
      </c>
      <c r="C105" s="23" t="s">
        <v>492</v>
      </c>
      <c r="D105" s="19" t="s">
        <v>37</v>
      </c>
      <c r="E105" s="24" t="s">
        <v>493</v>
      </c>
      <c r="F105" s="25" t="s">
        <v>179</v>
      </c>
      <c r="G105" s="26">
        <v>28.4</v>
      </c>
      <c r="H105" s="27">
        <v>0</v>
      </c>
      <c r="I105" s="27">
        <f>ROUND(ROUND(H105,2)*ROUND(G105,3),2)</f>
      </c>
      <c r="O105">
        <f>(I105*21)/100</f>
      </c>
      <c r="P105" t="s">
        <v>13</v>
      </c>
    </row>
    <row r="106" spans="1:5" ht="12.75" customHeight="1">
      <c r="A106" s="28" t="s">
        <v>40</v>
      </c>
      <c r="E106" s="29" t="s">
        <v>1197</v>
      </c>
    </row>
    <row r="107" spans="1:5" ht="12.75" customHeight="1">
      <c r="A107" s="30" t="s">
        <v>42</v>
      </c>
      <c r="E107" s="31" t="s">
        <v>1198</v>
      </c>
    </row>
    <row r="108" spans="1:5" ht="38.25" customHeight="1">
      <c r="A108" t="s">
        <v>43</v>
      </c>
      <c r="E108" s="29" t="s">
        <v>495</v>
      </c>
    </row>
    <row r="109" spans="1:16" ht="12.75" customHeight="1">
      <c r="A109" s="19" t="s">
        <v>35</v>
      </c>
      <c r="B109" s="23" t="s">
        <v>213</v>
      </c>
      <c r="C109" s="23" t="s">
        <v>497</v>
      </c>
      <c r="D109" s="19" t="s">
        <v>37</v>
      </c>
      <c r="E109" s="24" t="s">
        <v>498</v>
      </c>
      <c r="F109" s="25" t="s">
        <v>179</v>
      </c>
      <c r="G109" s="26">
        <v>56</v>
      </c>
      <c r="H109" s="27">
        <v>0</v>
      </c>
      <c r="I109" s="27">
        <f>ROUND(ROUND(H109,2)*ROUND(G109,3),2)</f>
      </c>
      <c r="O109">
        <f>(I109*21)/100</f>
      </c>
      <c r="P109" t="s">
        <v>13</v>
      </c>
    </row>
    <row r="110" spans="1:5" ht="38.25" customHeight="1">
      <c r="A110" s="28" t="s">
        <v>40</v>
      </c>
      <c r="E110" s="29" t="s">
        <v>1199</v>
      </c>
    </row>
    <row r="111" spans="1:5" ht="12.75" customHeight="1">
      <c r="A111" s="30" t="s">
        <v>42</v>
      </c>
      <c r="E111" s="31" t="s">
        <v>1200</v>
      </c>
    </row>
    <row r="112" spans="1:5" ht="76.5" customHeight="1">
      <c r="A112" t="s">
        <v>43</v>
      </c>
      <c r="E112" s="29" t="s">
        <v>500</v>
      </c>
    </row>
    <row r="113" spans="1:16" ht="12.75" customHeight="1">
      <c r="A113" s="19" t="s">
        <v>35</v>
      </c>
      <c r="B113" s="23" t="s">
        <v>217</v>
      </c>
      <c r="C113" s="23" t="s">
        <v>1201</v>
      </c>
      <c r="D113" s="19" t="s">
        <v>37</v>
      </c>
      <c r="E113" s="24" t="s">
        <v>1202</v>
      </c>
      <c r="F113" s="25" t="s">
        <v>179</v>
      </c>
      <c r="G113" s="26">
        <v>40</v>
      </c>
      <c r="H113" s="27">
        <v>0</v>
      </c>
      <c r="I113" s="27">
        <f>ROUND(ROUND(H113,2)*ROUND(G113,3),2)</f>
      </c>
      <c r="O113">
        <f>(I113*21)/100</f>
      </c>
      <c r="P113" t="s">
        <v>13</v>
      </c>
    </row>
    <row r="114" spans="1:5" ht="12.75" customHeight="1">
      <c r="A114" s="28" t="s">
        <v>40</v>
      </c>
      <c r="E114" s="29" t="s">
        <v>1203</v>
      </c>
    </row>
    <row r="115" spans="1:5" ht="12.75" customHeight="1">
      <c r="A115" s="30" t="s">
        <v>42</v>
      </c>
      <c r="E115" s="31" t="s">
        <v>1204</v>
      </c>
    </row>
    <row r="116" spans="1:5" ht="63.75" customHeight="1">
      <c r="A116" t="s">
        <v>43</v>
      </c>
      <c r="E116" s="29" t="s">
        <v>1205</v>
      </c>
    </row>
    <row r="117" spans="1:16" ht="12.75" customHeight="1">
      <c r="A117" s="19" t="s">
        <v>35</v>
      </c>
      <c r="B117" s="23" t="s">
        <v>223</v>
      </c>
      <c r="C117" s="23" t="s">
        <v>516</v>
      </c>
      <c r="D117" s="19" t="s">
        <v>37</v>
      </c>
      <c r="E117" s="24" t="s">
        <v>517</v>
      </c>
      <c r="F117" s="25" t="s">
        <v>179</v>
      </c>
      <c r="G117" s="26">
        <v>8</v>
      </c>
      <c r="H117" s="27">
        <v>0</v>
      </c>
      <c r="I117" s="27">
        <f>ROUND(ROUND(H117,2)*ROUND(G117,3),2)</f>
      </c>
      <c r="O117">
        <f>(I117*21)/100</f>
      </c>
      <c r="P117" t="s">
        <v>13</v>
      </c>
    </row>
    <row r="118" spans="1:5" ht="12.75" customHeight="1">
      <c r="A118" s="28" t="s">
        <v>40</v>
      </c>
      <c r="E118" s="29" t="s">
        <v>1206</v>
      </c>
    </row>
    <row r="119" spans="1:5" ht="12.75" customHeight="1">
      <c r="A119" s="30" t="s">
        <v>42</v>
      </c>
      <c r="E119" s="31" t="s">
        <v>1207</v>
      </c>
    </row>
    <row r="120" spans="1:5" ht="12.75" customHeight="1">
      <c r="A120" t="s">
        <v>43</v>
      </c>
      <c r="E120" s="29" t="s">
        <v>514</v>
      </c>
    </row>
    <row r="121" spans="1:16" ht="12.75" customHeight="1">
      <c r="A121" s="19" t="s">
        <v>35</v>
      </c>
      <c r="B121" s="23" t="s">
        <v>229</v>
      </c>
      <c r="C121" s="23" t="s">
        <v>1208</v>
      </c>
      <c r="D121" s="19" t="s">
        <v>37</v>
      </c>
      <c r="E121" s="24" t="s">
        <v>1209</v>
      </c>
      <c r="F121" s="25" t="s">
        <v>179</v>
      </c>
      <c r="G121" s="26">
        <v>16</v>
      </c>
      <c r="H121" s="27">
        <v>0</v>
      </c>
      <c r="I121" s="27">
        <f>ROUND(ROUND(H121,2)*ROUND(G121,3),2)</f>
      </c>
      <c r="O121">
        <f>(I121*21)/100</f>
      </c>
      <c r="P121" t="s">
        <v>13</v>
      </c>
    </row>
    <row r="122" spans="1:5" ht="12.75" customHeight="1">
      <c r="A122" s="28" t="s">
        <v>40</v>
      </c>
      <c r="E122" s="29" t="s">
        <v>37</v>
      </c>
    </row>
    <row r="123" spans="1:5" ht="12.75" customHeight="1">
      <c r="A123" s="30" t="s">
        <v>42</v>
      </c>
      <c r="E123" s="31" t="s">
        <v>1210</v>
      </c>
    </row>
    <row r="124" spans="1:5" ht="204" customHeight="1">
      <c r="A124" t="s">
        <v>43</v>
      </c>
      <c r="E124" s="29" t="s">
        <v>1211</v>
      </c>
    </row>
    <row r="125" spans="1:16" ht="12.75" customHeight="1">
      <c r="A125" s="19" t="s">
        <v>35</v>
      </c>
      <c r="B125" s="23" t="s">
        <v>234</v>
      </c>
      <c r="C125" s="23" t="s">
        <v>1054</v>
      </c>
      <c r="D125" s="19" t="s">
        <v>37</v>
      </c>
      <c r="E125" s="24" t="s">
        <v>1055</v>
      </c>
      <c r="F125" s="25" t="s">
        <v>137</v>
      </c>
      <c r="G125" s="26">
        <v>110</v>
      </c>
      <c r="H125" s="27">
        <v>0</v>
      </c>
      <c r="I125" s="27">
        <f>ROUND(ROUND(H125,2)*ROUND(G125,3),2)</f>
      </c>
      <c r="O125">
        <f>(I125*21)/100</f>
      </c>
      <c r="P125" t="s">
        <v>13</v>
      </c>
    </row>
    <row r="126" spans="1:5" ht="25.5" customHeight="1">
      <c r="A126" s="28" t="s">
        <v>40</v>
      </c>
      <c r="E126" s="29" t="s">
        <v>1212</v>
      </c>
    </row>
    <row r="127" spans="1:5" ht="12.75" customHeight="1">
      <c r="A127" s="30" t="s">
        <v>42</v>
      </c>
      <c r="E127" s="31" t="s">
        <v>1213</v>
      </c>
    </row>
    <row r="128" spans="1:5" ht="12.75" customHeight="1">
      <c r="A128" t="s">
        <v>43</v>
      </c>
      <c r="E128" s="29" t="s">
        <v>1057</v>
      </c>
    </row>
    <row r="129" spans="1:16" ht="12.75" customHeight="1">
      <c r="A129" s="19" t="s">
        <v>35</v>
      </c>
      <c r="B129" s="23" t="s">
        <v>240</v>
      </c>
      <c r="C129" s="23" t="s">
        <v>1214</v>
      </c>
      <c r="D129" s="19" t="s">
        <v>37</v>
      </c>
      <c r="E129" s="24" t="s">
        <v>1215</v>
      </c>
      <c r="F129" s="25" t="s">
        <v>137</v>
      </c>
      <c r="G129" s="26">
        <v>24</v>
      </c>
      <c r="H129" s="27">
        <v>0</v>
      </c>
      <c r="I129" s="27">
        <f>ROUND(ROUND(H129,2)*ROUND(G129,3),2)</f>
      </c>
      <c r="O129">
        <f>(I129*21)/100</f>
      </c>
      <c r="P129" t="s">
        <v>13</v>
      </c>
    </row>
    <row r="130" spans="1:5" ht="12.75" customHeight="1">
      <c r="A130" s="28" t="s">
        <v>40</v>
      </c>
      <c r="E130" s="29" t="s">
        <v>1216</v>
      </c>
    </row>
    <row r="131" spans="1:5" ht="12.75" customHeight="1">
      <c r="A131" s="30" t="s">
        <v>42</v>
      </c>
      <c r="E131" s="31" t="s">
        <v>37</v>
      </c>
    </row>
    <row r="132" spans="1:5" ht="12.75" customHeight="1">
      <c r="A132" t="s">
        <v>43</v>
      </c>
      <c r="E132" s="29" t="s">
        <v>1057</v>
      </c>
    </row>
    <row r="133" spans="1:16" ht="12.75" customHeight="1">
      <c r="A133" s="19" t="s">
        <v>35</v>
      </c>
      <c r="B133" s="23" t="s">
        <v>243</v>
      </c>
      <c r="C133" s="23" t="s">
        <v>544</v>
      </c>
      <c r="D133" s="19" t="s">
        <v>37</v>
      </c>
      <c r="E133" s="24" t="s">
        <v>545</v>
      </c>
      <c r="F133" s="25" t="s">
        <v>121</v>
      </c>
      <c r="G133" s="26">
        <v>9.6</v>
      </c>
      <c r="H133" s="27">
        <v>0</v>
      </c>
      <c r="I133" s="27">
        <f>ROUND(ROUND(H133,2)*ROUND(G133,3),2)</f>
      </c>
      <c r="O133">
        <f>(I133*21)/100</f>
      </c>
      <c r="P133" t="s">
        <v>13</v>
      </c>
    </row>
    <row r="134" spans="1:5" ht="25.5" customHeight="1">
      <c r="A134" s="28" t="s">
        <v>40</v>
      </c>
      <c r="E134" s="29" t="s">
        <v>1217</v>
      </c>
    </row>
    <row r="135" spans="1:5" ht="12.75" customHeight="1">
      <c r="A135" s="30" t="s">
        <v>42</v>
      </c>
      <c r="E135" s="31" t="s">
        <v>1218</v>
      </c>
    </row>
    <row r="136" spans="1:5" ht="63.75" customHeight="1">
      <c r="A136" t="s">
        <v>43</v>
      </c>
      <c r="E136" s="29" t="s">
        <v>547</v>
      </c>
    </row>
    <row r="137" spans="1:16" ht="12.75" customHeight="1">
      <c r="A137" s="19" t="s">
        <v>35</v>
      </c>
      <c r="B137" s="23" t="s">
        <v>249</v>
      </c>
      <c r="C137" s="23" t="s">
        <v>1130</v>
      </c>
      <c r="D137" s="19" t="s">
        <v>37</v>
      </c>
      <c r="E137" s="24" t="s">
        <v>1131</v>
      </c>
      <c r="F137" s="25" t="s">
        <v>121</v>
      </c>
      <c r="G137" s="26">
        <v>4.5</v>
      </c>
      <c r="H137" s="27">
        <v>0</v>
      </c>
      <c r="I137" s="27">
        <f>ROUND(ROUND(H137,2)*ROUND(G137,3),2)</f>
      </c>
      <c r="O137">
        <f>(I137*21)/100</f>
      </c>
      <c r="P137" t="s">
        <v>13</v>
      </c>
    </row>
    <row r="138" spans="1:5" ht="25.5" customHeight="1">
      <c r="A138" s="28" t="s">
        <v>40</v>
      </c>
      <c r="E138" s="29" t="s">
        <v>1219</v>
      </c>
    </row>
    <row r="139" spans="1:5" ht="12.75" customHeight="1">
      <c r="A139" s="30" t="s">
        <v>42</v>
      </c>
      <c r="E139" s="31" t="s">
        <v>1220</v>
      </c>
    </row>
    <row r="140" spans="1:5" ht="63.75" customHeight="1">
      <c r="A140" t="s">
        <v>43</v>
      </c>
      <c r="E140" s="29" t="s">
        <v>547</v>
      </c>
    </row>
    <row r="141" spans="1:16" ht="12.75" customHeight="1">
      <c r="A141" s="19" t="s">
        <v>35</v>
      </c>
      <c r="B141" s="23" t="s">
        <v>253</v>
      </c>
      <c r="C141" s="23" t="s">
        <v>1221</v>
      </c>
      <c r="D141" s="19" t="s">
        <v>37</v>
      </c>
      <c r="E141" s="24" t="s">
        <v>1222</v>
      </c>
      <c r="F141" s="25" t="s">
        <v>137</v>
      </c>
      <c r="G141" s="26">
        <v>93</v>
      </c>
      <c r="H141" s="27">
        <v>0</v>
      </c>
      <c r="I141" s="27">
        <f>ROUND(ROUND(H141,2)*ROUND(G141,3),2)</f>
      </c>
      <c r="O141">
        <f>(I141*21)/100</f>
      </c>
      <c r="P141" t="s">
        <v>13</v>
      </c>
    </row>
    <row r="142" spans="1:5" ht="25.5" customHeight="1">
      <c r="A142" s="28" t="s">
        <v>40</v>
      </c>
      <c r="E142" s="29" t="s">
        <v>1223</v>
      </c>
    </row>
    <row r="143" spans="1:5" ht="12.75" customHeight="1">
      <c r="A143" s="30" t="s">
        <v>42</v>
      </c>
      <c r="E143" s="31" t="s">
        <v>1224</v>
      </c>
    </row>
    <row r="144" spans="1:5" ht="25.5" customHeight="1">
      <c r="A144" t="s">
        <v>43</v>
      </c>
      <c r="E144" s="29" t="s">
        <v>748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101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101</v>
      </c>
      <c r="D4" s="5"/>
      <c r="E4" s="14" t="s">
        <v>102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0+I9+I13+I17+I21+I25+I29+I33+I37+I41+I45+I49</f>
      </c>
    </row>
    <row r="9" spans="1:16" ht="12.75" customHeight="1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25.5" customHeight="1">
      <c r="A10" s="28" t="s">
        <v>40</v>
      </c>
      <c r="E10" s="29" t="s">
        <v>41</v>
      </c>
    </row>
    <row r="11" spans="1:5" ht="12.75" customHeight="1">
      <c r="A11" s="30" t="s">
        <v>42</v>
      </c>
      <c r="E11" s="31" t="s">
        <v>37</v>
      </c>
    </row>
    <row r="12" spans="1:5" ht="12.75" customHeight="1">
      <c r="A12" t="s">
        <v>43</v>
      </c>
      <c r="E12" s="29" t="s">
        <v>44</v>
      </c>
    </row>
    <row r="13" spans="1:16" ht="12.75" customHeight="1">
      <c r="A13" s="19" t="s">
        <v>35</v>
      </c>
      <c r="B13" s="23" t="s">
        <v>13</v>
      </c>
      <c r="C13" s="23" t="s">
        <v>45</v>
      </c>
      <c r="D13" s="19" t="s">
        <v>37</v>
      </c>
      <c r="E13" s="24" t="s">
        <v>46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38.25" customHeight="1">
      <c r="A14" s="28" t="s">
        <v>40</v>
      </c>
      <c r="E14" s="29" t="s">
        <v>103</v>
      </c>
    </row>
    <row r="15" spans="1:5" ht="12.75" customHeight="1">
      <c r="A15" s="30" t="s">
        <v>42</v>
      </c>
      <c r="E15" s="31" t="s">
        <v>37</v>
      </c>
    </row>
    <row r="16" spans="1:5" ht="12.75" customHeight="1">
      <c r="A16" t="s">
        <v>43</v>
      </c>
      <c r="E16" s="29" t="s">
        <v>48</v>
      </c>
    </row>
    <row r="17" spans="1:16" ht="12.75" customHeight="1">
      <c r="A17" s="19" t="s">
        <v>35</v>
      </c>
      <c r="B17" s="23" t="s">
        <v>12</v>
      </c>
      <c r="C17" s="23" t="s">
        <v>49</v>
      </c>
      <c r="D17" s="19" t="s">
        <v>50</v>
      </c>
      <c r="E17" s="24" t="s">
        <v>51</v>
      </c>
      <c r="F17" s="25" t="s">
        <v>39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38.25" customHeight="1">
      <c r="A18" s="28" t="s">
        <v>40</v>
      </c>
      <c r="E18" s="29" t="s">
        <v>52</v>
      </c>
    </row>
    <row r="19" spans="1:5" ht="12.75" customHeight="1">
      <c r="A19" s="30" t="s">
        <v>42</v>
      </c>
      <c r="E19" s="31" t="s">
        <v>37</v>
      </c>
    </row>
    <row r="20" spans="1:5" ht="12.75" customHeight="1">
      <c r="A20" t="s">
        <v>43</v>
      </c>
      <c r="E20" s="29" t="s">
        <v>48</v>
      </c>
    </row>
    <row r="21" spans="1:16" ht="12.75" customHeight="1">
      <c r="A21" s="19" t="s">
        <v>35</v>
      </c>
      <c r="B21" s="23" t="s">
        <v>23</v>
      </c>
      <c r="C21" s="23" t="s">
        <v>49</v>
      </c>
      <c r="D21" s="19" t="s">
        <v>53</v>
      </c>
      <c r="E21" s="24" t="s">
        <v>51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25.5" customHeight="1">
      <c r="A22" s="28" t="s">
        <v>40</v>
      </c>
      <c r="E22" s="29" t="s">
        <v>104</v>
      </c>
    </row>
    <row r="23" spans="1:5" ht="12.75" customHeight="1">
      <c r="A23" s="30" t="s">
        <v>42</v>
      </c>
      <c r="E23" s="31" t="s">
        <v>37</v>
      </c>
    </row>
    <row r="24" spans="1:5" ht="12.75" customHeight="1">
      <c r="A24" t="s">
        <v>43</v>
      </c>
      <c r="E24" s="29" t="s">
        <v>48</v>
      </c>
    </row>
    <row r="25" spans="1:16" ht="12.75" customHeight="1">
      <c r="A25" s="19" t="s">
        <v>35</v>
      </c>
      <c r="B25" s="23" t="s">
        <v>25</v>
      </c>
      <c r="C25" s="23" t="s">
        <v>55</v>
      </c>
      <c r="D25" s="19" t="s">
        <v>37</v>
      </c>
      <c r="E25" s="24" t="s">
        <v>56</v>
      </c>
      <c r="F25" s="25" t="s">
        <v>57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25.5" customHeight="1">
      <c r="A26" s="28" t="s">
        <v>40</v>
      </c>
      <c r="E26" s="29" t="s">
        <v>105</v>
      </c>
    </row>
    <row r="27" spans="1:5" ht="12.75" customHeight="1">
      <c r="A27" s="30" t="s">
        <v>42</v>
      </c>
      <c r="E27" s="31" t="s">
        <v>37</v>
      </c>
    </row>
    <row r="28" spans="1:5" ht="12.75" customHeight="1">
      <c r="A28" t="s">
        <v>43</v>
      </c>
      <c r="E28" s="29" t="s">
        <v>37</v>
      </c>
    </row>
    <row r="29" spans="1:16" ht="12.75" customHeight="1">
      <c r="A29" s="19" t="s">
        <v>35</v>
      </c>
      <c r="B29" s="23" t="s">
        <v>27</v>
      </c>
      <c r="C29" s="23" t="s">
        <v>59</v>
      </c>
      <c r="D29" s="19" t="s">
        <v>37</v>
      </c>
      <c r="E29" s="24" t="s">
        <v>60</v>
      </c>
      <c r="F29" s="25" t="s">
        <v>39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25.5" customHeight="1">
      <c r="A30" s="28" t="s">
        <v>40</v>
      </c>
      <c r="E30" s="29" t="s">
        <v>106</v>
      </c>
    </row>
    <row r="31" spans="1:5" ht="12.75" customHeight="1">
      <c r="A31" s="30" t="s">
        <v>42</v>
      </c>
      <c r="E31" s="31" t="s">
        <v>37</v>
      </c>
    </row>
    <row r="32" spans="1:5" ht="12.75" customHeight="1">
      <c r="A32" t="s">
        <v>43</v>
      </c>
      <c r="E32" s="29" t="s">
        <v>48</v>
      </c>
    </row>
    <row r="33" spans="1:16" ht="12.75" customHeight="1">
      <c r="A33" s="19" t="s">
        <v>35</v>
      </c>
      <c r="B33" s="23" t="s">
        <v>62</v>
      </c>
      <c r="C33" s="23" t="s">
        <v>63</v>
      </c>
      <c r="D33" s="19" t="s">
        <v>37</v>
      </c>
      <c r="E33" s="24" t="s">
        <v>64</v>
      </c>
      <c r="F33" s="25" t="s">
        <v>39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25.5" customHeight="1">
      <c r="A34" s="28" t="s">
        <v>40</v>
      </c>
      <c r="E34" s="29" t="s">
        <v>107</v>
      </c>
    </row>
    <row r="35" spans="1:5" ht="12.75" customHeight="1">
      <c r="A35" s="30" t="s">
        <v>42</v>
      </c>
      <c r="E35" s="31" t="s">
        <v>37</v>
      </c>
    </row>
    <row r="36" spans="1:5" ht="12.75" customHeight="1">
      <c r="A36" t="s">
        <v>43</v>
      </c>
      <c r="E36" s="29" t="s">
        <v>48</v>
      </c>
    </row>
    <row r="37" spans="1:16" ht="12.75" customHeight="1">
      <c r="A37" s="19" t="s">
        <v>35</v>
      </c>
      <c r="B37" s="23" t="s">
        <v>66</v>
      </c>
      <c r="C37" s="23" t="s">
        <v>67</v>
      </c>
      <c r="D37" s="19" t="s">
        <v>37</v>
      </c>
      <c r="E37" s="24" t="s">
        <v>68</v>
      </c>
      <c r="F37" s="25" t="s">
        <v>39</v>
      </c>
      <c r="G37" s="26">
        <v>1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51" customHeight="1">
      <c r="A38" s="28" t="s">
        <v>40</v>
      </c>
      <c r="E38" s="29" t="s">
        <v>69</v>
      </c>
    </row>
    <row r="39" spans="1:5" ht="12.75" customHeight="1">
      <c r="A39" s="30" t="s">
        <v>42</v>
      </c>
      <c r="E39" s="31" t="s">
        <v>37</v>
      </c>
    </row>
    <row r="40" spans="1:5" ht="38.25" customHeight="1">
      <c r="A40" t="s">
        <v>43</v>
      </c>
      <c r="E40" s="29" t="s">
        <v>70</v>
      </c>
    </row>
    <row r="41" spans="1:16" ht="12.75" customHeight="1">
      <c r="A41" s="19" t="s">
        <v>35</v>
      </c>
      <c r="B41" s="23" t="s">
        <v>30</v>
      </c>
      <c r="C41" s="23" t="s">
        <v>71</v>
      </c>
      <c r="D41" s="19" t="s">
        <v>37</v>
      </c>
      <c r="E41" s="24" t="s">
        <v>72</v>
      </c>
      <c r="F41" s="25" t="s">
        <v>39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38.25" customHeight="1">
      <c r="A42" s="28" t="s">
        <v>40</v>
      </c>
      <c r="E42" s="29" t="s">
        <v>108</v>
      </c>
    </row>
    <row r="43" spans="1:5" ht="12.75" customHeight="1">
      <c r="A43" s="30" t="s">
        <v>42</v>
      </c>
      <c r="E43" s="31" t="s">
        <v>37</v>
      </c>
    </row>
    <row r="44" spans="1:5" ht="12.75" customHeight="1">
      <c r="A44" t="s">
        <v>43</v>
      </c>
      <c r="E44" s="29" t="s">
        <v>48</v>
      </c>
    </row>
    <row r="45" spans="1:16" ht="12.75" customHeight="1">
      <c r="A45" s="19" t="s">
        <v>35</v>
      </c>
      <c r="B45" s="23" t="s">
        <v>32</v>
      </c>
      <c r="C45" s="23" t="s">
        <v>109</v>
      </c>
      <c r="D45" s="19" t="s">
        <v>37</v>
      </c>
      <c r="E45" s="24" t="s">
        <v>110</v>
      </c>
      <c r="F45" s="25" t="s">
        <v>76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51" customHeight="1">
      <c r="A46" s="28" t="s">
        <v>40</v>
      </c>
      <c r="E46" s="29" t="s">
        <v>111</v>
      </c>
    </row>
    <row r="47" spans="1:5" ht="12.75" customHeight="1">
      <c r="A47" s="30" t="s">
        <v>42</v>
      </c>
      <c r="E47" s="31" t="s">
        <v>37</v>
      </c>
    </row>
    <row r="48" spans="1:5" ht="51" customHeight="1">
      <c r="A48" t="s">
        <v>43</v>
      </c>
      <c r="E48" s="29" t="s">
        <v>112</v>
      </c>
    </row>
    <row r="49" spans="1:16" ht="12.75" customHeight="1">
      <c r="A49" s="19" t="s">
        <v>35</v>
      </c>
      <c r="B49" s="23" t="s">
        <v>79</v>
      </c>
      <c r="C49" s="23" t="s">
        <v>80</v>
      </c>
      <c r="D49" s="19" t="s">
        <v>37</v>
      </c>
      <c r="E49" s="24" t="s">
        <v>81</v>
      </c>
      <c r="F49" s="25" t="s">
        <v>39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25.5" customHeight="1">
      <c r="A50" s="28" t="s">
        <v>40</v>
      </c>
      <c r="E50" s="29" t="s">
        <v>82</v>
      </c>
    </row>
    <row r="51" spans="1:5" ht="12.75" customHeight="1">
      <c r="A51" s="30" t="s">
        <v>42</v>
      </c>
      <c r="E51" s="31" t="s">
        <v>37</v>
      </c>
    </row>
    <row r="52" spans="1:5" ht="12.75" customHeight="1">
      <c r="A52" t="s">
        <v>43</v>
      </c>
      <c r="E52" s="29" t="s">
        <v>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117</v>
      </c>
      <c r="I3" s="32">
        <f>0+I9+I30+I155+I196+I209+I218+I319+I324+I333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117</v>
      </c>
      <c r="D5" s="5"/>
      <c r="E5" s="14" t="s">
        <v>118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0+I10+I14+I18+I22+I26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50</v>
      </c>
      <c r="E10" s="24" t="s">
        <v>120</v>
      </c>
      <c r="F10" s="25" t="s">
        <v>121</v>
      </c>
      <c r="G10" s="26">
        <v>1223.5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122</v>
      </c>
    </row>
    <row r="12" spans="1:5" ht="12.75" customHeight="1">
      <c r="A12" s="30" t="s">
        <v>42</v>
      </c>
      <c r="E12" s="31" t="s">
        <v>123</v>
      </c>
    </row>
    <row r="13" spans="1:5" ht="12.75" customHeight="1">
      <c r="A13" t="s">
        <v>43</v>
      </c>
      <c r="E13" s="29" t="s">
        <v>124</v>
      </c>
    </row>
    <row r="14" spans="1:16" ht="12.75" customHeight="1">
      <c r="A14" s="19" t="s">
        <v>35</v>
      </c>
      <c r="B14" s="23" t="s">
        <v>13</v>
      </c>
      <c r="C14" s="23" t="s">
        <v>119</v>
      </c>
      <c r="D14" s="19" t="s">
        <v>53</v>
      </c>
      <c r="E14" s="24" t="s">
        <v>120</v>
      </c>
      <c r="F14" s="25" t="s">
        <v>121</v>
      </c>
      <c r="G14" s="26">
        <v>836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125</v>
      </c>
    </row>
    <row r="16" spans="1:5" ht="12.75" customHeight="1">
      <c r="A16" s="30" t="s">
        <v>42</v>
      </c>
      <c r="E16" s="31" t="s">
        <v>126</v>
      </c>
    </row>
    <row r="17" spans="1:5" ht="12.75" customHeight="1">
      <c r="A17" t="s">
        <v>43</v>
      </c>
      <c r="E17" s="29" t="s">
        <v>124</v>
      </c>
    </row>
    <row r="18" spans="1:16" ht="12.75" customHeight="1">
      <c r="A18" s="19" t="s">
        <v>35</v>
      </c>
      <c r="B18" s="23" t="s">
        <v>12</v>
      </c>
      <c r="C18" s="23" t="s">
        <v>119</v>
      </c>
      <c r="D18" s="19" t="s">
        <v>127</v>
      </c>
      <c r="E18" s="24" t="s">
        <v>120</v>
      </c>
      <c r="F18" s="25" t="s">
        <v>121</v>
      </c>
      <c r="G18" s="26">
        <v>33.2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128</v>
      </c>
    </row>
    <row r="20" spans="1:5" ht="38.25" customHeight="1">
      <c r="A20" s="30" t="s">
        <v>42</v>
      </c>
      <c r="E20" s="31" t="s">
        <v>129</v>
      </c>
    </row>
    <row r="21" spans="1:5" ht="12.75" customHeight="1">
      <c r="A21" t="s">
        <v>43</v>
      </c>
      <c r="E21" s="29" t="s">
        <v>124</v>
      </c>
    </row>
    <row r="22" spans="1:16" ht="12.75" customHeight="1">
      <c r="A22" s="19" t="s">
        <v>35</v>
      </c>
      <c r="B22" s="23" t="s">
        <v>23</v>
      </c>
      <c r="C22" s="23" t="s">
        <v>119</v>
      </c>
      <c r="D22" s="19" t="s">
        <v>130</v>
      </c>
      <c r="E22" s="24" t="s">
        <v>120</v>
      </c>
      <c r="F22" s="25" t="s">
        <v>121</v>
      </c>
      <c r="G22" s="26">
        <v>1911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25.5" customHeight="1">
      <c r="A23" s="28" t="s">
        <v>40</v>
      </c>
      <c r="E23" s="29" t="s">
        <v>131</v>
      </c>
    </row>
    <row r="24" spans="1:5" ht="12.75" customHeight="1">
      <c r="A24" s="30" t="s">
        <v>42</v>
      </c>
      <c r="E24" s="31" t="s">
        <v>37</v>
      </c>
    </row>
    <row r="25" spans="1:5" ht="12.75" customHeight="1">
      <c r="A25" t="s">
        <v>43</v>
      </c>
      <c r="E25" s="29" t="s">
        <v>124</v>
      </c>
    </row>
    <row r="26" spans="1:16" ht="12.75" customHeight="1">
      <c r="A26" s="19" t="s">
        <v>35</v>
      </c>
      <c r="B26" s="23" t="s">
        <v>25</v>
      </c>
      <c r="C26" s="23" t="s">
        <v>119</v>
      </c>
      <c r="D26" s="19" t="s">
        <v>132</v>
      </c>
      <c r="E26" s="24" t="s">
        <v>120</v>
      </c>
      <c r="F26" s="25" t="s">
        <v>121</v>
      </c>
      <c r="G26" s="26">
        <v>15.6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38.25" customHeight="1">
      <c r="A27" s="28" t="s">
        <v>40</v>
      </c>
      <c r="E27" s="29" t="s">
        <v>133</v>
      </c>
    </row>
    <row r="28" spans="1:5" ht="12.75" customHeight="1">
      <c r="A28" s="30" t="s">
        <v>42</v>
      </c>
      <c r="E28" s="31" t="s">
        <v>37</v>
      </c>
    </row>
    <row r="29" spans="1:5" ht="12.75" customHeight="1">
      <c r="A29" t="s">
        <v>43</v>
      </c>
      <c r="E29" s="29" t="s">
        <v>124</v>
      </c>
    </row>
    <row r="30" spans="1:9" ht="12.75" customHeight="1">
      <c r="A30" s="5" t="s">
        <v>33</v>
      </c>
      <c r="B30" s="5"/>
      <c r="C30" s="35" t="s">
        <v>19</v>
      </c>
      <c r="D30" s="5"/>
      <c r="E30" s="21" t="s">
        <v>134</v>
      </c>
      <c r="F30" s="5"/>
      <c r="G30" s="5"/>
      <c r="H30" s="5"/>
      <c r="I30" s="36">
        <f>0+I31+I35+I39+I43+I47+I51+I55+I59+I63+I67+I71+I75+I79+I83+I87+I91+I95+I99+I103+I107+I111+I115+I119+I123+I127+I131+I135+I139+I143+I147+I151</f>
      </c>
    </row>
    <row r="31" spans="1:16" ht="12.75" customHeight="1">
      <c r="A31" s="19" t="s">
        <v>35</v>
      </c>
      <c r="B31" s="23" t="s">
        <v>27</v>
      </c>
      <c r="C31" s="23" t="s">
        <v>135</v>
      </c>
      <c r="D31" s="19" t="s">
        <v>37</v>
      </c>
      <c r="E31" s="24" t="s">
        <v>136</v>
      </c>
      <c r="F31" s="25" t="s">
        <v>137</v>
      </c>
      <c r="G31" s="26">
        <v>77.5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138</v>
      </c>
    </row>
    <row r="33" spans="1:5" ht="12.75" customHeight="1">
      <c r="A33" s="30" t="s">
        <v>42</v>
      </c>
      <c r="E33" s="31" t="s">
        <v>139</v>
      </c>
    </row>
    <row r="34" spans="1:5" ht="12.75" customHeight="1">
      <c r="A34" t="s">
        <v>43</v>
      </c>
      <c r="E34" s="29" t="s">
        <v>140</v>
      </c>
    </row>
    <row r="35" spans="1:16" ht="12.75" customHeight="1">
      <c r="A35" s="19" t="s">
        <v>35</v>
      </c>
      <c r="B35" s="23" t="s">
        <v>62</v>
      </c>
      <c r="C35" s="23" t="s">
        <v>141</v>
      </c>
      <c r="D35" s="19" t="s">
        <v>37</v>
      </c>
      <c r="E35" s="24" t="s">
        <v>142</v>
      </c>
      <c r="F35" s="25" t="s">
        <v>76</v>
      </c>
      <c r="G35" s="26">
        <v>28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12.75" customHeight="1">
      <c r="A36" s="28" t="s">
        <v>40</v>
      </c>
      <c r="E36" s="29" t="s">
        <v>143</v>
      </c>
    </row>
    <row r="37" spans="1:5" ht="12.75" customHeight="1">
      <c r="A37" s="30" t="s">
        <v>42</v>
      </c>
      <c r="E37" s="31" t="s">
        <v>37</v>
      </c>
    </row>
    <row r="38" spans="1:5" ht="102" customHeight="1">
      <c r="A38" t="s">
        <v>43</v>
      </c>
      <c r="E38" s="29" t="s">
        <v>144</v>
      </c>
    </row>
    <row r="39" spans="1:16" ht="12.75" customHeight="1">
      <c r="A39" s="19" t="s">
        <v>35</v>
      </c>
      <c r="B39" s="23" t="s">
        <v>66</v>
      </c>
      <c r="C39" s="23" t="s">
        <v>145</v>
      </c>
      <c r="D39" s="19" t="s">
        <v>37</v>
      </c>
      <c r="E39" s="24" t="s">
        <v>146</v>
      </c>
      <c r="F39" s="25" t="s">
        <v>76</v>
      </c>
      <c r="G39" s="26">
        <v>5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143</v>
      </c>
    </row>
    <row r="41" spans="1:5" ht="12.75" customHeight="1">
      <c r="A41" s="30" t="s">
        <v>42</v>
      </c>
      <c r="E41" s="31" t="s">
        <v>37</v>
      </c>
    </row>
    <row r="42" spans="1:5" ht="102" customHeight="1">
      <c r="A42" t="s">
        <v>43</v>
      </c>
      <c r="E42" s="29" t="s">
        <v>144</v>
      </c>
    </row>
    <row r="43" spans="1:16" ht="12.75" customHeight="1">
      <c r="A43" s="19" t="s">
        <v>35</v>
      </c>
      <c r="B43" s="23" t="s">
        <v>30</v>
      </c>
      <c r="C43" s="23" t="s">
        <v>147</v>
      </c>
      <c r="D43" s="19" t="s">
        <v>37</v>
      </c>
      <c r="E43" s="24" t="s">
        <v>148</v>
      </c>
      <c r="F43" s="25" t="s">
        <v>76</v>
      </c>
      <c r="G43" s="26">
        <v>21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 customHeight="1">
      <c r="A44" s="28" t="s">
        <v>40</v>
      </c>
      <c r="E44" s="29" t="s">
        <v>149</v>
      </c>
    </row>
    <row r="45" spans="1:5" ht="12.75" customHeight="1">
      <c r="A45" s="30" t="s">
        <v>42</v>
      </c>
      <c r="E45" s="31" t="s">
        <v>37</v>
      </c>
    </row>
    <row r="46" spans="1:5" ht="51" customHeight="1">
      <c r="A46" t="s">
        <v>43</v>
      </c>
      <c r="E46" s="29" t="s">
        <v>150</v>
      </c>
    </row>
    <row r="47" spans="1:16" ht="12.75" customHeight="1">
      <c r="A47" s="19" t="s">
        <v>35</v>
      </c>
      <c r="B47" s="23" t="s">
        <v>32</v>
      </c>
      <c r="C47" s="23" t="s">
        <v>151</v>
      </c>
      <c r="D47" s="19" t="s">
        <v>37</v>
      </c>
      <c r="E47" s="24" t="s">
        <v>152</v>
      </c>
      <c r="F47" s="25" t="s">
        <v>76</v>
      </c>
      <c r="G47" s="26">
        <v>1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 customHeight="1">
      <c r="A48" s="28" t="s">
        <v>40</v>
      </c>
      <c r="E48" s="29" t="s">
        <v>149</v>
      </c>
    </row>
    <row r="49" spans="1:5" ht="12.75" customHeight="1">
      <c r="A49" s="30" t="s">
        <v>42</v>
      </c>
      <c r="E49" s="31" t="s">
        <v>37</v>
      </c>
    </row>
    <row r="50" spans="1:5" ht="51" customHeight="1">
      <c r="A50" t="s">
        <v>43</v>
      </c>
      <c r="E50" s="29" t="s">
        <v>150</v>
      </c>
    </row>
    <row r="51" spans="1:16" ht="12.75" customHeight="1">
      <c r="A51" s="19" t="s">
        <v>35</v>
      </c>
      <c r="B51" s="23" t="s">
        <v>79</v>
      </c>
      <c r="C51" s="23" t="s">
        <v>153</v>
      </c>
      <c r="D51" s="19" t="s">
        <v>37</v>
      </c>
      <c r="E51" s="24" t="s">
        <v>154</v>
      </c>
      <c r="F51" s="25" t="s">
        <v>121</v>
      </c>
      <c r="G51" s="26">
        <v>6.6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38.25" customHeight="1">
      <c r="A52" s="28" t="s">
        <v>40</v>
      </c>
      <c r="E52" s="29" t="s">
        <v>155</v>
      </c>
    </row>
    <row r="53" spans="1:5" ht="12.75" customHeight="1">
      <c r="A53" s="30" t="s">
        <v>42</v>
      </c>
      <c r="E53" s="31" t="s">
        <v>156</v>
      </c>
    </row>
    <row r="54" spans="1:5" ht="12.75" customHeight="1">
      <c r="A54" t="s">
        <v>43</v>
      </c>
      <c r="E54" s="29" t="s">
        <v>157</v>
      </c>
    </row>
    <row r="55" spans="1:16" ht="12.75" customHeight="1">
      <c r="A55" s="19" t="s">
        <v>35</v>
      </c>
      <c r="B55" s="23" t="s">
        <v>158</v>
      </c>
      <c r="C55" s="23" t="s">
        <v>159</v>
      </c>
      <c r="D55" s="19" t="s">
        <v>37</v>
      </c>
      <c r="E55" s="24" t="s">
        <v>160</v>
      </c>
      <c r="F55" s="25" t="s">
        <v>121</v>
      </c>
      <c r="G55" s="26">
        <v>7.2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25.5" customHeight="1">
      <c r="A56" s="28" t="s">
        <v>40</v>
      </c>
      <c r="E56" s="29" t="s">
        <v>161</v>
      </c>
    </row>
    <row r="57" spans="1:5" ht="12.75" customHeight="1">
      <c r="A57" s="30" t="s">
        <v>42</v>
      </c>
      <c r="E57" s="31" t="s">
        <v>162</v>
      </c>
    </row>
    <row r="58" spans="1:5" ht="12.75" customHeight="1">
      <c r="A58" t="s">
        <v>43</v>
      </c>
      <c r="E58" s="29" t="s">
        <v>157</v>
      </c>
    </row>
    <row r="59" spans="1:16" ht="12.75" customHeight="1">
      <c r="A59" s="19" t="s">
        <v>35</v>
      </c>
      <c r="B59" s="23" t="s">
        <v>163</v>
      </c>
      <c r="C59" s="23" t="s">
        <v>164</v>
      </c>
      <c r="D59" s="19" t="s">
        <v>37</v>
      </c>
      <c r="E59" s="24" t="s">
        <v>165</v>
      </c>
      <c r="F59" s="25" t="s">
        <v>121</v>
      </c>
      <c r="G59" s="26">
        <v>756</v>
      </c>
      <c r="H59" s="27">
        <v>0</v>
      </c>
      <c r="I59" s="27">
        <f>ROUND(ROUND(H59,2)*ROUND(G59,3),2)</f>
      </c>
      <c r="O59">
        <f>(I59*21)/100</f>
      </c>
      <c r="P59" t="s">
        <v>13</v>
      </c>
    </row>
    <row r="60" spans="1:5" ht="38.25" customHeight="1">
      <c r="A60" s="28" t="s">
        <v>40</v>
      </c>
      <c r="E60" s="29" t="s">
        <v>166</v>
      </c>
    </row>
    <row r="61" spans="1:5" ht="12.75" customHeight="1">
      <c r="A61" s="30" t="s">
        <v>42</v>
      </c>
      <c r="E61" s="31" t="s">
        <v>167</v>
      </c>
    </row>
    <row r="62" spans="1:5" ht="12.75" customHeight="1">
      <c r="A62" t="s">
        <v>43</v>
      </c>
      <c r="E62" s="29" t="s">
        <v>157</v>
      </c>
    </row>
    <row r="63" spans="1:16" ht="12.75" customHeight="1">
      <c r="A63" s="19" t="s">
        <v>35</v>
      </c>
      <c r="B63" s="23" t="s">
        <v>168</v>
      </c>
      <c r="C63" s="23" t="s">
        <v>169</v>
      </c>
      <c r="D63" s="19" t="s">
        <v>50</v>
      </c>
      <c r="E63" s="24" t="s">
        <v>170</v>
      </c>
      <c r="F63" s="25" t="s">
        <v>121</v>
      </c>
      <c r="G63" s="26">
        <v>1208</v>
      </c>
      <c r="H63" s="27">
        <v>0</v>
      </c>
      <c r="I63" s="27">
        <f>ROUND(ROUND(H63,2)*ROUND(G63,3),2)</f>
      </c>
      <c r="O63">
        <f>(I63*21)/100</f>
      </c>
      <c r="P63" t="s">
        <v>13</v>
      </c>
    </row>
    <row r="64" spans="1:5" ht="25.5" customHeight="1">
      <c r="A64" s="28" t="s">
        <v>40</v>
      </c>
      <c r="E64" s="29" t="s">
        <v>171</v>
      </c>
    </row>
    <row r="65" spans="1:5" ht="12.75" customHeight="1">
      <c r="A65" s="30" t="s">
        <v>42</v>
      </c>
      <c r="E65" s="31" t="s">
        <v>172</v>
      </c>
    </row>
    <row r="66" spans="1:5" ht="12.75" customHeight="1">
      <c r="A66" t="s">
        <v>43</v>
      </c>
      <c r="E66" s="29" t="s">
        <v>157</v>
      </c>
    </row>
    <row r="67" spans="1:16" ht="12.75" customHeight="1">
      <c r="A67" s="19" t="s">
        <v>35</v>
      </c>
      <c r="B67" s="23" t="s">
        <v>173</v>
      </c>
      <c r="C67" s="23" t="s">
        <v>169</v>
      </c>
      <c r="D67" s="19" t="s">
        <v>53</v>
      </c>
      <c r="E67" s="24" t="s">
        <v>170</v>
      </c>
      <c r="F67" s="25" t="s">
        <v>121</v>
      </c>
      <c r="G67" s="26">
        <v>15.5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51" customHeight="1">
      <c r="A68" s="28" t="s">
        <v>40</v>
      </c>
      <c r="E68" s="29" t="s">
        <v>174</v>
      </c>
    </row>
    <row r="69" spans="1:5" ht="12.75" customHeight="1">
      <c r="A69" s="30" t="s">
        <v>42</v>
      </c>
      <c r="E69" s="31" t="s">
        <v>175</v>
      </c>
    </row>
    <row r="70" spans="1:5" ht="12.75" customHeight="1">
      <c r="A70" t="s">
        <v>43</v>
      </c>
      <c r="E70" s="29" t="s">
        <v>157</v>
      </c>
    </row>
    <row r="71" spans="1:16" ht="12.75" customHeight="1">
      <c r="A71" s="19" t="s">
        <v>35</v>
      </c>
      <c r="B71" s="23" t="s">
        <v>176</v>
      </c>
      <c r="C71" s="23" t="s">
        <v>177</v>
      </c>
      <c r="D71" s="19" t="s">
        <v>37</v>
      </c>
      <c r="E71" s="24" t="s">
        <v>178</v>
      </c>
      <c r="F71" s="25" t="s">
        <v>179</v>
      </c>
      <c r="G71" s="26">
        <v>266</v>
      </c>
      <c r="H71" s="27">
        <v>0</v>
      </c>
      <c r="I71" s="27">
        <f>ROUND(ROUND(H71,2)*ROUND(G71,3),2)</f>
      </c>
      <c r="O71">
        <f>(I71*21)/100</f>
      </c>
      <c r="P71" t="s">
        <v>13</v>
      </c>
    </row>
    <row r="72" spans="1:5" ht="51" customHeight="1">
      <c r="A72" s="28" t="s">
        <v>40</v>
      </c>
      <c r="E72" s="29" t="s">
        <v>180</v>
      </c>
    </row>
    <row r="73" spans="1:5" ht="12.75" customHeight="1">
      <c r="A73" s="30" t="s">
        <v>42</v>
      </c>
      <c r="E73" s="31" t="s">
        <v>181</v>
      </c>
    </row>
    <row r="74" spans="1:5" ht="12.75" customHeight="1">
      <c r="A74" t="s">
        <v>43</v>
      </c>
      <c r="E74" s="29" t="s">
        <v>157</v>
      </c>
    </row>
    <row r="75" spans="1:16" ht="12.75" customHeight="1">
      <c r="A75" s="19" t="s">
        <v>35</v>
      </c>
      <c r="B75" s="23" t="s">
        <v>182</v>
      </c>
      <c r="C75" s="23" t="s">
        <v>183</v>
      </c>
      <c r="D75" s="19" t="s">
        <v>37</v>
      </c>
      <c r="E75" s="24" t="s">
        <v>184</v>
      </c>
      <c r="F75" s="25" t="s">
        <v>121</v>
      </c>
      <c r="G75" s="26">
        <v>1135</v>
      </c>
      <c r="H75" s="27">
        <v>0</v>
      </c>
      <c r="I75" s="27">
        <f>ROUND(ROUND(H75,2)*ROUND(G75,3),2)</f>
      </c>
      <c r="O75">
        <f>(I75*21)/100</f>
      </c>
      <c r="P75" t="s">
        <v>13</v>
      </c>
    </row>
    <row r="76" spans="1:5" ht="51" customHeight="1">
      <c r="A76" s="28" t="s">
        <v>40</v>
      </c>
      <c r="E76" s="29" t="s">
        <v>185</v>
      </c>
    </row>
    <row r="77" spans="1:5" ht="12.75" customHeight="1">
      <c r="A77" s="30" t="s">
        <v>42</v>
      </c>
      <c r="E77" s="31" t="s">
        <v>186</v>
      </c>
    </row>
    <row r="78" spans="1:5" ht="12.75" customHeight="1">
      <c r="A78" t="s">
        <v>43</v>
      </c>
      <c r="E78" s="29" t="s">
        <v>187</v>
      </c>
    </row>
    <row r="79" spans="1:16" ht="12.75" customHeight="1">
      <c r="A79" s="19" t="s">
        <v>35</v>
      </c>
      <c r="B79" s="23" t="s">
        <v>188</v>
      </c>
      <c r="C79" s="23" t="s">
        <v>189</v>
      </c>
      <c r="D79" s="19" t="s">
        <v>50</v>
      </c>
      <c r="E79" s="24" t="s">
        <v>190</v>
      </c>
      <c r="F79" s="25" t="s">
        <v>121</v>
      </c>
      <c r="G79" s="26">
        <v>156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25.5" customHeight="1">
      <c r="A80" s="28" t="s">
        <v>40</v>
      </c>
      <c r="E80" s="29" t="s">
        <v>191</v>
      </c>
    </row>
    <row r="81" spans="1:5" ht="12.75" customHeight="1">
      <c r="A81" s="30" t="s">
        <v>42</v>
      </c>
      <c r="E81" s="31" t="s">
        <v>192</v>
      </c>
    </row>
    <row r="82" spans="1:5" ht="293.25" customHeight="1">
      <c r="A82" t="s">
        <v>43</v>
      </c>
      <c r="E82" s="29" t="s">
        <v>193</v>
      </c>
    </row>
    <row r="83" spans="1:16" ht="12.75" customHeight="1">
      <c r="A83" s="19" t="s">
        <v>35</v>
      </c>
      <c r="B83" s="23" t="s">
        <v>194</v>
      </c>
      <c r="C83" s="23" t="s">
        <v>189</v>
      </c>
      <c r="D83" s="19" t="s">
        <v>53</v>
      </c>
      <c r="E83" s="24" t="s">
        <v>190</v>
      </c>
      <c r="F83" s="25" t="s">
        <v>121</v>
      </c>
      <c r="G83" s="26">
        <v>1911</v>
      </c>
      <c r="H83" s="27">
        <v>0</v>
      </c>
      <c r="I83" s="27">
        <f>ROUND(ROUND(H83,2)*ROUND(G83,3),2)</f>
      </c>
      <c r="O83">
        <f>(I83*21)/100</f>
      </c>
      <c r="P83" t="s">
        <v>13</v>
      </c>
    </row>
    <row r="84" spans="1:5" ht="38.25" customHeight="1">
      <c r="A84" s="28" t="s">
        <v>40</v>
      </c>
      <c r="E84" s="29" t="s">
        <v>195</v>
      </c>
    </row>
    <row r="85" spans="1:5" ht="12.75" customHeight="1">
      <c r="A85" s="30" t="s">
        <v>42</v>
      </c>
      <c r="E85" s="31" t="s">
        <v>196</v>
      </c>
    </row>
    <row r="86" spans="1:5" ht="293.25" customHeight="1">
      <c r="A86" t="s">
        <v>43</v>
      </c>
      <c r="E86" s="29" t="s">
        <v>193</v>
      </c>
    </row>
    <row r="87" spans="1:16" ht="12.75" customHeight="1">
      <c r="A87" s="19" t="s">
        <v>35</v>
      </c>
      <c r="B87" s="23" t="s">
        <v>197</v>
      </c>
      <c r="C87" s="23" t="s">
        <v>189</v>
      </c>
      <c r="D87" s="19" t="s">
        <v>127</v>
      </c>
      <c r="E87" s="24" t="s">
        <v>190</v>
      </c>
      <c r="F87" s="25" t="s">
        <v>121</v>
      </c>
      <c r="G87" s="26">
        <v>80</v>
      </c>
      <c r="H87" s="27">
        <v>0</v>
      </c>
      <c r="I87" s="27">
        <f>ROUND(ROUND(H87,2)*ROUND(G87,3),2)</f>
      </c>
      <c r="O87">
        <f>(I87*21)/100</f>
      </c>
      <c r="P87" t="s">
        <v>13</v>
      </c>
    </row>
    <row r="88" spans="1:5" ht="38.25" customHeight="1">
      <c r="A88" s="28" t="s">
        <v>40</v>
      </c>
      <c r="E88" s="29" t="s">
        <v>198</v>
      </c>
    </row>
    <row r="89" spans="1:5" ht="12.75" customHeight="1">
      <c r="A89" s="30" t="s">
        <v>42</v>
      </c>
      <c r="E89" s="31" t="s">
        <v>199</v>
      </c>
    </row>
    <row r="90" spans="1:5" ht="293.25" customHeight="1">
      <c r="A90" t="s">
        <v>43</v>
      </c>
      <c r="E90" s="29" t="s">
        <v>193</v>
      </c>
    </row>
    <row r="91" spans="1:16" ht="12.75" customHeight="1">
      <c r="A91" s="19" t="s">
        <v>35</v>
      </c>
      <c r="B91" s="23" t="s">
        <v>200</v>
      </c>
      <c r="C91" s="23" t="s">
        <v>189</v>
      </c>
      <c r="D91" s="19" t="s">
        <v>130</v>
      </c>
      <c r="E91" s="24" t="s">
        <v>190</v>
      </c>
      <c r="F91" s="25" t="s">
        <v>121</v>
      </c>
      <c r="G91" s="26">
        <v>15.6</v>
      </c>
      <c r="H91" s="27">
        <v>0</v>
      </c>
      <c r="I91" s="27">
        <f>ROUND(ROUND(H91,2)*ROUND(G91,3),2)</f>
      </c>
      <c r="O91">
        <f>(I91*21)/100</f>
      </c>
      <c r="P91" t="s">
        <v>13</v>
      </c>
    </row>
    <row r="92" spans="1:5" ht="38.25" customHeight="1">
      <c r="A92" s="28" t="s">
        <v>40</v>
      </c>
      <c r="E92" s="29" t="s">
        <v>201</v>
      </c>
    </row>
    <row r="93" spans="1:5" ht="12.75" customHeight="1">
      <c r="A93" s="30" t="s">
        <v>42</v>
      </c>
      <c r="E93" s="31" t="s">
        <v>202</v>
      </c>
    </row>
    <row r="94" spans="1:5" ht="293.25" customHeight="1">
      <c r="A94" t="s">
        <v>43</v>
      </c>
      <c r="E94" s="29" t="s">
        <v>193</v>
      </c>
    </row>
    <row r="95" spans="1:16" ht="12.75" customHeight="1">
      <c r="A95" s="19" t="s">
        <v>35</v>
      </c>
      <c r="B95" s="23" t="s">
        <v>203</v>
      </c>
      <c r="C95" s="23" t="s">
        <v>204</v>
      </c>
      <c r="D95" s="19" t="s">
        <v>37</v>
      </c>
      <c r="E95" s="24" t="s">
        <v>205</v>
      </c>
      <c r="F95" s="25" t="s">
        <v>137</v>
      </c>
      <c r="G95" s="26">
        <v>820</v>
      </c>
      <c r="H95" s="27">
        <v>0</v>
      </c>
      <c r="I95" s="27">
        <f>ROUND(ROUND(H95,2)*ROUND(G95,3),2)</f>
      </c>
      <c r="O95">
        <f>(I95*21)/100</f>
      </c>
      <c r="P95" t="s">
        <v>13</v>
      </c>
    </row>
    <row r="96" spans="1:5" ht="25.5" customHeight="1">
      <c r="A96" s="28" t="s">
        <v>40</v>
      </c>
      <c r="E96" s="29" t="s">
        <v>206</v>
      </c>
    </row>
    <row r="97" spans="1:5" ht="12.75" customHeight="1">
      <c r="A97" s="30" t="s">
        <v>42</v>
      </c>
      <c r="E97" s="31" t="s">
        <v>207</v>
      </c>
    </row>
    <row r="98" spans="1:5" ht="12.75" customHeight="1">
      <c r="A98" t="s">
        <v>43</v>
      </c>
      <c r="E98" s="29" t="s">
        <v>208</v>
      </c>
    </row>
    <row r="99" spans="1:16" ht="12.75" customHeight="1">
      <c r="A99" s="19" t="s">
        <v>35</v>
      </c>
      <c r="B99" s="23" t="s">
        <v>209</v>
      </c>
      <c r="C99" s="23" t="s">
        <v>210</v>
      </c>
      <c r="D99" s="19" t="s">
        <v>37</v>
      </c>
      <c r="E99" s="24" t="s">
        <v>211</v>
      </c>
      <c r="F99" s="25" t="s">
        <v>179</v>
      </c>
      <c r="G99" s="26">
        <v>488</v>
      </c>
      <c r="H99" s="27">
        <v>0</v>
      </c>
      <c r="I99" s="27">
        <f>ROUND(ROUND(H99,2)*ROUND(G99,3),2)</f>
      </c>
      <c r="O99">
        <f>(I99*21)/100</f>
      </c>
      <c r="P99" t="s">
        <v>13</v>
      </c>
    </row>
    <row r="100" spans="1:5" ht="38.25" customHeight="1">
      <c r="A100" s="28" t="s">
        <v>40</v>
      </c>
      <c r="E100" s="29" t="s">
        <v>212</v>
      </c>
    </row>
    <row r="101" spans="1:5" ht="12.75" customHeight="1">
      <c r="A101" s="30" t="s">
        <v>42</v>
      </c>
      <c r="E101" s="31" t="s">
        <v>181</v>
      </c>
    </row>
    <row r="102" spans="1:5" ht="12.75" customHeight="1">
      <c r="A102" t="s">
        <v>43</v>
      </c>
      <c r="E102" s="29" t="s">
        <v>208</v>
      </c>
    </row>
    <row r="103" spans="1:16" ht="12.75" customHeight="1">
      <c r="A103" s="19" t="s">
        <v>35</v>
      </c>
      <c r="B103" s="23" t="s">
        <v>213</v>
      </c>
      <c r="C103" s="23" t="s">
        <v>214</v>
      </c>
      <c r="D103" s="19" t="s">
        <v>37</v>
      </c>
      <c r="E103" s="24" t="s">
        <v>215</v>
      </c>
      <c r="F103" s="25" t="s">
        <v>179</v>
      </c>
      <c r="G103" s="26">
        <v>300</v>
      </c>
      <c r="H103" s="27">
        <v>0</v>
      </c>
      <c r="I103" s="27">
        <f>ROUND(ROUND(H103,2)*ROUND(G103,3),2)</f>
      </c>
      <c r="O103">
        <f>(I103*21)/100</f>
      </c>
      <c r="P103" t="s">
        <v>13</v>
      </c>
    </row>
    <row r="104" spans="1:5" ht="38.25" customHeight="1">
      <c r="A104" s="28" t="s">
        <v>40</v>
      </c>
      <c r="E104" s="29" t="s">
        <v>216</v>
      </c>
    </row>
    <row r="105" spans="1:5" ht="12.75" customHeight="1">
      <c r="A105" s="30" t="s">
        <v>42</v>
      </c>
      <c r="E105" s="31" t="s">
        <v>181</v>
      </c>
    </row>
    <row r="106" spans="1:5" ht="12.75" customHeight="1">
      <c r="A106" t="s">
        <v>43</v>
      </c>
      <c r="E106" s="29" t="s">
        <v>208</v>
      </c>
    </row>
    <row r="107" spans="1:16" ht="12.75" customHeight="1">
      <c r="A107" s="19" t="s">
        <v>35</v>
      </c>
      <c r="B107" s="23" t="s">
        <v>217</v>
      </c>
      <c r="C107" s="23" t="s">
        <v>218</v>
      </c>
      <c r="D107" s="19" t="s">
        <v>37</v>
      </c>
      <c r="E107" s="24" t="s">
        <v>219</v>
      </c>
      <c r="F107" s="25" t="s">
        <v>121</v>
      </c>
      <c r="G107" s="26">
        <v>246</v>
      </c>
      <c r="H107" s="27">
        <v>0</v>
      </c>
      <c r="I107" s="27">
        <f>ROUND(ROUND(H107,2)*ROUND(G107,3),2)</f>
      </c>
      <c r="O107">
        <f>(I107*21)/100</f>
      </c>
      <c r="P107" t="s">
        <v>13</v>
      </c>
    </row>
    <row r="108" spans="1:5" ht="25.5" customHeight="1">
      <c r="A108" s="28" t="s">
        <v>40</v>
      </c>
      <c r="E108" s="29" t="s">
        <v>220</v>
      </c>
    </row>
    <row r="109" spans="1:5" ht="12.75" customHeight="1">
      <c r="A109" s="30" t="s">
        <v>42</v>
      </c>
      <c r="E109" s="31" t="s">
        <v>221</v>
      </c>
    </row>
    <row r="110" spans="1:5" ht="255" customHeight="1">
      <c r="A110" t="s">
        <v>43</v>
      </c>
      <c r="E110" s="29" t="s">
        <v>222</v>
      </c>
    </row>
    <row r="111" spans="1:16" ht="12.75" customHeight="1">
      <c r="A111" s="19" t="s">
        <v>35</v>
      </c>
      <c r="B111" s="23" t="s">
        <v>223</v>
      </c>
      <c r="C111" s="23" t="s">
        <v>224</v>
      </c>
      <c r="D111" s="19" t="s">
        <v>37</v>
      </c>
      <c r="E111" s="24" t="s">
        <v>225</v>
      </c>
      <c r="F111" s="25" t="s">
        <v>121</v>
      </c>
      <c r="G111" s="26">
        <v>600</v>
      </c>
      <c r="H111" s="27">
        <v>0</v>
      </c>
      <c r="I111" s="27">
        <f>ROUND(ROUND(H111,2)*ROUND(G111,3),2)</f>
      </c>
      <c r="O111">
        <f>(I111*21)/100</f>
      </c>
      <c r="P111" t="s">
        <v>13</v>
      </c>
    </row>
    <row r="112" spans="1:5" ht="38.25" customHeight="1">
      <c r="A112" s="28" t="s">
        <v>40</v>
      </c>
      <c r="E112" s="29" t="s">
        <v>226</v>
      </c>
    </row>
    <row r="113" spans="1:5" ht="12.75" customHeight="1">
      <c r="A113" s="30" t="s">
        <v>42</v>
      </c>
      <c r="E113" s="31" t="s">
        <v>227</v>
      </c>
    </row>
    <row r="114" spans="1:5" ht="229.5" customHeight="1">
      <c r="A114" t="s">
        <v>43</v>
      </c>
      <c r="E114" s="29" t="s">
        <v>228</v>
      </c>
    </row>
    <row r="115" spans="1:16" ht="12.75" customHeight="1">
      <c r="A115" s="19" t="s">
        <v>35</v>
      </c>
      <c r="B115" s="23" t="s">
        <v>229</v>
      </c>
      <c r="C115" s="23" t="s">
        <v>230</v>
      </c>
      <c r="D115" s="19" t="s">
        <v>37</v>
      </c>
      <c r="E115" s="24" t="s">
        <v>231</v>
      </c>
      <c r="F115" s="25" t="s">
        <v>121</v>
      </c>
      <c r="G115" s="26">
        <v>156</v>
      </c>
      <c r="H115" s="27">
        <v>0</v>
      </c>
      <c r="I115" s="27">
        <f>ROUND(ROUND(H115,2)*ROUND(G115,3),2)</f>
      </c>
      <c r="O115">
        <f>(I115*21)/100</f>
      </c>
      <c r="P115" t="s">
        <v>13</v>
      </c>
    </row>
    <row r="116" spans="1:5" ht="38.25" customHeight="1">
      <c r="A116" s="28" t="s">
        <v>40</v>
      </c>
      <c r="E116" s="29" t="s">
        <v>232</v>
      </c>
    </row>
    <row r="117" spans="1:5" ht="12.75" customHeight="1">
      <c r="A117" s="30" t="s">
        <v>42</v>
      </c>
      <c r="E117" s="31" t="s">
        <v>227</v>
      </c>
    </row>
    <row r="118" spans="1:5" ht="204" customHeight="1">
      <c r="A118" t="s">
        <v>43</v>
      </c>
      <c r="E118" s="29" t="s">
        <v>233</v>
      </c>
    </row>
    <row r="119" spans="1:16" ht="12.75" customHeight="1">
      <c r="A119" s="19" t="s">
        <v>35</v>
      </c>
      <c r="B119" s="23" t="s">
        <v>234</v>
      </c>
      <c r="C119" s="23" t="s">
        <v>235</v>
      </c>
      <c r="D119" s="19" t="s">
        <v>50</v>
      </c>
      <c r="E119" s="24" t="s">
        <v>236</v>
      </c>
      <c r="F119" s="25" t="s">
        <v>137</v>
      </c>
      <c r="G119" s="26">
        <v>5555</v>
      </c>
      <c r="H119" s="27">
        <v>0</v>
      </c>
      <c r="I119" s="27">
        <f>ROUND(ROUND(H119,2)*ROUND(G119,3),2)</f>
      </c>
      <c r="O119">
        <f>(I119*21)/100</f>
      </c>
      <c r="P119" t="s">
        <v>13</v>
      </c>
    </row>
    <row r="120" spans="1:5" ht="25.5" customHeight="1">
      <c r="A120" s="28" t="s">
        <v>40</v>
      </c>
      <c r="E120" s="29" t="s">
        <v>237</v>
      </c>
    </row>
    <row r="121" spans="1:5" ht="12.75" customHeight="1">
      <c r="A121" s="30" t="s">
        <v>42</v>
      </c>
      <c r="E121" s="31" t="s">
        <v>238</v>
      </c>
    </row>
    <row r="122" spans="1:5" ht="12.75" customHeight="1">
      <c r="A122" t="s">
        <v>43</v>
      </c>
      <c r="E122" s="29" t="s">
        <v>239</v>
      </c>
    </row>
    <row r="123" spans="1:16" ht="12.75" customHeight="1">
      <c r="A123" s="19" t="s">
        <v>35</v>
      </c>
      <c r="B123" s="23" t="s">
        <v>240</v>
      </c>
      <c r="C123" s="23" t="s">
        <v>235</v>
      </c>
      <c r="D123" s="19" t="s">
        <v>53</v>
      </c>
      <c r="E123" s="24" t="s">
        <v>236</v>
      </c>
      <c r="F123" s="25" t="s">
        <v>137</v>
      </c>
      <c r="G123" s="26">
        <v>52</v>
      </c>
      <c r="H123" s="27">
        <v>0</v>
      </c>
      <c r="I123" s="27">
        <f>ROUND(ROUND(H123,2)*ROUND(G123,3),2)</f>
      </c>
      <c r="O123">
        <f>(I123*21)/100</f>
      </c>
      <c r="P123" t="s">
        <v>13</v>
      </c>
    </row>
    <row r="124" spans="1:5" ht="25.5" customHeight="1">
      <c r="A124" s="28" t="s">
        <v>40</v>
      </c>
      <c r="E124" s="29" t="s">
        <v>241</v>
      </c>
    </row>
    <row r="125" spans="1:5" ht="12.75" customHeight="1">
      <c r="A125" s="30" t="s">
        <v>42</v>
      </c>
      <c r="E125" s="31" t="s">
        <v>242</v>
      </c>
    </row>
    <row r="126" spans="1:5" ht="12.75" customHeight="1">
      <c r="A126" t="s">
        <v>43</v>
      </c>
      <c r="E126" s="29" t="s">
        <v>239</v>
      </c>
    </row>
    <row r="127" spans="1:16" ht="12.75" customHeight="1">
      <c r="A127" s="19" t="s">
        <v>35</v>
      </c>
      <c r="B127" s="23" t="s">
        <v>243</v>
      </c>
      <c r="C127" s="23" t="s">
        <v>244</v>
      </c>
      <c r="D127" s="19" t="s">
        <v>37</v>
      </c>
      <c r="E127" s="24" t="s">
        <v>245</v>
      </c>
      <c r="F127" s="25" t="s">
        <v>137</v>
      </c>
      <c r="G127" s="26">
        <v>285</v>
      </c>
      <c r="H127" s="27">
        <v>0</v>
      </c>
      <c r="I127" s="27">
        <f>ROUND(ROUND(H127,2)*ROUND(G127,3),2)</f>
      </c>
      <c r="O127">
        <f>(I127*21)/100</f>
      </c>
      <c r="P127" t="s">
        <v>13</v>
      </c>
    </row>
    <row r="128" spans="1:5" ht="12.75" customHeight="1">
      <c r="A128" s="28" t="s">
        <v>40</v>
      </c>
      <c r="E128" s="29" t="s">
        <v>246</v>
      </c>
    </row>
    <row r="129" spans="1:5" ht="12.75" customHeight="1">
      <c r="A129" s="30" t="s">
        <v>42</v>
      </c>
      <c r="E129" s="31" t="s">
        <v>247</v>
      </c>
    </row>
    <row r="130" spans="1:5" ht="12.75" customHeight="1">
      <c r="A130" t="s">
        <v>43</v>
      </c>
      <c r="E130" s="29" t="s">
        <v>248</v>
      </c>
    </row>
    <row r="131" spans="1:16" ht="12.75" customHeight="1">
      <c r="A131" s="19" t="s">
        <v>35</v>
      </c>
      <c r="B131" s="23" t="s">
        <v>249</v>
      </c>
      <c r="C131" s="23" t="s">
        <v>250</v>
      </c>
      <c r="D131" s="19" t="s">
        <v>37</v>
      </c>
      <c r="E131" s="24" t="s">
        <v>251</v>
      </c>
      <c r="F131" s="25" t="s">
        <v>137</v>
      </c>
      <c r="G131" s="26">
        <v>136</v>
      </c>
      <c r="H131" s="27">
        <v>0</v>
      </c>
      <c r="I131" s="27">
        <f>ROUND(ROUND(H131,2)*ROUND(G131,3),2)</f>
      </c>
      <c r="O131">
        <f>(I131*21)/100</f>
      </c>
      <c r="P131" t="s">
        <v>13</v>
      </c>
    </row>
    <row r="132" spans="1:5" ht="25.5" customHeight="1">
      <c r="A132" s="28" t="s">
        <v>40</v>
      </c>
      <c r="E132" s="29" t="s">
        <v>252</v>
      </c>
    </row>
    <row r="133" spans="1:5" ht="12.75" customHeight="1">
      <c r="A133" s="30" t="s">
        <v>42</v>
      </c>
      <c r="E133" s="31" t="s">
        <v>139</v>
      </c>
    </row>
    <row r="134" spans="1:5" ht="12.75" customHeight="1">
      <c r="A134" t="s">
        <v>43</v>
      </c>
      <c r="E134" s="29" t="s">
        <v>248</v>
      </c>
    </row>
    <row r="135" spans="1:16" ht="12.75" customHeight="1">
      <c r="A135" s="19" t="s">
        <v>35</v>
      </c>
      <c r="B135" s="23" t="s">
        <v>253</v>
      </c>
      <c r="C135" s="23" t="s">
        <v>254</v>
      </c>
      <c r="D135" s="19" t="s">
        <v>37</v>
      </c>
      <c r="E135" s="24" t="s">
        <v>255</v>
      </c>
      <c r="F135" s="25" t="s">
        <v>137</v>
      </c>
      <c r="G135" s="26">
        <v>285</v>
      </c>
      <c r="H135" s="27">
        <v>0</v>
      </c>
      <c r="I135" s="27">
        <f>ROUND(ROUND(H135,2)*ROUND(G135,3),2)</f>
      </c>
      <c r="O135">
        <f>(I135*21)/100</f>
      </c>
      <c r="P135" t="s">
        <v>13</v>
      </c>
    </row>
    <row r="136" spans="1:5" ht="12.75" customHeight="1">
      <c r="A136" s="28" t="s">
        <v>40</v>
      </c>
      <c r="E136" s="29" t="s">
        <v>256</v>
      </c>
    </row>
    <row r="137" spans="1:5" ht="12.75" customHeight="1">
      <c r="A137" s="30" t="s">
        <v>42</v>
      </c>
      <c r="E137" s="31" t="s">
        <v>257</v>
      </c>
    </row>
    <row r="138" spans="1:5" ht="12.75" customHeight="1">
      <c r="A138" t="s">
        <v>43</v>
      </c>
      <c r="E138" s="29" t="s">
        <v>258</v>
      </c>
    </row>
    <row r="139" spans="1:16" ht="12.75" customHeight="1">
      <c r="A139" s="19" t="s">
        <v>35</v>
      </c>
      <c r="B139" s="23" t="s">
        <v>259</v>
      </c>
      <c r="C139" s="23" t="s">
        <v>260</v>
      </c>
      <c r="D139" s="19" t="s">
        <v>37</v>
      </c>
      <c r="E139" s="24" t="s">
        <v>261</v>
      </c>
      <c r="F139" s="25" t="s">
        <v>137</v>
      </c>
      <c r="G139" s="26">
        <v>3836</v>
      </c>
      <c r="H139" s="27">
        <v>0</v>
      </c>
      <c r="I139" s="27">
        <f>ROUND(ROUND(H139,2)*ROUND(G139,3),2)</f>
      </c>
      <c r="O139">
        <f>(I139*21)/100</f>
      </c>
      <c r="P139" t="s">
        <v>13</v>
      </c>
    </row>
    <row r="140" spans="1:5" ht="12.75" customHeight="1">
      <c r="A140" s="28" t="s">
        <v>40</v>
      </c>
      <c r="E140" s="29" t="s">
        <v>262</v>
      </c>
    </row>
    <row r="141" spans="1:5" ht="12.75" customHeight="1">
      <c r="A141" s="30" t="s">
        <v>42</v>
      </c>
      <c r="E141" s="31" t="s">
        <v>263</v>
      </c>
    </row>
    <row r="142" spans="1:5" ht="12.75" customHeight="1">
      <c r="A142" t="s">
        <v>43</v>
      </c>
      <c r="E142" s="29" t="s">
        <v>264</v>
      </c>
    </row>
    <row r="143" spans="1:16" ht="12.75" customHeight="1">
      <c r="A143" s="19" t="s">
        <v>35</v>
      </c>
      <c r="B143" s="23" t="s">
        <v>265</v>
      </c>
      <c r="C143" s="23" t="s">
        <v>266</v>
      </c>
      <c r="D143" s="19" t="s">
        <v>37</v>
      </c>
      <c r="E143" s="24" t="s">
        <v>267</v>
      </c>
      <c r="F143" s="25" t="s">
        <v>137</v>
      </c>
      <c r="G143" s="26">
        <v>12363</v>
      </c>
      <c r="H143" s="27">
        <v>0</v>
      </c>
      <c r="I143" s="27">
        <f>ROUND(ROUND(H143,2)*ROUND(G143,3),2)</f>
      </c>
      <c r="O143">
        <f>(I143*21)/100</f>
      </c>
      <c r="P143" t="s">
        <v>13</v>
      </c>
    </row>
    <row r="144" spans="1:5" ht="12.75" customHeight="1">
      <c r="A144" s="28" t="s">
        <v>40</v>
      </c>
      <c r="E144" s="29" t="s">
        <v>268</v>
      </c>
    </row>
    <row r="145" spans="1:5" ht="12.75" customHeight="1">
      <c r="A145" s="30" t="s">
        <v>42</v>
      </c>
      <c r="E145" s="31" t="s">
        <v>269</v>
      </c>
    </row>
    <row r="146" spans="1:5" ht="12.75" customHeight="1">
      <c r="A146" t="s">
        <v>43</v>
      </c>
      <c r="E146" s="29" t="s">
        <v>270</v>
      </c>
    </row>
    <row r="147" spans="1:16" ht="12.75" customHeight="1">
      <c r="A147" s="19" t="s">
        <v>35</v>
      </c>
      <c r="B147" s="23" t="s">
        <v>271</v>
      </c>
      <c r="C147" s="23" t="s">
        <v>272</v>
      </c>
      <c r="D147" s="19" t="s">
        <v>37</v>
      </c>
      <c r="E147" s="24" t="s">
        <v>273</v>
      </c>
      <c r="F147" s="25" t="s">
        <v>137</v>
      </c>
      <c r="G147" s="26">
        <v>4121</v>
      </c>
      <c r="H147" s="27">
        <v>0</v>
      </c>
      <c r="I147" s="27">
        <f>ROUND(ROUND(H147,2)*ROUND(G147,3),2)</f>
      </c>
      <c r="O147">
        <f>(I147*21)/100</f>
      </c>
      <c r="P147" t="s">
        <v>13</v>
      </c>
    </row>
    <row r="148" spans="1:5" ht="25.5" customHeight="1">
      <c r="A148" s="28" t="s">
        <v>40</v>
      </c>
      <c r="E148" s="29" t="s">
        <v>274</v>
      </c>
    </row>
    <row r="149" spans="1:5" ht="12.75" customHeight="1">
      <c r="A149" s="30" t="s">
        <v>42</v>
      </c>
      <c r="E149" s="31" t="s">
        <v>275</v>
      </c>
    </row>
    <row r="150" spans="1:5" ht="12.75" customHeight="1">
      <c r="A150" t="s">
        <v>43</v>
      </c>
      <c r="E150" s="29" t="s">
        <v>276</v>
      </c>
    </row>
    <row r="151" spans="1:16" ht="12.75" customHeight="1">
      <c r="A151" s="19" t="s">
        <v>35</v>
      </c>
      <c r="B151" s="23" t="s">
        <v>277</v>
      </c>
      <c r="C151" s="23" t="s">
        <v>278</v>
      </c>
      <c r="D151" s="19" t="s">
        <v>37</v>
      </c>
      <c r="E151" s="24" t="s">
        <v>279</v>
      </c>
      <c r="F151" s="25" t="s">
        <v>137</v>
      </c>
      <c r="G151" s="26">
        <v>8242</v>
      </c>
      <c r="H151" s="27">
        <v>0</v>
      </c>
      <c r="I151" s="27">
        <f>ROUND(ROUND(H151,2)*ROUND(G151,3),2)</f>
      </c>
      <c r="O151">
        <f>(I151*21)/100</f>
      </c>
      <c r="P151" t="s">
        <v>13</v>
      </c>
    </row>
    <row r="152" spans="1:5" ht="38.25" customHeight="1">
      <c r="A152" s="28" t="s">
        <v>40</v>
      </c>
      <c r="E152" s="29" t="s">
        <v>280</v>
      </c>
    </row>
    <row r="153" spans="1:5" ht="12.75" customHeight="1">
      <c r="A153" s="30" t="s">
        <v>42</v>
      </c>
      <c r="E153" s="31" t="s">
        <v>281</v>
      </c>
    </row>
    <row r="154" spans="1:5" ht="12.75" customHeight="1">
      <c r="A154" t="s">
        <v>43</v>
      </c>
      <c r="E154" s="29" t="s">
        <v>282</v>
      </c>
    </row>
    <row r="155" spans="1:9" ht="12.75" customHeight="1">
      <c r="A155" s="5" t="s">
        <v>33</v>
      </c>
      <c r="B155" s="5"/>
      <c r="C155" s="35" t="s">
        <v>13</v>
      </c>
      <c r="D155" s="5"/>
      <c r="E155" s="21" t="s">
        <v>283</v>
      </c>
      <c r="F155" s="5"/>
      <c r="G155" s="5"/>
      <c r="H155" s="5"/>
      <c r="I155" s="36">
        <f>0+I156+I160+I164+I168+I172+I176+I180+I184+I188+I192</f>
      </c>
    </row>
    <row r="156" spans="1:16" ht="12.75" customHeight="1">
      <c r="A156" s="19" t="s">
        <v>35</v>
      </c>
      <c r="B156" s="23" t="s">
        <v>284</v>
      </c>
      <c r="C156" s="23" t="s">
        <v>285</v>
      </c>
      <c r="D156" s="19" t="s">
        <v>37</v>
      </c>
      <c r="E156" s="24" t="s">
        <v>286</v>
      </c>
      <c r="F156" s="25" t="s">
        <v>179</v>
      </c>
      <c r="G156" s="26">
        <v>1292</v>
      </c>
      <c r="H156" s="27">
        <v>0</v>
      </c>
      <c r="I156" s="27">
        <f>ROUND(ROUND(H156,2)*ROUND(G156,3),2)</f>
      </c>
      <c r="O156">
        <f>(I156*21)/100</f>
      </c>
      <c r="P156" t="s">
        <v>13</v>
      </c>
    </row>
    <row r="157" spans="1:5" ht="12.75" customHeight="1">
      <c r="A157" s="28" t="s">
        <v>40</v>
      </c>
      <c r="E157" s="29" t="s">
        <v>287</v>
      </c>
    </row>
    <row r="158" spans="1:5" ht="12.75" customHeight="1">
      <c r="A158" s="30" t="s">
        <v>42</v>
      </c>
      <c r="E158" s="31" t="s">
        <v>288</v>
      </c>
    </row>
    <row r="159" spans="1:5" ht="114.75" customHeight="1">
      <c r="A159" t="s">
        <v>43</v>
      </c>
      <c r="E159" s="29" t="s">
        <v>289</v>
      </c>
    </row>
    <row r="160" spans="1:16" ht="12.75" customHeight="1">
      <c r="A160" s="19" t="s">
        <v>35</v>
      </c>
      <c r="B160" s="23" t="s">
        <v>290</v>
      </c>
      <c r="C160" s="23" t="s">
        <v>291</v>
      </c>
      <c r="D160" s="19" t="s">
        <v>37</v>
      </c>
      <c r="E160" s="24" t="s">
        <v>292</v>
      </c>
      <c r="F160" s="25" t="s">
        <v>137</v>
      </c>
      <c r="G160" s="26">
        <v>2068</v>
      </c>
      <c r="H160" s="27">
        <v>0</v>
      </c>
      <c r="I160" s="27">
        <f>ROUND(ROUND(H160,2)*ROUND(G160,3),2)</f>
      </c>
      <c r="O160">
        <f>(I160*21)/100</f>
      </c>
      <c r="P160" t="s">
        <v>13</v>
      </c>
    </row>
    <row r="161" spans="1:5" ht="12.75" customHeight="1">
      <c r="A161" s="28" t="s">
        <v>40</v>
      </c>
      <c r="E161" s="29" t="s">
        <v>293</v>
      </c>
    </row>
    <row r="162" spans="1:5" ht="12.75" customHeight="1">
      <c r="A162" s="30" t="s">
        <v>42</v>
      </c>
      <c r="E162" s="31" t="s">
        <v>294</v>
      </c>
    </row>
    <row r="163" spans="1:5" ht="38.25" customHeight="1">
      <c r="A163" t="s">
        <v>43</v>
      </c>
      <c r="E163" s="29" t="s">
        <v>295</v>
      </c>
    </row>
    <row r="164" spans="1:16" ht="12.75" customHeight="1">
      <c r="A164" s="19" t="s">
        <v>35</v>
      </c>
      <c r="B164" s="23" t="s">
        <v>296</v>
      </c>
      <c r="C164" s="23" t="s">
        <v>291</v>
      </c>
      <c r="D164" s="19" t="s">
        <v>53</v>
      </c>
      <c r="E164" s="24" t="s">
        <v>292</v>
      </c>
      <c r="F164" s="25" t="s">
        <v>137</v>
      </c>
      <c r="G164" s="26">
        <v>4</v>
      </c>
      <c r="H164" s="27">
        <v>0</v>
      </c>
      <c r="I164" s="27">
        <f>ROUND(ROUND(H164,2)*ROUND(G164,3),2)</f>
      </c>
      <c r="O164">
        <f>(I164*21)/100</f>
      </c>
      <c r="P164" t="s">
        <v>13</v>
      </c>
    </row>
    <row r="165" spans="1:5" ht="25.5" customHeight="1">
      <c r="A165" s="28" t="s">
        <v>40</v>
      </c>
      <c r="E165" s="29" t="s">
        <v>297</v>
      </c>
    </row>
    <row r="166" spans="1:5" ht="12.75" customHeight="1">
      <c r="A166" s="30" t="s">
        <v>42</v>
      </c>
      <c r="E166" s="31" t="s">
        <v>139</v>
      </c>
    </row>
    <row r="167" spans="1:5" ht="38.25" customHeight="1">
      <c r="A167" t="s">
        <v>43</v>
      </c>
      <c r="E167" s="29" t="s">
        <v>295</v>
      </c>
    </row>
    <row r="168" spans="1:16" ht="12.75" customHeight="1">
      <c r="A168" s="19" t="s">
        <v>35</v>
      </c>
      <c r="B168" s="23" t="s">
        <v>298</v>
      </c>
      <c r="C168" s="23" t="s">
        <v>299</v>
      </c>
      <c r="D168" s="19" t="s">
        <v>37</v>
      </c>
      <c r="E168" s="24" t="s">
        <v>300</v>
      </c>
      <c r="F168" s="25" t="s">
        <v>121</v>
      </c>
      <c r="G168" s="26">
        <v>136</v>
      </c>
      <c r="H168" s="27">
        <v>0</v>
      </c>
      <c r="I168" s="27">
        <f>ROUND(ROUND(H168,2)*ROUND(G168,3),2)</f>
      </c>
      <c r="O168">
        <f>(I168*21)/100</f>
      </c>
      <c r="P168" t="s">
        <v>13</v>
      </c>
    </row>
    <row r="169" spans="1:5" ht="38.25" customHeight="1">
      <c r="A169" s="28" t="s">
        <v>40</v>
      </c>
      <c r="E169" s="29" t="s">
        <v>301</v>
      </c>
    </row>
    <row r="170" spans="1:5" ht="12.75" customHeight="1">
      <c r="A170" s="30" t="s">
        <v>42</v>
      </c>
      <c r="E170" s="31" t="s">
        <v>302</v>
      </c>
    </row>
    <row r="171" spans="1:5" ht="12.75" customHeight="1">
      <c r="A171" t="s">
        <v>43</v>
      </c>
      <c r="E171" s="29" t="s">
        <v>303</v>
      </c>
    </row>
    <row r="172" spans="1:16" ht="12.75" customHeight="1">
      <c r="A172" s="19" t="s">
        <v>35</v>
      </c>
      <c r="B172" s="23" t="s">
        <v>304</v>
      </c>
      <c r="C172" s="23" t="s">
        <v>305</v>
      </c>
      <c r="D172" s="19" t="s">
        <v>37</v>
      </c>
      <c r="E172" s="24" t="s">
        <v>306</v>
      </c>
      <c r="F172" s="25" t="s">
        <v>121</v>
      </c>
      <c r="G172" s="26">
        <v>0.43</v>
      </c>
      <c r="H172" s="27">
        <v>0</v>
      </c>
      <c r="I172" s="27">
        <f>ROUND(ROUND(H172,2)*ROUND(G172,3),2)</f>
      </c>
      <c r="O172">
        <f>(I172*21)/100</f>
      </c>
      <c r="P172" t="s">
        <v>13</v>
      </c>
    </row>
    <row r="173" spans="1:5" ht="25.5" customHeight="1">
      <c r="A173" s="28" t="s">
        <v>40</v>
      </c>
      <c r="E173" s="29" t="s">
        <v>307</v>
      </c>
    </row>
    <row r="174" spans="1:5" ht="12.75" customHeight="1">
      <c r="A174" s="30" t="s">
        <v>42</v>
      </c>
      <c r="E174" s="31" t="s">
        <v>308</v>
      </c>
    </row>
    <row r="175" spans="1:5" ht="216.75" customHeight="1">
      <c r="A175" t="s">
        <v>43</v>
      </c>
      <c r="E175" s="29" t="s">
        <v>309</v>
      </c>
    </row>
    <row r="176" spans="1:16" ht="12.75" customHeight="1">
      <c r="A176" s="19" t="s">
        <v>35</v>
      </c>
      <c r="B176" s="23" t="s">
        <v>310</v>
      </c>
      <c r="C176" s="23" t="s">
        <v>311</v>
      </c>
      <c r="D176" s="19" t="s">
        <v>37</v>
      </c>
      <c r="E176" s="24" t="s">
        <v>312</v>
      </c>
      <c r="F176" s="25" t="s">
        <v>76</v>
      </c>
      <c r="G176" s="26">
        <v>544</v>
      </c>
      <c r="H176" s="27">
        <v>0</v>
      </c>
      <c r="I176" s="27">
        <f>ROUND(ROUND(H176,2)*ROUND(G176,3),2)</f>
      </c>
      <c r="O176">
        <f>(I176*21)/100</f>
      </c>
      <c r="P176" t="s">
        <v>13</v>
      </c>
    </row>
    <row r="177" spans="1:5" ht="63.75" customHeight="1">
      <c r="A177" s="28" t="s">
        <v>40</v>
      </c>
      <c r="E177" s="29" t="s">
        <v>313</v>
      </c>
    </row>
    <row r="178" spans="1:5" ht="12.75" customHeight="1">
      <c r="A178" s="30" t="s">
        <v>42</v>
      </c>
      <c r="E178" s="31" t="s">
        <v>314</v>
      </c>
    </row>
    <row r="179" spans="1:5" ht="12.75" customHeight="1">
      <c r="A179" t="s">
        <v>43</v>
      </c>
      <c r="E179" s="29" t="s">
        <v>315</v>
      </c>
    </row>
    <row r="180" spans="1:16" ht="12.75" customHeight="1">
      <c r="A180" s="19" t="s">
        <v>35</v>
      </c>
      <c r="B180" s="23" t="s">
        <v>316</v>
      </c>
      <c r="C180" s="23" t="s">
        <v>317</v>
      </c>
      <c r="D180" s="19" t="s">
        <v>50</v>
      </c>
      <c r="E180" s="24" t="s">
        <v>318</v>
      </c>
      <c r="F180" s="25" t="s">
        <v>137</v>
      </c>
      <c r="G180" s="26">
        <v>408</v>
      </c>
      <c r="H180" s="27">
        <v>0</v>
      </c>
      <c r="I180" s="27">
        <f>ROUND(ROUND(H180,2)*ROUND(G180,3),2)</f>
      </c>
      <c r="O180">
        <f>(I180*21)/100</f>
      </c>
      <c r="P180" t="s">
        <v>13</v>
      </c>
    </row>
    <row r="181" spans="1:5" ht="51" customHeight="1">
      <c r="A181" s="28" t="s">
        <v>40</v>
      </c>
      <c r="E181" s="29" t="s">
        <v>319</v>
      </c>
    </row>
    <row r="182" spans="1:5" ht="12.75" customHeight="1">
      <c r="A182" s="30" t="s">
        <v>42</v>
      </c>
      <c r="E182" s="31" t="s">
        <v>320</v>
      </c>
    </row>
    <row r="183" spans="1:5" ht="102" customHeight="1">
      <c r="A183" t="s">
        <v>43</v>
      </c>
      <c r="E183" s="29" t="s">
        <v>321</v>
      </c>
    </row>
    <row r="184" spans="1:16" ht="12.75" customHeight="1">
      <c r="A184" s="19" t="s">
        <v>35</v>
      </c>
      <c r="B184" s="23" t="s">
        <v>322</v>
      </c>
      <c r="C184" s="23" t="s">
        <v>317</v>
      </c>
      <c r="D184" s="19" t="s">
        <v>53</v>
      </c>
      <c r="E184" s="24" t="s">
        <v>318</v>
      </c>
      <c r="F184" s="25" t="s">
        <v>137</v>
      </c>
      <c r="G184" s="26">
        <v>136</v>
      </c>
      <c r="H184" s="27">
        <v>0</v>
      </c>
      <c r="I184" s="27">
        <f>ROUND(ROUND(H184,2)*ROUND(G184,3),2)</f>
      </c>
      <c r="O184">
        <f>(I184*21)/100</f>
      </c>
      <c r="P184" t="s">
        <v>13</v>
      </c>
    </row>
    <row r="185" spans="1:5" ht="25.5" customHeight="1">
      <c r="A185" s="28" t="s">
        <v>40</v>
      </c>
      <c r="E185" s="29" t="s">
        <v>323</v>
      </c>
    </row>
    <row r="186" spans="1:5" ht="12.75" customHeight="1">
      <c r="A186" s="30" t="s">
        <v>42</v>
      </c>
      <c r="E186" s="31" t="s">
        <v>324</v>
      </c>
    </row>
    <row r="187" spans="1:5" ht="102" customHeight="1">
      <c r="A187" t="s">
        <v>43</v>
      </c>
      <c r="E187" s="29" t="s">
        <v>321</v>
      </c>
    </row>
    <row r="188" spans="1:16" ht="12.75" customHeight="1">
      <c r="A188" s="19" t="s">
        <v>35</v>
      </c>
      <c r="B188" s="23" t="s">
        <v>325</v>
      </c>
      <c r="C188" s="23" t="s">
        <v>317</v>
      </c>
      <c r="D188" s="19" t="s">
        <v>127</v>
      </c>
      <c r="E188" s="24" t="s">
        <v>318</v>
      </c>
      <c r="F188" s="25" t="s">
        <v>137</v>
      </c>
      <c r="G188" s="26">
        <v>7892</v>
      </c>
      <c r="H188" s="27">
        <v>0</v>
      </c>
      <c r="I188" s="27">
        <f>ROUND(ROUND(H188,2)*ROUND(G188,3),2)</f>
      </c>
      <c r="O188">
        <f>(I188*21)/100</f>
      </c>
      <c r="P188" t="s">
        <v>13</v>
      </c>
    </row>
    <row r="189" spans="1:5" ht="25.5" customHeight="1">
      <c r="A189" s="28" t="s">
        <v>40</v>
      </c>
      <c r="E189" s="29" t="s">
        <v>326</v>
      </c>
    </row>
    <row r="190" spans="1:5" ht="12.75" customHeight="1">
      <c r="A190" s="30" t="s">
        <v>42</v>
      </c>
      <c r="E190" s="31" t="s">
        <v>327</v>
      </c>
    </row>
    <row r="191" spans="1:5" ht="102" customHeight="1">
      <c r="A191" t="s">
        <v>43</v>
      </c>
      <c r="E191" s="29" t="s">
        <v>321</v>
      </c>
    </row>
    <row r="192" spans="1:16" ht="12.75" customHeight="1">
      <c r="A192" s="19" t="s">
        <v>35</v>
      </c>
      <c r="B192" s="23" t="s">
        <v>328</v>
      </c>
      <c r="C192" s="23" t="s">
        <v>317</v>
      </c>
      <c r="D192" s="19" t="s">
        <v>130</v>
      </c>
      <c r="E192" s="24" t="s">
        <v>318</v>
      </c>
      <c r="F192" s="25" t="s">
        <v>137</v>
      </c>
      <c r="G192" s="26">
        <v>52</v>
      </c>
      <c r="H192" s="27">
        <v>0</v>
      </c>
      <c r="I192" s="27">
        <f>ROUND(ROUND(H192,2)*ROUND(G192,3),2)</f>
      </c>
      <c r="O192">
        <f>(I192*21)/100</f>
      </c>
      <c r="P192" t="s">
        <v>13</v>
      </c>
    </row>
    <row r="193" spans="1:5" ht="25.5" customHeight="1">
      <c r="A193" s="28" t="s">
        <v>40</v>
      </c>
      <c r="E193" s="29" t="s">
        <v>329</v>
      </c>
    </row>
    <row r="194" spans="1:5" ht="12.75" customHeight="1">
      <c r="A194" s="30" t="s">
        <v>42</v>
      </c>
      <c r="E194" s="31" t="s">
        <v>139</v>
      </c>
    </row>
    <row r="195" spans="1:5" ht="102" customHeight="1">
      <c r="A195" t="s">
        <v>43</v>
      </c>
      <c r="E195" s="29" t="s">
        <v>321</v>
      </c>
    </row>
    <row r="196" spans="1:9" ht="12.75" customHeight="1">
      <c r="A196" s="5" t="s">
        <v>33</v>
      </c>
      <c r="B196" s="5"/>
      <c r="C196" s="35" t="s">
        <v>12</v>
      </c>
      <c r="D196" s="5"/>
      <c r="E196" s="21" t="s">
        <v>330</v>
      </c>
      <c r="F196" s="5"/>
      <c r="G196" s="5"/>
      <c r="H196" s="5"/>
      <c r="I196" s="36">
        <f>0+I197+I201+I205</f>
      </c>
    </row>
    <row r="197" spans="1:16" ht="12.75" customHeight="1">
      <c r="A197" s="19" t="s">
        <v>35</v>
      </c>
      <c r="B197" s="23" t="s">
        <v>331</v>
      </c>
      <c r="C197" s="23" t="s">
        <v>332</v>
      </c>
      <c r="D197" s="19" t="s">
        <v>37</v>
      </c>
      <c r="E197" s="24" t="s">
        <v>333</v>
      </c>
      <c r="F197" s="25" t="s">
        <v>121</v>
      </c>
      <c r="G197" s="26">
        <v>8.64</v>
      </c>
      <c r="H197" s="27">
        <v>0</v>
      </c>
      <c r="I197" s="27">
        <f>ROUND(ROUND(H197,2)*ROUND(G197,3),2)</f>
      </c>
      <c r="O197">
        <f>(I197*21)/100</f>
      </c>
      <c r="P197" t="s">
        <v>13</v>
      </c>
    </row>
    <row r="198" spans="1:5" ht="25.5" customHeight="1">
      <c r="A198" s="28" t="s">
        <v>40</v>
      </c>
      <c r="E198" s="29" t="s">
        <v>334</v>
      </c>
    </row>
    <row r="199" spans="1:5" ht="12.75" customHeight="1">
      <c r="A199" s="30" t="s">
        <v>42</v>
      </c>
      <c r="E199" s="31" t="s">
        <v>335</v>
      </c>
    </row>
    <row r="200" spans="1:5" ht="153" customHeight="1">
      <c r="A200" t="s">
        <v>43</v>
      </c>
      <c r="E200" s="29" t="s">
        <v>336</v>
      </c>
    </row>
    <row r="201" spans="1:16" ht="12.75" customHeight="1">
      <c r="A201" s="19" t="s">
        <v>35</v>
      </c>
      <c r="B201" s="23" t="s">
        <v>337</v>
      </c>
      <c r="C201" s="23" t="s">
        <v>338</v>
      </c>
      <c r="D201" s="19" t="s">
        <v>37</v>
      </c>
      <c r="E201" s="24" t="s">
        <v>339</v>
      </c>
      <c r="F201" s="25" t="s">
        <v>340</v>
      </c>
      <c r="G201" s="26">
        <v>63.2</v>
      </c>
      <c r="H201" s="27">
        <v>0</v>
      </c>
      <c r="I201" s="27">
        <f>ROUND(ROUND(H201,2)*ROUND(G201,3),2)</f>
      </c>
      <c r="O201">
        <f>(I201*21)/100</f>
      </c>
      <c r="P201" t="s">
        <v>13</v>
      </c>
    </row>
    <row r="202" spans="1:5" ht="38.25" customHeight="1">
      <c r="A202" s="28" t="s">
        <v>40</v>
      </c>
      <c r="E202" s="29" t="s">
        <v>341</v>
      </c>
    </row>
    <row r="203" spans="1:5" ht="12.75" customHeight="1">
      <c r="A203" s="30" t="s">
        <v>42</v>
      </c>
      <c r="E203" s="31" t="s">
        <v>342</v>
      </c>
    </row>
    <row r="204" spans="1:5" ht="331.5" customHeight="1">
      <c r="A204" t="s">
        <v>43</v>
      </c>
      <c r="E204" s="29" t="s">
        <v>343</v>
      </c>
    </row>
    <row r="205" spans="1:16" ht="12.75" customHeight="1">
      <c r="A205" s="19" t="s">
        <v>35</v>
      </c>
      <c r="B205" s="23" t="s">
        <v>344</v>
      </c>
      <c r="C205" s="23" t="s">
        <v>345</v>
      </c>
      <c r="D205" s="19" t="s">
        <v>37</v>
      </c>
      <c r="E205" s="24" t="s">
        <v>346</v>
      </c>
      <c r="F205" s="25" t="s">
        <v>121</v>
      </c>
      <c r="G205" s="26">
        <v>1.5</v>
      </c>
      <c r="H205" s="27">
        <v>0</v>
      </c>
      <c r="I205" s="27">
        <f>ROUND(ROUND(H205,2)*ROUND(G205,3),2)</f>
      </c>
      <c r="O205">
        <f>(I205*21)/100</f>
      </c>
      <c r="P205" t="s">
        <v>13</v>
      </c>
    </row>
    <row r="206" spans="1:5" ht="25.5" customHeight="1">
      <c r="A206" s="28" t="s">
        <v>40</v>
      </c>
      <c r="E206" s="29" t="s">
        <v>347</v>
      </c>
    </row>
    <row r="207" spans="1:5" ht="12.75" customHeight="1">
      <c r="A207" s="30" t="s">
        <v>42</v>
      </c>
      <c r="E207" s="31" t="s">
        <v>348</v>
      </c>
    </row>
    <row r="208" spans="1:5" ht="12.75" customHeight="1">
      <c r="A208" t="s">
        <v>43</v>
      </c>
      <c r="E208" s="29" t="s">
        <v>349</v>
      </c>
    </row>
    <row r="209" spans="1:9" ht="12.75" customHeight="1">
      <c r="A209" s="5" t="s">
        <v>33</v>
      </c>
      <c r="B209" s="5"/>
      <c r="C209" s="35" t="s">
        <v>23</v>
      </c>
      <c r="D209" s="5"/>
      <c r="E209" s="21" t="s">
        <v>350</v>
      </c>
      <c r="F209" s="5"/>
      <c r="G209" s="5"/>
      <c r="H209" s="5"/>
      <c r="I209" s="36">
        <f>0+I210+I214</f>
      </c>
    </row>
    <row r="210" spans="1:16" ht="12.75" customHeight="1">
      <c r="A210" s="19" t="s">
        <v>35</v>
      </c>
      <c r="B210" s="23" t="s">
        <v>351</v>
      </c>
      <c r="C210" s="23" t="s">
        <v>352</v>
      </c>
      <c r="D210" s="19" t="s">
        <v>37</v>
      </c>
      <c r="E210" s="24" t="s">
        <v>353</v>
      </c>
      <c r="F210" s="25" t="s">
        <v>121</v>
      </c>
      <c r="G210" s="26">
        <v>0.71</v>
      </c>
      <c r="H210" s="27">
        <v>0</v>
      </c>
      <c r="I210" s="27">
        <f>ROUND(ROUND(H210,2)*ROUND(G210,3),2)</f>
      </c>
      <c r="O210">
        <f>(I210*21)/100</f>
      </c>
      <c r="P210" t="s">
        <v>13</v>
      </c>
    </row>
    <row r="211" spans="1:5" ht="12.75" customHeight="1">
      <c r="A211" s="28" t="s">
        <v>40</v>
      </c>
      <c r="E211" s="29" t="s">
        <v>354</v>
      </c>
    </row>
    <row r="212" spans="1:5" ht="12.75" customHeight="1">
      <c r="A212" s="30" t="s">
        <v>42</v>
      </c>
      <c r="E212" s="31" t="s">
        <v>355</v>
      </c>
    </row>
    <row r="213" spans="1:5" ht="216.75" customHeight="1">
      <c r="A213" t="s">
        <v>43</v>
      </c>
      <c r="E213" s="29" t="s">
        <v>356</v>
      </c>
    </row>
    <row r="214" spans="1:16" ht="12.75" customHeight="1">
      <c r="A214" s="19" t="s">
        <v>35</v>
      </c>
      <c r="B214" s="23" t="s">
        <v>357</v>
      </c>
      <c r="C214" s="23" t="s">
        <v>358</v>
      </c>
      <c r="D214" s="19" t="s">
        <v>37</v>
      </c>
      <c r="E214" s="24" t="s">
        <v>359</v>
      </c>
      <c r="F214" s="25" t="s">
        <v>121</v>
      </c>
      <c r="G214" s="26">
        <v>0.4</v>
      </c>
      <c r="H214" s="27">
        <v>0</v>
      </c>
      <c r="I214" s="27">
        <f>ROUND(ROUND(H214,2)*ROUND(G214,3),2)</f>
      </c>
      <c r="O214">
        <f>(I214*21)/100</f>
      </c>
      <c r="P214" t="s">
        <v>13</v>
      </c>
    </row>
    <row r="215" spans="1:5" ht="25.5" customHeight="1">
      <c r="A215" s="28" t="s">
        <v>40</v>
      </c>
      <c r="E215" s="29" t="s">
        <v>360</v>
      </c>
    </row>
    <row r="216" spans="1:5" ht="12.75" customHeight="1">
      <c r="A216" s="30" t="s">
        <v>42</v>
      </c>
      <c r="E216" s="31" t="s">
        <v>361</v>
      </c>
    </row>
    <row r="217" spans="1:5" ht="12.75" customHeight="1">
      <c r="A217" t="s">
        <v>43</v>
      </c>
      <c r="E217" s="29" t="s">
        <v>303</v>
      </c>
    </row>
    <row r="218" spans="1:9" ht="12.75" customHeight="1">
      <c r="A218" s="5" t="s">
        <v>33</v>
      </c>
      <c r="B218" s="5"/>
      <c r="C218" s="35" t="s">
        <v>25</v>
      </c>
      <c r="D218" s="5"/>
      <c r="E218" s="21" t="s">
        <v>362</v>
      </c>
      <c r="F218" s="5"/>
      <c r="G218" s="5"/>
      <c r="H218" s="5"/>
      <c r="I218" s="36">
        <f>0+I219+I223+I227+I231+I235+I239+I243+I247+I251+I255+I259+I263+I267+I271+I275+I279+I283+I287+I291+I295+I299+I303+I307+I311+I315</f>
      </c>
    </row>
    <row r="219" spans="1:16" ht="12.75" customHeight="1">
      <c r="A219" s="19" t="s">
        <v>35</v>
      </c>
      <c r="B219" s="23" t="s">
        <v>363</v>
      </c>
      <c r="C219" s="23" t="s">
        <v>364</v>
      </c>
      <c r="D219" s="19" t="s">
        <v>37</v>
      </c>
      <c r="E219" s="24" t="s">
        <v>365</v>
      </c>
      <c r="F219" s="25" t="s">
        <v>137</v>
      </c>
      <c r="G219" s="26">
        <v>4776</v>
      </c>
      <c r="H219" s="27">
        <v>0</v>
      </c>
      <c r="I219" s="27">
        <f>ROUND(ROUND(H219,2)*ROUND(G219,3),2)</f>
      </c>
      <c r="O219">
        <f>(I219*21)/100</f>
      </c>
      <c r="P219" t="s">
        <v>13</v>
      </c>
    </row>
    <row r="220" spans="1:5" ht="25.5" customHeight="1">
      <c r="A220" s="28" t="s">
        <v>40</v>
      </c>
      <c r="E220" s="29" t="s">
        <v>366</v>
      </c>
    </row>
    <row r="221" spans="1:5" ht="12.75" customHeight="1">
      <c r="A221" s="30" t="s">
        <v>42</v>
      </c>
      <c r="E221" s="31" t="s">
        <v>367</v>
      </c>
    </row>
    <row r="222" spans="1:5" ht="102" customHeight="1">
      <c r="A222" t="s">
        <v>43</v>
      </c>
      <c r="E222" s="29" t="s">
        <v>368</v>
      </c>
    </row>
    <row r="223" spans="1:16" ht="12.75" customHeight="1">
      <c r="A223" s="19" t="s">
        <v>35</v>
      </c>
      <c r="B223" s="23" t="s">
        <v>369</v>
      </c>
      <c r="C223" s="23" t="s">
        <v>370</v>
      </c>
      <c r="D223" s="19" t="s">
        <v>37</v>
      </c>
      <c r="E223" s="24" t="s">
        <v>371</v>
      </c>
      <c r="F223" s="25" t="s">
        <v>121</v>
      </c>
      <c r="G223" s="26">
        <v>15.6</v>
      </c>
      <c r="H223" s="27">
        <v>0</v>
      </c>
      <c r="I223" s="27">
        <f>ROUND(ROUND(H223,2)*ROUND(G223,3),2)</f>
      </c>
      <c r="O223">
        <f>(I223*21)/100</f>
      </c>
      <c r="P223" t="s">
        <v>13</v>
      </c>
    </row>
    <row r="224" spans="1:5" ht="25.5" customHeight="1">
      <c r="A224" s="28" t="s">
        <v>40</v>
      </c>
      <c r="E224" s="29" t="s">
        <v>372</v>
      </c>
    </row>
    <row r="225" spans="1:5" ht="12.75" customHeight="1">
      <c r="A225" s="30" t="s">
        <v>42</v>
      </c>
      <c r="E225" s="31" t="s">
        <v>202</v>
      </c>
    </row>
    <row r="226" spans="1:5" ht="51" customHeight="1">
      <c r="A226" t="s">
        <v>43</v>
      </c>
      <c r="E226" s="29" t="s">
        <v>373</v>
      </c>
    </row>
    <row r="227" spans="1:16" ht="12.75" customHeight="1">
      <c r="A227" s="19" t="s">
        <v>35</v>
      </c>
      <c r="B227" s="23" t="s">
        <v>374</v>
      </c>
      <c r="C227" s="23" t="s">
        <v>375</v>
      </c>
      <c r="D227" s="19" t="s">
        <v>50</v>
      </c>
      <c r="E227" s="24" t="s">
        <v>376</v>
      </c>
      <c r="F227" s="25" t="s">
        <v>137</v>
      </c>
      <c r="G227" s="26">
        <v>5555</v>
      </c>
      <c r="H227" s="27">
        <v>0</v>
      </c>
      <c r="I227" s="27">
        <f>ROUND(ROUND(H227,2)*ROUND(G227,3),2)</f>
      </c>
      <c r="O227">
        <f>(I227*21)/100</f>
      </c>
      <c r="P227" t="s">
        <v>13</v>
      </c>
    </row>
    <row r="228" spans="1:5" ht="25.5" customHeight="1">
      <c r="A228" s="28" t="s">
        <v>40</v>
      </c>
      <c r="E228" s="29" t="s">
        <v>377</v>
      </c>
    </row>
    <row r="229" spans="1:5" ht="12.75" customHeight="1">
      <c r="A229" s="30" t="s">
        <v>42</v>
      </c>
      <c r="E229" s="31" t="s">
        <v>378</v>
      </c>
    </row>
    <row r="230" spans="1:5" ht="51" customHeight="1">
      <c r="A230" t="s">
        <v>43</v>
      </c>
      <c r="E230" s="29" t="s">
        <v>373</v>
      </c>
    </row>
    <row r="231" spans="1:16" ht="12.75" customHeight="1">
      <c r="A231" s="19" t="s">
        <v>35</v>
      </c>
      <c r="B231" s="23" t="s">
        <v>379</v>
      </c>
      <c r="C231" s="23" t="s">
        <v>375</v>
      </c>
      <c r="D231" s="19" t="s">
        <v>53</v>
      </c>
      <c r="E231" s="24" t="s">
        <v>376</v>
      </c>
      <c r="F231" s="25" t="s">
        <v>137</v>
      </c>
      <c r="G231" s="26">
        <v>5165</v>
      </c>
      <c r="H231" s="27">
        <v>0</v>
      </c>
      <c r="I231" s="27">
        <f>ROUND(ROUND(H231,2)*ROUND(G231,3),2)</f>
      </c>
      <c r="O231">
        <f>(I231*21)/100</f>
      </c>
      <c r="P231" t="s">
        <v>13</v>
      </c>
    </row>
    <row r="232" spans="1:5" ht="25.5" customHeight="1">
      <c r="A232" s="28" t="s">
        <v>40</v>
      </c>
      <c r="E232" s="29" t="s">
        <v>380</v>
      </c>
    </row>
    <row r="233" spans="1:5" ht="12.75" customHeight="1">
      <c r="A233" s="30" t="s">
        <v>42</v>
      </c>
      <c r="E233" s="31" t="s">
        <v>381</v>
      </c>
    </row>
    <row r="234" spans="1:5" ht="51" customHeight="1">
      <c r="A234" t="s">
        <v>43</v>
      </c>
      <c r="E234" s="29" t="s">
        <v>373</v>
      </c>
    </row>
    <row r="235" spans="1:16" ht="12.75" customHeight="1">
      <c r="A235" s="19" t="s">
        <v>35</v>
      </c>
      <c r="B235" s="23" t="s">
        <v>382</v>
      </c>
      <c r="C235" s="23" t="s">
        <v>375</v>
      </c>
      <c r="D235" s="19" t="s">
        <v>127</v>
      </c>
      <c r="E235" s="24" t="s">
        <v>376</v>
      </c>
      <c r="F235" s="25" t="s">
        <v>137</v>
      </c>
      <c r="G235" s="26">
        <v>180</v>
      </c>
      <c r="H235" s="27">
        <v>0</v>
      </c>
      <c r="I235" s="27">
        <f>ROUND(ROUND(H235,2)*ROUND(G235,3),2)</f>
      </c>
      <c r="O235">
        <f>(I235*21)/100</f>
      </c>
      <c r="P235" t="s">
        <v>13</v>
      </c>
    </row>
    <row r="236" spans="1:5" ht="25.5" customHeight="1">
      <c r="A236" s="28" t="s">
        <v>40</v>
      </c>
      <c r="E236" s="29" t="s">
        <v>383</v>
      </c>
    </row>
    <row r="237" spans="1:5" ht="12.75" customHeight="1">
      <c r="A237" s="30" t="s">
        <v>42</v>
      </c>
      <c r="E237" s="31" t="s">
        <v>139</v>
      </c>
    </row>
    <row r="238" spans="1:5" ht="51" customHeight="1">
      <c r="A238" t="s">
        <v>43</v>
      </c>
      <c r="E238" s="29" t="s">
        <v>373</v>
      </c>
    </row>
    <row r="239" spans="1:16" ht="12.75" customHeight="1">
      <c r="A239" s="19" t="s">
        <v>35</v>
      </c>
      <c r="B239" s="23" t="s">
        <v>384</v>
      </c>
      <c r="C239" s="23" t="s">
        <v>375</v>
      </c>
      <c r="D239" s="19" t="s">
        <v>130</v>
      </c>
      <c r="E239" s="24" t="s">
        <v>376</v>
      </c>
      <c r="F239" s="25" t="s">
        <v>137</v>
      </c>
      <c r="G239" s="26">
        <v>40</v>
      </c>
      <c r="H239" s="27">
        <v>0</v>
      </c>
      <c r="I239" s="27">
        <f>ROUND(ROUND(H239,2)*ROUND(G239,3),2)</f>
      </c>
      <c r="O239">
        <f>(I239*21)/100</f>
      </c>
      <c r="P239" t="s">
        <v>13</v>
      </c>
    </row>
    <row r="240" spans="1:5" ht="25.5" customHeight="1">
      <c r="A240" s="28" t="s">
        <v>40</v>
      </c>
      <c r="E240" s="29" t="s">
        <v>385</v>
      </c>
    </row>
    <row r="241" spans="1:5" ht="12.75" customHeight="1">
      <c r="A241" s="30" t="s">
        <v>42</v>
      </c>
      <c r="E241" s="31" t="s">
        <v>139</v>
      </c>
    </row>
    <row r="242" spans="1:5" ht="51" customHeight="1">
      <c r="A242" t="s">
        <v>43</v>
      </c>
      <c r="E242" s="29" t="s">
        <v>373</v>
      </c>
    </row>
    <row r="243" spans="1:16" ht="12.75" customHeight="1">
      <c r="A243" s="19" t="s">
        <v>35</v>
      </c>
      <c r="B243" s="23" t="s">
        <v>386</v>
      </c>
      <c r="C243" s="23" t="s">
        <v>387</v>
      </c>
      <c r="D243" s="19" t="s">
        <v>50</v>
      </c>
      <c r="E243" s="24" t="s">
        <v>388</v>
      </c>
      <c r="F243" s="25" t="s">
        <v>137</v>
      </c>
      <c r="G243" s="26">
        <v>4776</v>
      </c>
      <c r="H243" s="27">
        <v>0</v>
      </c>
      <c r="I243" s="27">
        <f>ROUND(ROUND(H243,2)*ROUND(G243,3),2)</f>
      </c>
      <c r="O243">
        <f>(I243*21)/100</f>
      </c>
      <c r="P243" t="s">
        <v>13</v>
      </c>
    </row>
    <row r="244" spans="1:5" ht="25.5" customHeight="1">
      <c r="A244" s="28" t="s">
        <v>40</v>
      </c>
      <c r="E244" s="29" t="s">
        <v>389</v>
      </c>
    </row>
    <row r="245" spans="1:5" ht="12.75" customHeight="1">
      <c r="A245" s="30" t="s">
        <v>42</v>
      </c>
      <c r="E245" s="31" t="s">
        <v>390</v>
      </c>
    </row>
    <row r="246" spans="1:5" ht="51" customHeight="1">
      <c r="A246" t="s">
        <v>43</v>
      </c>
      <c r="E246" s="29" t="s">
        <v>373</v>
      </c>
    </row>
    <row r="247" spans="1:16" ht="12.75" customHeight="1">
      <c r="A247" s="19" t="s">
        <v>35</v>
      </c>
      <c r="B247" s="23" t="s">
        <v>391</v>
      </c>
      <c r="C247" s="23" t="s">
        <v>387</v>
      </c>
      <c r="D247" s="19" t="s">
        <v>53</v>
      </c>
      <c r="E247" s="24" t="s">
        <v>388</v>
      </c>
      <c r="F247" s="25" t="s">
        <v>137</v>
      </c>
      <c r="G247" s="26">
        <v>12</v>
      </c>
      <c r="H247" s="27">
        <v>0</v>
      </c>
      <c r="I247" s="27">
        <f>ROUND(ROUND(H247,2)*ROUND(G247,3),2)</f>
      </c>
      <c r="O247">
        <f>(I247*21)/100</f>
      </c>
      <c r="P247" t="s">
        <v>13</v>
      </c>
    </row>
    <row r="248" spans="1:5" ht="25.5" customHeight="1">
      <c r="A248" s="28" t="s">
        <v>40</v>
      </c>
      <c r="E248" s="29" t="s">
        <v>392</v>
      </c>
    </row>
    <row r="249" spans="1:5" ht="12.75" customHeight="1">
      <c r="A249" s="30" t="s">
        <v>42</v>
      </c>
      <c r="E249" s="31" t="s">
        <v>139</v>
      </c>
    </row>
    <row r="250" spans="1:5" ht="51" customHeight="1">
      <c r="A250" t="s">
        <v>43</v>
      </c>
      <c r="E250" s="29" t="s">
        <v>373</v>
      </c>
    </row>
    <row r="251" spans="1:16" ht="12.75" customHeight="1">
      <c r="A251" s="19" t="s">
        <v>35</v>
      </c>
      <c r="B251" s="23" t="s">
        <v>393</v>
      </c>
      <c r="C251" s="23" t="s">
        <v>394</v>
      </c>
      <c r="D251" s="19" t="s">
        <v>37</v>
      </c>
      <c r="E251" s="24" t="s">
        <v>395</v>
      </c>
      <c r="F251" s="25" t="s">
        <v>137</v>
      </c>
      <c r="G251" s="26">
        <v>7524</v>
      </c>
      <c r="H251" s="27">
        <v>0</v>
      </c>
      <c r="I251" s="27">
        <f>ROUND(ROUND(H251,2)*ROUND(G251,3),2)</f>
      </c>
      <c r="O251">
        <f>(I251*21)/100</f>
      </c>
      <c r="P251" t="s">
        <v>13</v>
      </c>
    </row>
    <row r="252" spans="1:5" ht="63.75" customHeight="1">
      <c r="A252" s="28" t="s">
        <v>40</v>
      </c>
      <c r="E252" s="29" t="s">
        <v>396</v>
      </c>
    </row>
    <row r="253" spans="1:5" ht="12.75" customHeight="1">
      <c r="A253" s="30" t="s">
        <v>42</v>
      </c>
      <c r="E253" s="31" t="s">
        <v>397</v>
      </c>
    </row>
    <row r="254" spans="1:5" ht="63.75" customHeight="1">
      <c r="A254" t="s">
        <v>43</v>
      </c>
      <c r="E254" s="29" t="s">
        <v>398</v>
      </c>
    </row>
    <row r="255" spans="1:16" ht="12.75" customHeight="1">
      <c r="A255" s="19" t="s">
        <v>35</v>
      </c>
      <c r="B255" s="23" t="s">
        <v>399</v>
      </c>
      <c r="C255" s="23" t="s">
        <v>400</v>
      </c>
      <c r="D255" s="19" t="s">
        <v>53</v>
      </c>
      <c r="E255" s="24" t="s">
        <v>401</v>
      </c>
      <c r="F255" s="25" t="s">
        <v>137</v>
      </c>
      <c r="G255" s="26">
        <v>1810</v>
      </c>
      <c r="H255" s="27">
        <v>0</v>
      </c>
      <c r="I255" s="27">
        <f>ROUND(ROUND(H255,2)*ROUND(G255,3),2)</f>
      </c>
      <c r="O255">
        <f>(I255*21)/100</f>
      </c>
      <c r="P255" t="s">
        <v>13</v>
      </c>
    </row>
    <row r="256" spans="1:5" ht="25.5" customHeight="1">
      <c r="A256" s="28" t="s">
        <v>40</v>
      </c>
      <c r="E256" s="29" t="s">
        <v>402</v>
      </c>
    </row>
    <row r="257" spans="1:5" ht="12.75" customHeight="1">
      <c r="A257" s="30" t="s">
        <v>42</v>
      </c>
      <c r="E257" s="31" t="s">
        <v>139</v>
      </c>
    </row>
    <row r="258" spans="1:5" ht="38.25" customHeight="1">
      <c r="A258" t="s">
        <v>43</v>
      </c>
      <c r="E258" s="29" t="s">
        <v>403</v>
      </c>
    </row>
    <row r="259" spans="1:16" ht="12.75" customHeight="1">
      <c r="A259" s="19" t="s">
        <v>35</v>
      </c>
      <c r="B259" s="23" t="s">
        <v>404</v>
      </c>
      <c r="C259" s="23" t="s">
        <v>405</v>
      </c>
      <c r="D259" s="19" t="s">
        <v>50</v>
      </c>
      <c r="E259" s="24" t="s">
        <v>406</v>
      </c>
      <c r="F259" s="25" t="s">
        <v>137</v>
      </c>
      <c r="G259" s="26">
        <v>5065</v>
      </c>
      <c r="H259" s="27">
        <v>0</v>
      </c>
      <c r="I259" s="27">
        <f>ROUND(ROUND(H259,2)*ROUND(G259,3),2)</f>
      </c>
      <c r="O259">
        <f>(I259*21)/100</f>
      </c>
      <c r="P259" t="s">
        <v>13</v>
      </c>
    </row>
    <row r="260" spans="1:5" ht="38.25" customHeight="1">
      <c r="A260" s="28" t="s">
        <v>40</v>
      </c>
      <c r="E260" s="29" t="s">
        <v>407</v>
      </c>
    </row>
    <row r="261" spans="1:5" ht="12.75" customHeight="1">
      <c r="A261" s="30" t="s">
        <v>42</v>
      </c>
      <c r="E261" s="31" t="s">
        <v>408</v>
      </c>
    </row>
    <row r="262" spans="1:5" ht="51" customHeight="1">
      <c r="A262" t="s">
        <v>43</v>
      </c>
      <c r="E262" s="29" t="s">
        <v>409</v>
      </c>
    </row>
    <row r="263" spans="1:16" ht="12.75" customHeight="1">
      <c r="A263" s="19" t="s">
        <v>35</v>
      </c>
      <c r="B263" s="23" t="s">
        <v>410</v>
      </c>
      <c r="C263" s="23" t="s">
        <v>405</v>
      </c>
      <c r="D263" s="19" t="s">
        <v>53</v>
      </c>
      <c r="E263" s="24" t="s">
        <v>406</v>
      </c>
      <c r="F263" s="25" t="s">
        <v>137</v>
      </c>
      <c r="G263" s="26">
        <v>7524</v>
      </c>
      <c r="H263" s="27">
        <v>0</v>
      </c>
      <c r="I263" s="27">
        <f>ROUND(ROUND(H263,2)*ROUND(G263,3),2)</f>
      </c>
      <c r="O263">
        <f>(I263*21)/100</f>
      </c>
      <c r="P263" t="s">
        <v>13</v>
      </c>
    </row>
    <row r="264" spans="1:5" ht="38.25" customHeight="1">
      <c r="A264" s="28" t="s">
        <v>40</v>
      </c>
      <c r="E264" s="29" t="s">
        <v>411</v>
      </c>
    </row>
    <row r="265" spans="1:5" ht="12.75" customHeight="1">
      <c r="A265" s="30" t="s">
        <v>42</v>
      </c>
      <c r="E265" s="31" t="s">
        <v>412</v>
      </c>
    </row>
    <row r="266" spans="1:5" ht="51" customHeight="1">
      <c r="A266" t="s">
        <v>43</v>
      </c>
      <c r="E266" s="29" t="s">
        <v>409</v>
      </c>
    </row>
    <row r="267" spans="1:16" ht="12.75" customHeight="1">
      <c r="A267" s="19" t="s">
        <v>35</v>
      </c>
      <c r="B267" s="23" t="s">
        <v>413</v>
      </c>
      <c r="C267" s="23" t="s">
        <v>414</v>
      </c>
      <c r="D267" s="19" t="s">
        <v>50</v>
      </c>
      <c r="E267" s="24" t="s">
        <v>415</v>
      </c>
      <c r="F267" s="25" t="s">
        <v>137</v>
      </c>
      <c r="G267" s="26">
        <v>4970</v>
      </c>
      <c r="H267" s="27">
        <v>0</v>
      </c>
      <c r="I267" s="27">
        <f>ROUND(ROUND(H267,2)*ROUND(G267,3),2)</f>
      </c>
      <c r="O267">
        <f>(I267*21)/100</f>
      </c>
      <c r="P267" t="s">
        <v>13</v>
      </c>
    </row>
    <row r="268" spans="1:5" ht="25.5" customHeight="1">
      <c r="A268" s="28" t="s">
        <v>40</v>
      </c>
      <c r="E268" s="29" t="s">
        <v>416</v>
      </c>
    </row>
    <row r="269" spans="1:5" ht="12.75" customHeight="1">
      <c r="A269" s="30" t="s">
        <v>42</v>
      </c>
      <c r="E269" s="31" t="s">
        <v>417</v>
      </c>
    </row>
    <row r="270" spans="1:5" ht="51" customHeight="1">
      <c r="A270" t="s">
        <v>43</v>
      </c>
      <c r="E270" s="29" t="s">
        <v>409</v>
      </c>
    </row>
    <row r="271" spans="1:16" ht="12.75" customHeight="1">
      <c r="A271" s="19" t="s">
        <v>35</v>
      </c>
      <c r="B271" s="23" t="s">
        <v>418</v>
      </c>
      <c r="C271" s="23" t="s">
        <v>414</v>
      </c>
      <c r="D271" s="19" t="s">
        <v>53</v>
      </c>
      <c r="E271" s="24" t="s">
        <v>415</v>
      </c>
      <c r="F271" s="25" t="s">
        <v>137</v>
      </c>
      <c r="G271" s="26">
        <v>12044</v>
      </c>
      <c r="H271" s="27">
        <v>0</v>
      </c>
      <c r="I271" s="27">
        <f>ROUND(ROUND(H271,2)*ROUND(G271,3),2)</f>
      </c>
      <c r="O271">
        <f>(I271*21)/100</f>
      </c>
      <c r="P271" t="s">
        <v>13</v>
      </c>
    </row>
    <row r="272" spans="1:5" ht="25.5" customHeight="1">
      <c r="A272" s="28" t="s">
        <v>40</v>
      </c>
      <c r="E272" s="29" t="s">
        <v>419</v>
      </c>
    </row>
    <row r="273" spans="1:5" ht="12.75" customHeight="1">
      <c r="A273" s="30" t="s">
        <v>42</v>
      </c>
      <c r="E273" s="31" t="s">
        <v>420</v>
      </c>
    </row>
    <row r="274" spans="1:5" ht="51" customHeight="1">
      <c r="A274" t="s">
        <v>43</v>
      </c>
      <c r="E274" s="29" t="s">
        <v>409</v>
      </c>
    </row>
    <row r="275" spans="1:16" ht="12.75" customHeight="1">
      <c r="A275" s="19" t="s">
        <v>35</v>
      </c>
      <c r="B275" s="23" t="s">
        <v>421</v>
      </c>
      <c r="C275" s="23" t="s">
        <v>422</v>
      </c>
      <c r="D275" s="19" t="s">
        <v>37</v>
      </c>
      <c r="E275" s="24" t="s">
        <v>423</v>
      </c>
      <c r="F275" s="25" t="s">
        <v>137</v>
      </c>
      <c r="G275" s="26">
        <v>9635</v>
      </c>
      <c r="H275" s="27">
        <v>0</v>
      </c>
      <c r="I275" s="27">
        <f>ROUND(ROUND(H275,2)*ROUND(G275,3),2)</f>
      </c>
      <c r="O275">
        <f>(I275*21)/100</f>
      </c>
      <c r="P275" t="s">
        <v>13</v>
      </c>
    </row>
    <row r="276" spans="1:5" ht="12.75" customHeight="1">
      <c r="A276" s="28" t="s">
        <v>40</v>
      </c>
      <c r="E276" s="29" t="s">
        <v>424</v>
      </c>
    </row>
    <row r="277" spans="1:5" ht="12.75" customHeight="1">
      <c r="A277" s="30" t="s">
        <v>42</v>
      </c>
      <c r="E277" s="31" t="s">
        <v>425</v>
      </c>
    </row>
    <row r="278" spans="1:5" ht="51" customHeight="1">
      <c r="A278" t="s">
        <v>43</v>
      </c>
      <c r="E278" s="29" t="s">
        <v>409</v>
      </c>
    </row>
    <row r="279" spans="1:16" ht="12.75" customHeight="1">
      <c r="A279" s="19" t="s">
        <v>35</v>
      </c>
      <c r="B279" s="23" t="s">
        <v>426</v>
      </c>
      <c r="C279" s="23" t="s">
        <v>427</v>
      </c>
      <c r="D279" s="19" t="s">
        <v>37</v>
      </c>
      <c r="E279" s="24" t="s">
        <v>428</v>
      </c>
      <c r="F279" s="25" t="s">
        <v>137</v>
      </c>
      <c r="G279" s="26">
        <v>7708</v>
      </c>
      <c r="H279" s="27">
        <v>0</v>
      </c>
      <c r="I279" s="27">
        <f>ROUND(ROUND(H279,2)*ROUND(G279,3),2)</f>
      </c>
      <c r="O279">
        <f>(I279*21)/100</f>
      </c>
      <c r="P279" t="s">
        <v>13</v>
      </c>
    </row>
    <row r="280" spans="1:5" ht="12.75" customHeight="1">
      <c r="A280" s="28" t="s">
        <v>40</v>
      </c>
      <c r="E280" s="29" t="s">
        <v>429</v>
      </c>
    </row>
    <row r="281" spans="1:5" ht="12.75" customHeight="1">
      <c r="A281" s="30" t="s">
        <v>42</v>
      </c>
      <c r="E281" s="31" t="s">
        <v>430</v>
      </c>
    </row>
    <row r="282" spans="1:5" ht="38.25" customHeight="1">
      <c r="A282" t="s">
        <v>43</v>
      </c>
      <c r="E282" s="29" t="s">
        <v>431</v>
      </c>
    </row>
    <row r="283" spans="1:16" ht="12.75" customHeight="1">
      <c r="A283" s="19" t="s">
        <v>35</v>
      </c>
      <c r="B283" s="23" t="s">
        <v>432</v>
      </c>
      <c r="C283" s="23" t="s">
        <v>433</v>
      </c>
      <c r="D283" s="19" t="s">
        <v>37</v>
      </c>
      <c r="E283" s="24" t="s">
        <v>434</v>
      </c>
      <c r="F283" s="25" t="s">
        <v>137</v>
      </c>
      <c r="G283" s="26">
        <v>11420</v>
      </c>
      <c r="H283" s="27">
        <v>0</v>
      </c>
      <c r="I283" s="27">
        <f>ROUND(ROUND(H283,2)*ROUND(G283,3),2)</f>
      </c>
      <c r="O283">
        <f>(I283*21)/100</f>
      </c>
      <c r="P283" t="s">
        <v>13</v>
      </c>
    </row>
    <row r="284" spans="1:5" ht="25.5" customHeight="1">
      <c r="A284" s="28" t="s">
        <v>40</v>
      </c>
      <c r="E284" s="29" t="s">
        <v>435</v>
      </c>
    </row>
    <row r="285" spans="1:5" ht="12.75" customHeight="1">
      <c r="A285" s="30" t="s">
        <v>42</v>
      </c>
      <c r="E285" s="31" t="s">
        <v>139</v>
      </c>
    </row>
    <row r="286" spans="1:5" ht="89.25" customHeight="1">
      <c r="A286" t="s">
        <v>43</v>
      </c>
      <c r="E286" s="29" t="s">
        <v>436</v>
      </c>
    </row>
    <row r="287" spans="1:16" ht="12.75" customHeight="1">
      <c r="A287" s="19" t="s">
        <v>35</v>
      </c>
      <c r="B287" s="23" t="s">
        <v>437</v>
      </c>
      <c r="C287" s="23" t="s">
        <v>438</v>
      </c>
      <c r="D287" s="19" t="s">
        <v>37</v>
      </c>
      <c r="E287" s="24" t="s">
        <v>439</v>
      </c>
      <c r="F287" s="25" t="s">
        <v>137</v>
      </c>
      <c r="G287" s="26">
        <v>12044</v>
      </c>
      <c r="H287" s="27">
        <v>0</v>
      </c>
      <c r="I287" s="27">
        <f>ROUND(ROUND(H287,2)*ROUND(G287,3),2)</f>
      </c>
      <c r="O287">
        <f>(I287*21)/100</f>
      </c>
      <c r="P287" t="s">
        <v>13</v>
      </c>
    </row>
    <row r="288" spans="1:5" ht="25.5" customHeight="1">
      <c r="A288" s="28" t="s">
        <v>40</v>
      </c>
      <c r="E288" s="29" t="s">
        <v>440</v>
      </c>
    </row>
    <row r="289" spans="1:5" ht="12.75" customHeight="1">
      <c r="A289" s="30" t="s">
        <v>42</v>
      </c>
      <c r="E289" s="31" t="s">
        <v>420</v>
      </c>
    </row>
    <row r="290" spans="1:5" ht="89.25" customHeight="1">
      <c r="A290" t="s">
        <v>43</v>
      </c>
      <c r="E290" s="29" t="s">
        <v>436</v>
      </c>
    </row>
    <row r="291" spans="1:16" ht="12.75" customHeight="1">
      <c r="A291" s="19" t="s">
        <v>35</v>
      </c>
      <c r="B291" s="23" t="s">
        <v>441</v>
      </c>
      <c r="C291" s="23" t="s">
        <v>442</v>
      </c>
      <c r="D291" s="19" t="s">
        <v>37</v>
      </c>
      <c r="E291" s="24" t="s">
        <v>443</v>
      </c>
      <c r="F291" s="25" t="s">
        <v>137</v>
      </c>
      <c r="G291" s="26">
        <v>4970</v>
      </c>
      <c r="H291" s="27">
        <v>0</v>
      </c>
      <c r="I291" s="27">
        <f>ROUND(ROUND(H291,2)*ROUND(G291,3),2)</f>
      </c>
      <c r="O291">
        <f>(I291*21)/100</f>
      </c>
      <c r="P291" t="s">
        <v>13</v>
      </c>
    </row>
    <row r="292" spans="1:5" ht="25.5" customHeight="1">
      <c r="A292" s="28" t="s">
        <v>40</v>
      </c>
      <c r="E292" s="29" t="s">
        <v>444</v>
      </c>
    </row>
    <row r="293" spans="1:5" ht="12.75" customHeight="1">
      <c r="A293" s="30" t="s">
        <v>42</v>
      </c>
      <c r="E293" s="31" t="s">
        <v>417</v>
      </c>
    </row>
    <row r="294" spans="1:5" ht="89.25" customHeight="1">
      <c r="A294" t="s">
        <v>43</v>
      </c>
      <c r="E294" s="29" t="s">
        <v>436</v>
      </c>
    </row>
    <row r="295" spans="1:16" ht="12.75" customHeight="1">
      <c r="A295" s="19" t="s">
        <v>35</v>
      </c>
      <c r="B295" s="23" t="s">
        <v>445</v>
      </c>
      <c r="C295" s="23" t="s">
        <v>446</v>
      </c>
      <c r="D295" s="19" t="s">
        <v>50</v>
      </c>
      <c r="E295" s="24" t="s">
        <v>447</v>
      </c>
      <c r="F295" s="25" t="s">
        <v>137</v>
      </c>
      <c r="G295" s="26">
        <v>100</v>
      </c>
      <c r="H295" s="27">
        <v>0</v>
      </c>
      <c r="I295" s="27">
        <f>ROUND(ROUND(H295,2)*ROUND(G295,3),2)</f>
      </c>
      <c r="O295">
        <f>(I295*21)/100</f>
      </c>
      <c r="P295" t="s">
        <v>13</v>
      </c>
    </row>
    <row r="296" spans="1:5" ht="51" customHeight="1">
      <c r="A296" s="28" t="s">
        <v>40</v>
      </c>
      <c r="E296" s="29" t="s">
        <v>448</v>
      </c>
    </row>
    <row r="297" spans="1:5" ht="12.75" customHeight="1">
      <c r="A297" s="30" t="s">
        <v>42</v>
      </c>
      <c r="E297" s="31" t="s">
        <v>139</v>
      </c>
    </row>
    <row r="298" spans="1:5" ht="89.25" customHeight="1">
      <c r="A298" t="s">
        <v>43</v>
      </c>
      <c r="E298" s="29" t="s">
        <v>449</v>
      </c>
    </row>
    <row r="299" spans="1:16" ht="12.75" customHeight="1">
      <c r="A299" s="19" t="s">
        <v>35</v>
      </c>
      <c r="B299" s="23" t="s">
        <v>450</v>
      </c>
      <c r="C299" s="23" t="s">
        <v>446</v>
      </c>
      <c r="D299" s="19" t="s">
        <v>53</v>
      </c>
      <c r="E299" s="24" t="s">
        <v>447</v>
      </c>
      <c r="F299" s="25" t="s">
        <v>137</v>
      </c>
      <c r="G299" s="26">
        <v>108</v>
      </c>
      <c r="H299" s="27">
        <v>0</v>
      </c>
      <c r="I299" s="27">
        <f>ROUND(ROUND(H299,2)*ROUND(G299,3),2)</f>
      </c>
      <c r="O299">
        <f>(I299*21)/100</f>
      </c>
      <c r="P299" t="s">
        <v>13</v>
      </c>
    </row>
    <row r="300" spans="1:5" ht="25.5" customHeight="1">
      <c r="A300" s="28" t="s">
        <v>40</v>
      </c>
      <c r="E300" s="29" t="s">
        <v>451</v>
      </c>
    </row>
    <row r="301" spans="1:5" ht="12.75" customHeight="1">
      <c r="A301" s="30" t="s">
        <v>42</v>
      </c>
      <c r="E301" s="31" t="s">
        <v>452</v>
      </c>
    </row>
    <row r="302" spans="1:5" ht="89.25" customHeight="1">
      <c r="A302" t="s">
        <v>43</v>
      </c>
      <c r="E302" s="29" t="s">
        <v>449</v>
      </c>
    </row>
    <row r="303" spans="1:16" ht="12.75" customHeight="1">
      <c r="A303" s="19" t="s">
        <v>35</v>
      </c>
      <c r="B303" s="23" t="s">
        <v>453</v>
      </c>
      <c r="C303" s="23" t="s">
        <v>454</v>
      </c>
      <c r="D303" s="19" t="s">
        <v>50</v>
      </c>
      <c r="E303" s="24" t="s">
        <v>455</v>
      </c>
      <c r="F303" s="25" t="s">
        <v>137</v>
      </c>
      <c r="G303" s="26">
        <v>10</v>
      </c>
      <c r="H303" s="27">
        <v>0</v>
      </c>
      <c r="I303" s="27">
        <f>ROUND(ROUND(H303,2)*ROUND(G303,3),2)</f>
      </c>
      <c r="O303">
        <f>(I303*21)/100</f>
      </c>
      <c r="P303" t="s">
        <v>13</v>
      </c>
    </row>
    <row r="304" spans="1:5" ht="25.5" customHeight="1">
      <c r="A304" s="28" t="s">
        <v>40</v>
      </c>
      <c r="E304" s="29" t="s">
        <v>456</v>
      </c>
    </row>
    <row r="305" spans="1:5" ht="12.75" customHeight="1">
      <c r="A305" s="30" t="s">
        <v>42</v>
      </c>
      <c r="E305" s="31" t="s">
        <v>139</v>
      </c>
    </row>
    <row r="306" spans="1:5" ht="89.25" customHeight="1">
      <c r="A306" t="s">
        <v>43</v>
      </c>
      <c r="E306" s="29" t="s">
        <v>449</v>
      </c>
    </row>
    <row r="307" spans="1:16" ht="12.75" customHeight="1">
      <c r="A307" s="19" t="s">
        <v>35</v>
      </c>
      <c r="B307" s="23" t="s">
        <v>457</v>
      </c>
      <c r="C307" s="23" t="s">
        <v>454</v>
      </c>
      <c r="D307" s="19" t="s">
        <v>53</v>
      </c>
      <c r="E307" s="24" t="s">
        <v>455</v>
      </c>
      <c r="F307" s="25" t="s">
        <v>137</v>
      </c>
      <c r="G307" s="26">
        <v>108</v>
      </c>
      <c r="H307" s="27">
        <v>0</v>
      </c>
      <c r="I307" s="27">
        <f>ROUND(ROUND(H307,2)*ROUND(G307,3),2)</f>
      </c>
      <c r="O307">
        <f>(I307*21)/100</f>
      </c>
      <c r="P307" t="s">
        <v>13</v>
      </c>
    </row>
    <row r="308" spans="1:5" ht="25.5" customHeight="1">
      <c r="A308" s="28" t="s">
        <v>40</v>
      </c>
      <c r="E308" s="29" t="s">
        <v>451</v>
      </c>
    </row>
    <row r="309" spans="1:5" ht="12.75" customHeight="1">
      <c r="A309" s="30" t="s">
        <v>42</v>
      </c>
      <c r="E309" s="31" t="s">
        <v>452</v>
      </c>
    </row>
    <row r="310" spans="1:5" ht="89.25" customHeight="1">
      <c r="A310" t="s">
        <v>43</v>
      </c>
      <c r="E310" s="29" t="s">
        <v>449</v>
      </c>
    </row>
    <row r="311" spans="1:16" ht="12.75" customHeight="1">
      <c r="A311" s="19" t="s">
        <v>35</v>
      </c>
      <c r="B311" s="23" t="s">
        <v>458</v>
      </c>
      <c r="C311" s="23" t="s">
        <v>459</v>
      </c>
      <c r="D311" s="19" t="s">
        <v>37</v>
      </c>
      <c r="E311" s="24" t="s">
        <v>460</v>
      </c>
      <c r="F311" s="25" t="s">
        <v>137</v>
      </c>
      <c r="G311" s="26">
        <v>3</v>
      </c>
      <c r="H311" s="27">
        <v>0</v>
      </c>
      <c r="I311" s="27">
        <f>ROUND(ROUND(H311,2)*ROUND(G311,3),2)</f>
      </c>
      <c r="O311">
        <f>(I311*21)/100</f>
      </c>
      <c r="P311" t="s">
        <v>13</v>
      </c>
    </row>
    <row r="312" spans="1:5" ht="25.5" customHeight="1">
      <c r="A312" s="28" t="s">
        <v>40</v>
      </c>
      <c r="E312" s="29" t="s">
        <v>461</v>
      </c>
    </row>
    <row r="313" spans="1:5" ht="12.75" customHeight="1">
      <c r="A313" s="30" t="s">
        <v>42</v>
      </c>
      <c r="E313" s="31" t="s">
        <v>139</v>
      </c>
    </row>
    <row r="314" spans="1:5" ht="89.25" customHeight="1">
      <c r="A314" t="s">
        <v>43</v>
      </c>
      <c r="E314" s="29" t="s">
        <v>449</v>
      </c>
    </row>
    <row r="315" spans="1:16" ht="12.75" customHeight="1">
      <c r="A315" s="19" t="s">
        <v>35</v>
      </c>
      <c r="B315" s="23" t="s">
        <v>462</v>
      </c>
      <c r="C315" s="23" t="s">
        <v>463</v>
      </c>
      <c r="D315" s="19" t="s">
        <v>50</v>
      </c>
      <c r="E315" s="24" t="s">
        <v>464</v>
      </c>
      <c r="F315" s="25" t="s">
        <v>179</v>
      </c>
      <c r="G315" s="26">
        <v>318</v>
      </c>
      <c r="H315" s="27">
        <v>0</v>
      </c>
      <c r="I315" s="27">
        <f>ROUND(ROUND(H315,2)*ROUND(G315,3),2)</f>
      </c>
      <c r="O315">
        <f>(I315*21)/100</f>
      </c>
      <c r="P315" t="s">
        <v>13</v>
      </c>
    </row>
    <row r="316" spans="1:5" ht="25.5" customHeight="1">
      <c r="A316" s="28" t="s">
        <v>40</v>
      </c>
      <c r="E316" s="29" t="s">
        <v>465</v>
      </c>
    </row>
    <row r="317" spans="1:5" ht="12.75" customHeight="1">
      <c r="A317" s="30" t="s">
        <v>42</v>
      </c>
      <c r="E317" s="31" t="s">
        <v>466</v>
      </c>
    </row>
    <row r="318" spans="1:5" ht="38.25" customHeight="1">
      <c r="A318" t="s">
        <v>43</v>
      </c>
      <c r="E318" s="29" t="s">
        <v>467</v>
      </c>
    </row>
    <row r="319" spans="1:9" ht="12.75" customHeight="1">
      <c r="A319" s="5" t="s">
        <v>33</v>
      </c>
      <c r="B319" s="5"/>
      <c r="C319" s="35" t="s">
        <v>62</v>
      </c>
      <c r="D319" s="5"/>
      <c r="E319" s="21" t="s">
        <v>468</v>
      </c>
      <c r="F319" s="5"/>
      <c r="G319" s="5"/>
      <c r="H319" s="5"/>
      <c r="I319" s="36">
        <f>0+I320</f>
      </c>
    </row>
    <row r="320" spans="1:16" ht="12.75" customHeight="1">
      <c r="A320" s="19" t="s">
        <v>35</v>
      </c>
      <c r="B320" s="23" t="s">
        <v>469</v>
      </c>
      <c r="C320" s="23" t="s">
        <v>470</v>
      </c>
      <c r="D320" s="19" t="s">
        <v>37</v>
      </c>
      <c r="E320" s="24" t="s">
        <v>471</v>
      </c>
      <c r="F320" s="25" t="s">
        <v>137</v>
      </c>
      <c r="G320" s="26">
        <v>20</v>
      </c>
      <c r="H320" s="27">
        <v>0</v>
      </c>
      <c r="I320" s="27">
        <f>ROUND(ROUND(H320,2)*ROUND(G320,3),2)</f>
      </c>
      <c r="O320">
        <f>(I320*21)/100</f>
      </c>
      <c r="P320" t="s">
        <v>13</v>
      </c>
    </row>
    <row r="321" spans="1:5" ht="12.75" customHeight="1">
      <c r="A321" s="28" t="s">
        <v>40</v>
      </c>
      <c r="E321" s="29" t="s">
        <v>472</v>
      </c>
    </row>
    <row r="322" spans="1:5" ht="12.75" customHeight="1">
      <c r="A322" s="30" t="s">
        <v>42</v>
      </c>
      <c r="E322" s="31" t="s">
        <v>473</v>
      </c>
    </row>
    <row r="323" spans="1:5" ht="12.75" customHeight="1">
      <c r="A323" t="s">
        <v>43</v>
      </c>
      <c r="E323" s="29" t="s">
        <v>474</v>
      </c>
    </row>
    <row r="324" spans="1:9" ht="12.75" customHeight="1">
      <c r="A324" s="5" t="s">
        <v>33</v>
      </c>
      <c r="B324" s="5"/>
      <c r="C324" s="35" t="s">
        <v>66</v>
      </c>
      <c r="D324" s="5"/>
      <c r="E324" s="21" t="s">
        <v>475</v>
      </c>
      <c r="F324" s="5"/>
      <c r="G324" s="5"/>
      <c r="H324" s="5"/>
      <c r="I324" s="36">
        <f>0+I325+I329</f>
      </c>
    </row>
    <row r="325" spans="1:16" ht="12.75" customHeight="1">
      <c r="A325" s="19" t="s">
        <v>35</v>
      </c>
      <c r="B325" s="23" t="s">
        <v>476</v>
      </c>
      <c r="C325" s="23" t="s">
        <v>477</v>
      </c>
      <c r="D325" s="19" t="s">
        <v>37</v>
      </c>
      <c r="E325" s="24" t="s">
        <v>478</v>
      </c>
      <c r="F325" s="25" t="s">
        <v>76</v>
      </c>
      <c r="G325" s="26">
        <v>4</v>
      </c>
      <c r="H325" s="27">
        <v>0</v>
      </c>
      <c r="I325" s="27">
        <f>ROUND(ROUND(H325,2)*ROUND(G325,3),2)</f>
      </c>
      <c r="O325">
        <f>(I325*21)/100</f>
      </c>
      <c r="P325" t="s">
        <v>13</v>
      </c>
    </row>
    <row r="326" spans="1:5" ht="12.75" customHeight="1">
      <c r="A326" s="28" t="s">
        <v>40</v>
      </c>
      <c r="E326" s="29" t="s">
        <v>479</v>
      </c>
    </row>
    <row r="327" spans="1:5" ht="12.75" customHeight="1">
      <c r="A327" s="30" t="s">
        <v>42</v>
      </c>
      <c r="E327" s="31" t="s">
        <v>37</v>
      </c>
    </row>
    <row r="328" spans="1:5" ht="12.75" customHeight="1">
      <c r="A328" t="s">
        <v>43</v>
      </c>
      <c r="E328" s="29" t="s">
        <v>480</v>
      </c>
    </row>
    <row r="329" spans="1:16" ht="12.75" customHeight="1">
      <c r="A329" s="19" t="s">
        <v>35</v>
      </c>
      <c r="B329" s="23" t="s">
        <v>481</v>
      </c>
      <c r="C329" s="23" t="s">
        <v>482</v>
      </c>
      <c r="D329" s="19" t="s">
        <v>37</v>
      </c>
      <c r="E329" s="24" t="s">
        <v>483</v>
      </c>
      <c r="F329" s="25" t="s">
        <v>76</v>
      </c>
      <c r="G329" s="26">
        <v>9</v>
      </c>
      <c r="H329" s="27">
        <v>0</v>
      </c>
      <c r="I329" s="27">
        <f>ROUND(ROUND(H329,2)*ROUND(G329,3),2)</f>
      </c>
      <c r="O329">
        <f>(I329*21)/100</f>
      </c>
      <c r="P329" t="s">
        <v>13</v>
      </c>
    </row>
    <row r="330" spans="1:5" ht="12.75" customHeight="1">
      <c r="A330" s="28" t="s">
        <v>40</v>
      </c>
      <c r="E330" s="29" t="s">
        <v>479</v>
      </c>
    </row>
    <row r="331" spans="1:5" ht="12.75" customHeight="1">
      <c r="A331" s="30" t="s">
        <v>42</v>
      </c>
      <c r="E331" s="31" t="s">
        <v>37</v>
      </c>
    </row>
    <row r="332" spans="1:5" ht="12.75" customHeight="1">
      <c r="A332" t="s">
        <v>43</v>
      </c>
      <c r="E332" s="29" t="s">
        <v>480</v>
      </c>
    </row>
    <row r="333" spans="1:9" ht="12.75" customHeight="1">
      <c r="A333" s="5" t="s">
        <v>33</v>
      </c>
      <c r="B333" s="5"/>
      <c r="C333" s="35" t="s">
        <v>30</v>
      </c>
      <c r="D333" s="5"/>
      <c r="E333" s="21" t="s">
        <v>484</v>
      </c>
      <c r="F333" s="5"/>
      <c r="G333" s="5"/>
      <c r="H333" s="5"/>
      <c r="I333" s="36">
        <f>0+I334+I338+I342+I346+I350+I354+I358+I362+I366+I370+I374+I378+I382+I386+I390+I394</f>
      </c>
    </row>
    <row r="334" spans="1:16" ht="12.75" customHeight="1">
      <c r="A334" s="19" t="s">
        <v>35</v>
      </c>
      <c r="B334" s="23" t="s">
        <v>485</v>
      </c>
      <c r="C334" s="23" t="s">
        <v>486</v>
      </c>
      <c r="D334" s="19" t="s">
        <v>37</v>
      </c>
      <c r="E334" s="24" t="s">
        <v>487</v>
      </c>
      <c r="F334" s="25" t="s">
        <v>179</v>
      </c>
      <c r="G334" s="26">
        <v>39.1</v>
      </c>
      <c r="H334" s="27">
        <v>0</v>
      </c>
      <c r="I334" s="27">
        <f>ROUND(ROUND(H334,2)*ROUND(G334,3),2)</f>
      </c>
      <c r="O334">
        <f>(I334*21)/100</f>
      </c>
      <c r="P334" t="s">
        <v>13</v>
      </c>
    </row>
    <row r="335" spans="1:5" ht="38.25" customHeight="1">
      <c r="A335" s="28" t="s">
        <v>40</v>
      </c>
      <c r="E335" s="29" t="s">
        <v>488</v>
      </c>
    </row>
    <row r="336" spans="1:5" ht="12.75" customHeight="1">
      <c r="A336" s="30" t="s">
        <v>42</v>
      </c>
      <c r="E336" s="31" t="s">
        <v>489</v>
      </c>
    </row>
    <row r="337" spans="1:5" ht="38.25" customHeight="1">
      <c r="A337" t="s">
        <v>43</v>
      </c>
      <c r="E337" s="29" t="s">
        <v>490</v>
      </c>
    </row>
    <row r="338" spans="1:16" ht="12.75" customHeight="1">
      <c r="A338" s="19" t="s">
        <v>35</v>
      </c>
      <c r="B338" s="23" t="s">
        <v>491</v>
      </c>
      <c r="C338" s="23" t="s">
        <v>492</v>
      </c>
      <c r="D338" s="19" t="s">
        <v>37</v>
      </c>
      <c r="E338" s="24" t="s">
        <v>493</v>
      </c>
      <c r="F338" s="25" t="s">
        <v>179</v>
      </c>
      <c r="G338" s="26">
        <v>6.5</v>
      </c>
      <c r="H338" s="27">
        <v>0</v>
      </c>
      <c r="I338" s="27">
        <f>ROUND(ROUND(H338,2)*ROUND(G338,3),2)</f>
      </c>
      <c r="O338">
        <f>(I338*21)/100</f>
      </c>
      <c r="P338" t="s">
        <v>13</v>
      </c>
    </row>
    <row r="339" spans="1:5" ht="38.25" customHeight="1">
      <c r="A339" s="28" t="s">
        <v>40</v>
      </c>
      <c r="E339" s="29" t="s">
        <v>494</v>
      </c>
    </row>
    <row r="340" spans="1:5" ht="12.75" customHeight="1">
      <c r="A340" s="30" t="s">
        <v>42</v>
      </c>
      <c r="E340" s="31" t="s">
        <v>181</v>
      </c>
    </row>
    <row r="341" spans="1:5" ht="38.25" customHeight="1">
      <c r="A341" t="s">
        <v>43</v>
      </c>
      <c r="E341" s="29" t="s">
        <v>495</v>
      </c>
    </row>
    <row r="342" spans="1:16" ht="12.75" customHeight="1">
      <c r="A342" s="19" t="s">
        <v>35</v>
      </c>
      <c r="B342" s="23" t="s">
        <v>496</v>
      </c>
      <c r="C342" s="23" t="s">
        <v>497</v>
      </c>
      <c r="D342" s="19" t="s">
        <v>37</v>
      </c>
      <c r="E342" s="24" t="s">
        <v>498</v>
      </c>
      <c r="F342" s="25" t="s">
        <v>179</v>
      </c>
      <c r="G342" s="26">
        <v>90</v>
      </c>
      <c r="H342" s="27">
        <v>0</v>
      </c>
      <c r="I342" s="27">
        <f>ROUND(ROUND(H342,2)*ROUND(G342,3),2)</f>
      </c>
      <c r="O342">
        <f>(I342*21)/100</f>
      </c>
      <c r="P342" t="s">
        <v>13</v>
      </c>
    </row>
    <row r="343" spans="1:5" ht="38.25" customHeight="1">
      <c r="A343" s="28" t="s">
        <v>40</v>
      </c>
      <c r="E343" s="29" t="s">
        <v>499</v>
      </c>
    </row>
    <row r="344" spans="1:5" ht="12.75" customHeight="1">
      <c r="A344" s="30" t="s">
        <v>42</v>
      </c>
      <c r="E344" s="31" t="s">
        <v>181</v>
      </c>
    </row>
    <row r="345" spans="1:5" ht="76.5" customHeight="1">
      <c r="A345" t="s">
        <v>43</v>
      </c>
      <c r="E345" s="29" t="s">
        <v>500</v>
      </c>
    </row>
    <row r="346" spans="1:16" ht="12.75" customHeight="1">
      <c r="A346" s="19" t="s">
        <v>35</v>
      </c>
      <c r="B346" s="23" t="s">
        <v>501</v>
      </c>
      <c r="C346" s="23" t="s">
        <v>502</v>
      </c>
      <c r="D346" s="19" t="s">
        <v>37</v>
      </c>
      <c r="E346" s="24" t="s">
        <v>503</v>
      </c>
      <c r="F346" s="25" t="s">
        <v>76</v>
      </c>
      <c r="G346" s="26">
        <v>42</v>
      </c>
      <c r="H346" s="27">
        <v>0</v>
      </c>
      <c r="I346" s="27">
        <f>ROUND(ROUND(H346,2)*ROUND(G346,3),2)</f>
      </c>
      <c r="O346">
        <f>(I346*21)/100</f>
      </c>
      <c r="P346" t="s">
        <v>13</v>
      </c>
    </row>
    <row r="347" spans="1:5" ht="25.5" customHeight="1">
      <c r="A347" s="28" t="s">
        <v>40</v>
      </c>
      <c r="E347" s="29" t="s">
        <v>504</v>
      </c>
    </row>
    <row r="348" spans="1:5" ht="12.75" customHeight="1">
      <c r="A348" s="30" t="s">
        <v>42</v>
      </c>
      <c r="E348" s="31" t="s">
        <v>37</v>
      </c>
    </row>
    <row r="349" spans="1:5" ht="12.75" customHeight="1">
      <c r="A349" t="s">
        <v>43</v>
      </c>
      <c r="E349" s="29" t="s">
        <v>505</v>
      </c>
    </row>
    <row r="350" spans="1:16" ht="12.75" customHeight="1">
      <c r="A350" s="19" t="s">
        <v>35</v>
      </c>
      <c r="B350" s="23" t="s">
        <v>506</v>
      </c>
      <c r="C350" s="23" t="s">
        <v>507</v>
      </c>
      <c r="D350" s="19" t="s">
        <v>37</v>
      </c>
      <c r="E350" s="24" t="s">
        <v>508</v>
      </c>
      <c r="F350" s="25" t="s">
        <v>76</v>
      </c>
      <c r="G350" s="26">
        <v>24</v>
      </c>
      <c r="H350" s="27">
        <v>0</v>
      </c>
      <c r="I350" s="27">
        <f>ROUND(ROUND(H350,2)*ROUND(G350,3),2)</f>
      </c>
      <c r="O350">
        <f>(I350*21)/100</f>
      </c>
      <c r="P350" t="s">
        <v>13</v>
      </c>
    </row>
    <row r="351" spans="1:5" ht="25.5" customHeight="1">
      <c r="A351" s="28" t="s">
        <v>40</v>
      </c>
      <c r="E351" s="29" t="s">
        <v>509</v>
      </c>
    </row>
    <row r="352" spans="1:5" ht="12.75" customHeight="1">
      <c r="A352" s="30" t="s">
        <v>42</v>
      </c>
      <c r="E352" s="31" t="s">
        <v>37</v>
      </c>
    </row>
    <row r="353" spans="1:5" ht="12.75" customHeight="1">
      <c r="A353" t="s">
        <v>43</v>
      </c>
      <c r="E353" s="29" t="s">
        <v>505</v>
      </c>
    </row>
    <row r="354" spans="1:16" ht="12.75" customHeight="1">
      <c r="A354" s="19" t="s">
        <v>35</v>
      </c>
      <c r="B354" s="23" t="s">
        <v>510</v>
      </c>
      <c r="C354" s="23" t="s">
        <v>511</v>
      </c>
      <c r="D354" s="19" t="s">
        <v>132</v>
      </c>
      <c r="E354" s="24" t="s">
        <v>512</v>
      </c>
      <c r="F354" s="25" t="s">
        <v>179</v>
      </c>
      <c r="G354" s="26">
        <v>22</v>
      </c>
      <c r="H354" s="27">
        <v>0</v>
      </c>
      <c r="I354" s="27">
        <f>ROUND(ROUND(H354,2)*ROUND(G354,3),2)</f>
      </c>
      <c r="O354">
        <f>(I354*21)/100</f>
      </c>
      <c r="P354" t="s">
        <v>13</v>
      </c>
    </row>
    <row r="355" spans="1:5" ht="12.75" customHeight="1">
      <c r="A355" s="28" t="s">
        <v>40</v>
      </c>
      <c r="E355" s="29" t="s">
        <v>513</v>
      </c>
    </row>
    <row r="356" spans="1:5" ht="12.75" customHeight="1">
      <c r="A356" s="30" t="s">
        <v>42</v>
      </c>
      <c r="E356" s="31" t="s">
        <v>181</v>
      </c>
    </row>
    <row r="357" spans="1:5" ht="12.75" customHeight="1">
      <c r="A357" t="s">
        <v>43</v>
      </c>
      <c r="E357" s="29" t="s">
        <v>514</v>
      </c>
    </row>
    <row r="358" spans="1:16" ht="12.75" customHeight="1">
      <c r="A358" s="19" t="s">
        <v>35</v>
      </c>
      <c r="B358" s="23" t="s">
        <v>515</v>
      </c>
      <c r="C358" s="23" t="s">
        <v>516</v>
      </c>
      <c r="D358" s="19" t="s">
        <v>50</v>
      </c>
      <c r="E358" s="24" t="s">
        <v>517</v>
      </c>
      <c r="F358" s="25" t="s">
        <v>179</v>
      </c>
      <c r="G358" s="26">
        <v>675</v>
      </c>
      <c r="H358" s="27">
        <v>0</v>
      </c>
      <c r="I358" s="27">
        <f>ROUND(ROUND(H358,2)*ROUND(G358,3),2)</f>
      </c>
      <c r="O358">
        <f>(I358*21)/100</f>
      </c>
      <c r="P358" t="s">
        <v>13</v>
      </c>
    </row>
    <row r="359" spans="1:5" ht="12.75" customHeight="1">
      <c r="A359" s="28" t="s">
        <v>40</v>
      </c>
      <c r="E359" s="29" t="s">
        <v>518</v>
      </c>
    </row>
    <row r="360" spans="1:5" ht="12.75" customHeight="1">
      <c r="A360" s="30" t="s">
        <v>42</v>
      </c>
      <c r="E360" s="31" t="s">
        <v>181</v>
      </c>
    </row>
    <row r="361" spans="1:5" ht="12.75" customHeight="1">
      <c r="A361" t="s">
        <v>43</v>
      </c>
      <c r="E361" s="29" t="s">
        <v>514</v>
      </c>
    </row>
    <row r="362" spans="1:16" ht="12.75" customHeight="1">
      <c r="A362" s="19" t="s">
        <v>35</v>
      </c>
      <c r="B362" s="23" t="s">
        <v>519</v>
      </c>
      <c r="C362" s="23" t="s">
        <v>516</v>
      </c>
      <c r="D362" s="19" t="s">
        <v>53</v>
      </c>
      <c r="E362" s="24" t="s">
        <v>517</v>
      </c>
      <c r="F362" s="25" t="s">
        <v>179</v>
      </c>
      <c r="G362" s="26">
        <v>240</v>
      </c>
      <c r="H362" s="27">
        <v>0</v>
      </c>
      <c r="I362" s="27">
        <f>ROUND(ROUND(H362,2)*ROUND(G362,3),2)</f>
      </c>
      <c r="O362">
        <f>(I362*21)/100</f>
      </c>
      <c r="P362" t="s">
        <v>13</v>
      </c>
    </row>
    <row r="363" spans="1:5" ht="12.75" customHeight="1">
      <c r="A363" s="28" t="s">
        <v>40</v>
      </c>
      <c r="E363" s="29" t="s">
        <v>520</v>
      </c>
    </row>
    <row r="364" spans="1:5" ht="12.75" customHeight="1">
      <c r="A364" s="30" t="s">
        <v>42</v>
      </c>
      <c r="E364" s="31" t="s">
        <v>181</v>
      </c>
    </row>
    <row r="365" spans="1:5" ht="12.75" customHeight="1">
      <c r="A365" t="s">
        <v>43</v>
      </c>
      <c r="E365" s="29" t="s">
        <v>514</v>
      </c>
    </row>
    <row r="366" spans="1:16" ht="12.75" customHeight="1">
      <c r="A366" s="19" t="s">
        <v>35</v>
      </c>
      <c r="B366" s="23" t="s">
        <v>521</v>
      </c>
      <c r="C366" s="23" t="s">
        <v>516</v>
      </c>
      <c r="D366" s="19" t="s">
        <v>127</v>
      </c>
      <c r="E366" s="24" t="s">
        <v>517</v>
      </c>
      <c r="F366" s="25" t="s">
        <v>179</v>
      </c>
      <c r="G366" s="26">
        <v>28</v>
      </c>
      <c r="H366" s="27">
        <v>0</v>
      </c>
      <c r="I366" s="27">
        <f>ROUND(ROUND(H366,2)*ROUND(G366,3),2)</f>
      </c>
      <c r="O366">
        <f>(I366*21)/100</f>
      </c>
      <c r="P366" t="s">
        <v>13</v>
      </c>
    </row>
    <row r="367" spans="1:5" ht="12.75" customHeight="1">
      <c r="A367" s="28" t="s">
        <v>40</v>
      </c>
      <c r="E367" s="29" t="s">
        <v>522</v>
      </c>
    </row>
    <row r="368" spans="1:5" ht="12.75" customHeight="1">
      <c r="A368" s="30" t="s">
        <v>42</v>
      </c>
      <c r="E368" s="31" t="s">
        <v>181</v>
      </c>
    </row>
    <row r="369" spans="1:5" ht="12.75" customHeight="1">
      <c r="A369" t="s">
        <v>43</v>
      </c>
      <c r="E369" s="29" t="s">
        <v>514</v>
      </c>
    </row>
    <row r="370" spans="1:16" ht="12.75" customHeight="1">
      <c r="A370" s="19" t="s">
        <v>35</v>
      </c>
      <c r="B370" s="23" t="s">
        <v>523</v>
      </c>
      <c r="C370" s="23" t="s">
        <v>516</v>
      </c>
      <c r="D370" s="19" t="s">
        <v>130</v>
      </c>
      <c r="E370" s="24" t="s">
        <v>517</v>
      </c>
      <c r="F370" s="25" t="s">
        <v>179</v>
      </c>
      <c r="G370" s="26">
        <v>32</v>
      </c>
      <c r="H370" s="27">
        <v>0</v>
      </c>
      <c r="I370" s="27">
        <f>ROUND(ROUND(H370,2)*ROUND(G370,3),2)</f>
      </c>
      <c r="O370">
        <f>(I370*21)/100</f>
      </c>
      <c r="P370" t="s">
        <v>13</v>
      </c>
    </row>
    <row r="371" spans="1:5" ht="12.75" customHeight="1">
      <c r="A371" s="28" t="s">
        <v>40</v>
      </c>
      <c r="E371" s="29" t="s">
        <v>524</v>
      </c>
    </row>
    <row r="372" spans="1:5" ht="12.75" customHeight="1">
      <c r="A372" s="30" t="s">
        <v>42</v>
      </c>
      <c r="E372" s="31" t="s">
        <v>181</v>
      </c>
    </row>
    <row r="373" spans="1:5" ht="12.75" customHeight="1">
      <c r="A373" t="s">
        <v>43</v>
      </c>
      <c r="E373" s="29" t="s">
        <v>514</v>
      </c>
    </row>
    <row r="374" spans="1:16" ht="12.75" customHeight="1">
      <c r="A374" s="19" t="s">
        <v>35</v>
      </c>
      <c r="B374" s="23" t="s">
        <v>525</v>
      </c>
      <c r="C374" s="23" t="s">
        <v>526</v>
      </c>
      <c r="D374" s="19" t="s">
        <v>37</v>
      </c>
      <c r="E374" s="24" t="s">
        <v>527</v>
      </c>
      <c r="F374" s="25" t="s">
        <v>179</v>
      </c>
      <c r="G374" s="26">
        <v>318</v>
      </c>
      <c r="H374" s="27">
        <v>0</v>
      </c>
      <c r="I374" s="27">
        <f>ROUND(ROUND(H374,2)*ROUND(G374,3),2)</f>
      </c>
      <c r="O374">
        <f>(I374*21)/100</f>
      </c>
      <c r="P374" t="s">
        <v>13</v>
      </c>
    </row>
    <row r="375" spans="1:5" ht="25.5" customHeight="1">
      <c r="A375" s="28" t="s">
        <v>40</v>
      </c>
      <c r="E375" s="29" t="s">
        <v>528</v>
      </c>
    </row>
    <row r="376" spans="1:5" ht="12.75" customHeight="1">
      <c r="A376" s="30" t="s">
        <v>42</v>
      </c>
      <c r="E376" s="31" t="s">
        <v>466</v>
      </c>
    </row>
    <row r="377" spans="1:5" ht="12.75" customHeight="1">
      <c r="A377" t="s">
        <v>43</v>
      </c>
      <c r="E377" s="29" t="s">
        <v>529</v>
      </c>
    </row>
    <row r="378" spans="1:16" ht="12.75" customHeight="1">
      <c r="A378" s="19" t="s">
        <v>35</v>
      </c>
      <c r="B378" s="23" t="s">
        <v>530</v>
      </c>
      <c r="C378" s="23" t="s">
        <v>531</v>
      </c>
      <c r="D378" s="19" t="s">
        <v>37</v>
      </c>
      <c r="E378" s="24" t="s">
        <v>532</v>
      </c>
      <c r="F378" s="25" t="s">
        <v>179</v>
      </c>
      <c r="G378" s="26">
        <v>156</v>
      </c>
      <c r="H378" s="27">
        <v>0</v>
      </c>
      <c r="I378" s="27">
        <f>ROUND(ROUND(H378,2)*ROUND(G378,3),2)</f>
      </c>
      <c r="O378">
        <f>(I378*21)/100</f>
      </c>
      <c r="P378" t="s">
        <v>13</v>
      </c>
    </row>
    <row r="379" spans="1:5" ht="12.75" customHeight="1">
      <c r="A379" s="28" t="s">
        <v>40</v>
      </c>
      <c r="E379" s="29" t="s">
        <v>533</v>
      </c>
    </row>
    <row r="380" spans="1:5" ht="12.75" customHeight="1">
      <c r="A380" s="30" t="s">
        <v>42</v>
      </c>
      <c r="E380" s="31" t="s">
        <v>534</v>
      </c>
    </row>
    <row r="381" spans="1:5" ht="12.75" customHeight="1">
      <c r="A381" t="s">
        <v>43</v>
      </c>
      <c r="E381" s="29" t="s">
        <v>529</v>
      </c>
    </row>
    <row r="382" spans="1:16" ht="12.75" customHeight="1">
      <c r="A382" s="19" t="s">
        <v>35</v>
      </c>
      <c r="B382" s="23" t="s">
        <v>535</v>
      </c>
      <c r="C382" s="23" t="s">
        <v>536</v>
      </c>
      <c r="D382" s="19" t="s">
        <v>50</v>
      </c>
      <c r="E382" s="24" t="s">
        <v>537</v>
      </c>
      <c r="F382" s="25" t="s">
        <v>179</v>
      </c>
      <c r="G382" s="26">
        <v>877</v>
      </c>
      <c r="H382" s="27">
        <v>0</v>
      </c>
      <c r="I382" s="27">
        <f>ROUND(ROUND(H382,2)*ROUND(G382,3),2)</f>
      </c>
      <c r="O382">
        <f>(I382*21)/100</f>
      </c>
      <c r="P382" t="s">
        <v>13</v>
      </c>
    </row>
    <row r="383" spans="1:5" ht="25.5" customHeight="1">
      <c r="A383" s="28" t="s">
        <v>40</v>
      </c>
      <c r="E383" s="29" t="s">
        <v>538</v>
      </c>
    </row>
    <row r="384" spans="1:5" ht="12.75" customHeight="1">
      <c r="A384" s="30" t="s">
        <v>42</v>
      </c>
      <c r="E384" s="31" t="s">
        <v>539</v>
      </c>
    </row>
    <row r="385" spans="1:5" ht="76.5" customHeight="1">
      <c r="A385" t="s">
        <v>43</v>
      </c>
      <c r="E385" s="29" t="s">
        <v>540</v>
      </c>
    </row>
    <row r="386" spans="1:16" ht="12.75" customHeight="1">
      <c r="A386" s="19" t="s">
        <v>35</v>
      </c>
      <c r="B386" s="23" t="s">
        <v>541</v>
      </c>
      <c r="C386" s="23" t="s">
        <v>536</v>
      </c>
      <c r="D386" s="19" t="s">
        <v>53</v>
      </c>
      <c r="E386" s="24" t="s">
        <v>537</v>
      </c>
      <c r="F386" s="25" t="s">
        <v>179</v>
      </c>
      <c r="G386" s="26">
        <v>14</v>
      </c>
      <c r="H386" s="27">
        <v>0</v>
      </c>
      <c r="I386" s="27">
        <f>ROUND(ROUND(H386,2)*ROUND(G386,3),2)</f>
      </c>
      <c r="O386">
        <f>(I386*21)/100</f>
      </c>
      <c r="P386" t="s">
        <v>13</v>
      </c>
    </row>
    <row r="387" spans="1:5" ht="25.5" customHeight="1">
      <c r="A387" s="28" t="s">
        <v>40</v>
      </c>
      <c r="E387" s="29" t="s">
        <v>542</v>
      </c>
    </row>
    <row r="388" spans="1:5" ht="12.75" customHeight="1">
      <c r="A388" s="30" t="s">
        <v>42</v>
      </c>
      <c r="E388" s="31" t="s">
        <v>181</v>
      </c>
    </row>
    <row r="389" spans="1:5" ht="76.5" customHeight="1">
      <c r="A389" t="s">
        <v>43</v>
      </c>
      <c r="E389" s="29" t="s">
        <v>540</v>
      </c>
    </row>
    <row r="390" spans="1:16" ht="12.75" customHeight="1">
      <c r="A390" s="19" t="s">
        <v>35</v>
      </c>
      <c r="B390" s="23" t="s">
        <v>543</v>
      </c>
      <c r="C390" s="23" t="s">
        <v>544</v>
      </c>
      <c r="D390" s="19" t="s">
        <v>37</v>
      </c>
      <c r="E390" s="24" t="s">
        <v>545</v>
      </c>
      <c r="F390" s="25" t="s">
        <v>121</v>
      </c>
      <c r="G390" s="26">
        <v>10</v>
      </c>
      <c r="H390" s="27">
        <v>0</v>
      </c>
      <c r="I390" s="27">
        <f>ROUND(ROUND(H390,2)*ROUND(G390,3),2)</f>
      </c>
      <c r="O390">
        <f>(I390*21)/100</f>
      </c>
      <c r="P390" t="s">
        <v>13</v>
      </c>
    </row>
    <row r="391" spans="1:5" ht="12.75" customHeight="1">
      <c r="A391" s="28" t="s">
        <v>40</v>
      </c>
      <c r="E391" s="29" t="s">
        <v>546</v>
      </c>
    </row>
    <row r="392" spans="1:5" ht="12.75" customHeight="1">
      <c r="A392" s="30" t="s">
        <v>42</v>
      </c>
      <c r="E392" s="31" t="s">
        <v>37</v>
      </c>
    </row>
    <row r="393" spans="1:5" ht="63.75" customHeight="1">
      <c r="A393" t="s">
        <v>43</v>
      </c>
      <c r="E393" s="29" t="s">
        <v>547</v>
      </c>
    </row>
    <row r="394" spans="1:16" ht="12.75" customHeight="1">
      <c r="A394" s="19" t="s">
        <v>35</v>
      </c>
      <c r="B394" s="23" t="s">
        <v>548</v>
      </c>
      <c r="C394" s="23" t="s">
        <v>549</v>
      </c>
      <c r="D394" s="19" t="s">
        <v>37</v>
      </c>
      <c r="E394" s="24" t="s">
        <v>550</v>
      </c>
      <c r="F394" s="25" t="s">
        <v>179</v>
      </c>
      <c r="G394" s="26">
        <v>20</v>
      </c>
      <c r="H394" s="27">
        <v>0</v>
      </c>
      <c r="I394" s="27">
        <f>ROUND(ROUND(H394,2)*ROUND(G394,3),2)</f>
      </c>
      <c r="O394">
        <f>(I394*21)/100</f>
      </c>
      <c r="P394" t="s">
        <v>13</v>
      </c>
    </row>
    <row r="395" spans="1:5" ht="51" customHeight="1">
      <c r="A395" s="28" t="s">
        <v>40</v>
      </c>
      <c r="E395" s="29" t="s">
        <v>551</v>
      </c>
    </row>
    <row r="396" spans="1:5" ht="12.75" customHeight="1">
      <c r="A396" s="30" t="s">
        <v>42</v>
      </c>
      <c r="E396" s="31" t="s">
        <v>181</v>
      </c>
    </row>
    <row r="397" spans="1:5" ht="38.25" customHeight="1">
      <c r="A397" t="s">
        <v>43</v>
      </c>
      <c r="E397" s="29" t="s">
        <v>552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553</v>
      </c>
      <c r="I3" s="32">
        <f>0+I9+I14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553</v>
      </c>
      <c r="D5" s="5"/>
      <c r="E5" s="14" t="s">
        <v>554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555</v>
      </c>
      <c r="D10" s="19" t="s">
        <v>37</v>
      </c>
      <c r="E10" s="24" t="s">
        <v>556</v>
      </c>
      <c r="F10" s="25" t="s">
        <v>557</v>
      </c>
      <c r="G10" s="26">
        <v>1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558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83</v>
      </c>
    </row>
    <row r="14" spans="1:9" ht="12.75" customHeight="1">
      <c r="A14" s="5" t="s">
        <v>33</v>
      </c>
      <c r="B14" s="5"/>
      <c r="C14" s="35" t="s">
        <v>30</v>
      </c>
      <c r="D14" s="5"/>
      <c r="E14" s="21" t="s">
        <v>484</v>
      </c>
      <c r="F14" s="5"/>
      <c r="G14" s="5"/>
      <c r="H14" s="5"/>
      <c r="I14" s="36">
        <f>0+I15+I19+I23+I27+I31+I35+I39+I43+I47+I51+I55</f>
      </c>
    </row>
    <row r="15" spans="1:16" ht="12.75" customHeight="1">
      <c r="A15" s="19" t="s">
        <v>35</v>
      </c>
      <c r="B15" s="23" t="s">
        <v>13</v>
      </c>
      <c r="C15" s="23" t="s">
        <v>559</v>
      </c>
      <c r="D15" s="19" t="s">
        <v>37</v>
      </c>
      <c r="E15" s="24" t="s">
        <v>560</v>
      </c>
      <c r="F15" s="25" t="s">
        <v>76</v>
      </c>
      <c r="G15" s="26">
        <v>20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12.75" customHeight="1">
      <c r="A16" s="28" t="s">
        <v>40</v>
      </c>
      <c r="E16" s="29" t="s">
        <v>37</v>
      </c>
    </row>
    <row r="17" spans="1:5" ht="12.75" customHeight="1">
      <c r="A17" s="30" t="s">
        <v>42</v>
      </c>
      <c r="E17" s="31" t="s">
        <v>37</v>
      </c>
    </row>
    <row r="18" spans="1:5" ht="12.75" customHeight="1">
      <c r="A18" t="s">
        <v>43</v>
      </c>
      <c r="E18" s="29" t="s">
        <v>561</v>
      </c>
    </row>
    <row r="19" spans="1:16" ht="12.75" customHeight="1">
      <c r="A19" s="19" t="s">
        <v>35</v>
      </c>
      <c r="B19" s="23" t="s">
        <v>12</v>
      </c>
      <c r="C19" s="23" t="s">
        <v>562</v>
      </c>
      <c r="D19" s="19" t="s">
        <v>37</v>
      </c>
      <c r="E19" s="24" t="s">
        <v>563</v>
      </c>
      <c r="F19" s="25" t="s">
        <v>76</v>
      </c>
      <c r="G19" s="26">
        <v>49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564</v>
      </c>
    </row>
    <row r="21" spans="1:5" ht="12.75" customHeight="1">
      <c r="A21" s="30" t="s">
        <v>42</v>
      </c>
      <c r="E21" s="31" t="s">
        <v>37</v>
      </c>
    </row>
    <row r="22" spans="1:5" ht="38.25" customHeight="1">
      <c r="A22" t="s">
        <v>43</v>
      </c>
      <c r="E22" s="29" t="s">
        <v>565</v>
      </c>
    </row>
    <row r="23" spans="1:16" ht="12.75" customHeight="1">
      <c r="A23" s="19" t="s">
        <v>35</v>
      </c>
      <c r="B23" s="23" t="s">
        <v>23</v>
      </c>
      <c r="C23" s="23" t="s">
        <v>502</v>
      </c>
      <c r="D23" s="19" t="s">
        <v>37</v>
      </c>
      <c r="E23" s="24" t="s">
        <v>503</v>
      </c>
      <c r="F23" s="25" t="s">
        <v>76</v>
      </c>
      <c r="G23" s="26">
        <v>49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12.75" customHeight="1">
      <c r="A24" s="28" t="s">
        <v>40</v>
      </c>
      <c r="E24" s="29" t="s">
        <v>37</v>
      </c>
    </row>
    <row r="25" spans="1:5" ht="12.75" customHeight="1">
      <c r="A25" s="30" t="s">
        <v>42</v>
      </c>
      <c r="E25" s="31" t="s">
        <v>37</v>
      </c>
    </row>
    <row r="26" spans="1:5" ht="12.75" customHeight="1">
      <c r="A26" t="s">
        <v>43</v>
      </c>
      <c r="E26" s="29" t="s">
        <v>505</v>
      </c>
    </row>
    <row r="27" spans="1:16" ht="12.75" customHeight="1">
      <c r="A27" s="19" t="s">
        <v>35</v>
      </c>
      <c r="B27" s="23" t="s">
        <v>25</v>
      </c>
      <c r="C27" s="23" t="s">
        <v>566</v>
      </c>
      <c r="D27" s="19" t="s">
        <v>37</v>
      </c>
      <c r="E27" s="24" t="s">
        <v>567</v>
      </c>
      <c r="F27" s="25" t="s">
        <v>76</v>
      </c>
      <c r="G27" s="26">
        <v>10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25.5" customHeight="1">
      <c r="A28" s="28" t="s">
        <v>40</v>
      </c>
      <c r="E28" s="29" t="s">
        <v>568</v>
      </c>
    </row>
    <row r="29" spans="1:5" ht="12.75" customHeight="1">
      <c r="A29" s="30" t="s">
        <v>42</v>
      </c>
      <c r="E29" s="31" t="s">
        <v>37</v>
      </c>
    </row>
    <row r="30" spans="1:5" ht="38.25" customHeight="1">
      <c r="A30" t="s">
        <v>43</v>
      </c>
      <c r="E30" s="29" t="s">
        <v>565</v>
      </c>
    </row>
    <row r="31" spans="1:16" ht="12.75" customHeight="1">
      <c r="A31" s="19" t="s">
        <v>35</v>
      </c>
      <c r="B31" s="23" t="s">
        <v>27</v>
      </c>
      <c r="C31" s="23" t="s">
        <v>569</v>
      </c>
      <c r="D31" s="19" t="s">
        <v>37</v>
      </c>
      <c r="E31" s="24" t="s">
        <v>570</v>
      </c>
      <c r="F31" s="25" t="s">
        <v>76</v>
      </c>
      <c r="G31" s="26">
        <v>10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 customHeight="1">
      <c r="A32" s="28" t="s">
        <v>40</v>
      </c>
      <c r="E32" s="29" t="s">
        <v>37</v>
      </c>
    </row>
    <row r="33" spans="1:5" ht="12.75" customHeight="1">
      <c r="A33" s="30" t="s">
        <v>42</v>
      </c>
      <c r="E33" s="31" t="s">
        <v>37</v>
      </c>
    </row>
    <row r="34" spans="1:5" ht="12.75" customHeight="1">
      <c r="A34" t="s">
        <v>43</v>
      </c>
      <c r="E34" s="29" t="s">
        <v>505</v>
      </c>
    </row>
    <row r="35" spans="1:16" ht="12.75" customHeight="1">
      <c r="A35" s="19" t="s">
        <v>35</v>
      </c>
      <c r="B35" s="23" t="s">
        <v>62</v>
      </c>
      <c r="C35" s="23" t="s">
        <v>571</v>
      </c>
      <c r="D35" s="19" t="s">
        <v>37</v>
      </c>
      <c r="E35" s="24" t="s">
        <v>572</v>
      </c>
      <c r="F35" s="25" t="s">
        <v>76</v>
      </c>
      <c r="G35" s="26">
        <v>4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25.5" customHeight="1">
      <c r="A36" s="28" t="s">
        <v>40</v>
      </c>
      <c r="E36" s="29" t="s">
        <v>573</v>
      </c>
    </row>
    <row r="37" spans="1:5" ht="12.75" customHeight="1">
      <c r="A37" s="30" t="s">
        <v>42</v>
      </c>
      <c r="E37" s="31" t="s">
        <v>37</v>
      </c>
    </row>
    <row r="38" spans="1:5" ht="51" customHeight="1">
      <c r="A38" t="s">
        <v>43</v>
      </c>
      <c r="E38" s="29" t="s">
        <v>574</v>
      </c>
    </row>
    <row r="39" spans="1:16" ht="12.75" customHeight="1">
      <c r="A39" s="19" t="s">
        <v>35</v>
      </c>
      <c r="B39" s="23" t="s">
        <v>66</v>
      </c>
      <c r="C39" s="23" t="s">
        <v>575</v>
      </c>
      <c r="D39" s="19" t="s">
        <v>37</v>
      </c>
      <c r="E39" s="24" t="s">
        <v>576</v>
      </c>
      <c r="F39" s="25" t="s">
        <v>76</v>
      </c>
      <c r="G39" s="26">
        <v>4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 customHeight="1">
      <c r="A40" s="28" t="s">
        <v>40</v>
      </c>
      <c r="E40" s="29" t="s">
        <v>37</v>
      </c>
    </row>
    <row r="41" spans="1:5" ht="12.75" customHeight="1">
      <c r="A41" s="30" t="s">
        <v>42</v>
      </c>
      <c r="E41" s="31" t="s">
        <v>37</v>
      </c>
    </row>
    <row r="42" spans="1:5" ht="12.75" customHeight="1">
      <c r="A42" t="s">
        <v>43</v>
      </c>
      <c r="E42" s="29" t="s">
        <v>577</v>
      </c>
    </row>
    <row r="43" spans="1:16" ht="12.75" customHeight="1">
      <c r="A43" s="19" t="s">
        <v>35</v>
      </c>
      <c r="B43" s="23" t="s">
        <v>30</v>
      </c>
      <c r="C43" s="23" t="s">
        <v>578</v>
      </c>
      <c r="D43" s="19" t="s">
        <v>37</v>
      </c>
      <c r="E43" s="24" t="s">
        <v>579</v>
      </c>
      <c r="F43" s="25" t="s">
        <v>76</v>
      </c>
      <c r="G43" s="26">
        <v>4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 customHeight="1">
      <c r="A44" s="28" t="s">
        <v>40</v>
      </c>
      <c r="E44" s="29" t="s">
        <v>580</v>
      </c>
    </row>
    <row r="45" spans="1:5" ht="12.75" customHeight="1">
      <c r="A45" s="30" t="s">
        <v>42</v>
      </c>
      <c r="E45" s="31" t="s">
        <v>37</v>
      </c>
    </row>
    <row r="46" spans="1:5" ht="38.25" customHeight="1">
      <c r="A46" t="s">
        <v>43</v>
      </c>
      <c r="E46" s="29" t="s">
        <v>581</v>
      </c>
    </row>
    <row r="47" spans="1:16" ht="12.75" customHeight="1">
      <c r="A47" s="19" t="s">
        <v>35</v>
      </c>
      <c r="B47" s="23" t="s">
        <v>32</v>
      </c>
      <c r="C47" s="23" t="s">
        <v>582</v>
      </c>
      <c r="D47" s="19" t="s">
        <v>37</v>
      </c>
      <c r="E47" s="24" t="s">
        <v>583</v>
      </c>
      <c r="F47" s="25" t="s">
        <v>76</v>
      </c>
      <c r="G47" s="26">
        <v>4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 customHeight="1">
      <c r="A48" s="28" t="s">
        <v>40</v>
      </c>
      <c r="E48" s="29" t="s">
        <v>37</v>
      </c>
    </row>
    <row r="49" spans="1:5" ht="12.75" customHeight="1">
      <c r="A49" s="30" t="s">
        <v>42</v>
      </c>
      <c r="E49" s="31" t="s">
        <v>37</v>
      </c>
    </row>
    <row r="50" spans="1:5" ht="12.75" customHeight="1">
      <c r="A50" t="s">
        <v>43</v>
      </c>
      <c r="E50" s="29" t="s">
        <v>577</v>
      </c>
    </row>
    <row r="51" spans="1:16" ht="12.75" customHeight="1">
      <c r="A51" s="19" t="s">
        <v>35</v>
      </c>
      <c r="B51" s="23" t="s">
        <v>79</v>
      </c>
      <c r="C51" s="23" t="s">
        <v>584</v>
      </c>
      <c r="D51" s="19" t="s">
        <v>37</v>
      </c>
      <c r="E51" s="24" t="s">
        <v>585</v>
      </c>
      <c r="F51" s="25" t="s">
        <v>179</v>
      </c>
      <c r="G51" s="26">
        <v>200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12.75" customHeight="1">
      <c r="A52" s="28" t="s">
        <v>40</v>
      </c>
      <c r="E52" s="29" t="s">
        <v>586</v>
      </c>
    </row>
    <row r="53" spans="1:5" ht="12.75" customHeight="1">
      <c r="A53" s="30" t="s">
        <v>42</v>
      </c>
      <c r="E53" s="31" t="s">
        <v>37</v>
      </c>
    </row>
    <row r="54" spans="1:5" ht="38.25" customHeight="1">
      <c r="A54" t="s">
        <v>43</v>
      </c>
      <c r="E54" s="29" t="s">
        <v>581</v>
      </c>
    </row>
    <row r="55" spans="1:16" ht="12.75" customHeight="1">
      <c r="A55" s="19" t="s">
        <v>35</v>
      </c>
      <c r="B55" s="23" t="s">
        <v>158</v>
      </c>
      <c r="C55" s="23" t="s">
        <v>587</v>
      </c>
      <c r="D55" s="19" t="s">
        <v>37</v>
      </c>
      <c r="E55" s="24" t="s">
        <v>588</v>
      </c>
      <c r="F55" s="25" t="s">
        <v>179</v>
      </c>
      <c r="G55" s="26">
        <v>200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 customHeight="1">
      <c r="A56" s="28" t="s">
        <v>40</v>
      </c>
      <c r="E56" s="29" t="s">
        <v>37</v>
      </c>
    </row>
    <row r="57" spans="1:5" ht="12.75" customHeight="1">
      <c r="A57" s="30" t="s">
        <v>42</v>
      </c>
      <c r="E57" s="31" t="s">
        <v>37</v>
      </c>
    </row>
    <row r="58" spans="1:5" ht="12.75" customHeight="1">
      <c r="A58" t="s">
        <v>43</v>
      </c>
      <c r="E58" s="29" t="s">
        <v>577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589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589</v>
      </c>
      <c r="D5" s="5"/>
      <c r="E5" s="14" t="s">
        <v>590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30</v>
      </c>
      <c r="D9" s="15"/>
      <c r="E9" s="21" t="s">
        <v>484</v>
      </c>
      <c r="F9" s="15"/>
      <c r="G9" s="15"/>
      <c r="H9" s="15"/>
      <c r="I9" s="22">
        <f>0+I10+I14+I18+I22+I26+I30+I34+I38+I42+I46</f>
      </c>
    </row>
    <row r="10" spans="1:16" ht="12.75" customHeight="1">
      <c r="A10" s="19" t="s">
        <v>35</v>
      </c>
      <c r="B10" s="23" t="s">
        <v>19</v>
      </c>
      <c r="C10" s="23" t="s">
        <v>591</v>
      </c>
      <c r="D10" s="19" t="s">
        <v>50</v>
      </c>
      <c r="E10" s="24" t="s">
        <v>592</v>
      </c>
      <c r="F10" s="25" t="s">
        <v>76</v>
      </c>
      <c r="G10" s="26">
        <v>160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593</v>
      </c>
    </row>
    <row r="12" spans="1:5" ht="12.75" customHeight="1">
      <c r="A12" s="30" t="s">
        <v>42</v>
      </c>
      <c r="E12" s="31" t="s">
        <v>37</v>
      </c>
    </row>
    <row r="13" spans="1:5" ht="51" customHeight="1">
      <c r="A13" t="s">
        <v>43</v>
      </c>
      <c r="E13" s="29" t="s">
        <v>594</v>
      </c>
    </row>
    <row r="14" spans="1:16" ht="12.75" customHeight="1">
      <c r="A14" s="19" t="s">
        <v>35</v>
      </c>
      <c r="B14" s="23" t="s">
        <v>13</v>
      </c>
      <c r="C14" s="23" t="s">
        <v>591</v>
      </c>
      <c r="D14" s="19" t="s">
        <v>53</v>
      </c>
      <c r="E14" s="24" t="s">
        <v>592</v>
      </c>
      <c r="F14" s="25" t="s">
        <v>76</v>
      </c>
      <c r="G14" s="26">
        <v>14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25.5" customHeight="1">
      <c r="A15" s="28" t="s">
        <v>40</v>
      </c>
      <c r="E15" s="29" t="s">
        <v>595</v>
      </c>
    </row>
    <row r="16" spans="1:5" ht="12.75" customHeight="1">
      <c r="A16" s="30" t="s">
        <v>42</v>
      </c>
      <c r="E16" s="31" t="s">
        <v>37</v>
      </c>
    </row>
    <row r="17" spans="1:5" ht="51" customHeight="1">
      <c r="A17" t="s">
        <v>43</v>
      </c>
      <c r="E17" s="29" t="s">
        <v>594</v>
      </c>
    </row>
    <row r="18" spans="1:16" ht="12.75" customHeight="1">
      <c r="A18" s="19" t="s">
        <v>35</v>
      </c>
      <c r="B18" s="23" t="s">
        <v>12</v>
      </c>
      <c r="C18" s="23" t="s">
        <v>596</v>
      </c>
      <c r="D18" s="19" t="s">
        <v>37</v>
      </c>
      <c r="E18" s="24" t="s">
        <v>597</v>
      </c>
      <c r="F18" s="25" t="s">
        <v>76</v>
      </c>
      <c r="G18" s="26">
        <v>16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 customHeight="1">
      <c r="A19" s="28" t="s">
        <v>40</v>
      </c>
      <c r="E19" s="29" t="s">
        <v>598</v>
      </c>
    </row>
    <row r="20" spans="1:5" ht="12.75" customHeight="1">
      <c r="A20" s="30" t="s">
        <v>42</v>
      </c>
      <c r="E20" s="31" t="s">
        <v>37</v>
      </c>
    </row>
    <row r="21" spans="1:5" ht="51" customHeight="1">
      <c r="A21" t="s">
        <v>43</v>
      </c>
      <c r="E21" s="29" t="s">
        <v>594</v>
      </c>
    </row>
    <row r="22" spans="1:16" ht="12.75" customHeight="1">
      <c r="A22" s="19" t="s">
        <v>35</v>
      </c>
      <c r="B22" s="23" t="s">
        <v>23</v>
      </c>
      <c r="C22" s="23" t="s">
        <v>599</v>
      </c>
      <c r="D22" s="19" t="s">
        <v>37</v>
      </c>
      <c r="E22" s="24" t="s">
        <v>600</v>
      </c>
      <c r="F22" s="25" t="s">
        <v>76</v>
      </c>
      <c r="G22" s="26">
        <v>4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601</v>
      </c>
    </row>
    <row r="24" spans="1:5" ht="12.75" customHeight="1">
      <c r="A24" s="30" t="s">
        <v>42</v>
      </c>
      <c r="E24" s="31" t="s">
        <v>37</v>
      </c>
    </row>
    <row r="25" spans="1:5" ht="63.75" customHeight="1">
      <c r="A25" t="s">
        <v>43</v>
      </c>
      <c r="E25" s="29" t="s">
        <v>602</v>
      </c>
    </row>
    <row r="26" spans="1:16" ht="12.75" customHeight="1">
      <c r="A26" s="19" t="s">
        <v>35</v>
      </c>
      <c r="B26" s="23" t="s">
        <v>25</v>
      </c>
      <c r="C26" s="23" t="s">
        <v>562</v>
      </c>
      <c r="D26" s="19" t="s">
        <v>50</v>
      </c>
      <c r="E26" s="24" t="s">
        <v>563</v>
      </c>
      <c r="F26" s="25" t="s">
        <v>76</v>
      </c>
      <c r="G26" s="26">
        <v>46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51" customHeight="1">
      <c r="A27" s="28" t="s">
        <v>40</v>
      </c>
      <c r="E27" s="29" t="s">
        <v>603</v>
      </c>
    </row>
    <row r="28" spans="1:5" ht="12.75" customHeight="1">
      <c r="A28" s="30" t="s">
        <v>42</v>
      </c>
      <c r="E28" s="31" t="s">
        <v>37</v>
      </c>
    </row>
    <row r="29" spans="1:5" ht="38.25" customHeight="1">
      <c r="A29" t="s">
        <v>43</v>
      </c>
      <c r="E29" s="29" t="s">
        <v>565</v>
      </c>
    </row>
    <row r="30" spans="1:16" ht="12.75" customHeight="1">
      <c r="A30" s="19" t="s">
        <v>35</v>
      </c>
      <c r="B30" s="23" t="s">
        <v>27</v>
      </c>
      <c r="C30" s="23" t="s">
        <v>562</v>
      </c>
      <c r="D30" s="19" t="s">
        <v>53</v>
      </c>
      <c r="E30" s="24" t="s">
        <v>563</v>
      </c>
      <c r="F30" s="25" t="s">
        <v>76</v>
      </c>
      <c r="G30" s="26">
        <v>12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63.75" customHeight="1">
      <c r="A31" s="28" t="s">
        <v>40</v>
      </c>
      <c r="E31" s="29" t="s">
        <v>604</v>
      </c>
    </row>
    <row r="32" spans="1:5" ht="12.75" customHeight="1">
      <c r="A32" s="30" t="s">
        <v>42</v>
      </c>
      <c r="E32" s="31" t="s">
        <v>37</v>
      </c>
    </row>
    <row r="33" spans="1:5" ht="38.25" customHeight="1">
      <c r="A33" t="s">
        <v>43</v>
      </c>
      <c r="E33" s="29" t="s">
        <v>565</v>
      </c>
    </row>
    <row r="34" spans="1:16" ht="12.75" customHeight="1">
      <c r="A34" s="19" t="s">
        <v>35</v>
      </c>
      <c r="B34" s="23" t="s">
        <v>62</v>
      </c>
      <c r="C34" s="23" t="s">
        <v>605</v>
      </c>
      <c r="D34" s="19" t="s">
        <v>37</v>
      </c>
      <c r="E34" s="24" t="s">
        <v>606</v>
      </c>
      <c r="F34" s="25" t="s">
        <v>76</v>
      </c>
      <c r="G34" s="26">
        <v>2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 customHeight="1">
      <c r="A35" s="28" t="s">
        <v>40</v>
      </c>
      <c r="E35" s="29" t="s">
        <v>607</v>
      </c>
    </row>
    <row r="36" spans="1:5" ht="12.75" customHeight="1">
      <c r="A36" s="30" t="s">
        <v>42</v>
      </c>
      <c r="E36" s="31" t="s">
        <v>37</v>
      </c>
    </row>
    <row r="37" spans="1:5" ht="25.5" customHeight="1">
      <c r="A37" t="s">
        <v>43</v>
      </c>
      <c r="E37" s="29" t="s">
        <v>608</v>
      </c>
    </row>
    <row r="38" spans="1:16" ht="12.75" customHeight="1">
      <c r="A38" s="19" t="s">
        <v>35</v>
      </c>
      <c r="B38" s="23" t="s">
        <v>66</v>
      </c>
      <c r="C38" s="23" t="s">
        <v>609</v>
      </c>
      <c r="D38" s="19" t="s">
        <v>37</v>
      </c>
      <c r="E38" s="24" t="s">
        <v>610</v>
      </c>
      <c r="F38" s="25" t="s">
        <v>76</v>
      </c>
      <c r="G38" s="26">
        <v>42</v>
      </c>
      <c r="H38" s="27">
        <v>0</v>
      </c>
      <c r="I38" s="27">
        <f>ROUND(ROUND(H38,2)*ROUND(G38,3),2)</f>
      </c>
      <c r="O38">
        <f>(I38*21)/100</f>
      </c>
      <c r="P38" t="s">
        <v>13</v>
      </c>
    </row>
    <row r="39" spans="1:5" ht="12.75" customHeight="1">
      <c r="A39" s="28" t="s">
        <v>40</v>
      </c>
      <c r="E39" s="29" t="s">
        <v>611</v>
      </c>
    </row>
    <row r="40" spans="1:5" ht="12.75" customHeight="1">
      <c r="A40" s="30" t="s">
        <v>42</v>
      </c>
      <c r="E40" s="31" t="s">
        <v>37</v>
      </c>
    </row>
    <row r="41" spans="1:5" ht="38.25" customHeight="1">
      <c r="A41" t="s">
        <v>43</v>
      </c>
      <c r="E41" s="29" t="s">
        <v>612</v>
      </c>
    </row>
    <row r="42" spans="1:16" ht="12.75" customHeight="1">
      <c r="A42" s="19" t="s">
        <v>35</v>
      </c>
      <c r="B42" s="23" t="s">
        <v>30</v>
      </c>
      <c r="C42" s="23" t="s">
        <v>613</v>
      </c>
      <c r="D42" s="19" t="s">
        <v>37</v>
      </c>
      <c r="E42" s="24" t="s">
        <v>614</v>
      </c>
      <c r="F42" s="25" t="s">
        <v>137</v>
      </c>
      <c r="G42" s="26">
        <v>14</v>
      </c>
      <c r="H42" s="27">
        <v>0</v>
      </c>
      <c r="I42" s="27">
        <f>ROUND(ROUND(H42,2)*ROUND(G42,3),2)</f>
      </c>
      <c r="O42">
        <f>(I42*21)/100</f>
      </c>
      <c r="P42" t="s">
        <v>13</v>
      </c>
    </row>
    <row r="43" spans="1:5" ht="12.75" customHeight="1">
      <c r="A43" s="28" t="s">
        <v>40</v>
      </c>
      <c r="E43" s="29" t="s">
        <v>615</v>
      </c>
    </row>
    <row r="44" spans="1:5" ht="12.75" customHeight="1">
      <c r="A44" s="30" t="s">
        <v>42</v>
      </c>
      <c r="E44" s="31" t="s">
        <v>139</v>
      </c>
    </row>
    <row r="45" spans="1:5" ht="38.25" customHeight="1">
      <c r="A45" t="s">
        <v>43</v>
      </c>
      <c r="E45" s="29" t="s">
        <v>616</v>
      </c>
    </row>
    <row r="46" spans="1:16" ht="12.75" customHeight="1">
      <c r="A46" s="19" t="s">
        <v>35</v>
      </c>
      <c r="B46" s="23" t="s">
        <v>32</v>
      </c>
      <c r="C46" s="23" t="s">
        <v>617</v>
      </c>
      <c r="D46" s="19" t="s">
        <v>37</v>
      </c>
      <c r="E46" s="24" t="s">
        <v>618</v>
      </c>
      <c r="F46" s="25" t="s">
        <v>137</v>
      </c>
      <c r="G46" s="26">
        <v>483</v>
      </c>
      <c r="H46" s="27">
        <v>0</v>
      </c>
      <c r="I46" s="27">
        <f>ROUND(ROUND(H46,2)*ROUND(G46,3),2)</f>
      </c>
      <c r="O46">
        <f>(I46*21)/100</f>
      </c>
      <c r="P46" t="s">
        <v>13</v>
      </c>
    </row>
    <row r="47" spans="1:5" ht="38.25" customHeight="1">
      <c r="A47" s="28" t="s">
        <v>40</v>
      </c>
      <c r="E47" s="29" t="s">
        <v>619</v>
      </c>
    </row>
    <row r="48" spans="1:5" ht="12.75" customHeight="1">
      <c r="A48" s="30" t="s">
        <v>42</v>
      </c>
      <c r="E48" s="31" t="s">
        <v>139</v>
      </c>
    </row>
    <row r="49" spans="1:5" ht="38.25" customHeight="1">
      <c r="A49" t="s">
        <v>43</v>
      </c>
      <c r="E49" s="29" t="s">
        <v>616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620</v>
      </c>
      <c r="I3" s="32">
        <f>0+I9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620</v>
      </c>
      <c r="D5" s="5"/>
      <c r="E5" s="14" t="s">
        <v>621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19</v>
      </c>
      <c r="D9" s="15"/>
      <c r="E9" s="21" t="s">
        <v>134</v>
      </c>
      <c r="F9" s="15"/>
      <c r="G9" s="15"/>
      <c r="H9" s="15"/>
      <c r="I9" s="22">
        <f>0+I10+I14+I18+I22+I26+I30</f>
      </c>
    </row>
    <row r="10" spans="1:16" ht="12.75" customHeight="1">
      <c r="A10" s="19" t="s">
        <v>35</v>
      </c>
      <c r="B10" s="23" t="s">
        <v>19</v>
      </c>
      <c r="C10" s="23" t="s">
        <v>622</v>
      </c>
      <c r="D10" s="19" t="s">
        <v>37</v>
      </c>
      <c r="E10" s="24" t="s">
        <v>623</v>
      </c>
      <c r="F10" s="25" t="s">
        <v>137</v>
      </c>
      <c r="G10" s="26">
        <v>11.4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25.5" customHeight="1">
      <c r="A11" s="28" t="s">
        <v>40</v>
      </c>
      <c r="E11" s="29" t="s">
        <v>624</v>
      </c>
    </row>
    <row r="12" spans="1:5" ht="12.75" customHeight="1">
      <c r="A12" s="30" t="s">
        <v>42</v>
      </c>
      <c r="E12" s="31" t="s">
        <v>625</v>
      </c>
    </row>
    <row r="13" spans="1:5" ht="12.75" customHeight="1">
      <c r="A13" t="s">
        <v>43</v>
      </c>
      <c r="E13" s="29" t="s">
        <v>626</v>
      </c>
    </row>
    <row r="14" spans="1:16" ht="12.75" customHeight="1">
      <c r="A14" s="19" t="s">
        <v>35</v>
      </c>
      <c r="B14" s="23" t="s">
        <v>13</v>
      </c>
      <c r="C14" s="23" t="s">
        <v>627</v>
      </c>
      <c r="D14" s="19" t="s">
        <v>37</v>
      </c>
      <c r="E14" s="24" t="s">
        <v>628</v>
      </c>
      <c r="F14" s="25" t="s">
        <v>137</v>
      </c>
      <c r="G14" s="26">
        <v>22.8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 customHeight="1">
      <c r="A15" s="28" t="s">
        <v>40</v>
      </c>
      <c r="E15" s="29" t="s">
        <v>629</v>
      </c>
    </row>
    <row r="16" spans="1:5" ht="12.75" customHeight="1">
      <c r="A16" s="30" t="s">
        <v>42</v>
      </c>
      <c r="E16" s="31" t="s">
        <v>630</v>
      </c>
    </row>
    <row r="17" spans="1:5" ht="12.75" customHeight="1">
      <c r="A17" t="s">
        <v>43</v>
      </c>
      <c r="E17" s="29" t="s">
        <v>631</v>
      </c>
    </row>
    <row r="18" spans="1:16" ht="12.75" customHeight="1">
      <c r="A18" s="19" t="s">
        <v>35</v>
      </c>
      <c r="B18" s="23" t="s">
        <v>12</v>
      </c>
      <c r="C18" s="23" t="s">
        <v>632</v>
      </c>
      <c r="D18" s="19" t="s">
        <v>37</v>
      </c>
      <c r="E18" s="24" t="s">
        <v>633</v>
      </c>
      <c r="F18" s="25" t="s">
        <v>76</v>
      </c>
      <c r="G18" s="26">
        <v>600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25.5" customHeight="1">
      <c r="A19" s="28" t="s">
        <v>40</v>
      </c>
      <c r="E19" s="29" t="s">
        <v>634</v>
      </c>
    </row>
    <row r="20" spans="1:5" ht="12.75" customHeight="1">
      <c r="A20" s="30" t="s">
        <v>42</v>
      </c>
      <c r="E20" s="31" t="s">
        <v>635</v>
      </c>
    </row>
    <row r="21" spans="1:5" ht="12.75" customHeight="1">
      <c r="A21" t="s">
        <v>43</v>
      </c>
      <c r="E21" s="29" t="s">
        <v>636</v>
      </c>
    </row>
    <row r="22" spans="1:16" ht="12.75" customHeight="1">
      <c r="A22" s="19" t="s">
        <v>35</v>
      </c>
      <c r="B22" s="23" t="s">
        <v>23</v>
      </c>
      <c r="C22" s="23" t="s">
        <v>637</v>
      </c>
      <c r="D22" s="19" t="s">
        <v>37</v>
      </c>
      <c r="E22" s="24" t="s">
        <v>638</v>
      </c>
      <c r="F22" s="25" t="s">
        <v>137</v>
      </c>
      <c r="G22" s="26">
        <v>88.4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 customHeight="1">
      <c r="A23" s="28" t="s">
        <v>40</v>
      </c>
      <c r="E23" s="29" t="s">
        <v>639</v>
      </c>
    </row>
    <row r="24" spans="1:5" ht="12.75" customHeight="1">
      <c r="A24" s="30" t="s">
        <v>42</v>
      </c>
      <c r="E24" s="31" t="s">
        <v>640</v>
      </c>
    </row>
    <row r="25" spans="1:5" ht="12.75" customHeight="1">
      <c r="A25" t="s">
        <v>43</v>
      </c>
      <c r="E25" s="29" t="s">
        <v>641</v>
      </c>
    </row>
    <row r="26" spans="1:16" ht="12.75" customHeight="1">
      <c r="A26" s="19" t="s">
        <v>35</v>
      </c>
      <c r="B26" s="23" t="s">
        <v>25</v>
      </c>
      <c r="C26" s="23" t="s">
        <v>642</v>
      </c>
      <c r="D26" s="19" t="s">
        <v>37</v>
      </c>
      <c r="E26" s="24" t="s">
        <v>643</v>
      </c>
      <c r="F26" s="25" t="s">
        <v>76</v>
      </c>
      <c r="G26" s="26">
        <v>30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51" customHeight="1">
      <c r="A27" s="28" t="s">
        <v>40</v>
      </c>
      <c r="E27" s="29" t="s">
        <v>644</v>
      </c>
    </row>
    <row r="28" spans="1:5" ht="12.75" customHeight="1">
      <c r="A28" s="30" t="s">
        <v>42</v>
      </c>
      <c r="E28" s="31" t="s">
        <v>645</v>
      </c>
    </row>
    <row r="29" spans="1:5" ht="12.75" customHeight="1">
      <c r="A29" t="s">
        <v>43</v>
      </c>
      <c r="E29" s="29" t="s">
        <v>646</v>
      </c>
    </row>
    <row r="30" spans="1:16" ht="12.75" customHeight="1">
      <c r="A30" s="19" t="s">
        <v>35</v>
      </c>
      <c r="B30" s="23" t="s">
        <v>27</v>
      </c>
      <c r="C30" s="23" t="s">
        <v>647</v>
      </c>
      <c r="D30" s="19" t="s">
        <v>37</v>
      </c>
      <c r="E30" s="24" t="s">
        <v>648</v>
      </c>
      <c r="F30" s="25" t="s">
        <v>121</v>
      </c>
      <c r="G30" s="26">
        <v>67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25.5" customHeight="1">
      <c r="A31" s="28" t="s">
        <v>40</v>
      </c>
      <c r="E31" s="29" t="s">
        <v>649</v>
      </c>
    </row>
    <row r="32" spans="1:5" ht="12.75" customHeight="1">
      <c r="A32" s="30" t="s">
        <v>42</v>
      </c>
      <c r="E32" s="31" t="s">
        <v>650</v>
      </c>
    </row>
    <row r="33" spans="1:5" ht="12.75" customHeight="1">
      <c r="A33" t="s">
        <v>43</v>
      </c>
      <c r="E33" s="29" t="s">
        <v>641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651</v>
      </c>
      <c r="I3" s="32">
        <f>0+I9+I14+I23+I36</f>
      </c>
      <c r="O3" t="s">
        <v>9</v>
      </c>
      <c r="P3" t="s">
        <v>13</v>
      </c>
    </row>
    <row r="4" spans="1:16" ht="15" customHeight="1">
      <c r="A4" t="s">
        <v>7</v>
      </c>
      <c r="B4" s="8" t="s">
        <v>113</v>
      </c>
      <c r="C4" s="9" t="s">
        <v>114</v>
      </c>
      <c r="D4" s="1"/>
      <c r="E4" s="10" t="s">
        <v>115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116</v>
      </c>
      <c r="B5" s="12" t="s">
        <v>8</v>
      </c>
      <c r="C5" s="13" t="s">
        <v>651</v>
      </c>
      <c r="D5" s="5"/>
      <c r="E5" s="14" t="s">
        <v>652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9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0+I10</f>
      </c>
    </row>
    <row r="10" spans="1:16" ht="12.75" customHeight="1">
      <c r="A10" s="19" t="s">
        <v>35</v>
      </c>
      <c r="B10" s="23" t="s">
        <v>19</v>
      </c>
      <c r="C10" s="23" t="s">
        <v>119</v>
      </c>
      <c r="D10" s="19" t="s">
        <v>37</v>
      </c>
      <c r="E10" s="24" t="s">
        <v>120</v>
      </c>
      <c r="F10" s="25" t="s">
        <v>121</v>
      </c>
      <c r="G10" s="26">
        <v>125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 customHeight="1">
      <c r="A11" s="28" t="s">
        <v>40</v>
      </c>
      <c r="E11" s="29" t="s">
        <v>125</v>
      </c>
    </row>
    <row r="12" spans="1:5" ht="12.75" customHeight="1">
      <c r="A12" s="30" t="s">
        <v>42</v>
      </c>
      <c r="E12" s="31" t="s">
        <v>37</v>
      </c>
    </row>
    <row r="13" spans="1:5" ht="12.75" customHeight="1">
      <c r="A13" t="s">
        <v>43</v>
      </c>
      <c r="E13" s="29" t="s">
        <v>124</v>
      </c>
    </row>
    <row r="14" spans="1:9" ht="12.75" customHeight="1">
      <c r="A14" s="5" t="s">
        <v>33</v>
      </c>
      <c r="B14" s="5"/>
      <c r="C14" s="35" t="s">
        <v>19</v>
      </c>
      <c r="D14" s="5"/>
      <c r="E14" s="21" t="s">
        <v>134</v>
      </c>
      <c r="F14" s="5"/>
      <c r="G14" s="5"/>
      <c r="H14" s="5"/>
      <c r="I14" s="36">
        <f>0+I15+I19</f>
      </c>
    </row>
    <row r="15" spans="1:16" ht="12.75" customHeight="1">
      <c r="A15" s="19" t="s">
        <v>35</v>
      </c>
      <c r="B15" s="23" t="s">
        <v>13</v>
      </c>
      <c r="C15" s="23" t="s">
        <v>653</v>
      </c>
      <c r="D15" s="19" t="s">
        <v>37</v>
      </c>
      <c r="E15" s="24" t="s">
        <v>654</v>
      </c>
      <c r="F15" s="25" t="s">
        <v>121</v>
      </c>
      <c r="G15" s="26">
        <v>125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38.25" customHeight="1">
      <c r="A16" s="28" t="s">
        <v>40</v>
      </c>
      <c r="E16" s="29" t="s">
        <v>655</v>
      </c>
    </row>
    <row r="17" spans="1:5" ht="12.75" customHeight="1">
      <c r="A17" s="30" t="s">
        <v>42</v>
      </c>
      <c r="E17" s="31" t="s">
        <v>37</v>
      </c>
    </row>
    <row r="18" spans="1:5" ht="255" customHeight="1">
      <c r="A18" t="s">
        <v>43</v>
      </c>
      <c r="E18" s="29" t="s">
        <v>222</v>
      </c>
    </row>
    <row r="19" spans="1:16" ht="12.75" customHeight="1">
      <c r="A19" s="19" t="s">
        <v>35</v>
      </c>
      <c r="B19" s="23" t="s">
        <v>12</v>
      </c>
      <c r="C19" s="23" t="s">
        <v>656</v>
      </c>
      <c r="D19" s="19" t="s">
        <v>37</v>
      </c>
      <c r="E19" s="24" t="s">
        <v>657</v>
      </c>
      <c r="F19" s="25" t="s">
        <v>121</v>
      </c>
      <c r="G19" s="26">
        <v>45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 customHeight="1">
      <c r="A20" s="28" t="s">
        <v>40</v>
      </c>
      <c r="E20" s="29" t="s">
        <v>658</v>
      </c>
    </row>
    <row r="21" spans="1:5" ht="12.75" customHeight="1">
      <c r="A21" s="30" t="s">
        <v>42</v>
      </c>
      <c r="E21" s="31" t="s">
        <v>37</v>
      </c>
    </row>
    <row r="22" spans="1:5" ht="229.5" customHeight="1">
      <c r="A22" t="s">
        <v>43</v>
      </c>
      <c r="E22" s="29" t="s">
        <v>659</v>
      </c>
    </row>
    <row r="23" spans="1:9" ht="12.75" customHeight="1">
      <c r="A23" s="5" t="s">
        <v>33</v>
      </c>
      <c r="B23" s="5"/>
      <c r="C23" s="35" t="s">
        <v>23</v>
      </c>
      <c r="D23" s="5"/>
      <c r="E23" s="21" t="s">
        <v>350</v>
      </c>
      <c r="F23" s="5"/>
      <c r="G23" s="5"/>
      <c r="H23" s="5"/>
      <c r="I23" s="36">
        <f>0+I24+I28+I32</f>
      </c>
    </row>
    <row r="24" spans="1:16" ht="12.75" customHeight="1">
      <c r="A24" s="19" t="s">
        <v>35</v>
      </c>
      <c r="B24" s="23" t="s">
        <v>23</v>
      </c>
      <c r="C24" s="23" t="s">
        <v>352</v>
      </c>
      <c r="D24" s="19" t="s">
        <v>37</v>
      </c>
      <c r="E24" s="24" t="s">
        <v>353</v>
      </c>
      <c r="F24" s="25" t="s">
        <v>121</v>
      </c>
      <c r="G24" s="26">
        <v>7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25.5" customHeight="1">
      <c r="A25" s="28" t="s">
        <v>40</v>
      </c>
      <c r="E25" s="29" t="s">
        <v>660</v>
      </c>
    </row>
    <row r="26" spans="1:5" ht="12.75" customHeight="1">
      <c r="A26" s="30" t="s">
        <v>42</v>
      </c>
      <c r="E26" s="31" t="s">
        <v>37</v>
      </c>
    </row>
    <row r="27" spans="1:5" ht="216.75" customHeight="1">
      <c r="A27" t="s">
        <v>43</v>
      </c>
      <c r="E27" s="29" t="s">
        <v>356</v>
      </c>
    </row>
    <row r="28" spans="1:16" ht="12.75" customHeight="1">
      <c r="A28" s="19" t="s">
        <v>35</v>
      </c>
      <c r="B28" s="23" t="s">
        <v>25</v>
      </c>
      <c r="C28" s="23" t="s">
        <v>661</v>
      </c>
      <c r="D28" s="19" t="s">
        <v>37</v>
      </c>
      <c r="E28" s="24" t="s">
        <v>662</v>
      </c>
      <c r="F28" s="25" t="s">
        <v>121</v>
      </c>
      <c r="G28" s="26">
        <v>22</v>
      </c>
      <c r="H28" s="27">
        <v>0</v>
      </c>
      <c r="I28" s="27">
        <f>ROUND(ROUND(H28,2)*ROUND(G28,3),2)</f>
      </c>
      <c r="O28">
        <f>(I28*21)/100</f>
      </c>
      <c r="P28" t="s">
        <v>13</v>
      </c>
    </row>
    <row r="29" spans="1:5" ht="38.25" customHeight="1">
      <c r="A29" s="28" t="s">
        <v>40</v>
      </c>
      <c r="E29" s="29" t="s">
        <v>663</v>
      </c>
    </row>
    <row r="30" spans="1:5" ht="12.75" customHeight="1">
      <c r="A30" s="30" t="s">
        <v>42</v>
      </c>
      <c r="E30" s="31" t="s">
        <v>664</v>
      </c>
    </row>
    <row r="31" spans="1:5" ht="102" customHeight="1">
      <c r="A31" t="s">
        <v>43</v>
      </c>
      <c r="E31" s="29" t="s">
        <v>665</v>
      </c>
    </row>
    <row r="32" spans="1:16" ht="12.75" customHeight="1">
      <c r="A32" s="19" t="s">
        <v>35</v>
      </c>
      <c r="B32" s="23" t="s">
        <v>27</v>
      </c>
      <c r="C32" s="23" t="s">
        <v>666</v>
      </c>
      <c r="D32" s="19" t="s">
        <v>37</v>
      </c>
      <c r="E32" s="24" t="s">
        <v>667</v>
      </c>
      <c r="F32" s="25" t="s">
        <v>121</v>
      </c>
      <c r="G32" s="26">
        <v>7</v>
      </c>
      <c r="H32" s="27">
        <v>0</v>
      </c>
      <c r="I32" s="27">
        <f>ROUND(ROUND(H32,2)*ROUND(G32,3),2)</f>
      </c>
      <c r="O32">
        <f>(I32*21)/100</f>
      </c>
      <c r="P32" t="s">
        <v>13</v>
      </c>
    </row>
    <row r="33" spans="1:5" ht="25.5" customHeight="1">
      <c r="A33" s="28" t="s">
        <v>40</v>
      </c>
      <c r="E33" s="29" t="s">
        <v>668</v>
      </c>
    </row>
    <row r="34" spans="1:5" ht="12.75" customHeight="1">
      <c r="A34" s="30" t="s">
        <v>42</v>
      </c>
      <c r="E34" s="31" t="s">
        <v>37</v>
      </c>
    </row>
    <row r="35" spans="1:5" ht="216.75" customHeight="1">
      <c r="A35" t="s">
        <v>43</v>
      </c>
      <c r="E35" s="29" t="s">
        <v>669</v>
      </c>
    </row>
    <row r="36" spans="1:9" ht="12.75" customHeight="1">
      <c r="A36" s="5" t="s">
        <v>33</v>
      </c>
      <c r="B36" s="5"/>
      <c r="C36" s="35" t="s">
        <v>66</v>
      </c>
      <c r="D36" s="5"/>
      <c r="E36" s="21" t="s">
        <v>475</v>
      </c>
      <c r="F36" s="5"/>
      <c r="G36" s="5"/>
      <c r="H36" s="5"/>
      <c r="I36" s="36">
        <f>0+I37+I41</f>
      </c>
    </row>
    <row r="37" spans="1:16" ht="12.75" customHeight="1">
      <c r="A37" s="19" t="s">
        <v>35</v>
      </c>
      <c r="B37" s="23" t="s">
        <v>62</v>
      </c>
      <c r="C37" s="23" t="s">
        <v>670</v>
      </c>
      <c r="D37" s="19" t="s">
        <v>37</v>
      </c>
      <c r="E37" s="24" t="s">
        <v>671</v>
      </c>
      <c r="F37" s="25" t="s">
        <v>179</v>
      </c>
      <c r="G37" s="26">
        <v>67.5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25.5" customHeight="1">
      <c r="A38" s="28" t="s">
        <v>40</v>
      </c>
      <c r="E38" s="29" t="s">
        <v>672</v>
      </c>
    </row>
    <row r="39" spans="1:5" ht="12.75" customHeight="1">
      <c r="A39" s="30" t="s">
        <v>42</v>
      </c>
      <c r="E39" s="31" t="s">
        <v>37</v>
      </c>
    </row>
    <row r="40" spans="1:5" ht="140.25" customHeight="1">
      <c r="A40" t="s">
        <v>43</v>
      </c>
      <c r="E40" s="29" t="s">
        <v>673</v>
      </c>
    </row>
    <row r="41" spans="1:16" ht="12.75" customHeight="1">
      <c r="A41" s="19" t="s">
        <v>35</v>
      </c>
      <c r="B41" s="23" t="s">
        <v>66</v>
      </c>
      <c r="C41" s="23" t="s">
        <v>674</v>
      </c>
      <c r="D41" s="19" t="s">
        <v>37</v>
      </c>
      <c r="E41" s="24" t="s">
        <v>675</v>
      </c>
      <c r="F41" s="25" t="s">
        <v>121</v>
      </c>
      <c r="G41" s="26">
        <v>27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25.5" customHeight="1">
      <c r="A42" s="28" t="s">
        <v>40</v>
      </c>
      <c r="E42" s="29" t="s">
        <v>676</v>
      </c>
    </row>
    <row r="43" spans="1:5" ht="12.75" customHeight="1">
      <c r="A43" s="30" t="s">
        <v>42</v>
      </c>
      <c r="E43" s="31" t="s">
        <v>37</v>
      </c>
    </row>
    <row r="44" spans="1:5" ht="216.75" customHeight="1">
      <c r="A44" t="s">
        <v>43</v>
      </c>
      <c r="E44" s="29" t="s">
        <v>356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