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Vw2LtmX1ZojxzReQ25Qn39Zj5F4Jvl3/YqDNNu9CnqDrcMfCPvjOzTVM8NOt/FifvoIFujyq/+fg1lITqc409g==" workbookSaltValue="EHdN/9CkdaEEAXR608SEqA==" workbookSpinCount="100000" lockStructure="1"/>
  <bookViews>
    <workbookView xWindow="0" yWindow="0" windowWidth="28800" windowHeight="12135" tabRatio="908" activeTab="1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B37" i="17" l="1"/>
  <c r="A43" i="25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<sst xmlns="http://schemas.openxmlformats.org/spreadsheetml/2006/main" count="331" uniqueCount="96">
  <si>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</si>
  <si>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</si>
  <si>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</si>
  <si>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</si>
  <si>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</si>
  <si>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</si>
  <si>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</si>
  <si>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</si>
  <si>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</si>
  <si>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</si>
  <si>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</si>
  <si>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</si>
  <si>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</si>
  <si>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</si>
  <si>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</si>
  <si>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</si>
  <si>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</si>
  <si>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</si>
  <si>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</si>
  <si>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</si>
  <si>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</si>
  <si>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</si>
  <si>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</si>
  <si>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</si>
  <si>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</si>
  <si>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</si>
  <si>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</si>
  <si>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</si>
  <si>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</si>
  <si>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</si>
  <si>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</si>
  <si>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</si>
  <si>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</si>
  <si>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</si>
  <si>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</si>
  <si>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</si>
  <si>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</si>
  <si>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</si>
  <si>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</si>
  <si>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</si>
  <si>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</si>
  <si>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</si>
  <si>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</si>
  <si>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</si>
  <si>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</si>
  <si>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</si>
  <si>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</si>
  <si>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</si>
  <si>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</si>
  <si>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</si>
  <si>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</si>
  <si>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</si>
  <si>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</si>
  <si>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</si>
  <si>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</si>
  <si>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</si>
  <si>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</si>
  <si>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</si>
  <si>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</si>
  <si>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</si>
  <si>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</si>
  <si>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</si>
  <si>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</si>
  <si>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</si>
  <si>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</si>
  <si>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</si>
  <si>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</si>
  <si>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</si>
  <si>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</si>
  <si>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</si>
  <si>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</si>
  <si>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</si>
  <si>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</si>
  <si>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</si>
  <si>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</si>
  <si>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</si>
  <si>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</si>
  <si>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</si>
  <si>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</si>
  <si>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</si>
  <si>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</si>
  <si>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</si>
  <si>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</si>
  <si>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</si>
  <si>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</si>
  <si>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</si>
  <si>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</si>
  <si>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</si>
  <si>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</si>
  <si>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</si>
  <si>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</si>
  <si>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</si>
  <si>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8</t>
  </si>
  <si>
    <t>Jičínsko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</si>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</sst>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92</v>
      </c>
      <c r="B5" s="167"/>
      <c r="C5" s="166" t="s">
        <v>93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sheetProtection algorithmName="SHA-512" hashValue="MEhHzURbYKoGJmtbCYJbIl0csG/uT0NwrAxYq7QUyRhbwGJwZ7MTkr4GEG8Vd4mnrj/R+FBu9UN5GpPb12jQSA==" saltValue="8AbWUmszPf6+F5h7Lhye+Q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1" t="str">
        <f>'1_Ident_udaje'!A5:B5</f>
        <v>Výběrová oblast č. 8</v>
      </c>
      <c r="B4" s="232"/>
      <c r="C4" s="231" t="str">
        <f>'1_Ident_udaje'!C5:D5</f>
        <v>Jičínsko</v>
      </c>
      <c r="D4" s="232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8">
        <f>'1_Ident_udaje'!A9:F9</f>
        <v>0</v>
      </c>
      <c r="B8" s="319"/>
      <c r="C8" s="319"/>
      <c r="D8" s="319"/>
      <c r="E8" s="319"/>
      <c r="F8" s="320"/>
      <c r="G8" s="34" t="s">
        <v>12</v>
      </c>
      <c r="H8" s="35"/>
      <c r="I8" s="35"/>
      <c r="J8" s="321">
        <f>'1_Ident_udaje'!J9:L9</f>
        <v>0</v>
      </c>
      <c r="K8" s="319"/>
      <c r="L8" s="322"/>
    </row>
    <row r="9" spans="1:12" s="13" customFormat="1" ht="15" x14ac:dyDescent="0.25">
      <c r="A9" s="323">
        <f>'1_Ident_udaje'!A10:F10</f>
        <v>0</v>
      </c>
      <c r="B9" s="324"/>
      <c r="C9" s="324"/>
      <c r="D9" s="324"/>
      <c r="E9" s="324"/>
      <c r="F9" s="325"/>
      <c r="G9" s="34" t="s">
        <v>13</v>
      </c>
      <c r="H9" s="35"/>
      <c r="I9" s="35"/>
      <c r="J9" s="326">
        <f>'1_Ident_udaje'!J10:L10</f>
        <v>0</v>
      </c>
      <c r="K9" s="324"/>
      <c r="L9" s="327"/>
    </row>
    <row r="10" spans="1:12" s="13" customFormat="1" ht="15" x14ac:dyDescent="0.25">
      <c r="A10" s="328">
        <f>'1_Ident_udaje'!A11:F11</f>
        <v>0</v>
      </c>
      <c r="B10" s="329"/>
      <c r="C10" s="329"/>
      <c r="D10" s="329"/>
      <c r="E10" s="329"/>
      <c r="F10" s="330"/>
      <c r="G10" s="34" t="s">
        <v>14</v>
      </c>
      <c r="H10" s="35"/>
      <c r="I10" s="35"/>
      <c r="J10" s="331">
        <f>'1_Ident_udaje'!J11:L11</f>
        <v>0</v>
      </c>
      <c r="K10" s="324"/>
      <c r="L10" s="327"/>
    </row>
    <row r="11" spans="1:12" s="13" customFormat="1" ht="15.75" thickBot="1" x14ac:dyDescent="0.3">
      <c r="A11" s="36" t="s">
        <v>15</v>
      </c>
      <c r="B11" s="316">
        <f>'1_Ident_udaje'!B12:C12</f>
        <v>0</v>
      </c>
      <c r="C11" s="317"/>
      <c r="D11" s="37" t="s">
        <v>16</v>
      </c>
      <c r="E11" s="311">
        <f>'1_Ident_udaje'!E12:F12</f>
        <v>0</v>
      </c>
      <c r="F11" s="312"/>
      <c r="G11" s="38" t="s">
        <v>17</v>
      </c>
      <c r="H11" s="39"/>
      <c r="I11" s="39"/>
      <c r="J11" s="313">
        <f>'1_Ident_udaje'!J12:L12</f>
        <v>0</v>
      </c>
      <c r="K11" s="314"/>
      <c r="L11" s="315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7" t="s">
        <v>50</v>
      </c>
      <c r="C14" s="308"/>
      <c r="D14" s="308"/>
      <c r="E14" s="308"/>
      <c r="F14" s="308"/>
      <c r="G14" s="308"/>
      <c r="H14" s="308"/>
      <c r="I14" s="308"/>
      <c r="J14" s="308"/>
      <c r="K14" s="124">
        <f>'6_Cenová_nabidka - souhrn'!C9*'2_Spec_rozsahu_zakázky'!D18+'6_Cenová_nabidka - souhrn'!E9*'2_Spec_rozsahu_zakázky'!F18+'6_Cenová_nabidka - souhrn'!G9*'2_Spec_rozsahu_zakázky'!H18</f>
        <v>643193.64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7" t="s">
        <v>51</v>
      </c>
      <c r="C16" s="308"/>
      <c r="D16" s="308"/>
      <c r="E16" s="308"/>
      <c r="F16" s="308"/>
      <c r="G16" s="308"/>
      <c r="H16" s="308"/>
      <c r="I16" s="308"/>
      <c r="J16" s="308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7" t="s">
        <v>52</v>
      </c>
      <c r="C18" s="308"/>
      <c r="D18" s="308"/>
      <c r="E18" s="308"/>
      <c r="F18" s="308"/>
      <c r="G18" s="308"/>
      <c r="H18" s="308"/>
      <c r="I18" s="308"/>
      <c r="J18" s="308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9" t="s">
        <v>54</v>
      </c>
      <c r="C20" s="310"/>
      <c r="D20" s="310"/>
      <c r="E20" s="310"/>
      <c r="F20" s="310"/>
      <c r="G20" s="310"/>
      <c r="H20" s="310"/>
      <c r="I20" s="310"/>
      <c r="J20" s="310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tabSelected="1" view="pageBreakPreview" zoomScale="80" zoomScaleNormal="80" zoomScaleSheetLayoutView="80" workbookViewId="0">
      <selection activeCell="H10" sqref="H10:I10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8</v>
      </c>
      <c r="B5" s="15" t="str">
        <f>'1_Ident_udaje'!C5</f>
        <v>Jičínsko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3"/>
      <c r="B7" s="213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8" t="s">
        <v>34</v>
      </c>
      <c r="E8" s="209"/>
      <c r="F8" s="209"/>
      <c r="G8" s="209"/>
      <c r="H8" s="209"/>
      <c r="I8" s="210"/>
    </row>
    <row r="9" spans="1:9" ht="30" customHeight="1" x14ac:dyDescent="0.25">
      <c r="A9" s="90"/>
      <c r="B9" s="12"/>
      <c r="C9" s="12"/>
      <c r="D9" s="211" t="s">
        <v>35</v>
      </c>
      <c r="E9" s="211"/>
      <c r="F9" s="211" t="s">
        <v>36</v>
      </c>
      <c r="G9" s="211"/>
      <c r="H9" s="211" t="s">
        <v>37</v>
      </c>
      <c r="I9" s="212"/>
    </row>
    <row r="10" spans="1:9" s="16" customFormat="1" ht="30" customHeight="1" x14ac:dyDescent="0.25">
      <c r="A10" s="214" t="s">
        <v>59</v>
      </c>
      <c r="B10" s="190"/>
      <c r="C10" s="91"/>
      <c r="D10" s="195">
        <v>17</v>
      </c>
      <c r="E10" s="195"/>
      <c r="F10" s="195">
        <v>7</v>
      </c>
      <c r="G10" s="195"/>
      <c r="H10" s="195">
        <v>4</v>
      </c>
      <c r="I10" s="196"/>
    </row>
    <row r="11" spans="1:9" ht="30" customHeight="1" x14ac:dyDescent="0.25">
      <c r="A11" s="214" t="s">
        <v>60</v>
      </c>
      <c r="B11" s="190"/>
      <c r="C11" s="7"/>
      <c r="D11" s="195">
        <v>2</v>
      </c>
      <c r="E11" s="195"/>
      <c r="F11" s="195">
        <v>0</v>
      </c>
      <c r="G11" s="195"/>
      <c r="H11" s="195">
        <v>0</v>
      </c>
      <c r="I11" s="196"/>
    </row>
    <row r="12" spans="1:9" ht="30" customHeight="1" x14ac:dyDescent="0.25">
      <c r="A12" s="214" t="s">
        <v>58</v>
      </c>
      <c r="B12" s="190"/>
      <c r="C12" s="7"/>
      <c r="D12" s="195">
        <f>D10+D11</f>
        <v>19</v>
      </c>
      <c r="E12" s="195"/>
      <c r="F12" s="195">
        <f>F10+F11</f>
        <v>7</v>
      </c>
      <c r="G12" s="195"/>
      <c r="H12" s="195">
        <f>H10+H11</f>
        <v>4</v>
      </c>
      <c r="I12" s="196"/>
    </row>
    <row r="13" spans="1:9" s="16" customFormat="1" ht="30" customHeight="1" x14ac:dyDescent="0.25">
      <c r="A13" s="197" t="s">
        <v>61</v>
      </c>
      <c r="B13" s="198"/>
      <c r="C13" s="199"/>
      <c r="D13" s="195">
        <v>10</v>
      </c>
      <c r="E13" s="195"/>
      <c r="F13" s="195">
        <v>2</v>
      </c>
      <c r="G13" s="195"/>
      <c r="H13" s="195">
        <v>0</v>
      </c>
      <c r="I13" s="196"/>
    </row>
    <row r="14" spans="1:9" ht="30" customHeight="1" thickBot="1" x14ac:dyDescent="0.3">
      <c r="A14" s="204" t="s">
        <v>57</v>
      </c>
      <c r="B14" s="205"/>
      <c r="C14" s="9"/>
      <c r="D14" s="206">
        <f>D12+F12+H12</f>
        <v>30</v>
      </c>
      <c r="E14" s="206"/>
      <c r="F14" s="206"/>
      <c r="G14" s="206"/>
      <c r="H14" s="206"/>
      <c r="I14" s="207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8" t="s">
        <v>38</v>
      </c>
      <c r="E16" s="209"/>
      <c r="F16" s="209"/>
      <c r="G16" s="209"/>
      <c r="H16" s="209"/>
      <c r="I16" s="210"/>
    </row>
    <row r="17" spans="1:9" ht="30" customHeight="1" x14ac:dyDescent="0.25">
      <c r="A17" s="90"/>
      <c r="B17" s="12"/>
      <c r="C17" s="12"/>
      <c r="D17" s="211" t="s">
        <v>35</v>
      </c>
      <c r="E17" s="211"/>
      <c r="F17" s="211" t="s">
        <v>36</v>
      </c>
      <c r="G17" s="211"/>
      <c r="H17" s="211" t="s">
        <v>37</v>
      </c>
      <c r="I17" s="212"/>
    </row>
    <row r="18" spans="1:9" ht="30" customHeight="1" x14ac:dyDescent="0.25">
      <c r="A18" s="197" t="s">
        <v>84</v>
      </c>
      <c r="B18" s="198"/>
      <c r="C18" s="98"/>
      <c r="D18" s="191">
        <v>1198541</v>
      </c>
      <c r="E18" s="191"/>
      <c r="F18" s="191">
        <v>464448</v>
      </c>
      <c r="G18" s="191"/>
      <c r="H18" s="191">
        <v>228757</v>
      </c>
      <c r="I18" s="192"/>
    </row>
    <row r="19" spans="1:9" ht="30" customHeight="1" x14ac:dyDescent="0.25">
      <c r="A19" s="189" t="s">
        <v>62</v>
      </c>
      <c r="B19" s="190"/>
      <c r="C19" s="98"/>
      <c r="D19" s="191">
        <f>D20*1.15</f>
        <v>2175507.9</v>
      </c>
      <c r="E19" s="191"/>
      <c r="F19" s="191"/>
      <c r="G19" s="191"/>
      <c r="H19" s="191"/>
      <c r="I19" s="192"/>
    </row>
    <row r="20" spans="1:9" ht="30" customHeight="1" x14ac:dyDescent="0.25">
      <c r="A20" s="200" t="s">
        <v>63</v>
      </c>
      <c r="B20" s="201"/>
      <c r="C20" s="98"/>
      <c r="D20" s="202">
        <f>SUM(D18:I18)</f>
        <v>1891746</v>
      </c>
      <c r="E20" s="202"/>
      <c r="F20" s="202"/>
      <c r="G20" s="202"/>
      <c r="H20" s="202"/>
      <c r="I20" s="203"/>
    </row>
    <row r="21" spans="1:9" ht="30" customHeight="1" thickBot="1" x14ac:dyDescent="0.3">
      <c r="A21" s="189" t="s">
        <v>64</v>
      </c>
      <c r="B21" s="190"/>
      <c r="C21" s="99"/>
      <c r="D21" s="193">
        <f>D20*0.9</f>
        <v>1702571.4000000001</v>
      </c>
      <c r="E21" s="193"/>
      <c r="F21" s="193"/>
      <c r="G21" s="193"/>
      <c r="H21" s="193"/>
      <c r="I21" s="194"/>
    </row>
  </sheetData>
  <sheetProtection algorithmName="SHA-512" hashValue="k8dwfw9MKvjCYCUce9nkXcFNwb8597yFNqlSAq+r/tE59lMkV9h4yvvdrR3Dv0XuOQBJ8vjSjqxtX6ya0GQKSw==" saltValue="sqL2Ho6usPT4buoTwkWbvw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view="pageBreakPreview" topLeftCell="A7" zoomScale="80" zoomScaleNormal="80" zoomScaleSheetLayoutView="80" workbookViewId="0">
      <selection activeCell="N10" sqref="N10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1" t="str">
        <f>'1_Ident_udaje'!A5:B5</f>
        <v>Výběrová oblast č. 8</v>
      </c>
      <c r="B4" s="232"/>
      <c r="C4" s="102" t="str">
        <f>'1_Ident_udaje'!C5:D5</f>
        <v>Jičínsko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30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4" t="s">
        <v>25</v>
      </c>
      <c r="C9" s="225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7" t="s">
        <v>18</v>
      </c>
      <c r="C10" s="218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2">
        <v>0</v>
      </c>
      <c r="F15" s="2"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8" t="s">
        <v>21</v>
      </c>
      <c r="C17" s="198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148">
        <v>0</v>
      </c>
      <c r="F23" s="149">
        <v>0.34</v>
      </c>
      <c r="G23" s="118">
        <f t="shared" ref="G23" si="6">F23/(F23+E23)</f>
        <v>1</v>
      </c>
      <c r="H23" s="119">
        <v>0</v>
      </c>
      <c r="I23" s="148">
        <v>0</v>
      </c>
      <c r="J23" s="149">
        <v>0.34</v>
      </c>
      <c r="K23" s="118">
        <f t="shared" ref="K23" si="7">J23/(J23+I23)</f>
        <v>1</v>
      </c>
      <c r="L23" s="113">
        <v>0</v>
      </c>
      <c r="M23" s="148">
        <v>0</v>
      </c>
      <c r="N23" s="149">
        <v>0.34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0.34</v>
      </c>
      <c r="G24" s="150"/>
      <c r="H24" s="151"/>
      <c r="I24" s="154">
        <f>SUM('3_Nákladove_položky_prep'!I9:I23)</f>
        <v>0</v>
      </c>
      <c r="J24" s="155">
        <f>SUM('3_Nákladove_položky_prep'!J9:J23)</f>
        <v>0.34</v>
      </c>
      <c r="K24" s="150"/>
      <c r="L24" s="151"/>
      <c r="M24" s="154">
        <f>SUM('3_Nákladove_položky_prep'!M9:M23)</f>
        <v>0</v>
      </c>
      <c r="N24" s="155">
        <f>SUM('3_Nákladove_položky_prep'!N9:N23)</f>
        <v>0.34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15">
        <f>SUM(E24+F24)</f>
        <v>0.34</v>
      </c>
      <c r="F25" s="216"/>
      <c r="G25" s="152"/>
      <c r="H25" s="153"/>
      <c r="I25" s="215">
        <f>SUM(I24+J24)</f>
        <v>0.34</v>
      </c>
      <c r="J25" s="216"/>
      <c r="K25" s="152"/>
      <c r="L25" s="153"/>
      <c r="M25" s="215">
        <f>SUM(M24+N24)</f>
        <v>0.34</v>
      </c>
      <c r="N25" s="216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1" t="s">
        <v>77</v>
      </c>
      <c r="C30" s="222"/>
      <c r="D30" s="223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0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Br6hNGvA5ZyfhTH0v/B0WBue6zr6u73VqSENC/Yy6qlV+Spe+GdVe+M2NPLVrP9caXcOagKmvWGslqB+eY2OcA==" saltValue="u+oGjGxwEia5FXCPPhnToQ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1" t="s">
        <v>78</v>
      </c>
      <c r="B4" s="232"/>
      <c r="C4" s="102" t="str">
        <f>'1_Ident_udaje'!C5:D5</f>
        <v>Jičínsko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19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</row>
    <row r="8" spans="1:19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4" t="s">
        <v>25</v>
      </c>
      <c r="C9" s="225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7" t="s">
        <v>18</v>
      </c>
      <c r="C10" s="218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8" t="s">
        <v>21</v>
      </c>
      <c r="C17" s="198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3">
        <v>0</v>
      </c>
      <c r="F23" s="4">
        <v>0.34</v>
      </c>
      <c r="G23" s="118">
        <f t="shared" ref="G23" si="0">F23/(F23+E23)</f>
        <v>1</v>
      </c>
      <c r="H23" s="119">
        <v>0</v>
      </c>
      <c r="I23" s="3">
        <v>0</v>
      </c>
      <c r="J23" s="4">
        <v>0.34</v>
      </c>
      <c r="K23" s="118">
        <f t="shared" ref="K23" si="1">J23/(J23+I23)</f>
        <v>1</v>
      </c>
      <c r="L23" s="113">
        <v>0</v>
      </c>
      <c r="M23" s="3">
        <v>0</v>
      </c>
      <c r="N23" s="4">
        <v>0.34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1" t="s">
        <v>77</v>
      </c>
      <c r="C27" s="222"/>
      <c r="D27" s="223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xFnuGzaQBGRysw90vduqv98eIaq9xk52EBLvDzsXkzl/fU/vBrKRfY8azSgdAuq+MeBFAwy7sdaqJ1KrceF2uA==" saltValue="FqHkKqL/rbIkERrBoLTv7g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topLeftCell="A4" zoomScale="80" zoomScaleNormal="80" zoomScaleSheetLayoutView="80" workbookViewId="0">
      <selection activeCell="H14" sqref="H14:I14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8</v>
      </c>
      <c r="B4" s="232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5" t="s">
        <v>34</v>
      </c>
      <c r="E6" s="276"/>
      <c r="F6" s="276"/>
      <c r="G6" s="276"/>
      <c r="H6" s="276"/>
      <c r="I6" s="277"/>
    </row>
    <row r="7" spans="1:18" ht="24.95" customHeight="1" thickBot="1" x14ac:dyDescent="0.3">
      <c r="A7" s="43"/>
      <c r="B7" s="43"/>
      <c r="C7" s="43"/>
      <c r="D7" s="278" t="s">
        <v>35</v>
      </c>
      <c r="E7" s="279"/>
      <c r="F7" s="278" t="s">
        <v>36</v>
      </c>
      <c r="G7" s="279"/>
      <c r="H7" s="278" t="s">
        <v>37</v>
      </c>
      <c r="I7" s="280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8" ht="15" customHeight="1" x14ac:dyDescent="0.25">
      <c r="A9" s="65">
        <v>1</v>
      </c>
      <c r="B9" s="268" t="s">
        <v>25</v>
      </c>
      <c r="C9" s="224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7" t="s">
        <v>18</v>
      </c>
      <c r="C10" s="217"/>
      <c r="D10" s="258">
        <v>0</v>
      </c>
      <c r="E10" s="259"/>
      <c r="F10" s="260">
        <v>0</v>
      </c>
      <c r="G10" s="260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7" t="s">
        <v>19</v>
      </c>
      <c r="C11" s="217"/>
      <c r="D11" s="258">
        <v>0</v>
      </c>
      <c r="E11" s="259"/>
      <c r="F11" s="260">
        <v>0</v>
      </c>
      <c r="G11" s="260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7" t="s">
        <v>0</v>
      </c>
      <c r="C14" s="217"/>
      <c r="D14" s="258">
        <v>0</v>
      </c>
      <c r="E14" s="259"/>
      <c r="F14" s="260">
        <v>0</v>
      </c>
      <c r="G14" s="260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7" t="s">
        <v>20</v>
      </c>
      <c r="C15" s="217"/>
      <c r="D15" s="258">
        <v>0</v>
      </c>
      <c r="E15" s="259"/>
      <c r="F15" s="260">
        <v>0</v>
      </c>
      <c r="G15" s="260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7" t="s">
        <v>4</v>
      </c>
      <c r="C16" s="217"/>
      <c r="D16" s="258">
        <v>0</v>
      </c>
      <c r="E16" s="259"/>
      <c r="F16" s="260">
        <v>0</v>
      </c>
      <c r="G16" s="260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7" t="s">
        <v>21</v>
      </c>
      <c r="C17" s="190"/>
      <c r="D17" s="258">
        <v>0</v>
      </c>
      <c r="E17" s="259"/>
      <c r="F17" s="260">
        <v>0</v>
      </c>
      <c r="G17" s="260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7" t="s">
        <v>22</v>
      </c>
      <c r="C20" s="217"/>
      <c r="D20" s="258">
        <v>0</v>
      </c>
      <c r="E20" s="259"/>
      <c r="F20" s="260">
        <v>0</v>
      </c>
      <c r="G20" s="260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7" t="s">
        <v>23</v>
      </c>
      <c r="C21" s="217"/>
      <c r="D21" s="258">
        <v>0</v>
      </c>
      <c r="E21" s="259"/>
      <c r="F21" s="260">
        <v>0</v>
      </c>
      <c r="G21" s="260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7" t="s">
        <v>24</v>
      </c>
      <c r="C22" s="217"/>
      <c r="D22" s="261">
        <v>0</v>
      </c>
      <c r="E22" s="262"/>
      <c r="F22" s="263">
        <v>0</v>
      </c>
      <c r="G22" s="263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1" t="s">
        <v>82</v>
      </c>
      <c r="B25" s="252"/>
      <c r="C25" s="253"/>
      <c r="D25" s="254">
        <f>SUM('4_Nákl_na_1kmnad rámec_Ref_prep'!D9:E23)</f>
        <v>0</v>
      </c>
      <c r="E25" s="254"/>
      <c r="F25" s="255">
        <f>SUM('4_Nákl_na_1kmnad rámec_Ref_prep'!F9:G23)</f>
        <v>0</v>
      </c>
      <c r="G25" s="256"/>
      <c r="H25" s="254">
        <f>SUM('4_Nákl_na_1kmnad rámec_Ref_prep'!H9:I23)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1" t="s">
        <v>83</v>
      </c>
      <c r="B26" s="242"/>
      <c r="C26" s="243"/>
      <c r="D26" s="244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6" t="s">
        <v>77</v>
      </c>
      <c r="C32" s="246"/>
      <c r="D32" s="246"/>
      <c r="E32" s="246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13" hidden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feWYg6XG88rsF+8gCOraSqZbwNZ6H1hxmp3bt5clyW1bpeRdQUX+kF2egW+4uI2ftGYh6Hl/rdIBWO0eDULLrg==" saltValue="lI1IG3XQDjK7yLzUXfq15A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78</v>
      </c>
      <c r="B4" s="232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3" ht="15" customHeight="1" x14ac:dyDescent="0.25">
      <c r="A9" s="65">
        <v>1</v>
      </c>
      <c r="B9" s="268" t="s">
        <v>25</v>
      </c>
      <c r="C9" s="224"/>
      <c r="D9" s="284">
        <f>ROUND('4_Nákl_na_1 km nad rámec_Ref'!D9,2)</f>
        <v>0</v>
      </c>
      <c r="E9" s="285"/>
      <c r="F9" s="284">
        <f>ROUND('4_Nákl_na_1 km nad rámec_Ref'!F9,2)</f>
        <v>0</v>
      </c>
      <c r="G9" s="285"/>
      <c r="H9" s="284">
        <f>ROUND('4_Nákl_na_1 km nad rámec_Ref'!H9,2)</f>
        <v>0</v>
      </c>
      <c r="I9" s="285"/>
    </row>
    <row r="10" spans="1:13" ht="15" customHeight="1" x14ac:dyDescent="0.25">
      <c r="A10" s="66">
        <v>2</v>
      </c>
      <c r="B10" s="257" t="s">
        <v>18</v>
      </c>
      <c r="C10" s="217"/>
      <c r="D10" s="284">
        <f>ROUND('4_Nákl_na_1 km nad rámec_Ref'!D10,2)</f>
        <v>0</v>
      </c>
      <c r="E10" s="285"/>
      <c r="F10" s="284">
        <f>ROUND('4_Nákl_na_1 km nad rámec_Ref'!F10,2)</f>
        <v>0</v>
      </c>
      <c r="G10" s="285"/>
      <c r="H10" s="284">
        <f>ROUND('4_Nákl_na_1 km nad rámec_Ref'!H10,2)</f>
        <v>0</v>
      </c>
      <c r="I10" s="285"/>
    </row>
    <row r="11" spans="1:13" ht="15" customHeight="1" x14ac:dyDescent="0.25">
      <c r="A11" s="66">
        <v>3</v>
      </c>
      <c r="B11" s="257" t="s">
        <v>19</v>
      </c>
      <c r="C11" s="217"/>
      <c r="D11" s="284">
        <f>ROUND('4_Nákl_na_1 km nad rámec_Ref'!D11,2)</f>
        <v>0</v>
      </c>
      <c r="E11" s="285"/>
      <c r="F11" s="284">
        <f>ROUND('4_Nákl_na_1 km nad rámec_Ref'!F11,2)</f>
        <v>0</v>
      </c>
      <c r="G11" s="285"/>
      <c r="H11" s="284">
        <f>ROUND('4_Nákl_na_1 km nad rámec_Ref'!H11,2)</f>
        <v>0</v>
      </c>
      <c r="I11" s="285"/>
    </row>
    <row r="12" spans="1:13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</row>
    <row r="13" spans="1:13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</row>
    <row r="14" spans="1:13" ht="15" customHeight="1" x14ac:dyDescent="0.25">
      <c r="A14" s="66">
        <v>6</v>
      </c>
      <c r="B14" s="257" t="s">
        <v>0</v>
      </c>
      <c r="C14" s="217"/>
      <c r="D14" s="284">
        <f>ROUND('4_Nákl_na_1 km nad rámec_Ref'!D14,2)</f>
        <v>0</v>
      </c>
      <c r="E14" s="285"/>
      <c r="F14" s="284">
        <f>ROUND('4_Nákl_na_1 km nad rámec_Ref'!F14,2)</f>
        <v>0</v>
      </c>
      <c r="G14" s="285"/>
      <c r="H14" s="284">
        <f>ROUND('4_Nákl_na_1 km nad rámec_Ref'!H14,2)</f>
        <v>0</v>
      </c>
      <c r="I14" s="285"/>
    </row>
    <row r="15" spans="1:13" ht="15" customHeight="1" x14ac:dyDescent="0.25">
      <c r="A15" s="66">
        <v>7</v>
      </c>
      <c r="B15" s="257" t="s">
        <v>20</v>
      </c>
      <c r="C15" s="217"/>
      <c r="D15" s="284">
        <f>ROUND('4_Nákl_na_1 km nad rámec_Ref'!D15,2)</f>
        <v>0</v>
      </c>
      <c r="E15" s="285"/>
      <c r="F15" s="284">
        <f>ROUND('4_Nákl_na_1 km nad rámec_Ref'!F15,2)</f>
        <v>0</v>
      </c>
      <c r="G15" s="285"/>
      <c r="H15" s="284">
        <f>ROUND('4_Nákl_na_1 km nad rámec_Ref'!H15,2)</f>
        <v>0</v>
      </c>
      <c r="I15" s="285"/>
    </row>
    <row r="16" spans="1:13" ht="15" customHeight="1" x14ac:dyDescent="0.25">
      <c r="A16" s="66">
        <v>8</v>
      </c>
      <c r="B16" s="257" t="s">
        <v>4</v>
      </c>
      <c r="C16" s="217"/>
      <c r="D16" s="284">
        <f>ROUND('4_Nákl_na_1 km nad rámec_Ref'!D16,2)</f>
        <v>0</v>
      </c>
      <c r="E16" s="285"/>
      <c r="F16" s="284">
        <f>ROUND('4_Nákl_na_1 km nad rámec_Ref'!F16,2)</f>
        <v>0</v>
      </c>
      <c r="G16" s="285"/>
      <c r="H16" s="284">
        <f>ROUND('4_Nákl_na_1 km nad rámec_Ref'!H16,2)</f>
        <v>0</v>
      </c>
      <c r="I16" s="285"/>
    </row>
    <row r="17" spans="1:17" ht="15" customHeight="1" x14ac:dyDescent="0.25">
      <c r="A17" s="66">
        <v>9</v>
      </c>
      <c r="B17" s="267" t="s">
        <v>21</v>
      </c>
      <c r="C17" s="190"/>
      <c r="D17" s="284">
        <f>ROUND('4_Nákl_na_1 km nad rámec_Ref'!D17,2)</f>
        <v>0</v>
      </c>
      <c r="E17" s="285"/>
      <c r="F17" s="284">
        <f>ROUND('4_Nákl_na_1 km nad rámec_Ref'!F17,2)</f>
        <v>0</v>
      </c>
      <c r="G17" s="285"/>
      <c r="H17" s="284">
        <f>ROUND('4_Nákl_na_1 km nad rámec_Ref'!H17,2)</f>
        <v>0</v>
      </c>
      <c r="I17" s="285"/>
    </row>
    <row r="18" spans="1:17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</row>
    <row r="19" spans="1:17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</row>
    <row r="20" spans="1:17" ht="15" customHeight="1" x14ac:dyDescent="0.25">
      <c r="A20" s="66">
        <v>12</v>
      </c>
      <c r="B20" s="257" t="s">
        <v>22</v>
      </c>
      <c r="C20" s="217"/>
      <c r="D20" s="284">
        <f>ROUND('4_Nákl_na_1 km nad rámec_Ref'!D20,2)</f>
        <v>0</v>
      </c>
      <c r="E20" s="285"/>
      <c r="F20" s="284">
        <f>ROUND('4_Nákl_na_1 km nad rámec_Ref'!F20,2)</f>
        <v>0</v>
      </c>
      <c r="G20" s="285"/>
      <c r="H20" s="284">
        <f>ROUND('4_Nákl_na_1 km nad rámec_Ref'!H20,2)</f>
        <v>0</v>
      </c>
      <c r="I20" s="285"/>
    </row>
    <row r="21" spans="1:17" ht="15" customHeight="1" x14ac:dyDescent="0.25">
      <c r="A21" s="66">
        <v>13</v>
      </c>
      <c r="B21" s="257" t="s">
        <v>23</v>
      </c>
      <c r="C21" s="217"/>
      <c r="D21" s="284">
        <f>ROUND('4_Nákl_na_1 km nad rámec_Ref'!D21,2)</f>
        <v>0</v>
      </c>
      <c r="E21" s="285"/>
      <c r="F21" s="284">
        <f>ROUND('4_Nákl_na_1 km nad rámec_Ref'!F21,2)</f>
        <v>0</v>
      </c>
      <c r="G21" s="285"/>
      <c r="H21" s="284">
        <f>ROUND('4_Nákl_na_1 km nad rámec_Ref'!H21,2)</f>
        <v>0</v>
      </c>
      <c r="I21" s="285"/>
    </row>
    <row r="22" spans="1:17" ht="15" customHeight="1" x14ac:dyDescent="0.25">
      <c r="A22" s="66">
        <v>14</v>
      </c>
      <c r="B22" s="257" t="s">
        <v>24</v>
      </c>
      <c r="C22" s="217"/>
      <c r="D22" s="284">
        <f>ROUND('4_Nákl_na_1 km nad rámec_Ref'!D22,2)</f>
        <v>0</v>
      </c>
      <c r="E22" s="285"/>
      <c r="F22" s="284">
        <f>ROUND('4_Nákl_na_1 km nad rámec_Ref'!F22,2)</f>
        <v>0</v>
      </c>
      <c r="G22" s="285"/>
      <c r="H22" s="284">
        <f>ROUND('4_Nákl_na_1 km nad rámec_Ref'!H22,2)</f>
        <v>0</v>
      </c>
      <c r="I22" s="285"/>
    </row>
    <row r="23" spans="1:17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1" t="s">
        <v>82</v>
      </c>
      <c r="B25" s="252"/>
      <c r="C25" s="253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  <c r="Q25" s="128"/>
    </row>
    <row r="26" spans="1:17" ht="30.75" customHeight="1" thickBot="1" x14ac:dyDescent="0.3">
      <c r="A26" s="241" t="s">
        <v>83</v>
      </c>
      <c r="B26" s="242"/>
      <c r="C26" s="243"/>
      <c r="D26" s="244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4"/>
      <c r="F26" s="244"/>
      <c r="G26" s="244"/>
      <c r="H26" s="244"/>
      <c r="I26" s="245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6" t="s">
        <v>77</v>
      </c>
      <c r="C35" s="246"/>
      <c r="D35" s="246"/>
      <c r="E35" s="246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6" t="s">
        <v>46</v>
      </c>
      <c r="E36" s="246"/>
    </row>
    <row r="37" spans="1:13" x14ac:dyDescent="0.25">
      <c r="A37" s="62">
        <v>1</v>
      </c>
      <c r="B37" s="70">
        <v>8.3000000000000007</v>
      </c>
      <c r="C37" s="70">
        <v>7</v>
      </c>
      <c r="D37" s="239">
        <v>6.2</v>
      </c>
      <c r="E37" s="239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40">
        <f>H9</f>
        <v>0</v>
      </c>
      <c r="E38" s="240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9">
        <v>10.5</v>
      </c>
      <c r="E39" s="239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40">
        <f>H14+H15</f>
        <v>0</v>
      </c>
      <c r="E40" s="240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16" sqref="H16:I16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8</v>
      </c>
      <c r="B4" s="232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8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8" ht="15" customHeight="1" x14ac:dyDescent="0.25">
      <c r="A9" s="71">
        <v>1</v>
      </c>
      <c r="B9" s="225" t="s">
        <v>25</v>
      </c>
      <c r="C9" s="225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8" t="s">
        <v>18</v>
      </c>
      <c r="C10" s="218"/>
      <c r="D10" s="258">
        <v>0</v>
      </c>
      <c r="E10" s="259"/>
      <c r="F10" s="258">
        <v>0</v>
      </c>
      <c r="G10" s="259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8" t="s">
        <v>19</v>
      </c>
      <c r="C11" s="218"/>
      <c r="D11" s="258">
        <v>0</v>
      </c>
      <c r="E11" s="259"/>
      <c r="F11" s="258">
        <v>0</v>
      </c>
      <c r="G11" s="259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8" t="s">
        <v>0</v>
      </c>
      <c r="C14" s="218"/>
      <c r="D14" s="258">
        <v>0</v>
      </c>
      <c r="E14" s="259"/>
      <c r="F14" s="258">
        <v>0</v>
      </c>
      <c r="G14" s="259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8" t="s">
        <v>20</v>
      </c>
      <c r="C15" s="218"/>
      <c r="D15" s="258">
        <v>0</v>
      </c>
      <c r="E15" s="259"/>
      <c r="F15" s="258">
        <v>0</v>
      </c>
      <c r="G15" s="259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8" t="s">
        <v>4</v>
      </c>
      <c r="C16" s="218"/>
      <c r="D16" s="258">
        <v>0</v>
      </c>
      <c r="E16" s="259"/>
      <c r="F16" s="258">
        <v>0</v>
      </c>
      <c r="G16" s="259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8" t="s">
        <v>27</v>
      </c>
      <c r="C17" s="218"/>
      <c r="D17" s="258">
        <v>0</v>
      </c>
      <c r="E17" s="259"/>
      <c r="F17" s="258">
        <v>0</v>
      </c>
      <c r="G17" s="259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8" t="s">
        <v>22</v>
      </c>
      <c r="C20" s="218"/>
      <c r="D20" s="258">
        <v>0</v>
      </c>
      <c r="E20" s="259"/>
      <c r="F20" s="258">
        <v>0</v>
      </c>
      <c r="G20" s="259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8" t="s">
        <v>23</v>
      </c>
      <c r="C21" s="218"/>
      <c r="D21" s="258">
        <v>0</v>
      </c>
      <c r="E21" s="259"/>
      <c r="F21" s="258">
        <v>0</v>
      </c>
      <c r="G21" s="259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8" t="s">
        <v>24</v>
      </c>
      <c r="C22" s="218"/>
      <c r="D22" s="261">
        <v>0</v>
      </c>
      <c r="E22" s="262"/>
      <c r="F22" s="261">
        <v>0</v>
      </c>
      <c r="G22" s="262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3" t="s">
        <v>81</v>
      </c>
      <c r="B25" s="294"/>
      <c r="C25" s="295"/>
      <c r="D25" s="254">
        <f>SUM('5_Úspora_za_1kmpodrámec Ref_pre'!D9:E23)</f>
        <v>0</v>
      </c>
      <c r="E25" s="254"/>
      <c r="F25" s="255">
        <f>SUM('5_Úspora_za_1kmpodrámec Ref_pre'!F9:G23)</f>
        <v>0</v>
      </c>
      <c r="G25" s="256"/>
      <c r="H25" s="254">
        <f>SUM('5_Úspora_za_1kmpodrámec Ref_pre'!H9:I23)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0" t="s">
        <v>80</v>
      </c>
      <c r="B26" s="291"/>
      <c r="C26" s="292"/>
      <c r="D26" s="244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6" t="s">
        <v>77</v>
      </c>
      <c r="C32" s="246"/>
      <c r="D32" s="246"/>
      <c r="E32" s="246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Zc5wEoXnw6c+Q4ra/etVWusKkEFMfxw3qWhRR+CTiv/R6HBU13c6wcC4wwLuaHWs+5Ox6g2GD+YYcWD5m6B2jw==" saltValue="xDWOFxgrd6nskY16VihWjQ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79</v>
      </c>
      <c r="B4" s="232"/>
      <c r="C4" s="104" t="str">
        <f>'1_Ident_udaje'!C5:D5</f>
        <v>Jičínsko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3" ht="15" customHeight="1" x14ac:dyDescent="0.25">
      <c r="A9" s="71">
        <v>1</v>
      </c>
      <c r="B9" s="225" t="s">
        <v>25</v>
      </c>
      <c r="C9" s="225"/>
      <c r="D9" s="284">
        <f>ROUND('5_Úspora_za_1 km pod rámec Ref'!D9,2)</f>
        <v>0</v>
      </c>
      <c r="E9" s="285"/>
      <c r="F9" s="284">
        <f>ROUND('5_Úspora_za_1 km pod rámec Ref'!F9,2)</f>
        <v>0</v>
      </c>
      <c r="G9" s="285"/>
      <c r="H9" s="284">
        <f>ROUND('5_Úspora_za_1 km pod rámec Ref'!H9,2)</f>
        <v>0</v>
      </c>
      <c r="I9" s="285"/>
    </row>
    <row r="10" spans="1:13" ht="15" customHeight="1" x14ac:dyDescent="0.25">
      <c r="A10" s="72">
        <v>2</v>
      </c>
      <c r="B10" s="218" t="s">
        <v>18</v>
      </c>
      <c r="C10" s="218"/>
      <c r="D10" s="284">
        <f>ROUND('5_Úspora_za_1 km pod rámec Ref'!D10,2)</f>
        <v>0</v>
      </c>
      <c r="E10" s="285"/>
      <c r="F10" s="284">
        <f>ROUND('5_Úspora_za_1 km pod rámec Ref'!F10,2)</f>
        <v>0</v>
      </c>
      <c r="G10" s="285"/>
      <c r="H10" s="284">
        <f>ROUND('5_Úspora_za_1 km pod rámec Ref'!H10,2)</f>
        <v>0</v>
      </c>
      <c r="I10" s="285"/>
    </row>
    <row r="11" spans="1:13" ht="15" customHeight="1" x14ac:dyDescent="0.25">
      <c r="A11" s="72">
        <v>3</v>
      </c>
      <c r="B11" s="218" t="s">
        <v>19</v>
      </c>
      <c r="C11" s="218"/>
      <c r="D11" s="284">
        <f>ROUND('5_Úspora_za_1 km pod rámec Ref'!D11,2)</f>
        <v>0</v>
      </c>
      <c r="E11" s="285"/>
      <c r="F11" s="284">
        <f>ROUND('5_Úspora_za_1 km pod rámec Ref'!F11,2)</f>
        <v>0</v>
      </c>
      <c r="G11" s="285"/>
      <c r="H11" s="284">
        <f>ROUND('5_Úspora_za_1 km pod rámec Ref'!H11,2)</f>
        <v>0</v>
      </c>
      <c r="I11" s="285"/>
    </row>
    <row r="12" spans="1:13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</row>
    <row r="13" spans="1:13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</row>
    <row r="14" spans="1:13" ht="15" customHeight="1" x14ac:dyDescent="0.25">
      <c r="A14" s="72">
        <v>6</v>
      </c>
      <c r="B14" s="218" t="s">
        <v>0</v>
      </c>
      <c r="C14" s="218"/>
      <c r="D14" s="284">
        <f>ROUND('5_Úspora_za_1 km pod rámec Ref'!D14,2)</f>
        <v>0</v>
      </c>
      <c r="E14" s="285"/>
      <c r="F14" s="284">
        <f>ROUND('5_Úspora_za_1 km pod rámec Ref'!F14,2)</f>
        <v>0</v>
      </c>
      <c r="G14" s="285"/>
      <c r="H14" s="284">
        <f>ROUND('5_Úspora_za_1 km pod rámec Ref'!H14,2)</f>
        <v>0</v>
      </c>
      <c r="I14" s="285"/>
    </row>
    <row r="15" spans="1:13" ht="15" customHeight="1" x14ac:dyDescent="0.25">
      <c r="A15" s="72">
        <v>7</v>
      </c>
      <c r="B15" s="218" t="s">
        <v>20</v>
      </c>
      <c r="C15" s="218"/>
      <c r="D15" s="284">
        <f>ROUND('5_Úspora_za_1 km pod rámec Ref'!D15,2)</f>
        <v>0</v>
      </c>
      <c r="E15" s="285"/>
      <c r="F15" s="284">
        <f>ROUND('5_Úspora_za_1 km pod rámec Ref'!F15,2)</f>
        <v>0</v>
      </c>
      <c r="G15" s="285"/>
      <c r="H15" s="284">
        <f>ROUND('5_Úspora_za_1 km pod rámec Ref'!H15,2)</f>
        <v>0</v>
      </c>
      <c r="I15" s="285"/>
    </row>
    <row r="16" spans="1:13" ht="15" customHeight="1" x14ac:dyDescent="0.25">
      <c r="A16" s="72">
        <v>8</v>
      </c>
      <c r="B16" s="218" t="s">
        <v>4</v>
      </c>
      <c r="C16" s="218"/>
      <c r="D16" s="284">
        <f>ROUND('5_Úspora_za_1 km pod rámec Ref'!D16,2)</f>
        <v>0</v>
      </c>
      <c r="E16" s="285"/>
      <c r="F16" s="284">
        <f>ROUND('5_Úspora_za_1 km pod rámec Ref'!F16,2)</f>
        <v>0</v>
      </c>
      <c r="G16" s="285"/>
      <c r="H16" s="284">
        <f>ROUND('5_Úspora_za_1 km pod rámec Ref'!H16,2)</f>
        <v>0</v>
      </c>
      <c r="I16" s="285"/>
    </row>
    <row r="17" spans="1:9" ht="15" customHeight="1" x14ac:dyDescent="0.25">
      <c r="A17" s="72">
        <v>9</v>
      </c>
      <c r="B17" s="218" t="s">
        <v>27</v>
      </c>
      <c r="C17" s="218"/>
      <c r="D17" s="284">
        <f>ROUND('5_Úspora_za_1 km pod rámec Ref'!D17,2)</f>
        <v>0</v>
      </c>
      <c r="E17" s="285"/>
      <c r="F17" s="284">
        <f>ROUND('5_Úspora_za_1 km pod rámec Ref'!F17,2)</f>
        <v>0</v>
      </c>
      <c r="G17" s="285"/>
      <c r="H17" s="284">
        <f>ROUND('5_Úspora_za_1 km pod rámec Ref'!H17,2)</f>
        <v>0</v>
      </c>
      <c r="I17" s="285"/>
    </row>
    <row r="18" spans="1:9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</row>
    <row r="19" spans="1:9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</row>
    <row r="20" spans="1:9" ht="15" customHeight="1" x14ac:dyDescent="0.25">
      <c r="A20" s="72">
        <v>12</v>
      </c>
      <c r="B20" s="218" t="s">
        <v>22</v>
      </c>
      <c r="C20" s="218"/>
      <c r="D20" s="284">
        <f>ROUND('5_Úspora_za_1 km pod rámec Ref'!D20,2)</f>
        <v>0</v>
      </c>
      <c r="E20" s="285"/>
      <c r="F20" s="284">
        <f>ROUND('5_Úspora_za_1 km pod rámec Ref'!F20,2)</f>
        <v>0</v>
      </c>
      <c r="G20" s="285"/>
      <c r="H20" s="284">
        <f>ROUND('5_Úspora_za_1 km pod rámec Ref'!H20,2)</f>
        <v>0</v>
      </c>
      <c r="I20" s="285"/>
    </row>
    <row r="21" spans="1:9" ht="15" customHeight="1" x14ac:dyDescent="0.25">
      <c r="A21" s="72">
        <v>13</v>
      </c>
      <c r="B21" s="218" t="s">
        <v>23</v>
      </c>
      <c r="C21" s="218"/>
      <c r="D21" s="284">
        <f>ROUND('5_Úspora_za_1 km pod rámec Ref'!D21,2)</f>
        <v>0</v>
      </c>
      <c r="E21" s="285"/>
      <c r="F21" s="284">
        <f>ROUND('5_Úspora_za_1 km pod rámec Ref'!F21,2)</f>
        <v>0</v>
      </c>
      <c r="G21" s="285"/>
      <c r="H21" s="284">
        <f>ROUND('5_Úspora_za_1 km pod rámec Ref'!H21,2)</f>
        <v>0</v>
      </c>
      <c r="I21" s="285"/>
    </row>
    <row r="22" spans="1:9" ht="15" customHeight="1" x14ac:dyDescent="0.25">
      <c r="A22" s="72">
        <v>14</v>
      </c>
      <c r="B22" s="218" t="s">
        <v>24</v>
      </c>
      <c r="C22" s="218"/>
      <c r="D22" s="284">
        <f>ROUND('5_Úspora_za_1 km pod rámec Ref'!D22,2)</f>
        <v>0</v>
      </c>
      <c r="E22" s="285"/>
      <c r="F22" s="284">
        <f>ROUND('5_Úspora_za_1 km pod rámec Ref'!F22,2)</f>
        <v>0</v>
      </c>
      <c r="G22" s="285"/>
      <c r="H22" s="284">
        <f>ROUND('5_Úspora_za_1 km pod rámec Ref'!H22,2)</f>
        <v>0</v>
      </c>
      <c r="I22" s="285"/>
    </row>
    <row r="23" spans="1:9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3" t="s">
        <v>81</v>
      </c>
      <c r="B25" s="294"/>
      <c r="C25" s="295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</row>
    <row r="26" spans="1:9" ht="30.75" customHeight="1" thickBot="1" x14ac:dyDescent="0.3">
      <c r="A26" s="290" t="s">
        <v>80</v>
      </c>
      <c r="B26" s="291"/>
      <c r="C26" s="292"/>
      <c r="D26" s="244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4"/>
      <c r="F26" s="244"/>
      <c r="G26" s="244"/>
      <c r="H26" s="244"/>
      <c r="I26" s="245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6" t="s">
        <v>77</v>
      </c>
      <c r="C31" s="246"/>
      <c r="D31" s="246"/>
      <c r="E31" s="246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6" t="s">
        <v>46</v>
      </c>
      <c r="E32" s="246"/>
    </row>
    <row r="33" spans="1:13" x14ac:dyDescent="0.25">
      <c r="A33" s="62">
        <v>1</v>
      </c>
      <c r="B33" s="70">
        <v>8.3000000000000007</v>
      </c>
      <c r="C33" s="70">
        <v>7</v>
      </c>
      <c r="D33" s="239">
        <v>6.2</v>
      </c>
      <c r="E33" s="239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40">
        <f>H9</f>
        <v>0</v>
      </c>
      <c r="E34" s="240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9">
        <v>10.5</v>
      </c>
      <c r="E35" s="239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40">
        <f>H14+H15</f>
        <v>0</v>
      </c>
      <c r="E36" s="240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B25" sqref="B25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8</v>
      </c>
      <c r="B4" s="105" t="str">
        <f>'1_Ident_udaje'!C5</f>
        <v>Jičínsko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1" t="s">
        <v>34</v>
      </c>
      <c r="D6" s="282"/>
      <c r="E6" s="282"/>
      <c r="F6" s="282"/>
      <c r="G6" s="282"/>
      <c r="H6" s="283"/>
    </row>
    <row r="7" spans="1:13" s="16" customFormat="1" ht="24.95" customHeight="1" thickBot="1" x14ac:dyDescent="0.3">
      <c r="A7" s="43"/>
      <c r="B7" s="68"/>
      <c r="C7" s="287" t="s">
        <v>35</v>
      </c>
      <c r="D7" s="288"/>
      <c r="E7" s="287" t="s">
        <v>36</v>
      </c>
      <c r="F7" s="288"/>
      <c r="G7" s="287" t="s">
        <v>37</v>
      </c>
      <c r="H7" s="289"/>
    </row>
    <row r="8" spans="1:13" s="16" customFormat="1" ht="34.5" customHeight="1" thickBot="1" x14ac:dyDescent="0.3">
      <c r="A8" s="64" t="s">
        <v>28</v>
      </c>
      <c r="B8" s="74" t="s">
        <v>6</v>
      </c>
      <c r="C8" s="304" t="s">
        <v>29</v>
      </c>
      <c r="D8" s="305"/>
      <c r="E8" s="296" t="s">
        <v>5</v>
      </c>
      <c r="F8" s="305"/>
      <c r="G8" s="296" t="s">
        <v>7</v>
      </c>
      <c r="H8" s="297"/>
    </row>
    <row r="9" spans="1:13" s="16" customFormat="1" ht="35.1" customHeight="1" x14ac:dyDescent="0.25">
      <c r="A9" s="72">
        <v>1</v>
      </c>
      <c r="B9" s="75" t="s">
        <v>75</v>
      </c>
      <c r="C9" s="298">
        <f>SUM('3_Nákladove_položky_prep'!E9:F23)</f>
        <v>0.34</v>
      </c>
      <c r="D9" s="298"/>
      <c r="E9" s="298">
        <f>SUM('3_Nákladove_položky_prep'!I9:J23)</f>
        <v>0.34</v>
      </c>
      <c r="F9" s="298"/>
      <c r="G9" s="298">
        <f>SUM('3_Nákladove_položky_prep'!M9:N23)</f>
        <v>0.34</v>
      </c>
      <c r="H9" s="299"/>
    </row>
    <row r="10" spans="1:13" s="16" customFormat="1" ht="35.1" customHeight="1" x14ac:dyDescent="0.25">
      <c r="A10" s="76">
        <v>2</v>
      </c>
      <c r="B10" s="77" t="s">
        <v>73</v>
      </c>
      <c r="C10" s="300">
        <f>'4_Nákl_na_1kmnad rámec_Ref_prep'!D25</f>
        <v>0</v>
      </c>
      <c r="D10" s="306"/>
      <c r="E10" s="300">
        <f>'4_Nákl_na_1kmnad rámec_Ref_prep'!F25</f>
        <v>0</v>
      </c>
      <c r="F10" s="306"/>
      <c r="G10" s="300">
        <f>'4_Nákl_na_1kmnad rámec_Ref_prep'!H25</f>
        <v>0</v>
      </c>
      <c r="H10" s="301"/>
    </row>
    <row r="11" spans="1:13" s="16" customFormat="1" ht="35.1" customHeight="1" x14ac:dyDescent="0.25">
      <c r="A11" s="76">
        <v>3</v>
      </c>
      <c r="B11" s="77" t="s">
        <v>74</v>
      </c>
      <c r="C11" s="300">
        <f>'5_Úspora_za_1kmpodrámec Ref_pre'!D25</f>
        <v>0</v>
      </c>
      <c r="D11" s="306"/>
      <c r="E11" s="300">
        <f>'5_Úspora_za_1kmpodrámec Ref_pre'!F25</f>
        <v>0</v>
      </c>
      <c r="F11" s="306"/>
      <c r="G11" s="300">
        <f>'5_Úspora_za_1kmpodrámec Ref_pre'!H25</f>
        <v>0</v>
      </c>
      <c r="H11" s="301"/>
    </row>
    <row r="12" spans="1:13" ht="35.1" customHeight="1" thickBot="1" x14ac:dyDescent="0.3">
      <c r="A12" s="73">
        <v>4</v>
      </c>
      <c r="B12" s="108" t="s">
        <v>88</v>
      </c>
      <c r="C12" s="302">
        <f>SUM('3_Nákladove_položky_prep'!F9:F23)*'2_Spec_rozsahu_zakázky'!D18/'2_Spec_rozsahu_zakázky'!D12</f>
        <v>21447.575789473685</v>
      </c>
      <c r="D12" s="302"/>
      <c r="E12" s="302">
        <f>SUM('3_Nákladove_položky_prep'!J9:J23)*'2_Spec_rozsahu_zakázky'!F18/'2_Spec_rozsahu_zakázky'!F12</f>
        <v>22558.902857142857</v>
      </c>
      <c r="F12" s="302"/>
      <c r="G12" s="302">
        <f>SUM('3_Nákladove_položky_prep'!N9:N23)*'2_Spec_rozsahu_zakázky'!H18/'2_Spec_rozsahu_zakázky'!H12</f>
        <v>19444.345000000001</v>
      </c>
      <c r="H12" s="303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uEKWuxFMmwLyjuyxCPpv120kCd50HKswuUPt2t2LkPtCBUawOODZ+EMPIdxrfAPKmcLP8uH8f9LXncRW/DcRoQ==" saltValue="B4XQrbhao53VuTcxP/PFrA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pxAfyHHTuJYrGT+usCiON1tEWac=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XN5EQa+FJBTpb4t9pyK8kwDcFbI=</DigestValue>
    </Reference>
  </SignedInfo>
  <SignatureValue>VjROFwQAnxU164BIl1fqrCr4LXOjn0FPcYY/DPhxTfFU7g035VI00swCPRLxDSqedTy5QN1EwC+2
UImGV1tUolpyNQjnw66iTglyoxr1eBwbY9fMbpTjfYPIGx7QiZS0YGI7jHrghHW8eeful/v8vVtV
Ptx+wO+d+aYav6Uqguh81nHhAZGMyX3hDo2QyPya8qjFaEmULF4FZU1OSu/LMxsGToyOmgdyN5JZ
meEbhvCEGvu0qCaWLLJ1W1lmXEBwN2f7843BZxiXlet1nEw5bb69pFKiXoZkLLmYTpjbRkyd4sVK
GhyY7tDxmse3i9tViD7RoGj0jXPL6+j9a+f5eg==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kr14CyFJOflpbf0Y0EeKLoWuUGE=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l4MdrSm9Co9OlvWvZMyXKMSaxeM=</DigestValue>
      </Reference>
      <Reference URI="/xl/worksheets/sheet6.xml?ContentType=application/vnd.openxmlformats-officedocument.spreadsheetml.worksheet+xml">
        <DigestMethod Algorithm="http://www.w3.org/2000/09/xmldsig#sha1"/>
        <DigestValue>N8AAUQxvhOPQZq9WV2Dme3HY8FI=</DigestValue>
      </Reference>
      <Reference URI="/xl/worksheets/sheet7.xml?ContentType=application/vnd.openxmlformats-officedocument.spreadsheetml.worksheet+xml">
        <DigestMethod Algorithm="http://www.w3.org/2000/09/xmldsig#sha1"/>
        <DigestValue>o7YgmZLui8rc0Hzsjv7cQ68wow0=</DigestValue>
      </Reference>
      <Reference URI="/xl/worksheets/sheet5.xml?ContentType=application/vnd.openxmlformats-officedocument.spreadsheetml.worksheet+xml">
        <DigestMethod Algorithm="http://www.w3.org/2000/09/xmldsig#sha1"/>
        <DigestValue>AHW03bSkAeb2THA0aOfHNDnAMZc=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eQ5EVX9cbr0TQCXpj9IOS/IDbJA=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l4MdrSm9Co9OlvWvZMyXKMSaxeM=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opDVRrKnspKxoaY8672+LRYvMZw=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JDhsh9H4c9yAJna66WFCgGYQCL8=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LBHnVFNl6njtpXPwMcPvrS4/eFk=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Ra6gR86PgjHxZjILgmpiOK3YBpk=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/Xj94K2sDUmhT4OFaggriGhElaE=</DigestValue>
      </Reference>
      <Reference URI="/xl/worksheets/sheet8.xml?ContentType=application/vnd.openxmlformats-officedocument.spreadsheetml.worksheet+xml">
        <DigestMethod Algorithm="http://www.w3.org/2000/09/xmldsig#sha1"/>
        <DigestValue>1OdFqocgiMtUo+pIEMsS7aFFma0=</DigestValue>
      </Reference>
      <Reference URI="/xl/worksheets/sheet9.xml?ContentType=application/vnd.openxmlformats-officedocument.spreadsheetml.worksheet+xml">
        <DigestMethod Algorithm="http://www.w3.org/2000/09/xmldsig#sha1"/>
        <DigestValue>+xD7YRbGd0fUpLrY50PjFyenaP0=</DigestValue>
      </Reference>
      <Reference URI="/xl/worksheets/sheet10.xml?ContentType=application/vnd.openxmlformats-officedocument.spreadsheetml.worksheet+xml">
        <DigestMethod Algorithm="http://www.w3.org/2000/09/xmldsig#sha1"/>
        <DigestValue>yt+W9eaVN3EUMQomGO7QsVdJZ4s=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mAVOZLpWQxweQSqq8GhSA9D00AI=</DigestValue>
      </Reference>
      <Reference URI="/xl/worksheets/sheet2.xml?ContentType=application/vnd.openxmlformats-officedocument.spreadsheetml.worksheet+xml">
        <DigestMethod Algorithm="http://www.w3.org/2000/09/xmldsig#sha1"/>
        <DigestValue>ln7rToehcA/iTq4q+/8YIUwKxoo=</DigestValue>
      </Reference>
      <Reference URI="/xl/worksheets/sheet4.xml?ContentType=application/vnd.openxmlformats-officedocument.spreadsheetml.worksheet+xml">
        <DigestMethod Algorithm="http://www.w3.org/2000/09/xmldsig#sha1"/>
        <DigestValue>FwbDjQLidEll7eYHETHArhxa1bo=</DigestValue>
      </Reference>
      <Reference URI="/xl/workbook.xml?ContentType=application/vnd.openxmlformats-officedocument.spreadsheetml.sheet.main+xml">
        <DigestMethod Algorithm="http://www.w3.org/2000/09/xmldsig#sha1"/>
        <DigestValue>JkGHcLCFBfUlC5HdXmn8sgz0hCI=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C78ueefvW9mHAX4Dapxl+o25t4Q=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NcscSiRMjyPNfaQh0kN+V8mYOw0=</DigestValue>
      </Reference>
      <Reference URI="/xl/styles.xml?ContentType=application/vnd.openxmlformats-officedocument.spreadsheetml.styles+xml">
        <DigestMethod Algorithm="http://www.w3.org/2000/09/xmldsig#sha1"/>
        <DigestValue>LQVDqNZAkQiI98DmyKysr8eKirw=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2016-01-13T14:08:11Z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2016-01-13T14:08:11Z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Šandová Alena Ing.</cp:lastModifiedBy>
  <cp:lastPrinted>2015-09-05T15:03:20Z</cp:lastPrinted>
  <dcterms:created xsi:type="dcterms:W3CDTF">2015-02-02T14:01:48Z</dcterms:created>
  <dcterms:modified xsi:type="dcterms:W3CDTF">2016-01-08T11:58:48Z</dcterms:modified>
</cp:coreProperties>
</file>