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295" tabRatio="987"/>
  </bookViews>
  <sheets>
    <sheet name="1.Měsíční Odměna" sheetId="2" r:id="rId1"/>
    <sheet name="2.Podrobná měsíční Odměna" sheetId="1" r:id="rId2"/>
    <sheet name="3.Podrobná objížďka" sheetId="3" r:id="rId3"/>
    <sheet name="4.Podrobné ostatní náklady" sheetId="8" r:id="rId4"/>
    <sheet name="5.Celkové vyúčtování nákladů" sheetId="4" r:id="rId5"/>
    <sheet name="6.Evidence neodjetých spojů" sheetId="5" r:id="rId6"/>
    <sheet name="7.Evidence zpožděných spojů" sheetId="6" r:id="rId7"/>
    <sheet name="8.Evidence vozidel" sheetId="7" r:id="rId8"/>
    <sheet name="9. Evidence nefunkčních OZ" sheetId="10" r:id="rId9"/>
  </sheets>
  <definedNames>
    <definedName name="_Toc358202476" localSheetId="7">'8.Evidence vozidel'!$A$85</definedName>
    <definedName name="_xlnm.Print_Area" localSheetId="1">'2.Podrobná měsíční Odměna'!$A$1:$AA$70</definedName>
    <definedName name="_xlnm.Print_Area" localSheetId="3">'4.Podrobné ostatní náklady'!$A$1:$N$144</definedName>
    <definedName name="_xlnm.Print_Area" localSheetId="4">'5.Celkové vyúčtování nákladů'!$A$1:$G$52</definedName>
    <definedName name="_xlnm.Print_Area" localSheetId="5">'6.Evidence neodjetých spojů'!$A$1:$H$51</definedName>
    <definedName name="_xlnm.Print_Area" localSheetId="6">'7.Evidence zpožděných spojů'!$A$1:$J$53</definedName>
    <definedName name="_xlnm.Print_Area" localSheetId="7">'8.Evidence vozidel'!$A$1:$R$51</definedName>
    <definedName name="_xlnm.Print_Area" localSheetId="8">'9. Evidence nefunkčních OZ'!$A$1:$F$26</definedName>
  </definedNames>
  <calcPr calcId="152511"/>
</workbook>
</file>

<file path=xl/calcChain.xml><?xml version="1.0" encoding="utf-8"?>
<calcChain xmlns="http://schemas.openxmlformats.org/spreadsheetml/2006/main">
  <c r="O10" i="7" l="1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9" i="7"/>
  <c r="K75" i="7" s="1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C62" i="7"/>
  <c r="B63" i="7"/>
  <c r="K74" i="7" l="1"/>
  <c r="K68" i="7"/>
  <c r="K69" i="7"/>
  <c r="D24" i="2"/>
  <c r="F19" i="2" l="1"/>
  <c r="D17" i="2"/>
  <c r="N11" i="1"/>
  <c r="G36" i="4" l="1"/>
  <c r="H8" i="3"/>
  <c r="I8" i="3" s="1"/>
  <c r="H119" i="8"/>
  <c r="I119" i="8" s="1"/>
  <c r="J119" i="8" s="1"/>
  <c r="M11" i="1"/>
  <c r="J11" i="1"/>
  <c r="H130" i="8"/>
  <c r="I130" i="8" s="1"/>
  <c r="J130" i="8" s="1"/>
  <c r="H129" i="8"/>
  <c r="I129" i="8" s="1"/>
  <c r="J129" i="8" s="1"/>
  <c r="H128" i="8"/>
  <c r="I128" i="8" s="1"/>
  <c r="J128" i="8" s="1"/>
  <c r="H127" i="8"/>
  <c r="I127" i="8" s="1"/>
  <c r="J127" i="8" s="1"/>
  <c r="H126" i="8"/>
  <c r="I126" i="8" s="1"/>
  <c r="J126" i="8" s="1"/>
  <c r="H125" i="8"/>
  <c r="I125" i="8" s="1"/>
  <c r="J125" i="8" s="1"/>
  <c r="H124" i="8"/>
  <c r="I124" i="8" s="1"/>
  <c r="J124" i="8" s="1"/>
  <c r="H123" i="8"/>
  <c r="I123" i="8" s="1"/>
  <c r="J123" i="8" s="1"/>
  <c r="H122" i="8"/>
  <c r="I122" i="8" s="1"/>
  <c r="J122" i="8" s="1"/>
  <c r="H121" i="8"/>
  <c r="I121" i="8" s="1"/>
  <c r="J121" i="8" s="1"/>
  <c r="H120" i="8"/>
  <c r="I120" i="8" s="1"/>
  <c r="J120" i="8" s="1"/>
  <c r="I131" i="8" l="1"/>
  <c r="J131" i="8"/>
  <c r="G41" i="4"/>
  <c r="G42" i="4"/>
  <c r="G43" i="4"/>
  <c r="G37" i="4" l="1"/>
  <c r="G38" i="4"/>
  <c r="F19" i="4"/>
  <c r="F23" i="4" s="1"/>
  <c r="G23" i="4" s="1"/>
  <c r="G19" i="4" l="1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9" i="7"/>
  <c r="G9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10" i="7"/>
  <c r="G35" i="7" l="1"/>
  <c r="D68" i="7" s="1"/>
  <c r="D74" i="7" l="1"/>
  <c r="G24" i="6" l="1"/>
  <c r="H24" i="6"/>
  <c r="G25" i="6"/>
  <c r="H25" i="6"/>
  <c r="K53" i="8"/>
  <c r="L53" i="8" s="1"/>
  <c r="M53" i="8" s="1"/>
  <c r="K52" i="8"/>
  <c r="L52" i="8" s="1"/>
  <c r="M52" i="8" s="1"/>
  <c r="K51" i="8"/>
  <c r="L51" i="8" s="1"/>
  <c r="M51" i="8" s="1"/>
  <c r="K50" i="8"/>
  <c r="L50" i="8" s="1"/>
  <c r="M50" i="8" s="1"/>
  <c r="I17" i="8"/>
  <c r="J17" i="8" s="1"/>
  <c r="K17" i="8" s="1"/>
  <c r="I16" i="8"/>
  <c r="J16" i="8" s="1"/>
  <c r="K16" i="8" s="1"/>
  <c r="I15" i="8"/>
  <c r="J15" i="8" s="1"/>
  <c r="K15" i="8" s="1"/>
  <c r="I14" i="8"/>
  <c r="J14" i="8" s="1"/>
  <c r="K14" i="8" s="1"/>
  <c r="H16" i="3"/>
  <c r="I16" i="3" s="1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H17" i="3"/>
  <c r="I17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18" i="3"/>
  <c r="I18" i="3" s="1"/>
  <c r="H15" i="3"/>
  <c r="I15" i="3" s="1"/>
  <c r="X50" i="1"/>
  <c r="N50" i="1"/>
  <c r="Z50" i="1" s="1"/>
  <c r="M50" i="1"/>
  <c r="J50" i="1"/>
  <c r="O50" i="1" s="1"/>
  <c r="Y50" i="1" s="1"/>
  <c r="D50" i="1"/>
  <c r="X40" i="1"/>
  <c r="N40" i="1"/>
  <c r="Z40" i="1" s="1"/>
  <c r="M40" i="1"/>
  <c r="J40" i="1"/>
  <c r="O40" i="1" s="1"/>
  <c r="Y40" i="1" s="1"/>
  <c r="D40" i="1"/>
  <c r="X39" i="1"/>
  <c r="N39" i="1"/>
  <c r="Z39" i="1" s="1"/>
  <c r="M39" i="1"/>
  <c r="J39" i="1"/>
  <c r="O39" i="1" s="1"/>
  <c r="Y39" i="1" s="1"/>
  <c r="D39" i="1"/>
  <c r="X38" i="1"/>
  <c r="N38" i="1"/>
  <c r="Z38" i="1" s="1"/>
  <c r="M38" i="1"/>
  <c r="J38" i="1"/>
  <c r="O38" i="1" s="1"/>
  <c r="Y38" i="1" s="1"/>
  <c r="D38" i="1"/>
  <c r="X37" i="1"/>
  <c r="N37" i="1"/>
  <c r="Z37" i="1" s="1"/>
  <c r="M37" i="1"/>
  <c r="J37" i="1"/>
  <c r="O37" i="1" s="1"/>
  <c r="Y37" i="1" s="1"/>
  <c r="D37" i="1"/>
  <c r="X36" i="1"/>
  <c r="N36" i="1"/>
  <c r="Z36" i="1" s="1"/>
  <c r="M36" i="1"/>
  <c r="J36" i="1"/>
  <c r="O36" i="1" s="1"/>
  <c r="Y36" i="1" s="1"/>
  <c r="D36" i="1"/>
  <c r="X35" i="1"/>
  <c r="N35" i="1"/>
  <c r="Z35" i="1" s="1"/>
  <c r="M35" i="1"/>
  <c r="J35" i="1"/>
  <c r="O35" i="1" s="1"/>
  <c r="Y35" i="1" s="1"/>
  <c r="D35" i="1"/>
  <c r="X41" i="1"/>
  <c r="N41" i="1"/>
  <c r="Z41" i="1" s="1"/>
  <c r="M41" i="1"/>
  <c r="J41" i="1"/>
  <c r="O41" i="1" s="1"/>
  <c r="Y41" i="1" s="1"/>
  <c r="D41" i="1"/>
  <c r="X34" i="1"/>
  <c r="N34" i="1"/>
  <c r="Z34" i="1" s="1"/>
  <c r="M34" i="1"/>
  <c r="J34" i="1"/>
  <c r="O34" i="1" s="1"/>
  <c r="Y34" i="1" s="1"/>
  <c r="D34" i="1"/>
  <c r="X33" i="1"/>
  <c r="N33" i="1"/>
  <c r="Z33" i="1" s="1"/>
  <c r="M33" i="1"/>
  <c r="J33" i="1"/>
  <c r="O33" i="1" s="1"/>
  <c r="Y33" i="1" s="1"/>
  <c r="D33" i="1"/>
  <c r="X32" i="1"/>
  <c r="N32" i="1"/>
  <c r="Z32" i="1" s="1"/>
  <c r="M32" i="1"/>
  <c r="J32" i="1"/>
  <c r="O32" i="1" s="1"/>
  <c r="Y32" i="1" s="1"/>
  <c r="D32" i="1"/>
  <c r="X31" i="1"/>
  <c r="N31" i="1"/>
  <c r="Z31" i="1" s="1"/>
  <c r="M31" i="1"/>
  <c r="J31" i="1"/>
  <c r="O31" i="1" s="1"/>
  <c r="Y31" i="1" s="1"/>
  <c r="D31" i="1"/>
  <c r="X30" i="1"/>
  <c r="N30" i="1"/>
  <c r="Z30" i="1" s="1"/>
  <c r="M30" i="1"/>
  <c r="J30" i="1"/>
  <c r="O30" i="1" s="1"/>
  <c r="Y30" i="1" s="1"/>
  <c r="D30" i="1"/>
  <c r="X29" i="1"/>
  <c r="N29" i="1"/>
  <c r="Z29" i="1" s="1"/>
  <c r="M29" i="1"/>
  <c r="J29" i="1"/>
  <c r="O29" i="1" s="1"/>
  <c r="Y29" i="1" s="1"/>
  <c r="D29" i="1"/>
  <c r="X28" i="1"/>
  <c r="N28" i="1"/>
  <c r="Z28" i="1" s="1"/>
  <c r="M28" i="1"/>
  <c r="J28" i="1"/>
  <c r="O28" i="1" s="1"/>
  <c r="Y28" i="1" s="1"/>
  <c r="D28" i="1"/>
  <c r="X27" i="1"/>
  <c r="N27" i="1"/>
  <c r="Z27" i="1" s="1"/>
  <c r="M27" i="1"/>
  <c r="J27" i="1"/>
  <c r="O27" i="1" s="1"/>
  <c r="Y27" i="1" s="1"/>
  <c r="D27" i="1"/>
  <c r="X26" i="1"/>
  <c r="N26" i="1"/>
  <c r="Z26" i="1" s="1"/>
  <c r="M26" i="1"/>
  <c r="J26" i="1"/>
  <c r="O26" i="1" s="1"/>
  <c r="Y26" i="1" s="1"/>
  <c r="D26" i="1"/>
  <c r="X25" i="1"/>
  <c r="N25" i="1"/>
  <c r="Z25" i="1" s="1"/>
  <c r="M25" i="1"/>
  <c r="J25" i="1"/>
  <c r="O25" i="1" s="1"/>
  <c r="Y25" i="1" s="1"/>
  <c r="D25" i="1"/>
  <c r="X24" i="1"/>
  <c r="N24" i="1"/>
  <c r="Z24" i="1" s="1"/>
  <c r="M24" i="1"/>
  <c r="J24" i="1"/>
  <c r="O24" i="1" s="1"/>
  <c r="Y24" i="1" s="1"/>
  <c r="D24" i="1"/>
  <c r="X23" i="1"/>
  <c r="N23" i="1"/>
  <c r="Z23" i="1" s="1"/>
  <c r="M23" i="1"/>
  <c r="J23" i="1"/>
  <c r="O23" i="1" s="1"/>
  <c r="Y23" i="1" s="1"/>
  <c r="D23" i="1"/>
  <c r="X22" i="1"/>
  <c r="N22" i="1"/>
  <c r="Z22" i="1" s="1"/>
  <c r="M22" i="1"/>
  <c r="J22" i="1"/>
  <c r="O22" i="1" s="1"/>
  <c r="Y22" i="1" s="1"/>
  <c r="D22" i="1"/>
  <c r="X21" i="1"/>
  <c r="N21" i="1"/>
  <c r="Z21" i="1" s="1"/>
  <c r="M21" i="1"/>
  <c r="J21" i="1"/>
  <c r="O21" i="1" s="1"/>
  <c r="Y21" i="1" s="1"/>
  <c r="D21" i="1"/>
  <c r="X20" i="1"/>
  <c r="N20" i="1"/>
  <c r="Z20" i="1" s="1"/>
  <c r="M20" i="1"/>
  <c r="J20" i="1"/>
  <c r="O20" i="1" s="1"/>
  <c r="Y20" i="1" s="1"/>
  <c r="D20" i="1"/>
  <c r="X19" i="1"/>
  <c r="N19" i="1"/>
  <c r="Z19" i="1" s="1"/>
  <c r="M19" i="1"/>
  <c r="J19" i="1"/>
  <c r="O19" i="1" s="1"/>
  <c r="Y19" i="1" s="1"/>
  <c r="D19" i="1"/>
  <c r="X18" i="1"/>
  <c r="N18" i="1"/>
  <c r="Z18" i="1" s="1"/>
  <c r="M18" i="1"/>
  <c r="J18" i="1"/>
  <c r="O18" i="1" s="1"/>
  <c r="Y18" i="1" s="1"/>
  <c r="D18" i="1"/>
  <c r="X17" i="1"/>
  <c r="N17" i="1"/>
  <c r="Z17" i="1" s="1"/>
  <c r="M17" i="1"/>
  <c r="J17" i="1"/>
  <c r="O17" i="1" s="1"/>
  <c r="Y17" i="1" s="1"/>
  <c r="D17" i="1"/>
  <c r="X16" i="1"/>
  <c r="N16" i="1"/>
  <c r="Z16" i="1" s="1"/>
  <c r="M16" i="1"/>
  <c r="J16" i="1"/>
  <c r="O16" i="1" s="1"/>
  <c r="Y16" i="1" s="1"/>
  <c r="D16" i="1"/>
  <c r="X15" i="1"/>
  <c r="N15" i="1"/>
  <c r="Z15" i="1" s="1"/>
  <c r="M15" i="1"/>
  <c r="J15" i="1"/>
  <c r="O15" i="1" s="1"/>
  <c r="Y15" i="1" s="1"/>
  <c r="D15" i="1"/>
  <c r="X14" i="1"/>
  <c r="N14" i="1"/>
  <c r="Z14" i="1" s="1"/>
  <c r="M14" i="1"/>
  <c r="J14" i="1"/>
  <c r="O14" i="1" s="1"/>
  <c r="Y14" i="1" s="1"/>
  <c r="D14" i="1"/>
  <c r="D31" i="2"/>
  <c r="D12" i="1"/>
  <c r="D13" i="1"/>
  <c r="D42" i="1"/>
  <c r="D43" i="1"/>
  <c r="D44" i="1"/>
  <c r="D45" i="1"/>
  <c r="D46" i="1"/>
  <c r="D47" i="1"/>
  <c r="D48" i="1"/>
  <c r="D49" i="1"/>
  <c r="D51" i="1"/>
  <c r="D52" i="1"/>
  <c r="D53" i="1"/>
  <c r="J12" i="1"/>
  <c r="O12" i="1" s="1"/>
  <c r="Y12" i="1" s="1"/>
  <c r="J13" i="1"/>
  <c r="O13" i="1" s="1"/>
  <c r="Y13" i="1" s="1"/>
  <c r="J42" i="1"/>
  <c r="O42" i="1" s="1"/>
  <c r="Y42" i="1" s="1"/>
  <c r="J43" i="1"/>
  <c r="O43" i="1" s="1"/>
  <c r="Y43" i="1" s="1"/>
  <c r="J44" i="1"/>
  <c r="O44" i="1" s="1"/>
  <c r="Y44" i="1" s="1"/>
  <c r="J45" i="1"/>
  <c r="O45" i="1" s="1"/>
  <c r="Y45" i="1" s="1"/>
  <c r="J46" i="1"/>
  <c r="O46" i="1" s="1"/>
  <c r="Y46" i="1" s="1"/>
  <c r="J47" i="1"/>
  <c r="O47" i="1" s="1"/>
  <c r="Y47" i="1" s="1"/>
  <c r="J48" i="1"/>
  <c r="O48" i="1" s="1"/>
  <c r="Y48" i="1" s="1"/>
  <c r="J49" i="1"/>
  <c r="O49" i="1" s="1"/>
  <c r="Y49" i="1" s="1"/>
  <c r="J51" i="1"/>
  <c r="O51" i="1" s="1"/>
  <c r="Y51" i="1" s="1"/>
  <c r="J52" i="1"/>
  <c r="O52" i="1" s="1"/>
  <c r="Y52" i="1" s="1"/>
  <c r="J53" i="1"/>
  <c r="O53" i="1" s="1"/>
  <c r="Y53" i="1" s="1"/>
  <c r="M12" i="1"/>
  <c r="N12" i="1"/>
  <c r="Z12" i="1" s="1"/>
  <c r="M13" i="1"/>
  <c r="N13" i="1"/>
  <c r="Z13" i="1" s="1"/>
  <c r="M42" i="1"/>
  <c r="N42" i="1"/>
  <c r="Z42" i="1" s="1"/>
  <c r="M43" i="1"/>
  <c r="N43" i="1"/>
  <c r="Z43" i="1" s="1"/>
  <c r="M44" i="1"/>
  <c r="N44" i="1"/>
  <c r="M45" i="1"/>
  <c r="N45" i="1"/>
  <c r="Z45" i="1" s="1"/>
  <c r="M46" i="1"/>
  <c r="N46" i="1"/>
  <c r="Z46" i="1" s="1"/>
  <c r="M47" i="1"/>
  <c r="N47" i="1"/>
  <c r="Z47" i="1" s="1"/>
  <c r="M48" i="1"/>
  <c r="N48" i="1"/>
  <c r="Z48" i="1" s="1"/>
  <c r="M49" i="1"/>
  <c r="N49" i="1"/>
  <c r="Z49" i="1" s="1"/>
  <c r="M51" i="1"/>
  <c r="N51" i="1"/>
  <c r="Z51" i="1" s="1"/>
  <c r="M52" i="1"/>
  <c r="N52" i="1"/>
  <c r="Z52" i="1" s="1"/>
  <c r="M53" i="1"/>
  <c r="N53" i="1"/>
  <c r="Z53" i="1" s="1"/>
  <c r="X12" i="1"/>
  <c r="X13" i="1"/>
  <c r="X42" i="1"/>
  <c r="X43" i="1"/>
  <c r="X44" i="1"/>
  <c r="X45" i="1"/>
  <c r="X46" i="1"/>
  <c r="X47" i="1"/>
  <c r="X48" i="1"/>
  <c r="X49" i="1"/>
  <c r="X51" i="1"/>
  <c r="X52" i="1"/>
  <c r="X53" i="1"/>
  <c r="D11" i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K45" i="8"/>
  <c r="L45" i="8" s="1"/>
  <c r="M45" i="8" s="1"/>
  <c r="K54" i="8"/>
  <c r="L54" i="8" s="1"/>
  <c r="M54" i="8" s="1"/>
  <c r="K49" i="8"/>
  <c r="L49" i="8" s="1"/>
  <c r="M49" i="8" s="1"/>
  <c r="K48" i="8"/>
  <c r="L48" i="8" s="1"/>
  <c r="M48" i="8" s="1"/>
  <c r="K47" i="8"/>
  <c r="L47" i="8" s="1"/>
  <c r="M47" i="8" s="1"/>
  <c r="K46" i="8"/>
  <c r="L46" i="8" s="1"/>
  <c r="M46" i="8" s="1"/>
  <c r="L21" i="8"/>
  <c r="I9" i="8"/>
  <c r="J9" i="8" s="1"/>
  <c r="J23" i="3"/>
  <c r="I13" i="8"/>
  <c r="J13" i="8" s="1"/>
  <c r="K13" i="8" s="1"/>
  <c r="I18" i="8"/>
  <c r="J18" i="8" s="1"/>
  <c r="K18" i="8" s="1"/>
  <c r="I19" i="8"/>
  <c r="J19" i="8" s="1"/>
  <c r="K19" i="8" s="1"/>
  <c r="I20" i="8"/>
  <c r="J20" i="8" s="1"/>
  <c r="K20" i="8" s="1"/>
  <c r="I12" i="8"/>
  <c r="J12" i="8" s="1"/>
  <c r="K12" i="8" s="1"/>
  <c r="I11" i="8"/>
  <c r="J11" i="8" s="1"/>
  <c r="K11" i="8" s="1"/>
  <c r="I10" i="8"/>
  <c r="J10" i="8" s="1"/>
  <c r="K10" i="8" s="1"/>
  <c r="H19" i="3"/>
  <c r="I19" i="3" s="1"/>
  <c r="H20" i="3"/>
  <c r="I20" i="3" s="1"/>
  <c r="H21" i="3"/>
  <c r="I21" i="3" s="1"/>
  <c r="H22" i="3"/>
  <c r="I22" i="3" s="1"/>
  <c r="P14" i="1" l="1"/>
  <c r="P22" i="1"/>
  <c r="P37" i="1"/>
  <c r="AA37" i="1" s="1"/>
  <c r="P50" i="1"/>
  <c r="AA50" i="1" s="1"/>
  <c r="P38" i="1"/>
  <c r="AA38" i="1" s="1"/>
  <c r="P17" i="1"/>
  <c r="AA17" i="1" s="1"/>
  <c r="P21" i="1"/>
  <c r="AA21" i="1" s="1"/>
  <c r="P36" i="1"/>
  <c r="AA36" i="1" s="1"/>
  <c r="P40" i="1"/>
  <c r="AA40" i="1" s="1"/>
  <c r="P24" i="1"/>
  <c r="AA24" i="1" s="1"/>
  <c r="P35" i="1"/>
  <c r="AA35" i="1" s="1"/>
  <c r="P44" i="1"/>
  <c r="AA44" i="1" s="1"/>
  <c r="P19" i="1"/>
  <c r="AA19" i="1" s="1"/>
  <c r="P39" i="1"/>
  <c r="AA39" i="1" s="1"/>
  <c r="P16" i="1"/>
  <c r="AA16" i="1" s="1"/>
  <c r="P20" i="1"/>
  <c r="AA20" i="1" s="1"/>
  <c r="P27" i="1"/>
  <c r="AA27" i="1" s="1"/>
  <c r="P41" i="1"/>
  <c r="AA41" i="1" s="1"/>
  <c r="P15" i="1"/>
  <c r="AA15" i="1" s="1"/>
  <c r="P18" i="1"/>
  <c r="AA18" i="1" s="1"/>
  <c r="P25" i="1"/>
  <c r="AA25" i="1" s="1"/>
  <c r="P33" i="1"/>
  <c r="AA33" i="1" s="1"/>
  <c r="P48" i="1"/>
  <c r="AA48" i="1" s="1"/>
  <c r="P23" i="1"/>
  <c r="AA23" i="1" s="1"/>
  <c r="P29" i="1"/>
  <c r="AA29" i="1" s="1"/>
  <c r="P31" i="1"/>
  <c r="AA31" i="1" s="1"/>
  <c r="AA14" i="1"/>
  <c r="AA22" i="1"/>
  <c r="P26" i="1"/>
  <c r="AA26" i="1" s="1"/>
  <c r="P28" i="1"/>
  <c r="AA28" i="1" s="1"/>
  <c r="P30" i="1"/>
  <c r="AA30" i="1" s="1"/>
  <c r="P32" i="1"/>
  <c r="AA32" i="1" s="1"/>
  <c r="P34" i="1"/>
  <c r="AA34" i="1" s="1"/>
  <c r="P49" i="1"/>
  <c r="AA49" i="1" s="1"/>
  <c r="P13" i="1"/>
  <c r="AA13" i="1" s="1"/>
  <c r="M54" i="1"/>
  <c r="P42" i="1"/>
  <c r="AA42" i="1" s="1"/>
  <c r="P53" i="1"/>
  <c r="AA53" i="1" s="1"/>
  <c r="P47" i="1"/>
  <c r="AA47" i="1" s="1"/>
  <c r="P46" i="1"/>
  <c r="AA46" i="1" s="1"/>
  <c r="N54" i="1"/>
  <c r="P45" i="1"/>
  <c r="AA45" i="1" s="1"/>
  <c r="Z11" i="1"/>
  <c r="Z44" i="1"/>
  <c r="P51" i="1"/>
  <c r="AA51" i="1" s="1"/>
  <c r="P43" i="1"/>
  <c r="AA43" i="1" s="1"/>
  <c r="P52" i="1"/>
  <c r="AA52" i="1" s="1"/>
  <c r="P12" i="1"/>
  <c r="AA12" i="1" s="1"/>
  <c r="P11" i="1"/>
  <c r="I86" i="8"/>
  <c r="K9" i="8"/>
  <c r="K21" i="8" s="1"/>
  <c r="J21" i="8"/>
  <c r="M55" i="8"/>
  <c r="I23" i="3"/>
  <c r="X11" i="1"/>
  <c r="O54" i="1" l="1"/>
  <c r="K59" i="7"/>
  <c r="K58" i="7"/>
  <c r="P54" i="1"/>
  <c r="O11" i="1" l="1"/>
  <c r="Y11" i="1" s="1"/>
  <c r="L68" i="7"/>
  <c r="L74" i="7"/>
  <c r="L58" i="7"/>
  <c r="Y54" i="1" l="1"/>
  <c r="C59" i="7"/>
  <c r="C60" i="7"/>
  <c r="C61" i="7"/>
  <c r="C58" i="7"/>
  <c r="AA11" i="1" l="1"/>
  <c r="AA54" i="1" s="1"/>
  <c r="C63" i="7"/>
  <c r="F20" i="4" l="1"/>
  <c r="F28" i="4" s="1"/>
  <c r="G28" i="4" s="1"/>
  <c r="F27" i="4"/>
  <c r="E44" i="5"/>
  <c r="E43" i="5"/>
  <c r="E42" i="5"/>
  <c r="E41" i="5"/>
  <c r="E40" i="5"/>
  <c r="E39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G38" i="6"/>
  <c r="G29" i="6"/>
  <c r="G28" i="6"/>
  <c r="G27" i="6"/>
  <c r="G26" i="6"/>
  <c r="G23" i="6"/>
  <c r="G37" i="6"/>
  <c r="G36" i="6"/>
  <c r="G35" i="6"/>
  <c r="G34" i="6"/>
  <c r="G33" i="6"/>
  <c r="G32" i="6"/>
  <c r="G31" i="6"/>
  <c r="G30" i="6"/>
  <c r="G22" i="6"/>
  <c r="G21" i="6"/>
  <c r="G20" i="6"/>
  <c r="G19" i="6"/>
  <c r="G18" i="6"/>
  <c r="G17" i="6"/>
  <c r="G16" i="6"/>
  <c r="G15" i="6"/>
  <c r="G14" i="6"/>
  <c r="G13" i="6"/>
  <c r="G47" i="6"/>
  <c r="G46" i="6"/>
  <c r="G45" i="6"/>
  <c r="G44" i="6"/>
  <c r="G43" i="6"/>
  <c r="G42" i="6"/>
  <c r="G41" i="6"/>
  <c r="G40" i="6"/>
  <c r="G39" i="6"/>
  <c r="G12" i="6"/>
  <c r="G11" i="6"/>
  <c r="G10" i="6"/>
  <c r="G9" i="6"/>
  <c r="H9" i="6" s="1"/>
  <c r="G8" i="6"/>
  <c r="H8" i="6" s="1"/>
  <c r="E9" i="5"/>
  <c r="F9" i="5" s="1"/>
  <c r="E10" i="5"/>
  <c r="E11" i="5"/>
  <c r="E12" i="5"/>
  <c r="E38" i="5"/>
  <c r="E45" i="5"/>
  <c r="E46" i="5"/>
  <c r="E47" i="5"/>
  <c r="E8" i="5"/>
  <c r="F8" i="5" s="1"/>
  <c r="F21" i="4"/>
  <c r="F29" i="4" l="1"/>
  <c r="G21" i="4"/>
  <c r="G29" i="4"/>
  <c r="F24" i="4"/>
  <c r="G24" i="4" s="1"/>
  <c r="G27" i="4"/>
  <c r="F25" i="4"/>
  <c r="G25" i="4" s="1"/>
  <c r="G20" i="4"/>
  <c r="H48" i="6"/>
  <c r="F48" i="5"/>
  <c r="G31" i="4" l="1"/>
  <c r="G45" i="4" s="1"/>
  <c r="G47" i="4" s="1"/>
  <c r="F20" i="2"/>
  <c r="F21" i="2"/>
  <c r="F37" i="2" l="1"/>
  <c r="G48" i="4"/>
</calcChain>
</file>

<file path=xl/comments1.xml><?xml version="1.0" encoding="utf-8"?>
<comments xmlns="http://schemas.openxmlformats.org/spreadsheetml/2006/main">
  <authors>
    <author>538</author>
  </authors>
  <commentList>
    <comment ref="W8" author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pouze informační údaj, nezasahuje do výpočtu</t>
        </r>
      </text>
    </comment>
    <comment ref="U9" author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budou zde jen kladná čísla, žádná bilance, jen přítok</t>
        </r>
      </text>
    </comment>
    <comment ref="W9" author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pouze informační údaj, nezasahuje do výpočtu</t>
        </r>
      </text>
    </comment>
  </commentList>
</comments>
</file>

<file path=xl/sharedStrings.xml><?xml version="1.0" encoding="utf-8"?>
<sst xmlns="http://schemas.openxmlformats.org/spreadsheetml/2006/main" count="472" uniqueCount="279">
  <si>
    <t>A</t>
  </si>
  <si>
    <t>tržba na spoji celkem (bez DPH)</t>
  </si>
  <si>
    <t>náklady celkem</t>
  </si>
  <si>
    <t>Linka</t>
  </si>
  <si>
    <t>Spoj</t>
  </si>
  <si>
    <t>období:</t>
  </si>
  <si>
    <t>oblast:</t>
  </si>
  <si>
    <t>B</t>
  </si>
  <si>
    <t>C</t>
  </si>
  <si>
    <t>zisk / ztráta celkem</t>
  </si>
  <si>
    <t>Odbor dopravy a SH, Pivovarské nám. 1245, 500 03  Hradec Králové</t>
  </si>
  <si>
    <t>km</t>
  </si>
  <si>
    <t>(Kč/km)</t>
  </si>
  <si>
    <t>Kč</t>
  </si>
  <si>
    <t xml:space="preserve">Podpis a razítko: </t>
  </si>
  <si>
    <t xml:space="preserve">dopravce: </t>
  </si>
  <si>
    <t xml:space="preserve">Datum: </t>
  </si>
  <si>
    <t>Celkem</t>
  </si>
  <si>
    <t>Náklady</t>
  </si>
  <si>
    <t>celk. tržba na objednané části spoje</t>
  </si>
  <si>
    <t>JCDV (jednotková cena dopravního výkonu)</t>
  </si>
  <si>
    <t>celkové dopravní výkony za období</t>
  </si>
  <si>
    <t>prům. tržba na objednaný dopravní výkon</t>
  </si>
  <si>
    <t>celkové  objednané dop. výkony za období</t>
  </si>
  <si>
    <t>JCDV (v Kč/km)</t>
  </si>
  <si>
    <t>v Kč/km</t>
  </si>
  <si>
    <t>úspora celkem</t>
  </si>
  <si>
    <t>Datum</t>
  </si>
  <si>
    <t>Délka spoje</t>
  </si>
  <si>
    <t>Zaviněno dopravcem (ANO/NE)</t>
  </si>
  <si>
    <t>Zdůvodnění</t>
  </si>
  <si>
    <t>Výpočet Sance za neodjetý spoj</t>
  </si>
  <si>
    <t>ANO</t>
  </si>
  <si>
    <t>NE</t>
  </si>
  <si>
    <t>Zpoždění na odjezdu (minuty)</t>
  </si>
  <si>
    <t>Zpoždění na příjezdu (minuty)</t>
  </si>
  <si>
    <r>
      <rPr>
        <b/>
        <sz val="11"/>
        <color theme="1"/>
        <rFont val="Calibri"/>
        <family val="2"/>
        <charset val="238"/>
        <scheme val="minor"/>
      </rPr>
      <t>Poznámka:</t>
    </r>
    <r>
      <rPr>
        <sz val="11"/>
        <color theme="1"/>
        <rFont val="Calibri"/>
        <family val="2"/>
        <charset val="238"/>
        <scheme val="minor"/>
      </rPr>
      <t xml:space="preserve"> V případě, že nejetí spoje není zaviněno dopravcem, musí být důkladně zdůvodněno. V případně nezaviněné dopravní nehody musí dopravce zaslat v příloze tohoto formuláře záznam o dopravní nehodě.)</t>
    </r>
  </si>
  <si>
    <r>
      <rPr>
        <b/>
        <sz val="11"/>
        <color theme="1"/>
        <rFont val="Calibri"/>
        <family val="2"/>
        <charset val="238"/>
        <scheme val="minor"/>
      </rPr>
      <t>Poznámka:</t>
    </r>
    <r>
      <rPr>
        <sz val="11"/>
        <color theme="1"/>
        <rFont val="Calibri"/>
        <family val="2"/>
        <charset val="238"/>
        <scheme val="minor"/>
      </rPr>
      <t xml:space="preserve"> V případě, že zpoždění spoje není zaviněno dopravcem, musí být důkladně zdůvodněno. V případně nezaviněné dopravní nehody musí dopravce zaslat v příloze tohoto formuláře záznam o dopravní nehodě. V případně, že zpoždění není zaviněno dopravcem (kongesce, dopravní nehoda jiného vozidla aj.) musí dopravce zaslat v příloze tohoto formuláře záznam z dispečinku, které potvrzuje zdůvodnění.)</t>
    </r>
  </si>
  <si>
    <t>SPZ (RZ)</t>
  </si>
  <si>
    <t>Kapacita sezení</t>
  </si>
  <si>
    <t>Kapacita stání</t>
  </si>
  <si>
    <t>Kapacita celkem</t>
  </si>
  <si>
    <t>Poslední GO</t>
  </si>
  <si>
    <t>Plánované vyřazení</t>
  </si>
  <si>
    <t>Poznámka</t>
  </si>
  <si>
    <t>Celkový počet vozidel:</t>
  </si>
  <si>
    <t>Značka (tovární)</t>
  </si>
  <si>
    <t>Typ (specifikace)</t>
  </si>
  <si>
    <t>Kategorie</t>
  </si>
  <si>
    <t>Požadovaný počet</t>
  </si>
  <si>
    <t>Nasazený počet</t>
  </si>
  <si>
    <t>Licenční číslo linky</t>
  </si>
  <si>
    <t>Číslo spoje příslušné licenční linky</t>
  </si>
  <si>
    <t>Aktuální jednotková cena dopravního výkonu kategorie vozidla linkospoje (v setinách Kč)</t>
  </si>
  <si>
    <t>Počet kalendářních dní po které musel být linkospoj dle jízdního řádu linky obsloužen (za zúčtovací období)</t>
  </si>
  <si>
    <t>Údaj vycházející ze specifikace smlouvy, uvádí celkovou délku linkospoje (v desetinnách km)</t>
  </si>
  <si>
    <t>Údaj vycházející ze specifikace smlouvy, reprezentuje kategorii vozidla linkospoje (velký (A) / střední (B)/ malý(C))</t>
  </si>
  <si>
    <t>Údaj vycházející ze specifikace smlouvy, uvádí objednanou délku linkospoje na území KHK(v desetinnách km)</t>
  </si>
  <si>
    <t>Údaj vycházející ze specifikace smlouvy, uvádí objednanou délku linkospoje na území jiného kraje (v desetinnách km)</t>
  </si>
  <si>
    <t>Údaj vycházející ze specifikace smlouvy, uvádí neobjednanou délku linkospoje na území KHK (v desetinnách km)</t>
  </si>
  <si>
    <t>Údaj vycházející ze specifikace smlouvy, uvádí ne délku linkospoje na území jiného kraje (v desetinnách km)</t>
  </si>
  <si>
    <t>nákup časové jízdné IREDO (s DPH)</t>
  </si>
  <si>
    <t>Součet nerealizovaných km na linkospoji za období (v desetinnách km)</t>
  </si>
  <si>
    <t>Součin objednané délky linkospoje a počtu kalendářních dní v kterých došlo k nepřípustnému zpoždění za období (v desetinnách km)</t>
  </si>
  <si>
    <t>Součin sloupců 13 a 4</t>
  </si>
  <si>
    <t>Tržby za papírové jízdenky v tarifu IREDO (v desetinnách Kč)</t>
  </si>
  <si>
    <t>Tržby za papírové jízdenky v tarifu dopravce a v tarifu ostatních IDS (v desetinnách Kč)</t>
  </si>
  <si>
    <t>Tržby za jízdenky prodané přes rezervační systém (v desetinnách Kč),např. AMS, BILETO aj.</t>
  </si>
  <si>
    <t>Částka tržeb za papírové síťové jízdenky připadající na linkospoj (dle clearingu IREDO) v desetinnách Kč</t>
  </si>
  <si>
    <t>Částka tržeb za elektronické jízdenky připadající na linkospoj (dle clearingu IREDO) v desetinnách Kč</t>
  </si>
  <si>
    <t>Částka tržeb za elektronické jízdenky připadající na linkospoj (dle clearingu IDOL) v desetinnách Kč</t>
  </si>
  <si>
    <t>Tržba za prodej vícedenních časových jízdenek IREDO na linkospoji s DPH (v Kč), informativní údaj</t>
  </si>
  <si>
    <t>Součet sloupců 16 až 21</t>
  </si>
  <si>
    <t>Podíl tržby na objednané části spoje v Kč</t>
  </si>
  <si>
    <t>Průměrná tržba na objednaný dopravní výkon v Kč/km</t>
  </si>
  <si>
    <t>Rozdíl mezi celkovými náklady a celkovými tržbami vztažený na objednaný výkon v Kč</t>
  </si>
  <si>
    <t xml:space="preserve">Linka </t>
  </si>
  <si>
    <t xml:space="preserve">Spoj </t>
  </si>
  <si>
    <t xml:space="preserve">kategorie autobusu </t>
  </si>
  <si>
    <t xml:space="preserve">JCDV (jednotková cena dopravního výkonu) </t>
  </si>
  <si>
    <t xml:space="preserve">počet spojů za období </t>
  </si>
  <si>
    <t xml:space="preserve">objednaná délka spoje na území KHK </t>
  </si>
  <si>
    <r>
      <t xml:space="preserve">objednaná délka spoje na území jiného kraje 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</si>
  <si>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neobjednaná délka spoje na území KHK kraje 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</si>
  <si>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neobjednaná délka spoje na území jiného kraje </t>
    </r>
    <r>
      <rPr>
        <sz val="11"/>
        <color theme="1"/>
        <rFont val="Calibri"/>
        <family val="2"/>
        <charset val="238"/>
        <scheme val="minor"/>
      </rPr>
      <t/>
    </r>
  </si>
  <si>
    <t xml:space="preserve">celková délka spoje </t>
  </si>
  <si>
    <t xml:space="preserve">výkony za nerealizované spoje za období </t>
  </si>
  <si>
    <t xml:space="preserve">výkony za zpožděné spoje za období </t>
  </si>
  <si>
    <t xml:space="preserve">v tarifu IREDO </t>
  </si>
  <si>
    <t xml:space="preserve">v jiném tarifu </t>
  </si>
  <si>
    <t xml:space="preserve">nákup přes rezervační systém </t>
  </si>
  <si>
    <t xml:space="preserve">IREDO </t>
  </si>
  <si>
    <t xml:space="preserve">IDOL </t>
  </si>
  <si>
    <t>Vnitřní elektronický vizuální informační systém</t>
  </si>
  <si>
    <t>Nízkopodlažní a bezbariérové vozidlo</t>
  </si>
  <si>
    <t>Akustický informační systém</t>
  </si>
  <si>
    <t>Podíl vozidel</t>
  </si>
  <si>
    <t>Počet</t>
  </si>
  <si>
    <t>Požadováno v roce 2017</t>
  </si>
  <si>
    <t>celkové  objednané realizované dop. výkony za období</t>
  </si>
  <si>
    <t>Náklady za objednaný realizovaný dopravní výkon celkem</t>
  </si>
  <si>
    <t>oprava tržeb na objednaných linkách bez DPH</t>
  </si>
  <si>
    <t xml:space="preserve">Výnosy na objednaných realizovaných linkách celkem </t>
  </si>
  <si>
    <t>Objednaný realizovaný dopravní výkon v km celkem</t>
  </si>
  <si>
    <t>Objednaný realizovaný dopravní výkon</t>
  </si>
  <si>
    <t>tržba na objednaných linkách bez DPH</t>
  </si>
  <si>
    <t>Vysvětlení jednotlivých sloupců</t>
  </si>
  <si>
    <t xml:space="preserve">kategorie vozidla </t>
  </si>
  <si>
    <t>Km na spoj na území KHK (je to rozdíl objednaných kilometrů na spoji mezi kilometry uvedenými v nevýlukovým a výlukovým jízdním řádu)</t>
  </si>
  <si>
    <t>Km na spoj na území jiného kraje (je to rozdíl objednaných kilometrů na spoji mezi kilometry uvedenými v nevýlukovým a výlukovým jízdním řádu)</t>
  </si>
  <si>
    <t>Součet sloupců 4 a 5</t>
  </si>
  <si>
    <t>Součin sloupců 8 a 3</t>
  </si>
  <si>
    <t>název vyúčtovaných ostatních nákladů</t>
  </si>
  <si>
    <t xml:space="preserve">Km na spoj na území KHK </t>
  </si>
  <si>
    <t xml:space="preserve">Km na spoj na území jiného kraje </t>
  </si>
  <si>
    <t>Součet sloupců 5 a 6</t>
  </si>
  <si>
    <t>Součin sloupců 9 a 4</t>
  </si>
  <si>
    <t>Součin sloupců 10 a 8</t>
  </si>
  <si>
    <t>Tržba na nových spojích v Kč</t>
  </si>
  <si>
    <t>změna kategorie vozidla</t>
  </si>
  <si>
    <t>JCDV (jednotková cena dopravního výkonu) u změněné kategorie vozidla</t>
  </si>
  <si>
    <t>Údaj vycházející ze specifikace smlouvy, reprezentuje kategorii vozidla linkospoje (velký (A) / střední (B)/ malý(C)) při změně kateogie vozidla</t>
  </si>
  <si>
    <t>Aktuální jednotková cena dopravního výkonu kategorie vozidla linkospoje (v setinách Kč) při změně kategorie vozidla</t>
  </si>
  <si>
    <t>Součin sloupců 11 a 4</t>
  </si>
  <si>
    <t>Součin sloupců 12 a rozdílu sloupců 10 a 8</t>
  </si>
  <si>
    <t>mýtné</t>
  </si>
  <si>
    <t xml:space="preserve">Objednaný realizovaný dopravní výkon </t>
  </si>
  <si>
    <t>tržba za ostatní výkony bez DPH</t>
  </si>
  <si>
    <t>Nedoplatek dopravce (Objednatel je povinen uhradit Dopravci)</t>
  </si>
  <si>
    <t>Přeplatek (Dopravce je povinen vrátit Objednateli)</t>
  </si>
  <si>
    <t>kategorie A</t>
  </si>
  <si>
    <t>kategorie B</t>
  </si>
  <si>
    <t>kategorie C</t>
  </si>
  <si>
    <t>Součet sloupců 6 a 7 vynásobený sloupcem 5 a odečteny sloupce 11 a 12</t>
  </si>
  <si>
    <t>Součet sloupců 6 a 7 vynásobený sloupcem 5</t>
  </si>
  <si>
    <t>Součin sloupců 10 a 5 a odečten sloupec  11 a 12</t>
  </si>
  <si>
    <t>Jednotková cena dopravního výkonu</t>
  </si>
  <si>
    <t>Název vyúčtovaných ostatních nákladů</t>
  </si>
  <si>
    <t>počet</t>
  </si>
  <si>
    <t>kategorie vozidla</t>
  </si>
  <si>
    <t xml:space="preserve">Referenční rozsah dopravního výkonu </t>
  </si>
  <si>
    <t>fixní náklady na vozidlo za období</t>
  </si>
  <si>
    <t>Výnosy (V)</t>
  </si>
  <si>
    <t>v rámci ostatních km vozidla</t>
  </si>
  <si>
    <t>Název vyúčtovaných ostatních nákladů (a) Posilový spoj; b) Nasazení operativního vozidla v jiné Oblasti; c) jiné)</t>
  </si>
  <si>
    <t>Počet spojů za období</t>
  </si>
  <si>
    <t>Objednané km/spoj   na území KHK</t>
  </si>
  <si>
    <t>Objednané km/spoj na území jiného kraje</t>
  </si>
  <si>
    <t xml:space="preserve">Kategorie vozidla </t>
  </si>
  <si>
    <t>Objednané km/spoj  celkem</t>
  </si>
  <si>
    <t>Objednaný realizovaný výkon celkem</t>
  </si>
  <si>
    <t>Náklady  celkem</t>
  </si>
  <si>
    <t xml:space="preserve">Tržba na spojích </t>
  </si>
  <si>
    <t>Název vyúčtovaných ostatních nákladů (a) změna kategorie vozidla; b) jiné)</t>
  </si>
  <si>
    <t>Změněná kategorie vozidla</t>
  </si>
  <si>
    <t>Název zpoplatněného úseku</t>
  </si>
  <si>
    <t>Kilometry na spoj zpoplatněného úseku</t>
  </si>
  <si>
    <t>Částka za mýtné na km v Kč/km</t>
  </si>
  <si>
    <t>Celkové km za zpoplatněný úsek za dané období</t>
  </si>
  <si>
    <t>Celkové náklady za mýtné v Kč</t>
  </si>
  <si>
    <t>Kilometry na  spoj zpoplatněného úsek</t>
  </si>
  <si>
    <t>Částka za mýtné na km</t>
  </si>
  <si>
    <t>Celkové km za zpoplatněný úsek</t>
  </si>
  <si>
    <t>Celkové náklady za mýtné</t>
  </si>
  <si>
    <t>KONTROLNÍ NÁSTROJE OBJEDNATELE</t>
  </si>
  <si>
    <t>Registrační značka vozidla (dříve státní poznávací značka)</t>
  </si>
  <si>
    <t>Tovární značka vozidla (např. SOR, KAROSA, IVECO, MERCEDES, IRISBUS, aj.)</t>
  </si>
  <si>
    <t>Typ vozidla (např. Crossway, Axer, First, CN 8.5, CN 9.5, Citaro LE, Intouro aj.)</t>
  </si>
  <si>
    <t>Kapacita sezení - počet míst k sezení</t>
  </si>
  <si>
    <t>Kapacita ke stání - počet míst k stání</t>
  </si>
  <si>
    <t>Součet sloupců 6 a 7</t>
  </si>
  <si>
    <t>Nízkopodlační a bezbariérové vozidlo (ANO / NE)</t>
  </si>
  <si>
    <t>Je vozidlo vybaveno vnitřním elektronickým vizuálním informačním systémem (ANO / NE)</t>
  </si>
  <si>
    <t>Je vozidlo vybaveno akustickým informačním systémem (ANO / NE)</t>
  </si>
  <si>
    <t>Rok provedení poslední generální opravy vozidla</t>
  </si>
  <si>
    <t>Plánované vyřazení vozidla z provozu (ze seznamu vozidel pro Objednatele)</t>
  </si>
  <si>
    <t>Poznámka k nadstandartnímu vybavení vozidla</t>
  </si>
  <si>
    <t>Kategorie vozidla (Velké, Střední, Malé, Operativní záloha)</t>
  </si>
  <si>
    <t>Operativní záloha</t>
  </si>
  <si>
    <t>Velký "A"</t>
  </si>
  <si>
    <t>Střední "B"</t>
  </si>
  <si>
    <t>Malý "C"</t>
  </si>
  <si>
    <t>Kategorie vozidla</t>
  </si>
  <si>
    <t>Průměrné stáří vozového parku</t>
  </si>
  <si>
    <t>Rok první registrace</t>
  </si>
  <si>
    <t>Měsíc první registrace</t>
  </si>
  <si>
    <t>měsíc</t>
  </si>
  <si>
    <t>rok</t>
  </si>
  <si>
    <t>Stáří vozidla v letech</t>
  </si>
  <si>
    <t>Měsíc a rok první registrace, rok uveden v sloupci 5a), měsíc uveden ve sloupci 5b)</t>
  </si>
  <si>
    <t>5a</t>
  </si>
  <si>
    <t>5b</t>
  </si>
  <si>
    <t>Maximální stáří vozového parku</t>
  </si>
  <si>
    <t>Požadováno</t>
  </si>
  <si>
    <t>Aktuální stav</t>
  </si>
  <si>
    <t>Vozidlo vybaveno elektronickým akustický informačním systémem</t>
  </si>
  <si>
    <t>Výpočet stáří vozidla k aktuálnímu datu</t>
  </si>
  <si>
    <t>Číslo odbavovacího zařízení</t>
  </si>
  <si>
    <t>Tržba vybraná náhradním způsobem odbavení</t>
  </si>
  <si>
    <t>splatné pohledávky (S)</t>
  </si>
  <si>
    <t>investiční dotace (ID)</t>
  </si>
  <si>
    <r>
      <t>ostatní (N</t>
    </r>
    <r>
      <rPr>
        <vertAlign val="subscript"/>
        <sz val="11"/>
        <rFont val="Arial"/>
        <family val="2"/>
        <charset val="238"/>
      </rPr>
      <t>ost</t>
    </r>
    <r>
      <rPr>
        <sz val="11"/>
        <rFont val="Arial"/>
        <family val="2"/>
        <charset val="238"/>
      </rPr>
      <t>)</t>
    </r>
  </si>
  <si>
    <t>za objednaný realizovaný dopravní výkon v rámci Smlouvy vozidla</t>
  </si>
  <si>
    <t>Odměna = náklady - výnosy - splatné pohledávky - investiční dotace</t>
  </si>
  <si>
    <t>Objednané km/spoj zkrácené nebo prodloužené v rámci objížďky na území KHK</t>
  </si>
  <si>
    <t>Aktuální výše fixních nákladů na nové vozidlo v rámci objížďky</t>
  </si>
  <si>
    <t>Tržba na nových spojích v rámci objížďky</t>
  </si>
  <si>
    <t>Objednaný realizovaný výkon v rámci objížďky</t>
  </si>
  <si>
    <t>Km/spoj objednané zkrácené nebo prodloužené v rámci objížďky celkem</t>
  </si>
  <si>
    <t>Objednané /spoj zkrácené nebo prodloužené v rámci objížďky na území jiného kraje</t>
  </si>
  <si>
    <t>Tržba na nových spojích v rámci objížďky v Kč</t>
  </si>
  <si>
    <t>Aktuální výše fixních nákladů v Kč na kategorii vozidla a rok v závíslosti na délce období, po které bude v daném dopravním roce vozidlo v rámci objížďky poptáváno. Tyto náklady budou hrazeny v rámci celkového vyúčtování nákladů za dopravní rok.</t>
  </si>
  <si>
    <t>Sankce za neodjetý spoj dle TP SVD KHK</t>
  </si>
  <si>
    <t>5.5 Celkové vyúčtování nákladů za dopravní rok - KRÁLOVÉHRADECKÝ KRAJ</t>
  </si>
  <si>
    <t>5.1 Vyúčtování měsíční Odměny - KRÁLOVÉHRADECKÝ KRAJ</t>
  </si>
  <si>
    <t>5.2 Podrobný výkaz vyúčtování měsíční Odměny</t>
  </si>
  <si>
    <t xml:space="preserve">5.3 Podrobný výkaz objížděk </t>
  </si>
  <si>
    <t>5.4A Podrobný  výkaz vyúčtování ostatních nákladů</t>
  </si>
  <si>
    <t>5.4B Podrobný  výkaz vyúčtování ostatních nákladů</t>
  </si>
  <si>
    <t>5.4C Podrobný  výkaz vyúčtování ostatních nákladů</t>
  </si>
  <si>
    <t>5.6 Měsíční evidence neodjetých spojů</t>
  </si>
  <si>
    <t>5.7 Měsíční evidence zpožděných spojů</t>
  </si>
  <si>
    <t>5.9 Měsíční evidence nefunkčních odbavovacích zařízení</t>
  </si>
  <si>
    <t xml:space="preserve">Počet spojů za období </t>
  </si>
  <si>
    <t xml:space="preserve">Objednaná délka spoje na území KHK </t>
  </si>
  <si>
    <r>
      <t xml:space="preserve">Objednaná délka spoje na území jiného kraje 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</si>
  <si>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Neobjednaná délka spoje na území KHK kraje 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</si>
  <si>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Neobjednaná délka spoje na území jiného kraje </t>
    </r>
    <r>
      <rPr>
        <sz val="11"/>
        <color theme="1"/>
        <rFont val="Calibri"/>
        <family val="2"/>
        <charset val="238"/>
        <scheme val="minor"/>
      </rPr>
      <t/>
    </r>
  </si>
  <si>
    <t xml:space="preserve">Celková délka spoje </t>
  </si>
  <si>
    <t xml:space="preserve">Výkony za nerealizované spoje za období </t>
  </si>
  <si>
    <t xml:space="preserve">Výkony za zpožděné spoje za období </t>
  </si>
  <si>
    <t>Celkové  objednané dopravní výkony za období</t>
  </si>
  <si>
    <t>Celkové dopravní výkony za období</t>
  </si>
  <si>
    <t>Náklady celkem</t>
  </si>
  <si>
    <t>Tržba na spoji (bez DPH)</t>
  </si>
  <si>
    <t xml:space="preserve">Papírové síťové jízdenky IREDO (výstup z clearingu) </t>
  </si>
  <si>
    <t>Elektronické jízdné (výstupy z clearingu)</t>
  </si>
  <si>
    <t>Adresné jízdenky</t>
  </si>
  <si>
    <t>Nákup časové jízdné IREDO (s DPH)</t>
  </si>
  <si>
    <t>Tržba na spoji celkem (bez DPH)</t>
  </si>
  <si>
    <t>Celková tržba na objednané části spoje</t>
  </si>
  <si>
    <t>Průměrná tržba na objednaný dopravní výkon</t>
  </si>
  <si>
    <t>Zisk / Ztráta celkem</t>
  </si>
  <si>
    <t xml:space="preserve">Dopravce: </t>
  </si>
  <si>
    <t>Výběrová oblast:</t>
  </si>
  <si>
    <t xml:space="preserve">Období: </t>
  </si>
  <si>
    <t>Název objížďky:</t>
  </si>
  <si>
    <t>Období:</t>
  </si>
  <si>
    <t>Délka objížďky v daném období (ve dnech):</t>
  </si>
  <si>
    <t>Počet nových vozidel v rámci objížďky:</t>
  </si>
  <si>
    <t>Výběrová Oblast:</t>
  </si>
  <si>
    <t>Období</t>
  </si>
  <si>
    <t>Dopravce:</t>
  </si>
  <si>
    <t xml:space="preserve">Referenční rozsah dopravního výkonu v km </t>
  </si>
  <si>
    <t>Referenční rozsah dopravního výkonu Vozidla kategorie „i“  v km</t>
  </si>
  <si>
    <t>Rozdíl mezi Referenčním a Objednaným realizovaným dopravním výkonem vozidla</t>
  </si>
  <si>
    <t>Úspora za 1 km pod rámec referenčního rozsahu dopravního výkonu (NUkm) vozidla</t>
  </si>
  <si>
    <t>Celkový objednaný realizovaný dopravní výkon v km vozidla</t>
  </si>
  <si>
    <t>Náklady na 1 km nad rámec referenčního rozsahu dopravního výkonu (NDkm) vozidla</t>
  </si>
  <si>
    <r>
      <t>Náklady za ujeté kilometry v rámci objížďky vozidla (N</t>
    </r>
    <r>
      <rPr>
        <vertAlign val="subscript"/>
        <sz val="11"/>
        <rFont val="Arial"/>
        <family val="2"/>
        <charset val="238"/>
      </rPr>
      <t>obj</t>
    </r>
    <r>
      <rPr>
        <sz val="11"/>
        <rFont val="Arial"/>
        <family val="2"/>
        <charset val="238"/>
      </rPr>
      <t>)</t>
    </r>
  </si>
  <si>
    <r>
      <t>Náklady za změny v počtu a struktuře vozidel (N</t>
    </r>
    <r>
      <rPr>
        <vertAlign val="subscript"/>
        <sz val="11"/>
        <rFont val="Arial"/>
        <family val="2"/>
        <charset val="238"/>
      </rPr>
      <t>voz</t>
    </r>
    <r>
      <rPr>
        <sz val="11"/>
        <rFont val="Arial"/>
        <family val="2"/>
        <charset val="238"/>
      </rPr>
      <t>)</t>
    </r>
  </si>
  <si>
    <t>Celkové vyúčtování nákladů (CVN)</t>
  </si>
  <si>
    <r>
      <t>Náklady na dopravní výkon (N</t>
    </r>
    <r>
      <rPr>
        <b/>
        <vertAlign val="subscript"/>
        <sz val="12"/>
        <rFont val="Arial"/>
        <family val="2"/>
        <charset val="238"/>
      </rPr>
      <t>DOPV</t>
    </r>
    <r>
      <rPr>
        <b/>
        <sz val="12"/>
        <rFont val="Arial"/>
        <family val="2"/>
        <charset val="238"/>
      </rPr>
      <t>)</t>
    </r>
  </si>
  <si>
    <t>vozidla s přívěsným vozíkem</t>
  </si>
  <si>
    <t>vícenáklad za vozidlo s přívěsným vozíkem v Kč/km</t>
  </si>
  <si>
    <t>Vícenáklady za vozidlo s přívěsným vozíkem</t>
  </si>
  <si>
    <t>Součin sloupců 9 a 7</t>
  </si>
  <si>
    <t>Součin sloupců 8 a 4</t>
  </si>
  <si>
    <t>5.8 Evidence Vozidel za předchozí kalendářní měsíc</t>
  </si>
  <si>
    <t>v rámci objíždky v km vozidla</t>
  </si>
  <si>
    <t>tržba za nové spoje v rámci objížďky bez DPH</t>
  </si>
  <si>
    <r>
      <t>v rámci Smlouvy v km vozidla (DV</t>
    </r>
    <r>
      <rPr>
        <vertAlign val="subscript"/>
        <sz val="11"/>
        <rFont val="Arial"/>
        <family val="2"/>
        <charset val="238"/>
      </rPr>
      <t xml:space="preserve">i </t>
    </r>
    <r>
      <rPr>
        <sz val="11"/>
        <rFont val="Arial"/>
        <family val="2"/>
        <charset val="238"/>
      </rPr>
      <t>- NV</t>
    </r>
    <r>
      <rPr>
        <vertAlign val="subscript"/>
        <sz val="11"/>
        <rFont val="Arial"/>
        <family val="2"/>
        <charset val="238"/>
      </rPr>
      <t>i</t>
    </r>
    <r>
      <rPr>
        <sz val="11"/>
        <rFont val="Arial"/>
        <family val="2"/>
        <charset val="238"/>
      </rPr>
      <t>)</t>
    </r>
  </si>
  <si>
    <t>Celkové  objednané dop. výkony bez neuplatnitelných výkonů za období</t>
  </si>
  <si>
    <t>posilové spoje a nasazení operativního vozidla v jiné oblasti a Poptávkové spoje</t>
  </si>
  <si>
    <t>5.4D Podrobný  výkaz vyúčtování vícenákladů za vozidla vybavená  přípojným vozidlem</t>
  </si>
  <si>
    <t>vozidlo vybavené přípojným vozidlem</t>
  </si>
  <si>
    <t>Vozidlo v rámci Objížďky</t>
  </si>
  <si>
    <r>
      <t>nutných investic či dodatečných nákladů Dopravce (N</t>
    </r>
    <r>
      <rPr>
        <vertAlign val="subscript"/>
        <sz val="11"/>
        <rFont val="Arial"/>
        <family val="2"/>
        <charset val="238"/>
      </rPr>
      <t>dod</t>
    </r>
    <r>
      <rPr>
        <sz val="11"/>
        <rFont val="Arial"/>
        <family val="2"/>
        <charset val="238"/>
      </rPr>
      <t>)</t>
    </r>
  </si>
  <si>
    <r>
      <t>Fixní náklady v případě objednání nového vozidla v rámci objížďky (N</t>
    </r>
    <r>
      <rPr>
        <vertAlign val="subscript"/>
        <sz val="11"/>
        <rFont val="Arial"/>
        <family val="2"/>
        <charset val="238"/>
      </rPr>
      <t>FObj</t>
    </r>
    <r>
      <rPr>
        <sz val="11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</si>
</sst>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&quot;Kč&quot;"/>
    <numFmt numFmtId="165" formatCode="#,##0\ &quot;Kč&quot;"/>
    <numFmt numFmtId="166" formatCode="#,##0.00\ &quot;Kč&quot;"/>
    <numFmt numFmtId="167" formatCode="[$-405]mmmm\ yy;@"/>
  </numFmts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70C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12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vertAlign val="subscript"/>
      <sz val="11"/>
      <name val="Arial"/>
      <family val="2"/>
      <charset val="238"/>
    </font>
    <font>
      <b/>
      <vertAlign val="subscript"/>
      <sz val="12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88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FF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FF000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FF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/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/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rgb="FFFF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5" fillId="0" borderId="0" xfId="0" applyFont="1" applyFill="1"/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8" fillId="0" borderId="0" xfId="0" applyFont="1"/>
    <xf numFmtId="0" fontId="4" fillId="4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4" fillId="4" borderId="1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15" xfId="0" applyFill="1" applyBorder="1" applyAlignment="1">
      <alignment horizontal="right"/>
    </xf>
    <xf numFmtId="4" fontId="0" fillId="3" borderId="15" xfId="0" applyNumberFormat="1" applyFill="1" applyBorder="1"/>
    <xf numFmtId="0" fontId="4" fillId="4" borderId="42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16" fillId="4" borderId="43" xfId="0" applyFont="1" applyFill="1" applyBorder="1" applyAlignment="1">
      <alignment horizontal="center" vertical="center" wrapText="1"/>
    </xf>
    <xf numFmtId="0" fontId="0" fillId="3" borderId="24" xfId="0" applyFill="1" applyBorder="1"/>
    <xf numFmtId="0" fontId="0" fillId="3" borderId="11" xfId="0" applyFill="1" applyBorder="1"/>
    <xf numFmtId="0" fontId="1" fillId="0" borderId="35" xfId="0" applyFont="1" applyFill="1" applyBorder="1"/>
    <xf numFmtId="0" fontId="1" fillId="0" borderId="36" xfId="0" applyFont="1" applyFill="1" applyBorder="1"/>
    <xf numFmtId="3" fontId="1" fillId="0" borderId="36" xfId="0" applyNumberFormat="1" applyFont="1" applyFill="1" applyBorder="1"/>
    <xf numFmtId="4" fontId="0" fillId="2" borderId="15" xfId="0" applyNumberFormat="1" applyFill="1" applyBorder="1"/>
    <xf numFmtId="4" fontId="1" fillId="2" borderId="36" xfId="0" applyNumberFormat="1" applyFont="1" applyFill="1" applyBorder="1"/>
    <xf numFmtId="0" fontId="10" fillId="3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/>
    <xf numFmtId="0" fontId="1" fillId="0" borderId="15" xfId="0" applyFont="1" applyBorder="1"/>
    <xf numFmtId="166" fontId="1" fillId="2" borderId="15" xfId="0" applyNumberFormat="1" applyFont="1" applyFill="1" applyBorder="1"/>
    <xf numFmtId="4" fontId="0" fillId="3" borderId="2" xfId="0" applyNumberFormat="1" applyFill="1" applyBorder="1"/>
    <xf numFmtId="4" fontId="4" fillId="3" borderId="2" xfId="0" applyNumberFormat="1" applyFont="1" applyFill="1" applyBorder="1" applyAlignment="1">
      <alignment horizontal="center" vertical="center" wrapText="1"/>
    </xf>
    <xf numFmtId="4" fontId="10" fillId="3" borderId="1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9" fillId="6" borderId="10" xfId="0" applyFont="1" applyFill="1" applyBorder="1" applyAlignment="1" applyProtection="1">
      <alignment vertical="center"/>
    </xf>
    <xf numFmtId="0" fontId="9" fillId="6" borderId="9" xfId="0" applyFont="1" applyFill="1" applyBorder="1" applyAlignment="1" applyProtection="1">
      <alignment vertical="center"/>
    </xf>
    <xf numFmtId="0" fontId="7" fillId="6" borderId="20" xfId="0" applyFont="1" applyFill="1" applyBorder="1" applyAlignment="1" applyProtection="1">
      <alignment vertical="center"/>
    </xf>
    <xf numFmtId="0" fontId="7" fillId="6" borderId="13" xfId="0" applyFont="1" applyFill="1" applyBorder="1" applyAlignment="1" applyProtection="1">
      <alignment vertical="center"/>
    </xf>
    <xf numFmtId="0" fontId="9" fillId="7" borderId="10" xfId="0" applyFont="1" applyFill="1" applyBorder="1" applyAlignment="1" applyProtection="1">
      <alignment vertical="center"/>
    </xf>
    <xf numFmtId="0" fontId="9" fillId="7" borderId="14" xfId="0" applyFont="1" applyFill="1" applyBorder="1" applyAlignment="1" applyProtection="1">
      <alignment vertical="center"/>
    </xf>
    <xf numFmtId="0" fontId="0" fillId="0" borderId="12" xfId="0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9" fillId="8" borderId="11" xfId="0" applyFont="1" applyFill="1" applyBorder="1" applyAlignment="1" applyProtection="1">
      <alignment vertical="center"/>
    </xf>
    <xf numFmtId="0" fontId="11" fillId="8" borderId="14" xfId="0" applyFont="1" applyFill="1" applyBorder="1" applyAlignment="1" applyProtection="1">
      <alignment vertical="center"/>
    </xf>
    <xf numFmtId="0" fontId="7" fillId="8" borderId="20" xfId="0" applyFont="1" applyFill="1" applyBorder="1" applyAlignment="1" applyProtection="1">
      <alignment vertical="center"/>
    </xf>
    <xf numFmtId="0" fontId="9" fillId="8" borderId="13" xfId="0" applyFont="1" applyFill="1" applyBorder="1" applyAlignment="1" applyProtection="1">
      <alignment vertical="center"/>
    </xf>
    <xf numFmtId="0" fontId="7" fillId="0" borderId="12" xfId="0" applyFont="1" applyFill="1" applyBorder="1" applyAlignment="1" applyProtection="1">
      <alignment vertical="center"/>
    </xf>
    <xf numFmtId="0" fontId="9" fillId="0" borderId="8" xfId="0" applyFont="1" applyFill="1" applyBorder="1" applyAlignment="1" applyProtection="1">
      <alignment vertical="center"/>
    </xf>
    <xf numFmtId="0" fontId="11" fillId="9" borderId="12" xfId="0" applyFont="1" applyFill="1" applyBorder="1" applyAlignment="1" applyProtection="1">
      <alignment vertical="center"/>
    </xf>
    <xf numFmtId="0" fontId="11" fillId="9" borderId="8" xfId="0" applyFont="1" applyFill="1" applyBorder="1" applyAlignment="1" applyProtection="1">
      <alignment vertical="center"/>
    </xf>
    <xf numFmtId="0" fontId="9" fillId="7" borderId="9" xfId="0" applyFont="1" applyFill="1" applyBorder="1" applyAlignment="1" applyProtection="1">
      <alignment vertical="center"/>
    </xf>
    <xf numFmtId="0" fontId="9" fillId="8" borderId="0" xfId="0" applyFont="1" applyFill="1" applyBorder="1" applyAlignment="1" applyProtection="1">
      <alignment vertical="center"/>
    </xf>
    <xf numFmtId="0" fontId="7" fillId="8" borderId="13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0" fontId="7" fillId="0" borderId="57" xfId="0" applyFont="1" applyBorder="1" applyAlignment="1" applyProtection="1">
      <alignment horizontal="left"/>
      <protection locked="0"/>
    </xf>
    <xf numFmtId="0" fontId="7" fillId="3" borderId="57" xfId="0" applyFont="1" applyFill="1" applyBorder="1" applyAlignment="1" applyProtection="1">
      <alignment horizontal="left"/>
      <protection locked="0"/>
    </xf>
    <xf numFmtId="0" fontId="7" fillId="0" borderId="58" xfId="0" applyFont="1" applyBorder="1" applyAlignment="1" applyProtection="1">
      <alignment horizontal="left"/>
      <protection locked="0"/>
    </xf>
    <xf numFmtId="0" fontId="7" fillId="3" borderId="58" xfId="0" applyFont="1" applyFill="1" applyBorder="1" applyAlignment="1" applyProtection="1">
      <alignment horizontal="left"/>
      <protection locked="0"/>
    </xf>
    <xf numFmtId="0" fontId="0" fillId="3" borderId="15" xfId="0" applyFill="1" applyBorder="1" applyAlignment="1">
      <alignment horizontal="center"/>
    </xf>
    <xf numFmtId="3" fontId="0" fillId="3" borderId="15" xfId="0" applyNumberFormat="1" applyFill="1" applyBorder="1"/>
    <xf numFmtId="4" fontId="0" fillId="10" borderId="15" xfId="0" applyNumberFormat="1" applyFill="1" applyBorder="1"/>
    <xf numFmtId="0" fontId="0" fillId="10" borderId="15" xfId="0" applyFill="1" applyBorder="1"/>
    <xf numFmtId="4" fontId="0" fillId="2" borderId="15" xfId="0" applyNumberForma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1" fillId="0" borderId="15" xfId="0" applyFont="1" applyBorder="1" applyAlignment="1">
      <alignment horizontal="center"/>
    </xf>
    <xf numFmtId="0" fontId="15" fillId="0" borderId="57" xfId="0" applyFont="1" applyBorder="1"/>
    <xf numFmtId="0" fontId="15" fillId="0" borderId="58" xfId="0" applyFont="1" applyBorder="1"/>
    <xf numFmtId="0" fontId="22" fillId="0" borderId="57" xfId="0" applyFont="1" applyBorder="1"/>
    <xf numFmtId="0" fontId="22" fillId="0" borderId="58" xfId="0" applyFont="1" applyBorder="1"/>
    <xf numFmtId="0" fontId="15" fillId="3" borderId="58" xfId="0" applyFont="1" applyFill="1" applyBorder="1" applyAlignment="1"/>
    <xf numFmtId="0" fontId="23" fillId="0" borderId="0" xfId="0" applyFont="1"/>
    <xf numFmtId="0" fontId="24" fillId="0" borderId="0" xfId="0" applyFont="1"/>
    <xf numFmtId="0" fontId="15" fillId="3" borderId="57" xfId="0" applyFont="1" applyFill="1" applyBorder="1"/>
    <xf numFmtId="0" fontId="15" fillId="3" borderId="58" xfId="0" applyFont="1" applyFill="1" applyBorder="1"/>
    <xf numFmtId="0" fontId="1" fillId="15" borderId="20" xfId="0" applyFont="1" applyFill="1" applyBorder="1"/>
    <xf numFmtId="0" fontId="1" fillId="15" borderId="13" xfId="0" applyFont="1" applyFill="1" applyBorder="1"/>
    <xf numFmtId="165" fontId="1" fillId="15" borderId="63" xfId="0" applyNumberFormat="1" applyFont="1" applyFill="1" applyBorder="1" applyAlignment="1">
      <alignment horizontal="right" indent="1"/>
    </xf>
    <xf numFmtId="14" fontId="0" fillId="3" borderId="15" xfId="0" applyNumberFormat="1" applyFill="1" applyBorder="1"/>
    <xf numFmtId="3" fontId="0" fillId="5" borderId="15" xfId="0" applyNumberFormat="1" applyFill="1" applyBorder="1" applyAlignment="1">
      <alignment horizontal="right"/>
    </xf>
    <xf numFmtId="3" fontId="0" fillId="2" borderId="15" xfId="0" applyNumberFormat="1" applyFill="1" applyBorder="1" applyAlignment="1">
      <alignment horizontal="right" indent="1"/>
    </xf>
    <xf numFmtId="0" fontId="0" fillId="3" borderId="15" xfId="0" applyFill="1" applyBorder="1" applyAlignment="1">
      <alignment horizontal="left"/>
    </xf>
    <xf numFmtId="14" fontId="0" fillId="3" borderId="24" xfId="0" applyNumberFormat="1" applyFill="1" applyBorder="1"/>
    <xf numFmtId="0" fontId="0" fillId="3" borderId="25" xfId="0" applyFill="1" applyBorder="1" applyAlignment="1">
      <alignment horizontal="left"/>
    </xf>
    <xf numFmtId="0" fontId="0" fillId="3" borderId="35" xfId="0" applyFill="1" applyBorder="1"/>
    <xf numFmtId="0" fontId="0" fillId="3" borderId="36" xfId="0" applyFill="1" applyBorder="1"/>
    <xf numFmtId="3" fontId="0" fillId="5" borderId="36" xfId="0" applyNumberFormat="1" applyFill="1" applyBorder="1" applyAlignment="1">
      <alignment horizontal="right"/>
    </xf>
    <xf numFmtId="3" fontId="0" fillId="2" borderId="36" xfId="0" applyNumberFormat="1" applyFill="1" applyBorder="1" applyAlignment="1">
      <alignment horizontal="right" indent="1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left"/>
    </xf>
    <xf numFmtId="3" fontId="0" fillId="2" borderId="16" xfId="0" applyNumberFormat="1" applyFill="1" applyBorder="1" applyAlignment="1">
      <alignment horizontal="right" inden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0" fillId="3" borderId="49" xfId="0" applyFill="1" applyBorder="1"/>
    <xf numFmtId="0" fontId="0" fillId="3" borderId="61" xfId="0" applyFill="1" applyBorder="1"/>
    <xf numFmtId="3" fontId="0" fillId="5" borderId="61" xfId="0" applyNumberFormat="1" applyFill="1" applyBorder="1" applyAlignment="1">
      <alignment horizontal="right"/>
    </xf>
    <xf numFmtId="0" fontId="0" fillId="3" borderId="61" xfId="0" applyFill="1" applyBorder="1" applyAlignment="1">
      <alignment horizontal="center"/>
    </xf>
    <xf numFmtId="0" fontId="0" fillId="3" borderId="62" xfId="0" applyFill="1" applyBorder="1" applyAlignment="1">
      <alignment horizontal="left"/>
    </xf>
    <xf numFmtId="14" fontId="0" fillId="3" borderId="21" xfId="0" applyNumberFormat="1" applyFill="1" applyBorder="1"/>
    <xf numFmtId="0" fontId="0" fillId="3" borderId="22" xfId="0" applyFill="1" applyBorder="1"/>
    <xf numFmtId="0" fontId="0" fillId="3" borderId="22" xfId="0" applyFill="1" applyBorder="1" applyAlignment="1">
      <alignment horizontal="right"/>
    </xf>
    <xf numFmtId="3" fontId="0" fillId="5" borderId="22" xfId="0" applyNumberFormat="1" applyFill="1" applyBorder="1" applyAlignment="1">
      <alignment horizontal="right"/>
    </xf>
    <xf numFmtId="3" fontId="0" fillId="2" borderId="22" xfId="0" applyNumberFormat="1" applyFill="1" applyBorder="1" applyAlignment="1">
      <alignment horizontal="right" indent="1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left"/>
    </xf>
    <xf numFmtId="0" fontId="0" fillId="3" borderId="57" xfId="0" applyFill="1" applyBorder="1"/>
    <xf numFmtId="0" fontId="0" fillId="3" borderId="58" xfId="0" applyFill="1" applyBorder="1"/>
    <xf numFmtId="166" fontId="1" fillId="2" borderId="64" xfId="0" applyNumberFormat="1" applyFont="1" applyFill="1" applyBorder="1"/>
    <xf numFmtId="0" fontId="1" fillId="0" borderId="46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center" wrapText="1"/>
    </xf>
    <xf numFmtId="4" fontId="0" fillId="3" borderId="26" xfId="0" applyNumberFormat="1" applyFill="1" applyBorder="1"/>
    <xf numFmtId="0" fontId="4" fillId="4" borderId="23" xfId="0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5" xfId="0" applyBorder="1" applyAlignment="1">
      <alignment horizontal="left"/>
    </xf>
    <xf numFmtId="166" fontId="0" fillId="3" borderId="37" xfId="0" applyNumberForma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2" fontId="0" fillId="2" borderId="15" xfId="0" applyNumberFormat="1" applyFill="1" applyBorder="1"/>
    <xf numFmtId="0" fontId="21" fillId="0" borderId="15" xfId="0" applyFont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10" fillId="7" borderId="60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7" fillId="0" borderId="57" xfId="0" applyFont="1" applyBorder="1" applyAlignment="1" applyProtection="1">
      <alignment horizontal="left" vertical="center"/>
      <protection locked="0"/>
    </xf>
    <xf numFmtId="0" fontId="7" fillId="3" borderId="57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</xf>
    <xf numFmtId="0" fontId="7" fillId="0" borderId="58" xfId="0" applyFont="1" applyBorder="1" applyAlignment="1" applyProtection="1">
      <alignment horizontal="left" vertical="center"/>
      <protection locked="0"/>
    </xf>
    <xf numFmtId="0" fontId="7" fillId="3" borderId="58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10" fillId="6" borderId="22" xfId="0" applyFont="1" applyFill="1" applyBorder="1" applyAlignment="1" applyProtection="1">
      <alignment horizontal="left" vertical="center"/>
    </xf>
    <xf numFmtId="0" fontId="10" fillId="6" borderId="15" xfId="0" applyFont="1" applyFill="1" applyBorder="1" applyAlignment="1" applyProtection="1">
      <alignment horizontal="left" vertical="center"/>
    </xf>
    <xf numFmtId="0" fontId="10" fillId="6" borderId="36" xfId="0" applyFont="1" applyFill="1" applyBorder="1" applyAlignment="1" applyProtection="1">
      <alignment horizontal="left" vertical="center"/>
    </xf>
    <xf numFmtId="0" fontId="9" fillId="7" borderId="44" xfId="0" applyFont="1" applyFill="1" applyBorder="1" applyAlignment="1" applyProtection="1">
      <alignment horizontal="center" vertical="center"/>
    </xf>
    <xf numFmtId="0" fontId="10" fillId="7" borderId="22" xfId="0" applyFont="1" applyFill="1" applyBorder="1" applyAlignment="1" applyProtection="1">
      <alignment horizontal="left" vertical="center"/>
    </xf>
    <xf numFmtId="164" fontId="10" fillId="2" borderId="23" xfId="0" applyNumberFormat="1" applyFont="1" applyFill="1" applyBorder="1" applyAlignment="1" applyProtection="1">
      <alignment vertical="center"/>
    </xf>
    <xf numFmtId="0" fontId="10" fillId="7" borderId="15" xfId="0" applyFont="1" applyFill="1" applyBorder="1" applyAlignment="1" applyProtection="1">
      <alignment horizontal="left" vertical="center"/>
    </xf>
    <xf numFmtId="164" fontId="10" fillId="2" borderId="25" xfId="0" applyNumberFormat="1" applyFont="1" applyFill="1" applyBorder="1" applyAlignment="1" applyProtection="1">
      <alignment vertical="center"/>
    </xf>
    <xf numFmtId="0" fontId="10" fillId="7" borderId="36" xfId="0" applyFont="1" applyFill="1" applyBorder="1" applyAlignment="1" applyProtection="1">
      <alignment horizontal="left" vertical="center"/>
    </xf>
    <xf numFmtId="164" fontId="10" fillId="2" borderId="37" xfId="0" applyNumberFormat="1" applyFont="1" applyFill="1" applyBorder="1" applyAlignment="1" applyProtection="1">
      <alignment vertical="center"/>
    </xf>
    <xf numFmtId="0" fontId="10" fillId="3" borderId="22" xfId="0" applyFont="1" applyFill="1" applyBorder="1" applyAlignment="1" applyProtection="1">
      <alignment horizontal="right" vertical="center"/>
      <protection locked="0"/>
    </xf>
    <xf numFmtId="4" fontId="10" fillId="3" borderId="22" xfId="0" applyNumberFormat="1" applyFont="1" applyFill="1" applyBorder="1" applyAlignment="1" applyProtection="1">
      <alignment horizontal="right" vertical="center"/>
      <protection locked="0"/>
    </xf>
    <xf numFmtId="0" fontId="10" fillId="3" borderId="15" xfId="0" applyFont="1" applyFill="1" applyBorder="1" applyAlignment="1" applyProtection="1">
      <alignment horizontal="right" vertical="center"/>
      <protection locked="0"/>
    </xf>
    <xf numFmtId="4" fontId="10" fillId="3" borderId="15" xfId="0" applyNumberFormat="1" applyFont="1" applyFill="1" applyBorder="1" applyAlignment="1" applyProtection="1">
      <alignment horizontal="right" vertical="center"/>
      <protection locked="0"/>
    </xf>
    <xf numFmtId="0" fontId="10" fillId="3" borderId="36" xfId="0" applyFont="1" applyFill="1" applyBorder="1" applyAlignment="1" applyProtection="1">
      <alignment horizontal="right" vertical="center"/>
      <protection locked="0"/>
    </xf>
    <xf numFmtId="4" fontId="10" fillId="3" borderId="36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Fill="1" applyBorder="1" applyAlignment="1" applyProtection="1">
      <alignment vertical="center"/>
      <protection locked="0"/>
    </xf>
    <xf numFmtId="164" fontId="17" fillId="0" borderId="8" xfId="0" applyNumberFormat="1" applyFont="1" applyFill="1" applyBorder="1" applyAlignment="1" applyProtection="1">
      <alignment horizontal="right" vertical="center"/>
    </xf>
    <xf numFmtId="164" fontId="17" fillId="0" borderId="6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64" fontId="10" fillId="0" borderId="8" xfId="0" applyNumberFormat="1" applyFont="1" applyFill="1" applyBorder="1" applyAlignment="1" applyProtection="1">
      <alignment horizontal="right" vertical="center"/>
    </xf>
    <xf numFmtId="164" fontId="10" fillId="0" borderId="6" xfId="0" applyNumberFormat="1" applyFont="1" applyFill="1" applyBorder="1" applyAlignment="1" applyProtection="1">
      <alignment horizontal="right" vertical="center"/>
    </xf>
    <xf numFmtId="0" fontId="11" fillId="2" borderId="8" xfId="0" applyFont="1" applyFill="1" applyBorder="1" applyAlignment="1" applyProtection="1">
      <alignment vertical="center"/>
    </xf>
    <xf numFmtId="166" fontId="11" fillId="2" borderId="6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22" fillId="0" borderId="0" xfId="0" applyFont="1"/>
    <xf numFmtId="0" fontId="25" fillId="0" borderId="0" xfId="0" applyFont="1" applyFill="1"/>
    <xf numFmtId="0" fontId="28" fillId="0" borderId="0" xfId="0" applyFont="1"/>
    <xf numFmtId="0" fontId="29" fillId="0" borderId="26" xfId="0" applyFont="1" applyBorder="1" applyAlignment="1">
      <alignment horizontal="left" vertical="center" indent="1"/>
    </xf>
    <xf numFmtId="0" fontId="29" fillId="0" borderId="33" xfId="0" applyFont="1" applyBorder="1" applyAlignment="1">
      <alignment horizontal="left" vertical="center" indent="1"/>
    </xf>
    <xf numFmtId="0" fontId="29" fillId="0" borderId="30" xfId="0" applyFont="1" applyBorder="1" applyAlignment="1">
      <alignment horizontal="left" vertical="center" indent="1"/>
    </xf>
    <xf numFmtId="0" fontId="30" fillId="0" borderId="15" xfId="0" applyFont="1" applyBorder="1" applyAlignment="1">
      <alignment horizont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2" fillId="0" borderId="58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6" fillId="0" borderId="15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vertical="center"/>
    </xf>
    <xf numFmtId="0" fontId="24" fillId="3" borderId="15" xfId="0" applyFont="1" applyFill="1" applyBorder="1" applyAlignment="1">
      <alignment vertical="center"/>
    </xf>
    <xf numFmtId="0" fontId="24" fillId="3" borderId="15" xfId="0" applyFont="1" applyFill="1" applyBorder="1" applyAlignment="1">
      <alignment horizontal="right" vertical="center"/>
    </xf>
    <xf numFmtId="4" fontId="24" fillId="3" borderId="15" xfId="0" applyNumberFormat="1" applyFont="1" applyFill="1" applyBorder="1" applyAlignment="1">
      <alignment vertical="center"/>
    </xf>
    <xf numFmtId="4" fontId="24" fillId="2" borderId="15" xfId="0" applyNumberFormat="1" applyFont="1" applyFill="1" applyBorder="1" applyAlignment="1">
      <alignment vertical="center"/>
    </xf>
    <xf numFmtId="0" fontId="27" fillId="0" borderId="15" xfId="0" applyFont="1" applyFill="1" applyBorder="1" applyAlignment="1">
      <alignment vertical="center" wrapText="1"/>
    </xf>
    <xf numFmtId="0" fontId="24" fillId="0" borderId="15" xfId="0" applyFont="1" applyBorder="1" applyAlignment="1">
      <alignment vertical="center"/>
    </xf>
    <xf numFmtId="3" fontId="24" fillId="0" borderId="15" xfId="0" applyNumberFormat="1" applyFont="1" applyBorder="1" applyAlignment="1">
      <alignment vertical="center"/>
    </xf>
    <xf numFmtId="4" fontId="26" fillId="2" borderId="15" xfId="0" applyNumberFormat="1" applyFont="1" applyFill="1" applyBorder="1" applyAlignment="1">
      <alignment vertical="center"/>
    </xf>
    <xf numFmtId="166" fontId="26" fillId="2" borderId="15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>
      <alignment vertical="center"/>
    </xf>
    <xf numFmtId="4" fontId="24" fillId="2" borderId="26" xfId="0" applyNumberFormat="1" applyFont="1" applyFill="1" applyBorder="1" applyAlignment="1">
      <alignment vertical="center"/>
    </xf>
    <xf numFmtId="4" fontId="24" fillId="0" borderId="0" xfId="0" applyNumberFormat="1" applyFont="1" applyFill="1" applyBorder="1" applyAlignment="1">
      <alignment vertical="center"/>
    </xf>
    <xf numFmtId="3" fontId="26" fillId="0" borderId="15" xfId="0" applyNumberFormat="1" applyFont="1" applyFill="1" applyBorder="1" applyAlignment="1">
      <alignment vertical="center"/>
    </xf>
    <xf numFmtId="166" fontId="26" fillId="2" borderId="26" xfId="0" applyNumberFormat="1" applyFont="1" applyFill="1" applyBorder="1" applyAlignment="1">
      <alignment vertical="center"/>
    </xf>
    <xf numFmtId="4" fontId="26" fillId="0" borderId="0" xfId="0" applyNumberFormat="1" applyFont="1" applyFill="1" applyBorder="1" applyAlignment="1">
      <alignment vertical="center"/>
    </xf>
    <xf numFmtId="0" fontId="29" fillId="0" borderId="15" xfId="0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6" fillId="0" borderId="15" xfId="0" applyFont="1" applyBorder="1" applyAlignment="1">
      <alignment horizontal="center" vertical="center"/>
    </xf>
    <xf numFmtId="0" fontId="25" fillId="3" borderId="57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3" borderId="58" xfId="0" applyFont="1" applyFill="1" applyBorder="1" applyAlignment="1">
      <alignment vertical="center"/>
    </xf>
    <xf numFmtId="0" fontId="9" fillId="6" borderId="13" xfId="0" applyFont="1" applyFill="1" applyBorder="1" applyAlignment="1" applyProtection="1">
      <alignment horizontal="left" vertical="center"/>
    </xf>
    <xf numFmtId="0" fontId="0" fillId="0" borderId="10" xfId="0" applyFill="1" applyBorder="1" applyAlignment="1" applyProtection="1">
      <alignment vertical="center"/>
      <protection locked="0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/>
      <protection locked="0"/>
    </xf>
    <xf numFmtId="0" fontId="10" fillId="7" borderId="9" xfId="0" applyFont="1" applyFill="1" applyBorder="1" applyAlignment="1" applyProtection="1">
      <alignment vertical="center"/>
    </xf>
    <xf numFmtId="0" fontId="10" fillId="7" borderId="42" xfId="0" applyFont="1" applyFill="1" applyBorder="1" applyAlignment="1" applyProtection="1">
      <alignment horizontal="center" vertical="center"/>
    </xf>
    <xf numFmtId="0" fontId="10" fillId="7" borderId="43" xfId="0" applyFont="1" applyFill="1" applyBorder="1" applyAlignment="1" applyProtection="1">
      <alignment horizontal="center" vertical="center"/>
    </xf>
    <xf numFmtId="0" fontId="10" fillId="7" borderId="44" xfId="0" applyFont="1" applyFill="1" applyBorder="1" applyAlignment="1" applyProtection="1">
      <alignment horizontal="center" vertical="center"/>
    </xf>
    <xf numFmtId="0" fontId="10" fillId="16" borderId="21" xfId="0" applyFont="1" applyFill="1" applyBorder="1" applyAlignment="1" applyProtection="1">
      <alignment horizontal="center" vertical="center"/>
      <protection locked="0"/>
    </xf>
    <xf numFmtId="3" fontId="10" fillId="12" borderId="22" xfId="0" applyNumberFormat="1" applyFont="1" applyFill="1" applyBorder="1" applyAlignment="1" applyProtection="1">
      <alignment vertical="center"/>
    </xf>
    <xf numFmtId="166" fontId="10" fillId="12" borderId="23" xfId="0" applyNumberFormat="1" applyFont="1" applyFill="1" applyBorder="1" applyAlignment="1" applyProtection="1">
      <alignment vertical="center"/>
    </xf>
    <xf numFmtId="0" fontId="10" fillId="16" borderId="24" xfId="0" applyFont="1" applyFill="1" applyBorder="1" applyAlignment="1" applyProtection="1">
      <alignment horizontal="center" vertical="center"/>
      <protection locked="0"/>
    </xf>
    <xf numFmtId="3" fontId="10" fillId="12" borderId="15" xfId="0" applyNumberFormat="1" applyFont="1" applyFill="1" applyBorder="1" applyAlignment="1" applyProtection="1">
      <alignment vertical="center"/>
    </xf>
    <xf numFmtId="166" fontId="10" fillId="12" borderId="25" xfId="0" applyNumberFormat="1" applyFont="1" applyFill="1" applyBorder="1" applyAlignment="1" applyProtection="1">
      <alignment vertical="center"/>
    </xf>
    <xf numFmtId="0" fontId="10" fillId="16" borderId="35" xfId="0" applyFont="1" applyFill="1" applyBorder="1" applyAlignment="1" applyProtection="1">
      <alignment horizontal="center" vertical="center"/>
      <protection locked="0"/>
    </xf>
    <xf numFmtId="3" fontId="10" fillId="12" borderId="36" xfId="0" applyNumberFormat="1" applyFont="1" applyFill="1" applyBorder="1" applyAlignment="1" applyProtection="1">
      <alignment vertical="center"/>
    </xf>
    <xf numFmtId="166" fontId="10" fillId="12" borderId="37" xfId="0" applyNumberFormat="1" applyFont="1" applyFill="1" applyBorder="1" applyAlignment="1" applyProtection="1">
      <alignment vertical="center"/>
    </xf>
    <xf numFmtId="0" fontId="10" fillId="7" borderId="11" xfId="0" applyFont="1" applyFill="1" applyBorder="1" applyAlignment="1" applyProtection="1">
      <alignment vertical="center"/>
    </xf>
    <xf numFmtId="0" fontId="10" fillId="7" borderId="0" xfId="0" applyFont="1" applyFill="1" applyBorder="1" applyAlignment="1" applyProtection="1">
      <alignment vertical="center"/>
    </xf>
    <xf numFmtId="0" fontId="10" fillId="7" borderId="48" xfId="0" applyFont="1" applyFill="1" applyBorder="1" applyAlignment="1" applyProtection="1">
      <alignment horizontal="center" vertical="center"/>
    </xf>
    <xf numFmtId="0" fontId="10" fillId="7" borderId="59" xfId="0" applyFont="1" applyFill="1" applyBorder="1" applyAlignment="1" applyProtection="1">
      <alignment vertical="center"/>
    </xf>
    <xf numFmtId="0" fontId="10" fillId="7" borderId="43" xfId="0" applyFont="1" applyFill="1" applyBorder="1" applyAlignment="1" applyProtection="1">
      <alignment vertical="center"/>
    </xf>
    <xf numFmtId="0" fontId="10" fillId="7" borderId="17" xfId="0" applyFont="1" applyFill="1" applyBorder="1" applyAlignment="1" applyProtection="1">
      <alignment vertical="center"/>
    </xf>
    <xf numFmtId="0" fontId="10" fillId="7" borderId="8" xfId="0" applyFont="1" applyFill="1" applyBorder="1" applyAlignment="1" applyProtection="1">
      <alignment vertical="center"/>
    </xf>
    <xf numFmtId="0" fontId="10" fillId="7" borderId="6" xfId="0" applyFont="1" applyFill="1" applyBorder="1" applyAlignment="1" applyProtection="1">
      <alignment vertical="center"/>
    </xf>
    <xf numFmtId="166" fontId="10" fillId="3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12" borderId="12" xfId="0" applyFont="1" applyFill="1" applyBorder="1" applyAlignment="1" applyProtection="1">
      <alignment vertical="center"/>
    </xf>
    <xf numFmtId="0" fontId="10" fillId="12" borderId="8" xfId="0" applyFont="1" applyFill="1" applyBorder="1" applyAlignment="1" applyProtection="1">
      <alignment vertical="center"/>
    </xf>
    <xf numFmtId="0" fontId="10" fillId="12" borderId="12" xfId="0" applyFont="1" applyFill="1" applyBorder="1" applyAlignment="1" applyProtection="1">
      <alignment horizontal="right" vertical="center"/>
      <protection locked="0"/>
    </xf>
    <xf numFmtId="0" fontId="10" fillId="12" borderId="8" xfId="0" applyNumberFormat="1" applyFont="1" applyFill="1" applyBorder="1" applyAlignment="1" applyProtection="1">
      <alignment vertical="center"/>
    </xf>
    <xf numFmtId="0" fontId="7" fillId="0" borderId="20" xfId="0" applyFont="1" applyFill="1" applyBorder="1" applyAlignment="1" applyProtection="1">
      <alignment vertical="center"/>
    </xf>
    <xf numFmtId="0" fontId="9" fillId="0" borderId="13" xfId="0" applyFont="1" applyFill="1" applyBorder="1" applyAlignment="1" applyProtection="1">
      <alignment vertical="center"/>
    </xf>
    <xf numFmtId="164" fontId="10" fillId="0" borderId="13" xfId="0" applyNumberFormat="1" applyFont="1" applyFill="1" applyBorder="1" applyAlignment="1" applyProtection="1">
      <alignment horizontal="right" vertical="center"/>
    </xf>
    <xf numFmtId="164" fontId="10" fillId="0" borderId="7" xfId="0" applyNumberFormat="1" applyFont="1" applyFill="1" applyBorder="1" applyAlignment="1" applyProtection="1">
      <alignment horizontal="right" vertical="center"/>
    </xf>
    <xf numFmtId="0" fontId="7" fillId="9" borderId="12" xfId="0" applyFont="1" applyFill="1" applyBorder="1" applyAlignment="1" applyProtection="1">
      <alignment vertical="center"/>
    </xf>
    <xf numFmtId="165" fontId="12" fillId="9" borderId="6" xfId="0" applyNumberFormat="1" applyFont="1" applyFill="1" applyBorder="1" applyAlignment="1" applyProtection="1">
      <alignment vertical="center"/>
    </xf>
    <xf numFmtId="165" fontId="7" fillId="12" borderId="6" xfId="0" applyNumberFormat="1" applyFont="1" applyFill="1" applyBorder="1" applyAlignment="1" applyProtection="1">
      <alignment vertical="center"/>
    </xf>
    <xf numFmtId="0" fontId="26" fillId="0" borderId="2" xfId="0" applyFont="1" applyFill="1" applyBorder="1" applyAlignment="1">
      <alignment horizontal="center"/>
    </xf>
    <xf numFmtId="0" fontId="24" fillId="0" borderId="19" xfId="0" applyFont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16" xfId="0" applyFont="1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24" fillId="0" borderId="22" xfId="0" applyFont="1" applyBorder="1" applyAlignment="1">
      <alignment horizontal="center"/>
    </xf>
    <xf numFmtId="0" fontId="24" fillId="0" borderId="2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14" borderId="68" xfId="0" applyFont="1" applyFill="1" applyBorder="1" applyAlignment="1">
      <alignment horizontal="center"/>
    </xf>
    <xf numFmtId="0" fontId="24" fillId="14" borderId="69" xfId="0" applyFont="1" applyFill="1" applyBorder="1" applyAlignment="1">
      <alignment horizontal="center"/>
    </xf>
    <xf numFmtId="0" fontId="24" fillId="13" borderId="6" xfId="0" applyFont="1" applyFill="1" applyBorder="1" applyAlignment="1">
      <alignment horizontal="center"/>
    </xf>
    <xf numFmtId="0" fontId="24" fillId="0" borderId="31" xfId="0" applyFont="1" applyBorder="1" applyAlignment="1">
      <alignment horizontal="center"/>
    </xf>
    <xf numFmtId="0" fontId="24" fillId="0" borderId="32" xfId="0" applyFont="1" applyBorder="1" applyAlignment="1">
      <alignment horizontal="center"/>
    </xf>
    <xf numFmtId="0" fontId="24" fillId="13" borderId="27" xfId="0" applyFont="1" applyFill="1" applyBorder="1" applyAlignment="1">
      <alignment horizontal="center"/>
    </xf>
    <xf numFmtId="167" fontId="24" fillId="0" borderId="0" xfId="0" applyNumberFormat="1" applyFont="1"/>
    <xf numFmtId="0" fontId="24" fillId="0" borderId="0" xfId="0" applyFont="1" applyBorder="1"/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/>
    <xf numFmtId="0" fontId="24" fillId="0" borderId="19" xfId="0" applyFont="1" applyFill="1" applyBorder="1" applyAlignment="1">
      <alignment horizontal="center" vertical="center" wrapText="1"/>
    </xf>
    <xf numFmtId="0" fontId="31" fillId="0" borderId="0" xfId="0" applyNumberFormat="1" applyFont="1" applyAlignment="1">
      <alignment horizontal="center"/>
    </xf>
    <xf numFmtId="0" fontId="28" fillId="0" borderId="70" xfId="0" applyFont="1" applyBorder="1"/>
    <xf numFmtId="0" fontId="24" fillId="0" borderId="71" xfId="0" applyFont="1" applyBorder="1"/>
    <xf numFmtId="0" fontId="24" fillId="0" borderId="72" xfId="0" applyFont="1" applyBorder="1"/>
    <xf numFmtId="0" fontId="24" fillId="0" borderId="73" xfId="0" applyFont="1" applyBorder="1"/>
    <xf numFmtId="0" fontId="24" fillId="0" borderId="74" xfId="0" applyFont="1" applyBorder="1"/>
    <xf numFmtId="0" fontId="28" fillId="0" borderId="73" xfId="0" applyFont="1" applyBorder="1"/>
    <xf numFmtId="0" fontId="28" fillId="0" borderId="0" xfId="0" applyFont="1" applyBorder="1"/>
    <xf numFmtId="0" fontId="24" fillId="0" borderId="75" xfId="0" applyFont="1" applyBorder="1" applyAlignment="1">
      <alignment horizontal="center" vertical="center" wrapText="1"/>
    </xf>
    <xf numFmtId="0" fontId="24" fillId="0" borderId="76" xfId="0" applyFont="1" applyBorder="1"/>
    <xf numFmtId="0" fontId="24" fillId="0" borderId="77" xfId="0" applyFont="1" applyBorder="1"/>
    <xf numFmtId="0" fontId="24" fillId="13" borderId="75" xfId="0" applyFont="1" applyFill="1" applyBorder="1"/>
    <xf numFmtId="0" fontId="28" fillId="0" borderId="81" xfId="0" applyFont="1" applyBorder="1"/>
    <xf numFmtId="0" fontId="24" fillId="0" borderId="82" xfId="0" applyFont="1" applyBorder="1"/>
    <xf numFmtId="0" fontId="24" fillId="0" borderId="83" xfId="0" applyFont="1" applyBorder="1"/>
    <xf numFmtId="0" fontId="24" fillId="0" borderId="2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164" fontId="10" fillId="0" borderId="0" xfId="0" applyNumberFormat="1" applyFont="1" applyFill="1" applyBorder="1" applyAlignment="1" applyProtection="1">
      <alignment horizontal="center" vertical="center"/>
      <protection locked="0"/>
    </xf>
    <xf numFmtId="166" fontId="10" fillId="0" borderId="5" xfId="0" applyNumberFormat="1" applyFont="1" applyFill="1" applyBorder="1" applyAlignment="1" applyProtection="1">
      <alignment horizontal="right" vertical="center"/>
      <protection locked="0"/>
    </xf>
    <xf numFmtId="0" fontId="9" fillId="11" borderId="12" xfId="0" applyFont="1" applyFill="1" applyBorder="1" applyAlignment="1" applyProtection="1">
      <alignment vertical="center"/>
    </xf>
    <xf numFmtId="0" fontId="9" fillId="11" borderId="8" xfId="0" applyFont="1" applyFill="1" applyBorder="1" applyAlignment="1" applyProtection="1">
      <alignment vertical="center"/>
    </xf>
    <xf numFmtId="0" fontId="10" fillId="11" borderId="84" xfId="0" applyFont="1" applyFill="1" applyBorder="1" applyAlignment="1" applyProtection="1">
      <alignment vertical="center"/>
    </xf>
    <xf numFmtId="0" fontId="10" fillId="11" borderId="8" xfId="0" applyFont="1" applyFill="1" applyBorder="1" applyAlignment="1" applyProtection="1">
      <alignment vertical="center"/>
    </xf>
    <xf numFmtId="0" fontId="10" fillId="7" borderId="12" xfId="0" applyFont="1" applyFill="1" applyBorder="1" applyAlignment="1" applyProtection="1">
      <alignment vertical="center"/>
    </xf>
    <xf numFmtId="0" fontId="10" fillId="7" borderId="10" xfId="0" applyFont="1" applyFill="1" applyBorder="1" applyAlignment="1" applyProtection="1">
      <alignment vertical="center"/>
    </xf>
    <xf numFmtId="0" fontId="10" fillId="7" borderId="20" xfId="0" applyFont="1" applyFill="1" applyBorder="1" applyAlignment="1" applyProtection="1">
      <alignment vertical="center"/>
    </xf>
    <xf numFmtId="0" fontId="10" fillId="7" borderId="13" xfId="0" applyFont="1" applyFill="1" applyBorder="1" applyAlignment="1" applyProtection="1">
      <alignment vertical="center"/>
    </xf>
    <xf numFmtId="0" fontId="10" fillId="7" borderId="34" xfId="0" applyFont="1" applyFill="1" applyBorder="1" applyAlignment="1" applyProtection="1">
      <alignment horizontal="left" vertical="center"/>
    </xf>
    <xf numFmtId="0" fontId="10" fillId="7" borderId="26" xfId="0" applyFont="1" applyFill="1" applyBorder="1" applyAlignment="1" applyProtection="1">
      <alignment horizontal="left" vertical="center"/>
    </xf>
    <xf numFmtId="0" fontId="10" fillId="7" borderId="64" xfId="0" applyFont="1" applyFill="1" applyBorder="1" applyAlignment="1" applyProtection="1">
      <alignment horizontal="left" vertical="center"/>
    </xf>
    <xf numFmtId="166" fontId="10" fillId="7" borderId="10" xfId="0" applyNumberFormat="1" applyFont="1" applyFill="1" applyBorder="1" applyAlignment="1" applyProtection="1">
      <alignment horizontal="right" vertical="center" wrapText="1"/>
      <protection locked="0"/>
    </xf>
    <xf numFmtId="166" fontId="10" fillId="7" borderId="9" xfId="0" applyNumberFormat="1" applyFont="1" applyFill="1" applyBorder="1" applyAlignment="1" applyProtection="1">
      <alignment horizontal="right" vertical="center" wrapText="1"/>
      <protection locked="0"/>
    </xf>
    <xf numFmtId="166" fontId="10" fillId="7" borderId="4" xfId="0" applyNumberFormat="1" applyFont="1" applyFill="1" applyBorder="1" applyAlignment="1" applyProtection="1">
      <alignment horizontal="right" vertical="center" wrapText="1"/>
      <protection locked="0"/>
    </xf>
    <xf numFmtId="0" fontId="10" fillId="16" borderId="50" xfId="0" applyFont="1" applyFill="1" applyBorder="1" applyAlignment="1" applyProtection="1">
      <alignment horizontal="center" vertical="center"/>
      <protection locked="0"/>
    </xf>
    <xf numFmtId="0" fontId="10" fillId="16" borderId="41" xfId="0" applyFont="1" applyFill="1" applyBorder="1" applyAlignment="1" applyProtection="1">
      <alignment horizontal="center" vertical="center"/>
      <protection locked="0"/>
    </xf>
    <xf numFmtId="0" fontId="10" fillId="16" borderId="45" xfId="0" applyFont="1" applyFill="1" applyBorder="1" applyAlignment="1" applyProtection="1">
      <alignment horizontal="center" vertical="center"/>
      <protection locked="0"/>
    </xf>
    <xf numFmtId="166" fontId="10" fillId="7" borderId="0" xfId="0" applyNumberFormat="1" applyFont="1" applyFill="1" applyBorder="1" applyAlignment="1" applyProtection="1">
      <alignment horizontal="right" vertical="center" wrapText="1"/>
      <protection locked="0"/>
    </xf>
    <xf numFmtId="166" fontId="10" fillId="7" borderId="11" xfId="0" applyNumberFormat="1" applyFont="1" applyFill="1" applyBorder="1" applyAlignment="1" applyProtection="1">
      <alignment horizontal="right" vertical="center" wrapText="1"/>
      <protection locked="0"/>
    </xf>
    <xf numFmtId="166" fontId="10" fillId="7" borderId="5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/>
    <xf numFmtId="0" fontId="10" fillId="7" borderId="13" xfId="0" applyFont="1" applyFill="1" applyBorder="1" applyAlignment="1" applyProtection="1">
      <alignment horizontal="left" vertical="center"/>
    </xf>
    <xf numFmtId="0" fontId="10" fillId="7" borderId="11" xfId="0" applyFont="1" applyFill="1" applyBorder="1" applyAlignment="1" applyProtection="1">
      <alignment horizontal="center" vertical="center"/>
    </xf>
    <xf numFmtId="0" fontId="10" fillId="7" borderId="0" xfId="0" applyFont="1" applyFill="1" applyBorder="1" applyAlignment="1" applyProtection="1">
      <alignment horizontal="center" vertical="center"/>
    </xf>
    <xf numFmtId="0" fontId="10" fillId="7" borderId="17" xfId="0" applyFont="1" applyFill="1" applyBorder="1" applyAlignment="1" applyProtection="1">
      <alignment horizontal="center" vertical="center"/>
    </xf>
    <xf numFmtId="0" fontId="10" fillId="7" borderId="8" xfId="0" applyFont="1" applyFill="1" applyBorder="1" applyAlignment="1" applyProtection="1">
      <alignment horizontal="center" vertical="center" wrapText="1"/>
    </xf>
    <xf numFmtId="0" fontId="10" fillId="7" borderId="19" xfId="0" applyFont="1" applyFill="1" applyBorder="1" applyAlignment="1" applyProtection="1">
      <alignment horizontal="center" vertical="center"/>
    </xf>
    <xf numFmtId="0" fontId="10" fillId="7" borderId="6" xfId="0" applyFont="1" applyFill="1" applyBorder="1" applyAlignment="1" applyProtection="1">
      <alignment horizontal="left" vertical="center"/>
    </xf>
    <xf numFmtId="0" fontId="10" fillId="3" borderId="21" xfId="0" applyFont="1" applyFill="1" applyBorder="1" applyAlignment="1" applyProtection="1">
      <alignment horizontal="right" vertical="center"/>
      <protection locked="0"/>
    </xf>
    <xf numFmtId="0" fontId="10" fillId="3" borderId="24" xfId="0" applyFont="1" applyFill="1" applyBorder="1" applyAlignment="1" applyProtection="1">
      <alignment horizontal="right" vertical="center"/>
      <protection locked="0"/>
    </xf>
    <xf numFmtId="0" fontId="10" fillId="3" borderId="35" xfId="0" applyFont="1" applyFill="1" applyBorder="1" applyAlignment="1" applyProtection="1">
      <alignment horizontal="right" vertical="center"/>
      <protection locked="0"/>
    </xf>
    <xf numFmtId="0" fontId="7" fillId="7" borderId="12" xfId="0" applyFont="1" applyFill="1" applyBorder="1" applyAlignment="1" applyProtection="1">
      <alignment vertical="center"/>
    </xf>
    <xf numFmtId="0" fontId="7" fillId="7" borderId="8" xfId="0" applyFont="1" applyFill="1" applyBorder="1" applyAlignment="1" applyProtection="1">
      <alignment vertical="center"/>
    </xf>
    <xf numFmtId="0" fontId="15" fillId="3" borderId="57" xfId="0" applyFont="1" applyFill="1" applyBorder="1" applyAlignment="1"/>
    <xf numFmtId="0" fontId="0" fillId="0" borderId="57" xfId="0" applyBorder="1"/>
    <xf numFmtId="0" fontId="0" fillId="0" borderId="58" xfId="0" applyBorder="1"/>
    <xf numFmtId="0" fontId="7" fillId="0" borderId="57" xfId="0" applyFont="1" applyFill="1" applyBorder="1" applyAlignment="1" applyProtection="1">
      <alignment horizontal="left"/>
      <protection locked="0"/>
    </xf>
    <xf numFmtId="0" fontId="7" fillId="0" borderId="58" xfId="0" applyFont="1" applyFill="1" applyBorder="1" applyAlignment="1" applyProtection="1">
      <alignment horizontal="left"/>
      <protection locked="0"/>
    </xf>
    <xf numFmtId="0" fontId="14" fillId="0" borderId="57" xfId="0" applyFont="1" applyFill="1" applyBorder="1"/>
    <xf numFmtId="0" fontId="14" fillId="0" borderId="58" xfId="0" applyFont="1" applyFill="1" applyBorder="1"/>
    <xf numFmtId="166" fontId="7" fillId="12" borderId="6" xfId="0" applyNumberFormat="1" applyFont="1" applyFill="1" applyBorder="1" applyAlignment="1" applyProtection="1">
      <alignment vertical="center"/>
    </xf>
    <xf numFmtId="0" fontId="4" fillId="4" borderId="15" xfId="0" applyFont="1" applyFill="1" applyBorder="1" applyAlignment="1">
      <alignment horizontal="center" vertical="center" wrapText="1"/>
    </xf>
    <xf numFmtId="0" fontId="7" fillId="3" borderId="58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vertical="center"/>
    </xf>
    <xf numFmtId="0" fontId="10" fillId="7" borderId="11" xfId="0" applyFont="1" applyFill="1" applyBorder="1" applyAlignment="1" applyProtection="1">
      <alignment horizontal="left" vertical="center"/>
    </xf>
    <xf numFmtId="0" fontId="10" fillId="7" borderId="0" xfId="0" applyFont="1" applyFill="1" applyBorder="1" applyAlignment="1" applyProtection="1">
      <alignment horizontal="left" vertical="center"/>
    </xf>
    <xf numFmtId="0" fontId="29" fillId="0" borderId="33" xfId="0" applyFont="1" applyBorder="1" applyAlignment="1">
      <alignment horizontal="left" vertical="center" indent="1"/>
    </xf>
    <xf numFmtId="0" fontId="24" fillId="0" borderId="86" xfId="0" applyFont="1" applyBorder="1"/>
    <xf numFmtId="0" fontId="24" fillId="0" borderId="87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 wrapText="1"/>
    </xf>
    <xf numFmtId="10" fontId="26" fillId="14" borderId="0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 indent="1"/>
    </xf>
    <xf numFmtId="1" fontId="22" fillId="3" borderId="27" xfId="0" applyNumberFormat="1" applyFont="1" applyFill="1" applyBorder="1" applyAlignment="1" applyProtection="1">
      <alignment horizontal="center"/>
      <protection locked="0"/>
    </xf>
    <xf numFmtId="14" fontId="24" fillId="3" borderId="1" xfId="0" applyNumberFormat="1" applyFont="1" applyFill="1" applyBorder="1" applyProtection="1">
      <protection locked="0"/>
    </xf>
    <xf numFmtId="0" fontId="24" fillId="3" borderId="1" xfId="0" applyFont="1" applyFill="1" applyBorder="1" applyProtection="1">
      <protection locked="0"/>
    </xf>
    <xf numFmtId="0" fontId="24" fillId="3" borderId="1" xfId="0" applyFont="1" applyFill="1" applyBorder="1" applyAlignment="1" applyProtection="1">
      <alignment horizontal="center"/>
      <protection locked="0"/>
    </xf>
    <xf numFmtId="1" fontId="24" fillId="3" borderId="1" xfId="0" applyNumberFormat="1" applyFont="1" applyFill="1" applyBorder="1" applyAlignment="1" applyProtection="1">
      <alignment horizontal="center"/>
      <protection locked="0"/>
    </xf>
    <xf numFmtId="0" fontId="24" fillId="3" borderId="1" xfId="0" applyFont="1" applyFill="1" applyBorder="1" applyAlignment="1" applyProtection="1">
      <alignment horizontal="right"/>
      <protection locked="0"/>
    </xf>
    <xf numFmtId="0" fontId="24" fillId="3" borderId="1" xfId="0" applyFont="1" applyFill="1" applyBorder="1" applyAlignment="1" applyProtection="1">
      <alignment horizontal="left"/>
      <protection locked="0"/>
    </xf>
    <xf numFmtId="0" fontId="26" fillId="15" borderId="2" xfId="0" applyFont="1" applyFill="1" applyBorder="1" applyAlignment="1" applyProtection="1">
      <alignment horizont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/>
    </xf>
    <xf numFmtId="0" fontId="26" fillId="0" borderId="2" xfId="0" applyFont="1" applyFill="1" applyBorder="1" applyAlignment="1" applyProtection="1">
      <alignment horizontal="center"/>
    </xf>
    <xf numFmtId="0" fontId="24" fillId="17" borderId="1" xfId="0" applyFont="1" applyFill="1" applyBorder="1" applyAlignment="1" applyProtection="1">
      <alignment horizontal="center"/>
    </xf>
    <xf numFmtId="3" fontId="24" fillId="17" borderId="1" xfId="0" applyNumberFormat="1" applyFont="1" applyFill="1" applyBorder="1" applyAlignment="1" applyProtection="1">
      <alignment horizontal="center"/>
    </xf>
    <xf numFmtId="167" fontId="22" fillId="0" borderId="0" xfId="0" applyNumberFormat="1" applyFont="1" applyFill="1" applyAlignment="1" applyProtection="1">
      <alignment horizontal="center"/>
    </xf>
    <xf numFmtId="164" fontId="10" fillId="3" borderId="66" xfId="0" applyNumberFormat="1" applyFont="1" applyFill="1" applyBorder="1" applyAlignment="1" applyProtection="1">
      <alignment horizontal="right" vertical="center"/>
      <protection locked="0"/>
    </xf>
    <xf numFmtId="164" fontId="10" fillId="3" borderId="8" xfId="0" applyNumberFormat="1" applyFont="1" applyFill="1" applyBorder="1" applyAlignment="1" applyProtection="1">
      <alignment horizontal="right" vertical="center"/>
      <protection locked="0"/>
    </xf>
    <xf numFmtId="164" fontId="10" fillId="3" borderId="6" xfId="0" applyNumberFormat="1" applyFont="1" applyFill="1" applyBorder="1" applyAlignment="1" applyProtection="1">
      <alignment horizontal="right" vertical="center"/>
      <protection locked="0"/>
    </xf>
    <xf numFmtId="0" fontId="10" fillId="7" borderId="10" xfId="0" applyFont="1" applyFill="1" applyBorder="1" applyAlignment="1" applyProtection="1">
      <alignment horizontal="left" vertical="center"/>
    </xf>
    <xf numFmtId="0" fontId="10" fillId="7" borderId="53" xfId="0" applyFont="1" applyFill="1" applyBorder="1" applyAlignment="1" applyProtection="1">
      <alignment horizontal="left" vertical="center"/>
    </xf>
    <xf numFmtId="0" fontId="10" fillId="7" borderId="11" xfId="0" applyFont="1" applyFill="1" applyBorder="1" applyAlignment="1" applyProtection="1">
      <alignment horizontal="left" vertical="center"/>
    </xf>
    <xf numFmtId="0" fontId="10" fillId="7" borderId="54" xfId="0" applyFont="1" applyFill="1" applyBorder="1" applyAlignment="1" applyProtection="1">
      <alignment horizontal="left" vertical="center"/>
    </xf>
    <xf numFmtId="0" fontId="10" fillId="7" borderId="20" xfId="0" applyFont="1" applyFill="1" applyBorder="1" applyAlignment="1" applyProtection="1">
      <alignment horizontal="left" vertical="center"/>
    </xf>
    <xf numFmtId="0" fontId="10" fillId="7" borderId="55" xfId="0" applyFont="1" applyFill="1" applyBorder="1" applyAlignment="1" applyProtection="1">
      <alignment horizontal="left" vertical="center"/>
    </xf>
    <xf numFmtId="0" fontId="9" fillId="7" borderId="66" xfId="0" applyFont="1" applyFill="1" applyBorder="1" applyAlignment="1" applyProtection="1">
      <alignment horizontal="center" vertical="center"/>
    </xf>
    <xf numFmtId="0" fontId="9" fillId="7" borderId="28" xfId="0" applyFont="1" applyFill="1" applyBorder="1" applyAlignment="1" applyProtection="1">
      <alignment horizontal="center" vertical="center"/>
    </xf>
    <xf numFmtId="0" fontId="10" fillId="3" borderId="65" xfId="0" applyFont="1" applyFill="1" applyBorder="1" applyAlignment="1" applyProtection="1">
      <alignment horizontal="center" vertical="center"/>
      <protection locked="0"/>
    </xf>
    <xf numFmtId="0" fontId="10" fillId="3" borderId="51" xfId="0" applyFont="1" applyFill="1" applyBorder="1" applyAlignment="1" applyProtection="1">
      <alignment horizontal="center" vertical="center"/>
      <protection locked="0"/>
    </xf>
    <xf numFmtId="0" fontId="10" fillId="3" borderId="26" xfId="0" applyFont="1" applyFill="1" applyBorder="1" applyAlignment="1" applyProtection="1">
      <alignment horizontal="center" vertical="center"/>
      <protection locked="0"/>
    </xf>
    <xf numFmtId="0" fontId="10" fillId="3" borderId="30" xfId="0" applyFont="1" applyFill="1" applyBorder="1" applyAlignment="1" applyProtection="1">
      <alignment horizontal="center" vertical="center"/>
      <protection locked="0"/>
    </xf>
    <xf numFmtId="0" fontId="10" fillId="3" borderId="64" xfId="0" applyFont="1" applyFill="1" applyBorder="1" applyAlignment="1" applyProtection="1">
      <alignment horizontal="center" vertical="center"/>
      <protection locked="0"/>
    </xf>
    <xf numFmtId="0" fontId="10" fillId="3" borderId="52" xfId="0" applyFont="1" applyFill="1" applyBorder="1" applyAlignment="1" applyProtection="1">
      <alignment horizontal="center" vertical="center"/>
      <protection locked="0"/>
    </xf>
    <xf numFmtId="164" fontId="7" fillId="2" borderId="38" xfId="0" applyNumberFormat="1" applyFont="1" applyFill="1" applyBorder="1" applyAlignment="1" applyProtection="1">
      <alignment horizontal="right" vertical="center"/>
    </xf>
    <xf numFmtId="164" fontId="7" fillId="2" borderId="13" xfId="0" applyNumberFormat="1" applyFont="1" applyFill="1" applyBorder="1" applyAlignment="1" applyProtection="1">
      <alignment horizontal="right" vertical="center"/>
    </xf>
    <xf numFmtId="164" fontId="7" fillId="2" borderId="7" xfId="0" applyNumberFormat="1" applyFont="1" applyFill="1" applyBorder="1" applyAlignment="1" applyProtection="1">
      <alignment horizontal="right" vertical="center"/>
    </xf>
    <xf numFmtId="164" fontId="10" fillId="3" borderId="15" xfId="0" applyNumberFormat="1" applyFont="1" applyFill="1" applyBorder="1" applyAlignment="1" applyProtection="1">
      <alignment horizontal="center" vertical="center"/>
      <protection locked="0"/>
    </xf>
    <xf numFmtId="164" fontId="10" fillId="3" borderId="26" xfId="0" applyNumberFormat="1" applyFont="1" applyFill="1" applyBorder="1" applyAlignment="1" applyProtection="1">
      <alignment horizontal="center" vertical="center"/>
      <protection locked="0"/>
    </xf>
    <xf numFmtId="164" fontId="10" fillId="3" borderId="25" xfId="0" applyNumberFormat="1" applyFont="1" applyFill="1" applyBorder="1" applyAlignment="1" applyProtection="1">
      <alignment horizontal="center" vertical="center"/>
      <protection locked="0"/>
    </xf>
    <xf numFmtId="164" fontId="7" fillId="2" borderId="85" xfId="0" applyNumberFormat="1" applyFont="1" applyFill="1" applyBorder="1" applyAlignment="1" applyProtection="1">
      <alignment horizontal="right" vertical="center"/>
    </xf>
    <xf numFmtId="164" fontId="7" fillId="2" borderId="8" xfId="0" applyNumberFormat="1" applyFont="1" applyFill="1" applyBorder="1" applyAlignment="1" applyProtection="1">
      <alignment horizontal="right" vertical="center"/>
    </xf>
    <xf numFmtId="164" fontId="7" fillId="2" borderId="6" xfId="0" applyNumberFormat="1" applyFont="1" applyFill="1" applyBorder="1" applyAlignment="1" applyProtection="1">
      <alignment horizontal="right" vertical="center"/>
    </xf>
    <xf numFmtId="0" fontId="10" fillId="8" borderId="41" xfId="0" applyFont="1" applyFill="1" applyBorder="1" applyAlignment="1" applyProtection="1">
      <alignment horizontal="left" vertical="center"/>
    </xf>
    <xf numFmtId="0" fontId="10" fillId="8" borderId="33" xfId="0" applyFont="1" applyFill="1" applyBorder="1" applyAlignment="1" applyProtection="1">
      <alignment horizontal="left" vertical="center"/>
    </xf>
    <xf numFmtId="0" fontId="10" fillId="8" borderId="30" xfId="0" applyFont="1" applyFill="1" applyBorder="1" applyAlignment="1" applyProtection="1">
      <alignment horizontal="left" vertical="center"/>
    </xf>
    <xf numFmtId="0" fontId="10" fillId="3" borderId="15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0" fillId="7" borderId="41" xfId="0" applyFont="1" applyFill="1" applyBorder="1" applyAlignment="1" applyProtection="1">
      <alignment horizontal="left" vertical="center"/>
    </xf>
    <xf numFmtId="0" fontId="10" fillId="7" borderId="33" xfId="0" applyFont="1" applyFill="1" applyBorder="1" applyAlignment="1" applyProtection="1">
      <alignment horizontal="left" vertical="center"/>
    </xf>
    <xf numFmtId="0" fontId="10" fillId="7" borderId="30" xfId="0" applyFont="1" applyFill="1" applyBorder="1" applyAlignment="1" applyProtection="1">
      <alignment horizontal="left" vertical="center"/>
    </xf>
    <xf numFmtId="0" fontId="10" fillId="3" borderId="15" xfId="0" applyFont="1" applyFill="1" applyBorder="1" applyAlignment="1" applyProtection="1">
      <alignment horizontal="center" vertical="center"/>
    </xf>
    <xf numFmtId="0" fontId="10" fillId="3" borderId="26" xfId="0" applyFont="1" applyFill="1" applyBorder="1" applyAlignment="1" applyProtection="1">
      <alignment horizontal="center" vertical="center"/>
    </xf>
    <xf numFmtId="0" fontId="10" fillId="3" borderId="25" xfId="0" applyFont="1" applyFill="1" applyBorder="1" applyAlignment="1" applyProtection="1">
      <alignment horizontal="center" vertical="center"/>
    </xf>
    <xf numFmtId="0" fontId="10" fillId="6" borderId="10" xfId="0" applyFont="1" applyFill="1" applyBorder="1" applyAlignment="1" applyProtection="1">
      <alignment horizontal="left" vertical="center"/>
    </xf>
    <xf numFmtId="0" fontId="10" fillId="6" borderId="53" xfId="0" applyFont="1" applyFill="1" applyBorder="1" applyAlignment="1" applyProtection="1">
      <alignment horizontal="left" vertical="center"/>
    </xf>
    <xf numFmtId="0" fontId="10" fillId="6" borderId="11" xfId="0" applyFont="1" applyFill="1" applyBorder="1" applyAlignment="1" applyProtection="1">
      <alignment horizontal="left" vertical="center"/>
    </xf>
    <xf numFmtId="0" fontId="10" fillId="6" borderId="54" xfId="0" applyFont="1" applyFill="1" applyBorder="1" applyAlignment="1" applyProtection="1">
      <alignment horizontal="left" vertical="center"/>
    </xf>
    <xf numFmtId="0" fontId="10" fillId="6" borderId="20" xfId="0" applyFont="1" applyFill="1" applyBorder="1" applyAlignment="1" applyProtection="1">
      <alignment horizontal="left" vertical="center"/>
    </xf>
    <xf numFmtId="0" fontId="10" fillId="6" borderId="55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6" borderId="3" xfId="0" applyFont="1" applyFill="1" applyBorder="1" applyAlignment="1" applyProtection="1">
      <alignment horizontal="center" vertical="center"/>
    </xf>
    <xf numFmtId="0" fontId="9" fillId="6" borderId="9" xfId="0" applyFont="1" applyFill="1" applyBorder="1" applyAlignment="1" applyProtection="1">
      <alignment horizontal="center" vertical="center"/>
    </xf>
    <xf numFmtId="0" fontId="9" fillId="6" borderId="4" xfId="0" applyFont="1" applyFill="1" applyBorder="1" applyAlignment="1" applyProtection="1">
      <alignment horizontal="center" vertical="center"/>
    </xf>
    <xf numFmtId="2" fontId="10" fillId="3" borderId="22" xfId="0" applyNumberFormat="1" applyFont="1" applyFill="1" applyBorder="1" applyAlignment="1" applyProtection="1">
      <alignment horizontal="center" vertical="center"/>
      <protection locked="0"/>
    </xf>
    <xf numFmtId="2" fontId="10" fillId="3" borderId="65" xfId="0" applyNumberFormat="1" applyFont="1" applyFill="1" applyBorder="1" applyAlignment="1" applyProtection="1">
      <alignment horizontal="center" vertical="center"/>
      <protection locked="0"/>
    </xf>
    <xf numFmtId="2" fontId="10" fillId="3" borderId="23" xfId="0" applyNumberFormat="1" applyFont="1" applyFill="1" applyBorder="1" applyAlignment="1" applyProtection="1">
      <alignment horizontal="center" vertical="center"/>
      <protection locked="0"/>
    </xf>
    <xf numFmtId="2" fontId="10" fillId="3" borderId="15" xfId="0" applyNumberFormat="1" applyFont="1" applyFill="1" applyBorder="1" applyAlignment="1" applyProtection="1">
      <alignment horizontal="center" vertical="center"/>
      <protection locked="0"/>
    </xf>
    <xf numFmtId="2" fontId="10" fillId="3" borderId="26" xfId="0" applyNumberFormat="1" applyFont="1" applyFill="1" applyBorder="1" applyAlignment="1" applyProtection="1">
      <alignment horizontal="center" vertical="center"/>
      <protection locked="0"/>
    </xf>
    <xf numFmtId="2" fontId="10" fillId="3" borderId="25" xfId="0" applyNumberFormat="1" applyFont="1" applyFill="1" applyBorder="1" applyAlignment="1" applyProtection="1">
      <alignment horizontal="center" vertical="center"/>
      <protection locked="0"/>
    </xf>
    <xf numFmtId="2" fontId="10" fillId="3" borderId="36" xfId="0" applyNumberFormat="1" applyFont="1" applyFill="1" applyBorder="1" applyAlignment="1" applyProtection="1">
      <alignment horizontal="center" vertical="center"/>
      <protection locked="0"/>
    </xf>
    <xf numFmtId="2" fontId="10" fillId="3" borderId="64" xfId="0" applyNumberFormat="1" applyFont="1" applyFill="1" applyBorder="1" applyAlignment="1" applyProtection="1">
      <alignment horizontal="center" vertical="center"/>
      <protection locked="0"/>
    </xf>
    <xf numFmtId="2" fontId="10" fillId="3" borderId="37" xfId="0" applyNumberFormat="1" applyFont="1" applyFill="1" applyBorder="1" applyAlignment="1" applyProtection="1">
      <alignment horizontal="center" vertical="center"/>
      <protection locked="0"/>
    </xf>
    <xf numFmtId="0" fontId="9" fillId="8" borderId="39" xfId="0" applyFont="1" applyFill="1" applyBorder="1" applyAlignment="1" applyProtection="1">
      <alignment horizontal="center" vertical="center"/>
    </xf>
    <xf numFmtId="0" fontId="9" fillId="8" borderId="56" xfId="0" applyFont="1" applyFill="1" applyBorder="1" applyAlignment="1" applyProtection="1">
      <alignment horizontal="center" vertical="center"/>
    </xf>
    <xf numFmtId="0" fontId="9" fillId="8" borderId="40" xfId="0" applyFont="1" applyFill="1" applyBorder="1" applyAlignment="1" applyProtection="1">
      <alignment horizontal="center" vertical="center"/>
    </xf>
    <xf numFmtId="3" fontId="7" fillId="2" borderId="38" xfId="0" applyNumberFormat="1" applyFont="1" applyFill="1" applyBorder="1" applyAlignment="1" applyProtection="1">
      <alignment horizontal="center" vertical="center"/>
    </xf>
    <xf numFmtId="3" fontId="7" fillId="2" borderId="13" xfId="0" applyNumberFormat="1" applyFont="1" applyFill="1" applyBorder="1" applyAlignment="1" applyProtection="1">
      <alignment horizontal="center" vertical="center"/>
    </xf>
    <xf numFmtId="3" fontId="7" fillId="2" borderId="7" xfId="0" applyNumberFormat="1" applyFont="1" applyFill="1" applyBorder="1" applyAlignment="1" applyProtection="1">
      <alignment horizontal="center" vertical="center"/>
    </xf>
    <xf numFmtId="0" fontId="20" fillId="0" borderId="26" xfId="0" applyFont="1" applyBorder="1" applyAlignment="1">
      <alignment horizontal="left" vertical="center" indent="1"/>
    </xf>
    <xf numFmtId="0" fontId="20" fillId="0" borderId="33" xfId="0" applyFont="1" applyBorder="1" applyAlignment="1">
      <alignment horizontal="left" vertical="center" indent="1"/>
    </xf>
    <xf numFmtId="0" fontId="20" fillId="0" borderId="30" xfId="0" applyFont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0" fillId="0" borderId="33" xfId="0" applyBorder="1" applyAlignment="1">
      <alignment horizontal="left" vertical="center" indent="1"/>
    </xf>
    <xf numFmtId="0" fontId="0" fillId="0" borderId="30" xfId="0" applyBorder="1" applyAlignment="1">
      <alignment horizontal="left" vertical="center" inden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19" fillId="0" borderId="26" xfId="0" applyFont="1" applyBorder="1" applyAlignment="1">
      <alignment horizontal="left" vertical="center" indent="1"/>
    </xf>
    <xf numFmtId="0" fontId="19" fillId="0" borderId="33" xfId="0" applyFont="1" applyBorder="1" applyAlignment="1">
      <alignment horizontal="left" vertical="center" indent="1"/>
    </xf>
    <xf numFmtId="0" fontId="19" fillId="0" borderId="30" xfId="0" applyFont="1" applyBorder="1" applyAlignment="1">
      <alignment horizontal="left" vertical="center" indent="1"/>
    </xf>
    <xf numFmtId="0" fontId="19" fillId="0" borderId="26" xfId="0" applyFont="1" applyBorder="1" applyAlignment="1">
      <alignment horizontal="left" vertical="center" wrapText="1" indent="1"/>
    </xf>
    <xf numFmtId="0" fontId="19" fillId="0" borderId="33" xfId="0" applyFont="1" applyBorder="1" applyAlignment="1">
      <alignment horizontal="left" vertical="center" wrapText="1" indent="1"/>
    </xf>
    <xf numFmtId="0" fontId="19" fillId="0" borderId="30" xfId="0" applyFont="1" applyBorder="1" applyAlignment="1">
      <alignment horizontal="left" vertical="center" wrapText="1" indent="1"/>
    </xf>
    <xf numFmtId="0" fontId="15" fillId="3" borderId="57" xfId="0" applyFont="1" applyFill="1" applyBorder="1" applyAlignment="1">
      <alignment horizontal="center"/>
    </xf>
    <xf numFmtId="0" fontId="7" fillId="3" borderId="57" xfId="0" applyFont="1" applyFill="1" applyBorder="1" applyAlignment="1" applyProtection="1">
      <alignment horizontal="center" vertical="center"/>
      <protection locked="0"/>
    </xf>
    <xf numFmtId="0" fontId="7" fillId="3" borderId="58" xfId="0" applyFont="1" applyFill="1" applyBorder="1" applyAlignment="1" applyProtection="1">
      <alignment horizontal="center" vertical="center"/>
      <protection locked="0"/>
    </xf>
    <xf numFmtId="0" fontId="29" fillId="0" borderId="26" xfId="0" applyFont="1" applyBorder="1" applyAlignment="1">
      <alignment horizontal="left" vertical="center"/>
    </xf>
    <xf numFmtId="0" fontId="29" fillId="0" borderId="33" xfId="0" applyFont="1" applyBorder="1" applyAlignment="1">
      <alignment horizontal="left" vertical="center"/>
    </xf>
    <xf numFmtId="0" fontId="29" fillId="0" borderId="30" xfId="0" applyFont="1" applyBorder="1" applyAlignment="1">
      <alignment horizontal="left" vertical="center"/>
    </xf>
    <xf numFmtId="0" fontId="10" fillId="7" borderId="0" xfId="0" applyFont="1" applyFill="1" applyBorder="1" applyAlignment="1" applyProtection="1">
      <alignment horizontal="left" vertical="center"/>
    </xf>
    <xf numFmtId="0" fontId="10" fillId="7" borderId="13" xfId="0" applyFont="1" applyFill="1" applyBorder="1" applyAlignment="1" applyProtection="1">
      <alignment horizontal="left" vertical="center"/>
    </xf>
    <xf numFmtId="0" fontId="10" fillId="7" borderId="12" xfId="0" applyFont="1" applyFill="1" applyBorder="1" applyAlignment="1" applyProtection="1">
      <alignment horizontal="center" vertical="center"/>
    </xf>
    <xf numFmtId="0" fontId="10" fillId="7" borderId="8" xfId="0" applyFont="1" applyFill="1" applyBorder="1" applyAlignment="1" applyProtection="1">
      <alignment horizontal="center" vertical="center"/>
    </xf>
    <xf numFmtId="0" fontId="9" fillId="6" borderId="42" xfId="0" applyFont="1" applyFill="1" applyBorder="1" applyAlignment="1" applyProtection="1">
      <alignment horizontal="center" vertical="center"/>
    </xf>
    <xf numFmtId="0" fontId="9" fillId="6" borderId="43" xfId="0" applyFont="1" applyFill="1" applyBorder="1" applyAlignment="1" applyProtection="1">
      <alignment horizontal="center" vertical="center"/>
    </xf>
    <xf numFmtId="0" fontId="9" fillId="6" borderId="44" xfId="0" applyFont="1" applyFill="1" applyBorder="1" applyAlignment="1" applyProtection="1">
      <alignment horizontal="center" vertical="center"/>
    </xf>
    <xf numFmtId="3" fontId="10" fillId="3" borderId="21" xfId="0" applyNumberFormat="1" applyFont="1" applyFill="1" applyBorder="1" applyAlignment="1" applyProtection="1">
      <alignment horizontal="center" vertical="center"/>
      <protection locked="0"/>
    </xf>
    <xf numFmtId="3" fontId="10" fillId="3" borderId="22" xfId="0" applyNumberFormat="1" applyFont="1" applyFill="1" applyBorder="1" applyAlignment="1" applyProtection="1">
      <alignment horizontal="center" vertical="center"/>
      <protection locked="0"/>
    </xf>
    <xf numFmtId="3" fontId="10" fillId="3" borderId="23" xfId="0" applyNumberFormat="1" applyFont="1" applyFill="1" applyBorder="1" applyAlignment="1" applyProtection="1">
      <alignment horizontal="center" vertical="center"/>
      <protection locked="0"/>
    </xf>
    <xf numFmtId="3" fontId="10" fillId="3" borderId="24" xfId="0" applyNumberFormat="1" applyFont="1" applyFill="1" applyBorder="1" applyAlignment="1" applyProtection="1">
      <alignment horizontal="center" vertical="center"/>
      <protection locked="0"/>
    </xf>
    <xf numFmtId="3" fontId="10" fillId="3" borderId="15" xfId="0" applyNumberFormat="1" applyFont="1" applyFill="1" applyBorder="1" applyAlignment="1" applyProtection="1">
      <alignment horizontal="center" vertical="center"/>
      <protection locked="0"/>
    </xf>
    <xf numFmtId="3" fontId="10" fillId="3" borderId="25" xfId="0" applyNumberFormat="1" applyFont="1" applyFill="1" applyBorder="1" applyAlignment="1" applyProtection="1">
      <alignment horizontal="center" vertical="center"/>
      <protection locked="0"/>
    </xf>
    <xf numFmtId="0" fontId="10" fillId="6" borderId="9" xfId="0" applyFont="1" applyFill="1" applyBorder="1" applyAlignment="1" applyProtection="1">
      <alignment horizontal="left" vertical="center"/>
    </xf>
    <xf numFmtId="0" fontId="10" fillId="6" borderId="0" xfId="0" applyFont="1" applyFill="1" applyBorder="1" applyAlignment="1" applyProtection="1">
      <alignment horizontal="left" vertical="center"/>
    </xf>
    <xf numFmtId="0" fontId="10" fillId="6" borderId="13" xfId="0" applyFont="1" applyFill="1" applyBorder="1" applyAlignment="1" applyProtection="1">
      <alignment horizontal="left" vertical="center"/>
    </xf>
    <xf numFmtId="3" fontId="10" fillId="3" borderId="35" xfId="0" applyNumberFormat="1" applyFont="1" applyFill="1" applyBorder="1" applyAlignment="1" applyProtection="1">
      <alignment horizontal="center" vertical="center"/>
      <protection locked="0"/>
    </xf>
    <xf numFmtId="3" fontId="10" fillId="3" borderId="36" xfId="0" applyNumberFormat="1" applyFont="1" applyFill="1" applyBorder="1" applyAlignment="1" applyProtection="1">
      <alignment horizontal="center" vertical="center"/>
      <protection locked="0"/>
    </xf>
    <xf numFmtId="3" fontId="10" fillId="3" borderId="37" xfId="0" applyNumberFormat="1" applyFont="1" applyFill="1" applyBorder="1" applyAlignment="1" applyProtection="1">
      <alignment horizontal="center" vertical="center"/>
      <protection locked="0"/>
    </xf>
    <xf numFmtId="3" fontId="10" fillId="16" borderId="21" xfId="0" applyNumberFormat="1" applyFont="1" applyFill="1" applyBorder="1" applyAlignment="1" applyProtection="1">
      <alignment horizontal="center" vertical="center"/>
      <protection locked="0"/>
    </xf>
    <xf numFmtId="3" fontId="10" fillId="16" borderId="22" xfId="0" applyNumberFormat="1" applyFont="1" applyFill="1" applyBorder="1" applyAlignment="1" applyProtection="1">
      <alignment horizontal="center" vertical="center"/>
      <protection locked="0"/>
    </xf>
    <xf numFmtId="3" fontId="10" fillId="16" borderId="23" xfId="0" applyNumberFormat="1" applyFont="1" applyFill="1" applyBorder="1" applyAlignment="1" applyProtection="1">
      <alignment horizontal="center" vertical="center"/>
      <protection locked="0"/>
    </xf>
    <xf numFmtId="3" fontId="10" fillId="16" borderId="24" xfId="0" applyNumberFormat="1" applyFont="1" applyFill="1" applyBorder="1" applyAlignment="1" applyProtection="1">
      <alignment horizontal="center" vertical="center"/>
      <protection locked="0"/>
    </xf>
    <xf numFmtId="3" fontId="10" fillId="16" borderId="15" xfId="0" applyNumberFormat="1" applyFont="1" applyFill="1" applyBorder="1" applyAlignment="1" applyProtection="1">
      <alignment horizontal="center" vertical="center"/>
      <protection locked="0"/>
    </xf>
    <xf numFmtId="3" fontId="10" fillId="16" borderId="25" xfId="0" applyNumberFormat="1" applyFont="1" applyFill="1" applyBorder="1" applyAlignment="1" applyProtection="1">
      <alignment horizontal="center" vertical="center"/>
      <protection locked="0"/>
    </xf>
    <xf numFmtId="3" fontId="10" fillId="16" borderId="35" xfId="0" applyNumberFormat="1" applyFont="1" applyFill="1" applyBorder="1" applyAlignment="1" applyProtection="1">
      <alignment horizontal="center" vertical="center"/>
      <protection locked="0"/>
    </xf>
    <xf numFmtId="3" fontId="10" fillId="16" borderId="36" xfId="0" applyNumberFormat="1" applyFont="1" applyFill="1" applyBorder="1" applyAlignment="1" applyProtection="1">
      <alignment horizontal="center" vertical="center"/>
      <protection locked="0"/>
    </xf>
    <xf numFmtId="3" fontId="10" fillId="16" borderId="37" xfId="0" applyNumberFormat="1" applyFont="1" applyFill="1" applyBorder="1" applyAlignment="1" applyProtection="1">
      <alignment horizontal="center" vertical="center"/>
      <protection locked="0"/>
    </xf>
    <xf numFmtId="166" fontId="10" fillId="3" borderId="12" xfId="0" applyNumberFormat="1" applyFont="1" applyFill="1" applyBorder="1" applyAlignment="1" applyProtection="1">
      <alignment horizontal="right" vertical="center" wrapText="1"/>
      <protection locked="0"/>
    </xf>
    <xf numFmtId="166" fontId="10" fillId="3" borderId="8" xfId="0" applyNumberFormat="1" applyFont="1" applyFill="1" applyBorder="1" applyAlignment="1" applyProtection="1">
      <alignment horizontal="right" vertical="center" wrapText="1"/>
      <protection locked="0"/>
    </xf>
    <xf numFmtId="166" fontId="10" fillId="3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7" borderId="9" xfId="0" applyFont="1" applyFill="1" applyBorder="1" applyAlignment="1" applyProtection="1">
      <alignment horizontal="left" vertical="center"/>
    </xf>
    <xf numFmtId="3" fontId="7" fillId="12" borderId="49" xfId="0" applyNumberFormat="1" applyFont="1" applyFill="1" applyBorder="1" applyAlignment="1" applyProtection="1">
      <alignment horizontal="center" vertical="center"/>
    </xf>
    <xf numFmtId="3" fontId="7" fillId="12" borderId="61" xfId="0" applyNumberFormat="1" applyFont="1" applyFill="1" applyBorder="1" applyAlignment="1" applyProtection="1">
      <alignment horizontal="center" vertical="center"/>
    </xf>
    <xf numFmtId="3" fontId="7" fillId="12" borderId="62" xfId="0" applyNumberFormat="1" applyFont="1" applyFill="1" applyBorder="1" applyAlignment="1" applyProtection="1">
      <alignment horizontal="center" vertical="center"/>
    </xf>
    <xf numFmtId="0" fontId="9" fillId="6" borderId="20" xfId="0" applyFont="1" applyFill="1" applyBorder="1" applyAlignment="1" applyProtection="1">
      <alignment horizontal="left" vertical="center"/>
    </xf>
    <xf numFmtId="0" fontId="9" fillId="6" borderId="13" xfId="0" applyFont="1" applyFill="1" applyBorder="1" applyAlignment="1" applyProtection="1">
      <alignment horizontal="left" vertical="center"/>
    </xf>
    <xf numFmtId="0" fontId="9" fillId="6" borderId="45" xfId="0" applyFont="1" applyFill="1" applyBorder="1" applyAlignment="1" applyProtection="1">
      <alignment horizontal="left" vertical="center"/>
    </xf>
    <xf numFmtId="0" fontId="9" fillId="6" borderId="47" xfId="0" applyFont="1" applyFill="1" applyBorder="1" applyAlignment="1" applyProtection="1">
      <alignment horizontal="left" vertical="center"/>
    </xf>
    <xf numFmtId="3" fontId="7" fillId="12" borderId="17" xfId="0" applyNumberFormat="1" applyFont="1" applyFill="1" applyBorder="1" applyAlignment="1" applyProtection="1">
      <alignment horizontal="center" vertical="center"/>
    </xf>
    <xf numFmtId="3" fontId="7" fillId="12" borderId="18" xfId="0" applyNumberFormat="1" applyFont="1" applyFill="1" applyBorder="1" applyAlignment="1" applyProtection="1">
      <alignment horizontal="center" vertical="center"/>
    </xf>
    <xf numFmtId="3" fontId="7" fillId="12" borderId="19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top" wrapText="1"/>
    </xf>
    <xf numFmtId="0" fontId="22" fillId="3" borderId="0" xfId="0" applyFont="1" applyFill="1" applyAlignment="1" applyProtection="1">
      <alignment horizontal="left"/>
      <protection locked="0"/>
    </xf>
    <xf numFmtId="0" fontId="24" fillId="0" borderId="7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6" fillId="14" borderId="22" xfId="0" applyNumberFormat="1" applyFont="1" applyFill="1" applyBorder="1" applyAlignment="1">
      <alignment horizontal="center" vertical="center"/>
    </xf>
    <xf numFmtId="0" fontId="26" fillId="14" borderId="36" xfId="0" applyNumberFormat="1" applyFont="1" applyFill="1" applyBorder="1" applyAlignment="1">
      <alignment horizontal="center" vertical="center"/>
    </xf>
    <xf numFmtId="10" fontId="26" fillId="0" borderId="0" xfId="0" applyNumberFormat="1" applyFont="1" applyFill="1" applyBorder="1" applyAlignment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4" fillId="0" borderId="55" xfId="0" applyFont="1" applyBorder="1" applyAlignment="1">
      <alignment horizontal="center" vertical="center"/>
    </xf>
    <xf numFmtId="0" fontId="26" fillId="14" borderId="60" xfId="0" applyNumberFormat="1" applyFont="1" applyFill="1" applyBorder="1" applyAlignment="1">
      <alignment horizontal="center" vertical="center"/>
    </xf>
    <xf numFmtId="0" fontId="26" fillId="14" borderId="62" xfId="0" applyNumberFormat="1" applyFont="1" applyFill="1" applyBorder="1" applyAlignment="1">
      <alignment horizontal="center" vertical="center"/>
    </xf>
    <xf numFmtId="0" fontId="29" fillId="0" borderId="26" xfId="0" applyFont="1" applyBorder="1" applyAlignment="1">
      <alignment horizontal="left" vertical="center" indent="1"/>
    </xf>
    <xf numFmtId="0" fontId="29" fillId="0" borderId="33" xfId="0" applyFont="1" applyBorder="1" applyAlignment="1">
      <alignment horizontal="left" vertical="center" indent="1"/>
    </xf>
    <xf numFmtId="0" fontId="29" fillId="0" borderId="30" xfId="0" applyFont="1" applyBorder="1" applyAlignment="1">
      <alignment horizontal="left" vertical="center" indent="1"/>
    </xf>
    <xf numFmtId="0" fontId="24" fillId="0" borderId="67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4" fillId="0" borderId="35" xfId="0" applyFont="1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10" fontId="26" fillId="14" borderId="60" xfId="0" applyNumberFormat="1" applyFont="1" applyFill="1" applyBorder="1" applyAlignment="1">
      <alignment horizontal="center" vertical="center"/>
    </xf>
    <xf numFmtId="10" fontId="26" fillId="14" borderId="62" xfId="0" applyNumberFormat="1" applyFont="1" applyFill="1" applyBorder="1" applyAlignment="1">
      <alignment horizontal="center" vertical="center"/>
    </xf>
    <xf numFmtId="10" fontId="26" fillId="14" borderId="44" xfId="0" applyNumberFormat="1" applyFont="1" applyFill="1" applyBorder="1" applyAlignment="1">
      <alignment horizontal="center" vertical="center"/>
    </xf>
    <xf numFmtId="10" fontId="26" fillId="14" borderId="29" xfId="0" applyNumberFormat="1" applyFont="1" applyFill="1" applyBorder="1" applyAlignment="1">
      <alignment horizontal="center" vertical="center"/>
    </xf>
    <xf numFmtId="10" fontId="26" fillId="14" borderId="52" xfId="0" applyNumberFormat="1" applyFont="1" applyFill="1" applyBorder="1" applyAlignment="1">
      <alignment horizontal="center" vertical="center"/>
    </xf>
    <xf numFmtId="10" fontId="26" fillId="14" borderId="22" xfId="0" applyNumberFormat="1" applyFont="1" applyFill="1" applyBorder="1" applyAlignment="1">
      <alignment horizontal="center" vertical="center"/>
    </xf>
    <xf numFmtId="10" fontId="26" fillId="14" borderId="36" xfId="0" applyNumberFormat="1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0" fontId="24" fillId="0" borderId="37" xfId="0" applyFont="1" applyBorder="1" applyAlignment="1">
      <alignment horizontal="center"/>
    </xf>
  </cellXfs>
  <cellStyles count="1">
    <cellStyle name="Normální" xfId="0" builtinId="0"/>
  </cellStyles>
  <dxfs count="1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showGridLines="0" tabSelected="1" view="pageBreakPreview" zoomScale="85" zoomScaleNormal="100" zoomScaleSheetLayoutView="85" workbookViewId="0">
      <selection sqref="A1:F1"/>
    </sheetView>
  </sheetViews>
  <sheetFormatPr defaultRowHeight="15" x14ac:dyDescent="0.25"/>
  <cols>
    <col min="1" max="1" width="21" style="125" customWidth="1"/>
    <col min="2" max="2" width="50.7109375" style="125" customWidth="1"/>
    <col min="3" max="3" width="25.7109375" style="125" customWidth="1"/>
    <col min="4" max="4" width="14.28515625" style="125" customWidth="1"/>
    <col min="5" max="5" width="15.5703125" style="125" customWidth="1"/>
    <col min="6" max="6" width="16.140625" style="125" customWidth="1"/>
    <col min="7" max="16384" width="9.140625" style="125"/>
  </cols>
  <sheetData>
    <row r="1" spans="1:6" ht="20.25" x14ac:dyDescent="0.25">
      <c r="A1" s="391" t="s">
        <v>214</v>
      </c>
      <c r="B1" s="391"/>
      <c r="C1" s="391"/>
      <c r="D1" s="391"/>
      <c r="E1" s="391"/>
      <c r="F1" s="391"/>
    </row>
    <row r="2" spans="1:6" x14ac:dyDescent="0.25">
      <c r="A2" s="392" t="s">
        <v>10</v>
      </c>
      <c r="B2" s="392"/>
      <c r="C2" s="392"/>
      <c r="D2" s="392"/>
      <c r="E2" s="392"/>
      <c r="F2" s="392"/>
    </row>
    <row r="3" spans="1:6" ht="20.100000000000001" customHeight="1" x14ac:dyDescent="0.25">
      <c r="A3" s="126" t="s">
        <v>243</v>
      </c>
      <c r="B3" s="127"/>
      <c r="C3" s="128"/>
      <c r="D3" s="129"/>
      <c r="E3" s="129"/>
      <c r="F3" s="130"/>
    </row>
    <row r="4" spans="1:6" ht="20.100000000000001" customHeight="1" x14ac:dyDescent="0.25">
      <c r="A4" s="131" t="s">
        <v>245</v>
      </c>
      <c r="B4" s="132"/>
      <c r="C4" s="128"/>
      <c r="D4" s="129"/>
      <c r="E4" s="129"/>
      <c r="F4" s="130"/>
    </row>
    <row r="5" spans="1:6" ht="20.100000000000001" customHeight="1" x14ac:dyDescent="0.25">
      <c r="A5" s="131" t="s">
        <v>244</v>
      </c>
      <c r="B5" s="132"/>
      <c r="C5" s="128"/>
      <c r="D5" s="129"/>
      <c r="E5" s="129"/>
      <c r="F5" s="130"/>
    </row>
    <row r="6" spans="1:6" ht="16.5" thickBot="1" x14ac:dyDescent="0.3">
      <c r="A6" s="133"/>
      <c r="B6" s="133"/>
      <c r="C6" s="133"/>
      <c r="D6" s="134"/>
      <c r="E6" s="134"/>
      <c r="F6" s="134"/>
    </row>
    <row r="7" spans="1:6" ht="15.75" thickBot="1" x14ac:dyDescent="0.3">
      <c r="A7" s="38" t="s">
        <v>104</v>
      </c>
      <c r="B7" s="39"/>
      <c r="C7" s="39"/>
      <c r="D7" s="393" t="s">
        <v>11</v>
      </c>
      <c r="E7" s="394"/>
      <c r="F7" s="395"/>
    </row>
    <row r="8" spans="1:6" x14ac:dyDescent="0.25">
      <c r="A8" s="385" t="s">
        <v>271</v>
      </c>
      <c r="B8" s="386"/>
      <c r="C8" s="135" t="s">
        <v>130</v>
      </c>
      <c r="D8" s="396"/>
      <c r="E8" s="397"/>
      <c r="F8" s="398"/>
    </row>
    <row r="9" spans="1:6" x14ac:dyDescent="0.25">
      <c r="A9" s="387"/>
      <c r="B9" s="388"/>
      <c r="C9" s="136" t="s">
        <v>131</v>
      </c>
      <c r="D9" s="399"/>
      <c r="E9" s="400"/>
      <c r="F9" s="401"/>
    </row>
    <row r="10" spans="1:6" ht="15.75" thickBot="1" x14ac:dyDescent="0.3">
      <c r="A10" s="389"/>
      <c r="B10" s="390"/>
      <c r="C10" s="137" t="s">
        <v>132</v>
      </c>
      <c r="D10" s="402"/>
      <c r="E10" s="403"/>
      <c r="F10" s="404"/>
    </row>
    <row r="11" spans="1:6" x14ac:dyDescent="0.25">
      <c r="A11" s="385" t="s">
        <v>269</v>
      </c>
      <c r="B11" s="386"/>
      <c r="C11" s="135" t="s">
        <v>130</v>
      </c>
      <c r="D11" s="396"/>
      <c r="E11" s="397"/>
      <c r="F11" s="398"/>
    </row>
    <row r="12" spans="1:6" x14ac:dyDescent="0.25">
      <c r="A12" s="387"/>
      <c r="B12" s="388"/>
      <c r="C12" s="136" t="s">
        <v>131</v>
      </c>
      <c r="D12" s="399"/>
      <c r="E12" s="400"/>
      <c r="F12" s="401"/>
    </row>
    <row r="13" spans="1:6" ht="15.75" thickBot="1" x14ac:dyDescent="0.3">
      <c r="A13" s="389"/>
      <c r="B13" s="390"/>
      <c r="C13" s="137" t="s">
        <v>132</v>
      </c>
      <c r="D13" s="402"/>
      <c r="E13" s="403"/>
      <c r="F13" s="404"/>
    </row>
    <row r="14" spans="1:6" x14ac:dyDescent="0.25">
      <c r="A14" s="385" t="s">
        <v>143</v>
      </c>
      <c r="B14" s="386"/>
      <c r="C14" s="135" t="s">
        <v>130</v>
      </c>
      <c r="D14" s="396"/>
      <c r="E14" s="397"/>
      <c r="F14" s="398"/>
    </row>
    <row r="15" spans="1:6" x14ac:dyDescent="0.25">
      <c r="A15" s="387"/>
      <c r="B15" s="388"/>
      <c r="C15" s="136" t="s">
        <v>131</v>
      </c>
      <c r="D15" s="399"/>
      <c r="E15" s="400"/>
      <c r="F15" s="401"/>
    </row>
    <row r="16" spans="1:6" ht="15.75" thickBot="1" x14ac:dyDescent="0.3">
      <c r="A16" s="389"/>
      <c r="B16" s="390"/>
      <c r="C16" s="137" t="s">
        <v>132</v>
      </c>
      <c r="D16" s="402"/>
      <c r="E16" s="403"/>
      <c r="F16" s="404"/>
    </row>
    <row r="17" spans="1:6" ht="16.5" thickBot="1" x14ac:dyDescent="0.3">
      <c r="A17" s="40" t="s">
        <v>103</v>
      </c>
      <c r="B17" s="41"/>
      <c r="C17" s="41"/>
      <c r="D17" s="408">
        <f>SUM(D8:F16)</f>
        <v>0</v>
      </c>
      <c r="E17" s="409"/>
      <c r="F17" s="410"/>
    </row>
    <row r="18" spans="1:6" ht="15.75" thickBot="1" x14ac:dyDescent="0.3">
      <c r="A18" s="42" t="s">
        <v>18</v>
      </c>
      <c r="B18" s="54"/>
      <c r="C18" s="43"/>
      <c r="D18" s="356" t="s">
        <v>12</v>
      </c>
      <c r="E18" s="357"/>
      <c r="F18" s="138" t="s">
        <v>13</v>
      </c>
    </row>
    <row r="19" spans="1:6" x14ac:dyDescent="0.25">
      <c r="A19" s="350" t="s">
        <v>202</v>
      </c>
      <c r="B19" s="351"/>
      <c r="C19" s="139" t="s">
        <v>130</v>
      </c>
      <c r="D19" s="358"/>
      <c r="E19" s="359"/>
      <c r="F19" s="140">
        <f>D19*D8</f>
        <v>0</v>
      </c>
    </row>
    <row r="20" spans="1:6" x14ac:dyDescent="0.25">
      <c r="A20" s="352"/>
      <c r="B20" s="353"/>
      <c r="C20" s="141" t="s">
        <v>131</v>
      </c>
      <c r="D20" s="360"/>
      <c r="E20" s="361"/>
      <c r="F20" s="142">
        <f>D20*D9</f>
        <v>0</v>
      </c>
    </row>
    <row r="21" spans="1:6" ht="15.75" thickBot="1" x14ac:dyDescent="0.3">
      <c r="A21" s="354"/>
      <c r="B21" s="355"/>
      <c r="C21" s="143" t="s">
        <v>132</v>
      </c>
      <c r="D21" s="362"/>
      <c r="E21" s="363"/>
      <c r="F21" s="144">
        <f>D21*D10</f>
        <v>0</v>
      </c>
    </row>
    <row r="22" spans="1:6" ht="18.75" x14ac:dyDescent="0.25">
      <c r="A22" s="379" t="s">
        <v>201</v>
      </c>
      <c r="B22" s="380"/>
      <c r="C22" s="381"/>
      <c r="D22" s="367"/>
      <c r="E22" s="368"/>
      <c r="F22" s="369"/>
    </row>
    <row r="23" spans="1:6" ht="19.5" thickBot="1" x14ac:dyDescent="0.3">
      <c r="A23" s="325" t="s">
        <v>277</v>
      </c>
      <c r="B23" s="326"/>
      <c r="C23" s="326"/>
      <c r="D23" s="367"/>
      <c r="E23" s="368"/>
      <c r="F23" s="369"/>
    </row>
    <row r="24" spans="1:6" ht="16.5" thickBot="1" x14ac:dyDescent="0.3">
      <c r="A24" s="311" t="s">
        <v>100</v>
      </c>
      <c r="B24" s="312"/>
      <c r="C24" s="312"/>
      <c r="D24" s="370">
        <f>F19+F20+F21+D22+D23</f>
        <v>0</v>
      </c>
      <c r="E24" s="371"/>
      <c r="F24" s="372"/>
    </row>
    <row r="25" spans="1:6" ht="15.75" thickBot="1" x14ac:dyDescent="0.3">
      <c r="A25" s="44"/>
      <c r="B25" s="45"/>
      <c r="C25" s="45"/>
      <c r="D25" s="45"/>
      <c r="E25" s="45"/>
      <c r="F25" s="151"/>
    </row>
    <row r="26" spans="1:6" ht="18" x14ac:dyDescent="0.25">
      <c r="A26" s="46" t="s">
        <v>142</v>
      </c>
      <c r="B26" s="55"/>
      <c r="C26" s="47"/>
      <c r="D26" s="405" t="s">
        <v>13</v>
      </c>
      <c r="E26" s="406"/>
      <c r="F26" s="407"/>
    </row>
    <row r="27" spans="1:6" x14ac:dyDescent="0.25">
      <c r="A27" s="373" t="s">
        <v>105</v>
      </c>
      <c r="B27" s="374"/>
      <c r="C27" s="375"/>
      <c r="D27" s="382"/>
      <c r="E27" s="383"/>
      <c r="F27" s="384"/>
    </row>
    <row r="28" spans="1:6" ht="16.5" customHeight="1" x14ac:dyDescent="0.25">
      <c r="A28" s="373" t="s">
        <v>270</v>
      </c>
      <c r="B28" s="374"/>
      <c r="C28" s="375"/>
      <c r="D28" s="376"/>
      <c r="E28" s="377"/>
      <c r="F28" s="378"/>
    </row>
    <row r="29" spans="1:6" ht="16.5" customHeight="1" x14ac:dyDescent="0.25">
      <c r="A29" s="373" t="s">
        <v>127</v>
      </c>
      <c r="B29" s="374"/>
      <c r="C29" s="375"/>
      <c r="D29" s="376"/>
      <c r="E29" s="377"/>
      <c r="F29" s="378"/>
    </row>
    <row r="30" spans="1:6" ht="16.5" customHeight="1" x14ac:dyDescent="0.25">
      <c r="A30" s="373" t="s">
        <v>101</v>
      </c>
      <c r="B30" s="374"/>
      <c r="C30" s="375"/>
      <c r="D30" s="376"/>
      <c r="E30" s="377"/>
      <c r="F30" s="378"/>
    </row>
    <row r="31" spans="1:6" ht="16.5" thickBot="1" x14ac:dyDescent="0.3">
      <c r="A31" s="48" t="s">
        <v>102</v>
      </c>
      <c r="B31" s="56"/>
      <c r="C31" s="49"/>
      <c r="D31" s="364">
        <f>SUM(D27:F30)</f>
        <v>0</v>
      </c>
      <c r="E31" s="365"/>
      <c r="F31" s="366"/>
    </row>
    <row r="32" spans="1:6" s="154" customFormat="1" ht="16.5" thickBot="1" x14ac:dyDescent="0.3">
      <c r="A32" s="50"/>
      <c r="B32" s="57"/>
      <c r="C32" s="51"/>
      <c r="D32" s="152"/>
      <c r="E32" s="152"/>
      <c r="F32" s="153"/>
    </row>
    <row r="33" spans="1:6" s="154" customFormat="1" ht="15.75" thickBot="1" x14ac:dyDescent="0.3">
      <c r="A33" s="280" t="s">
        <v>199</v>
      </c>
      <c r="B33" s="281"/>
      <c r="C33" s="282"/>
      <c r="D33" s="347"/>
      <c r="E33" s="348"/>
      <c r="F33" s="349"/>
    </row>
    <row r="34" spans="1:6" s="154" customFormat="1" ht="15.75" thickBot="1" x14ac:dyDescent="0.3">
      <c r="A34" s="275"/>
      <c r="B34" s="276"/>
      <c r="C34" s="277"/>
      <c r="D34" s="278"/>
      <c r="E34" s="278"/>
      <c r="F34" s="279"/>
    </row>
    <row r="35" spans="1:6" s="154" customFormat="1" ht="15.75" thickBot="1" x14ac:dyDescent="0.3">
      <c r="A35" s="280" t="s">
        <v>200</v>
      </c>
      <c r="B35" s="281"/>
      <c r="C35" s="283"/>
      <c r="D35" s="348"/>
      <c r="E35" s="348"/>
      <c r="F35" s="349"/>
    </row>
    <row r="36" spans="1:6" ht="16.5" thickBot="1" x14ac:dyDescent="0.3">
      <c r="A36" s="50"/>
      <c r="B36" s="57"/>
      <c r="C36" s="51"/>
      <c r="D36" s="155"/>
      <c r="E36" s="155"/>
      <c r="F36" s="156"/>
    </row>
    <row r="37" spans="1:6" ht="21.75" customHeight="1" thickBot="1" x14ac:dyDescent="0.3">
      <c r="A37" s="52" t="s">
        <v>203</v>
      </c>
      <c r="B37" s="53"/>
      <c r="C37" s="53"/>
      <c r="D37" s="157"/>
      <c r="E37" s="157"/>
      <c r="F37" s="158">
        <f>(D24-D31)-D33-D35</f>
        <v>0</v>
      </c>
    </row>
    <row r="38" spans="1:6" x14ac:dyDescent="0.25">
      <c r="A38" s="159"/>
      <c r="B38" s="159"/>
      <c r="C38" s="159"/>
      <c r="D38" s="159"/>
      <c r="E38" s="159"/>
      <c r="F38" s="159"/>
    </row>
    <row r="39" spans="1:6" x14ac:dyDescent="0.25">
      <c r="A39" s="159"/>
      <c r="B39" s="159"/>
      <c r="C39" s="159"/>
      <c r="D39" s="159"/>
      <c r="E39" s="159"/>
      <c r="F39" s="159"/>
    </row>
    <row r="40" spans="1:6" x14ac:dyDescent="0.25">
      <c r="A40" s="159" t="s">
        <v>16</v>
      </c>
      <c r="B40" s="159"/>
      <c r="C40" s="159"/>
      <c r="D40" s="159"/>
      <c r="E40" s="159"/>
      <c r="F40" s="159"/>
    </row>
    <row r="41" spans="1:6" x14ac:dyDescent="0.25">
      <c r="A41" s="159"/>
      <c r="B41" s="159"/>
      <c r="C41" s="159"/>
      <c r="D41" s="159"/>
      <c r="E41" s="159"/>
      <c r="F41" s="159"/>
    </row>
    <row r="42" spans="1:6" x14ac:dyDescent="0.25">
      <c r="A42" s="159" t="s">
        <v>14</v>
      </c>
      <c r="B42" s="159"/>
      <c r="C42" s="159"/>
      <c r="D42" s="159"/>
      <c r="E42" s="159"/>
      <c r="F42" s="159"/>
    </row>
  </sheetData>
  <protectedRanges>
    <protectedRange password="C54E" sqref="D26:E26 D24:E24 A7:C7 A5:E6 A37:E39 F9:F18 F31:F39 A27:F27 F25 F22:F23 A3:E3" name="Oblast1"/>
    <protectedRange password="C54E" sqref="A4:E4" name="Oblast1_1"/>
  </protectedRanges>
  <mergeCells count="37">
    <mergeCell ref="D26:F26"/>
    <mergeCell ref="A27:C27"/>
    <mergeCell ref="A30:C30"/>
    <mergeCell ref="A28:C28"/>
    <mergeCell ref="D17:F17"/>
    <mergeCell ref="D23:F23"/>
    <mergeCell ref="A8:B10"/>
    <mergeCell ref="A11:B13"/>
    <mergeCell ref="A14:B16"/>
    <mergeCell ref="A1:F1"/>
    <mergeCell ref="A2:F2"/>
    <mergeCell ref="D7:F7"/>
    <mergeCell ref="D8:F8"/>
    <mergeCell ref="D9:F9"/>
    <mergeCell ref="D10:F10"/>
    <mergeCell ref="D16:F16"/>
    <mergeCell ref="D11:F11"/>
    <mergeCell ref="D12:F12"/>
    <mergeCell ref="D13:F13"/>
    <mergeCell ref="D14:F14"/>
    <mergeCell ref="D15:F15"/>
    <mergeCell ref="D33:F33"/>
    <mergeCell ref="D35:F35"/>
    <mergeCell ref="A19:B21"/>
    <mergeCell ref="D18:E18"/>
    <mergeCell ref="D19:E19"/>
    <mergeCell ref="D20:E20"/>
    <mergeCell ref="D21:E21"/>
    <mergeCell ref="D31:F31"/>
    <mergeCell ref="D22:F22"/>
    <mergeCell ref="D24:F24"/>
    <mergeCell ref="A29:C29"/>
    <mergeCell ref="D29:F29"/>
    <mergeCell ref="D30:F30"/>
    <mergeCell ref="A22:C22"/>
    <mergeCell ref="D27:F27"/>
    <mergeCell ref="D28:F28"/>
  </mergeCells>
  <pageMargins left="0.39370078740157483" right="0.39370078740157483" top="0.98425196850393704" bottom="0.59055118110236227" header="0.31496062992125984" footer="0.31496062992125984"/>
  <pageSetup paperSize="9" scale="72" orientation="landscape" r:id="rId1"/>
  <headerFooter>
    <oddHeader>&amp;LPříloha č.5 Smlouvy (1/9)&amp;R&amp;20VZOR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70"/>
  <sheetViews>
    <sheetView showGridLines="0" view="pageBreakPreview" zoomScale="85" zoomScaleNormal="50" zoomScaleSheetLayoutView="85" workbookViewId="0"/>
  </sheetViews>
  <sheetFormatPr defaultRowHeight="15" x14ac:dyDescent="0.25"/>
  <cols>
    <col min="1" max="1" width="15.7109375" customWidth="1"/>
    <col min="2" max="3" width="8.7109375" customWidth="1"/>
    <col min="4" max="4" width="10.7109375" customWidth="1"/>
    <col min="5" max="7" width="8.7109375" customWidth="1"/>
    <col min="8" max="9" width="11.42578125" customWidth="1"/>
    <col min="10" max="10" width="9.28515625" customWidth="1"/>
    <col min="11" max="11" width="11.7109375" customWidth="1"/>
    <col min="12" max="12" width="10.42578125" customWidth="1"/>
    <col min="13" max="13" width="12.140625" customWidth="1"/>
    <col min="14" max="14" width="14.28515625" customWidth="1"/>
    <col min="15" max="15" width="11.7109375" style="3" customWidth="1"/>
    <col min="16" max="16" width="11.140625" customWidth="1"/>
    <col min="17" max="17" width="11.85546875" customWidth="1"/>
    <col min="18" max="18" width="11.5703125" customWidth="1"/>
    <col min="19" max="19" width="12.7109375" customWidth="1"/>
    <col min="20" max="21" width="12.140625" customWidth="1"/>
    <col min="22" max="22" width="10.140625" customWidth="1"/>
    <col min="23" max="23" width="12.28515625" customWidth="1"/>
    <col min="24" max="25" width="11.140625" bestFit="1" customWidth="1"/>
    <col min="27" max="27" width="11.5703125" customWidth="1"/>
  </cols>
  <sheetData>
    <row r="1" spans="1:27" ht="20.25" x14ac:dyDescent="0.3">
      <c r="A1" s="75" t="s">
        <v>215</v>
      </c>
    </row>
    <row r="2" spans="1:27" x14ac:dyDescent="0.25">
      <c r="H2" s="4"/>
      <c r="I2" s="3"/>
      <c r="J2" s="68" t="s">
        <v>136</v>
      </c>
      <c r="K2" s="3"/>
    </row>
    <row r="3" spans="1:27" ht="20.100000000000001" customHeight="1" x14ac:dyDescent="0.25">
      <c r="A3" s="58" t="s">
        <v>243</v>
      </c>
      <c r="B3" s="316"/>
      <c r="C3" s="59"/>
      <c r="D3" s="59"/>
      <c r="E3" s="59"/>
      <c r="F3" s="59"/>
      <c r="H3" s="2" t="s">
        <v>139</v>
      </c>
      <c r="J3" s="66" t="s">
        <v>0</v>
      </c>
      <c r="K3" s="67"/>
    </row>
    <row r="4" spans="1:27" ht="20.100000000000001" customHeight="1" x14ac:dyDescent="0.25">
      <c r="A4" s="60" t="s">
        <v>247</v>
      </c>
      <c r="B4" s="317"/>
      <c r="C4" s="61"/>
      <c r="D4" s="61"/>
      <c r="E4" s="61"/>
      <c r="F4" s="61"/>
      <c r="H4" s="2" t="s">
        <v>139</v>
      </c>
      <c r="J4" s="66" t="s">
        <v>7</v>
      </c>
      <c r="K4" s="67"/>
    </row>
    <row r="5" spans="1:27" ht="20.100000000000001" customHeight="1" x14ac:dyDescent="0.25">
      <c r="A5" s="60" t="s">
        <v>250</v>
      </c>
      <c r="B5" s="317"/>
      <c r="C5" s="61"/>
      <c r="D5" s="61"/>
      <c r="E5" s="61"/>
      <c r="F5" s="61"/>
      <c r="H5" s="2" t="s">
        <v>139</v>
      </c>
      <c r="J5" s="66" t="s">
        <v>8</v>
      </c>
      <c r="K5" s="67"/>
    </row>
    <row r="6" spans="1:27" ht="15.75" x14ac:dyDescent="0.25">
      <c r="A6" s="6"/>
      <c r="B6" s="7"/>
      <c r="C6" s="7"/>
      <c r="D6" s="8"/>
      <c r="E6" s="3"/>
    </row>
    <row r="7" spans="1:27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  <c r="P7" s="15">
        <v>16</v>
      </c>
      <c r="Q7" s="15">
        <v>17</v>
      </c>
      <c r="R7" s="15">
        <v>18</v>
      </c>
      <c r="S7" s="15">
        <v>19</v>
      </c>
      <c r="T7" s="15">
        <v>20</v>
      </c>
      <c r="U7" s="15">
        <v>21</v>
      </c>
      <c r="V7" s="15">
        <v>22</v>
      </c>
      <c r="W7" s="15">
        <v>23</v>
      </c>
      <c r="X7" s="15">
        <v>24</v>
      </c>
      <c r="Y7" s="15">
        <v>25</v>
      </c>
      <c r="Z7" s="15">
        <v>26</v>
      </c>
      <c r="AA7" s="15">
        <v>27</v>
      </c>
    </row>
    <row r="8" spans="1:27" ht="15" customHeight="1" x14ac:dyDescent="0.25">
      <c r="A8" s="417" t="s">
        <v>76</v>
      </c>
      <c r="B8" s="417" t="s">
        <v>77</v>
      </c>
      <c r="C8" s="417" t="s">
        <v>107</v>
      </c>
      <c r="D8" s="417" t="s">
        <v>79</v>
      </c>
      <c r="E8" s="417" t="s">
        <v>223</v>
      </c>
      <c r="F8" s="417" t="s">
        <v>224</v>
      </c>
      <c r="G8" s="417" t="s">
        <v>225</v>
      </c>
      <c r="H8" s="417" t="s">
        <v>226</v>
      </c>
      <c r="I8" s="417" t="s">
        <v>227</v>
      </c>
      <c r="J8" s="417" t="s">
        <v>228</v>
      </c>
      <c r="K8" s="417" t="s">
        <v>229</v>
      </c>
      <c r="L8" s="417" t="s">
        <v>230</v>
      </c>
      <c r="M8" s="417" t="s">
        <v>231</v>
      </c>
      <c r="N8" s="417" t="s">
        <v>272</v>
      </c>
      <c r="O8" s="417" t="s">
        <v>232</v>
      </c>
      <c r="P8" s="417" t="s">
        <v>233</v>
      </c>
      <c r="Q8" s="420" t="s">
        <v>234</v>
      </c>
      <c r="R8" s="420"/>
      <c r="S8" s="420"/>
      <c r="T8" s="420"/>
      <c r="U8" s="420"/>
      <c r="V8" s="420"/>
      <c r="W8" s="417" t="s">
        <v>238</v>
      </c>
      <c r="X8" s="417" t="s">
        <v>239</v>
      </c>
      <c r="Y8" s="417" t="s">
        <v>240</v>
      </c>
      <c r="Z8" s="417" t="s">
        <v>241</v>
      </c>
      <c r="AA8" s="417" t="s">
        <v>242</v>
      </c>
    </row>
    <row r="9" spans="1:27" ht="30" customHeight="1" x14ac:dyDescent="0.25">
      <c r="A9" s="417"/>
      <c r="B9" s="417"/>
      <c r="C9" s="417"/>
      <c r="D9" s="417"/>
      <c r="E9" s="417"/>
      <c r="F9" s="417"/>
      <c r="G9" s="417"/>
      <c r="H9" s="417"/>
      <c r="I9" s="417"/>
      <c r="J9" s="417"/>
      <c r="K9" s="417"/>
      <c r="L9" s="417"/>
      <c r="M9" s="417"/>
      <c r="N9" s="417"/>
      <c r="O9" s="417"/>
      <c r="P9" s="417"/>
      <c r="Q9" s="418" t="s">
        <v>237</v>
      </c>
      <c r="R9" s="419"/>
      <c r="S9" s="419"/>
      <c r="T9" s="417" t="s">
        <v>235</v>
      </c>
      <c r="U9" s="418" t="s">
        <v>236</v>
      </c>
      <c r="V9" s="421"/>
      <c r="W9" s="417" t="s">
        <v>61</v>
      </c>
      <c r="X9" s="417" t="s">
        <v>1</v>
      </c>
      <c r="Y9" s="417" t="s">
        <v>19</v>
      </c>
      <c r="Z9" s="417" t="s">
        <v>22</v>
      </c>
      <c r="AA9" s="417" t="s">
        <v>9</v>
      </c>
    </row>
    <row r="10" spans="1:27" s="1" customFormat="1" ht="44.25" customHeight="1" x14ac:dyDescent="0.25">
      <c r="A10" s="417"/>
      <c r="B10" s="417" t="s">
        <v>77</v>
      </c>
      <c r="C10" s="417" t="s">
        <v>78</v>
      </c>
      <c r="D10" s="417" t="s">
        <v>79</v>
      </c>
      <c r="E10" s="417" t="s">
        <v>80</v>
      </c>
      <c r="F10" s="417" t="s">
        <v>81</v>
      </c>
      <c r="G10" s="417" t="s">
        <v>82</v>
      </c>
      <c r="H10" s="417" t="s">
        <v>83</v>
      </c>
      <c r="I10" s="417" t="s">
        <v>84</v>
      </c>
      <c r="J10" s="417" t="s">
        <v>85</v>
      </c>
      <c r="K10" s="417" t="s">
        <v>86</v>
      </c>
      <c r="L10" s="417" t="s">
        <v>87</v>
      </c>
      <c r="M10" s="417" t="s">
        <v>23</v>
      </c>
      <c r="N10" s="417" t="s">
        <v>99</v>
      </c>
      <c r="O10" s="417" t="s">
        <v>21</v>
      </c>
      <c r="P10" s="417" t="s">
        <v>2</v>
      </c>
      <c r="Q10" s="16" t="s">
        <v>88</v>
      </c>
      <c r="R10" s="16" t="s">
        <v>89</v>
      </c>
      <c r="S10" s="14" t="s">
        <v>90</v>
      </c>
      <c r="T10" s="417"/>
      <c r="U10" s="12" t="s">
        <v>91</v>
      </c>
      <c r="V10" s="12" t="s">
        <v>92</v>
      </c>
      <c r="W10" s="417"/>
      <c r="X10" s="417"/>
      <c r="Y10" s="417"/>
      <c r="Z10" s="417"/>
      <c r="AA10" s="417"/>
    </row>
    <row r="11" spans="1:27" x14ac:dyDescent="0.25">
      <c r="A11" s="17"/>
      <c r="B11" s="17"/>
      <c r="C11" s="18"/>
      <c r="D11" s="121">
        <f>IF(C11=0,0,VLOOKUP(C11,$J$3:$K$5,2,FALSE))</f>
        <v>0</v>
      </c>
      <c r="E11" s="63"/>
      <c r="F11" s="19"/>
      <c r="G11" s="19"/>
      <c r="H11" s="19"/>
      <c r="I11" s="19"/>
      <c r="J11" s="28">
        <f>F11+G11+H11+I11</f>
        <v>0</v>
      </c>
      <c r="K11" s="19"/>
      <c r="L11" s="19"/>
      <c r="M11" s="28">
        <f>E11*(F11+G11)</f>
        <v>0</v>
      </c>
      <c r="N11" s="28">
        <f>$E11*(F11+G11)-K11-L11</f>
        <v>0</v>
      </c>
      <c r="O11" s="28">
        <f>$E11*J11-K11-L11</f>
        <v>0</v>
      </c>
      <c r="P11" s="28">
        <f>D11*N11</f>
        <v>0</v>
      </c>
      <c r="Q11" s="19"/>
      <c r="R11" s="19"/>
      <c r="S11" s="19"/>
      <c r="T11" s="19"/>
      <c r="U11" s="19"/>
      <c r="V11" s="19"/>
      <c r="W11" s="64"/>
      <c r="X11" s="28">
        <f>Q11+R11+S11+T11+U11+V11</f>
        <v>0</v>
      </c>
      <c r="Y11" s="28">
        <f>IF(O11=0,0,IF(M11=0,0,X11/O11*M11))</f>
        <v>0</v>
      </c>
      <c r="Z11" s="28">
        <f>IF(N11=0,0,Y11/N11)</f>
        <v>0</v>
      </c>
      <c r="AA11" s="28">
        <f>Y11-P11</f>
        <v>0</v>
      </c>
    </row>
    <row r="12" spans="1:27" x14ac:dyDescent="0.25">
      <c r="A12" s="17"/>
      <c r="B12" s="17"/>
      <c r="C12" s="17"/>
      <c r="D12" s="121">
        <f>IF(C12=0,0,VLOOKUP(C12,$J$3:$K$5,2,FALSE))</f>
        <v>0</v>
      </c>
      <c r="E12" s="17"/>
      <c r="F12" s="19"/>
      <c r="G12" s="19"/>
      <c r="H12" s="19"/>
      <c r="I12" s="19"/>
      <c r="J12" s="28">
        <f t="shared" ref="J12:J53" si="0">F12+G12+H12+I12</f>
        <v>0</v>
      </c>
      <c r="K12" s="19"/>
      <c r="L12" s="19"/>
      <c r="M12" s="28">
        <f t="shared" ref="M12:M53" si="1">E12*(F12+G12)</f>
        <v>0</v>
      </c>
      <c r="N12" s="28">
        <f t="shared" ref="N12:N53" si="2">$E12*(F12+G12)-K12-L12</f>
        <v>0</v>
      </c>
      <c r="O12" s="28">
        <f t="shared" ref="O12:O53" si="3">$E12*J12-K12-L12</f>
        <v>0</v>
      </c>
      <c r="P12" s="28">
        <f t="shared" ref="P12:P53" si="4">D12*N12</f>
        <v>0</v>
      </c>
      <c r="Q12" s="17"/>
      <c r="R12" s="17"/>
      <c r="S12" s="17"/>
      <c r="T12" s="17"/>
      <c r="U12" s="17"/>
      <c r="V12" s="17"/>
      <c r="W12" s="65"/>
      <c r="X12" s="28">
        <f t="shared" ref="X12:X53" si="5">Q12+R12+S12+T12+U12+V12</f>
        <v>0</v>
      </c>
      <c r="Y12" s="28">
        <f t="shared" ref="Y12:Y53" si="6">IF(O12=0,0,IF(M12=0,0,X12/O12*M12))</f>
        <v>0</v>
      </c>
      <c r="Z12" s="28">
        <f t="shared" ref="Z12:Z53" si="7">IF(N12=0,0,Y12/N12)</f>
        <v>0</v>
      </c>
      <c r="AA12" s="28">
        <f t="shared" ref="AA12:AA53" si="8">Y12-P12</f>
        <v>0</v>
      </c>
    </row>
    <row r="13" spans="1:27" x14ac:dyDescent="0.25">
      <c r="A13" s="17"/>
      <c r="B13" s="17"/>
      <c r="C13" s="17"/>
      <c r="D13" s="121">
        <f>IF(C13=0,0,VLOOKUP(C13,$J$3:$K$5,2,FALSE))</f>
        <v>0</v>
      </c>
      <c r="E13" s="17"/>
      <c r="F13" s="19"/>
      <c r="G13" s="19"/>
      <c r="H13" s="19"/>
      <c r="I13" s="19"/>
      <c r="J13" s="28">
        <f t="shared" si="0"/>
        <v>0</v>
      </c>
      <c r="K13" s="19"/>
      <c r="L13" s="19"/>
      <c r="M13" s="28">
        <f t="shared" si="1"/>
        <v>0</v>
      </c>
      <c r="N13" s="28">
        <f t="shared" si="2"/>
        <v>0</v>
      </c>
      <c r="O13" s="28">
        <f t="shared" si="3"/>
        <v>0</v>
      </c>
      <c r="P13" s="28">
        <f t="shared" si="4"/>
        <v>0</v>
      </c>
      <c r="Q13" s="17"/>
      <c r="R13" s="17"/>
      <c r="S13" s="17"/>
      <c r="T13" s="17"/>
      <c r="U13" s="17"/>
      <c r="V13" s="17"/>
      <c r="W13" s="65"/>
      <c r="X13" s="28">
        <f t="shared" si="5"/>
        <v>0</v>
      </c>
      <c r="Y13" s="28">
        <f t="shared" si="6"/>
        <v>0</v>
      </c>
      <c r="Z13" s="28">
        <f t="shared" si="7"/>
        <v>0</v>
      </c>
      <c r="AA13" s="28">
        <f t="shared" si="8"/>
        <v>0</v>
      </c>
    </row>
    <row r="14" spans="1:27" x14ac:dyDescent="0.25">
      <c r="A14" s="17"/>
      <c r="B14" s="17"/>
      <c r="C14" s="17"/>
      <c r="D14" s="121">
        <f t="shared" ref="D14:D41" si="9">IF(C14=0,0,VLOOKUP(C14,$J$3:$K$5,2,FALSE))</f>
        <v>0</v>
      </c>
      <c r="E14" s="17"/>
      <c r="F14" s="19"/>
      <c r="G14" s="19"/>
      <c r="H14" s="19"/>
      <c r="I14" s="19"/>
      <c r="J14" s="28">
        <f t="shared" ref="J14:J24" si="10">F14+G14+H14+I14</f>
        <v>0</v>
      </c>
      <c r="K14" s="19"/>
      <c r="L14" s="19"/>
      <c r="M14" s="28">
        <f t="shared" ref="M14:M24" si="11">E14*(F14+G14)</f>
        <v>0</v>
      </c>
      <c r="N14" s="28">
        <f t="shared" ref="N14:N24" si="12">$E14*(F14+G14)-K14-L14</f>
        <v>0</v>
      </c>
      <c r="O14" s="28">
        <f t="shared" ref="O14:O24" si="13">$E14*J14-K14-L14</f>
        <v>0</v>
      </c>
      <c r="P14" s="28">
        <f t="shared" ref="P14:P24" si="14">D14*N14</f>
        <v>0</v>
      </c>
      <c r="Q14" s="17"/>
      <c r="R14" s="17"/>
      <c r="S14" s="17"/>
      <c r="T14" s="17"/>
      <c r="U14" s="17"/>
      <c r="V14" s="17"/>
      <c r="W14" s="65"/>
      <c r="X14" s="28">
        <f t="shared" ref="X14:X24" si="15">Q14+R14+S14+T14+U14+V14</f>
        <v>0</v>
      </c>
      <c r="Y14" s="28">
        <f t="shared" ref="Y14:Y24" si="16">IF(O14=0,0,IF(M14=0,0,X14/O14*M14))</f>
        <v>0</v>
      </c>
      <c r="Z14" s="28">
        <f t="shared" ref="Z14:Z24" si="17">IF(N14=0,0,Y14/N14)</f>
        <v>0</v>
      </c>
      <c r="AA14" s="28">
        <f t="shared" ref="AA14:AA24" si="18">Y14-P14</f>
        <v>0</v>
      </c>
    </row>
    <row r="15" spans="1:27" x14ac:dyDescent="0.25">
      <c r="A15" s="17"/>
      <c r="B15" s="17"/>
      <c r="C15" s="17"/>
      <c r="D15" s="121">
        <f t="shared" si="9"/>
        <v>0</v>
      </c>
      <c r="E15" s="17"/>
      <c r="F15" s="19"/>
      <c r="G15" s="19"/>
      <c r="H15" s="19"/>
      <c r="I15" s="19"/>
      <c r="J15" s="28">
        <f t="shared" si="10"/>
        <v>0</v>
      </c>
      <c r="K15" s="19"/>
      <c r="L15" s="19"/>
      <c r="M15" s="28">
        <f t="shared" si="11"/>
        <v>0</v>
      </c>
      <c r="N15" s="28">
        <f t="shared" si="12"/>
        <v>0</v>
      </c>
      <c r="O15" s="28">
        <f t="shared" si="13"/>
        <v>0</v>
      </c>
      <c r="P15" s="28">
        <f t="shared" si="14"/>
        <v>0</v>
      </c>
      <c r="Q15" s="17"/>
      <c r="R15" s="17"/>
      <c r="S15" s="17"/>
      <c r="T15" s="17"/>
      <c r="U15" s="17"/>
      <c r="V15" s="17"/>
      <c r="W15" s="65"/>
      <c r="X15" s="28">
        <f t="shared" si="15"/>
        <v>0</v>
      </c>
      <c r="Y15" s="28">
        <f t="shared" si="16"/>
        <v>0</v>
      </c>
      <c r="Z15" s="28">
        <f t="shared" si="17"/>
        <v>0</v>
      </c>
      <c r="AA15" s="28">
        <f t="shared" si="18"/>
        <v>0</v>
      </c>
    </row>
    <row r="16" spans="1:27" x14ac:dyDescent="0.25">
      <c r="A16" s="17"/>
      <c r="B16" s="17"/>
      <c r="C16" s="17"/>
      <c r="D16" s="121">
        <f t="shared" si="9"/>
        <v>0</v>
      </c>
      <c r="E16" s="17"/>
      <c r="F16" s="19"/>
      <c r="G16" s="19"/>
      <c r="H16" s="19"/>
      <c r="I16" s="19"/>
      <c r="J16" s="28">
        <f t="shared" si="10"/>
        <v>0</v>
      </c>
      <c r="K16" s="19"/>
      <c r="L16" s="19"/>
      <c r="M16" s="28">
        <f t="shared" si="11"/>
        <v>0</v>
      </c>
      <c r="N16" s="28">
        <f t="shared" si="12"/>
        <v>0</v>
      </c>
      <c r="O16" s="28">
        <f t="shared" si="13"/>
        <v>0</v>
      </c>
      <c r="P16" s="28">
        <f t="shared" si="14"/>
        <v>0</v>
      </c>
      <c r="Q16" s="17"/>
      <c r="R16" s="17"/>
      <c r="S16" s="17"/>
      <c r="T16" s="17"/>
      <c r="U16" s="17"/>
      <c r="V16" s="17"/>
      <c r="W16" s="65"/>
      <c r="X16" s="28">
        <f t="shared" si="15"/>
        <v>0</v>
      </c>
      <c r="Y16" s="28">
        <f t="shared" si="16"/>
        <v>0</v>
      </c>
      <c r="Z16" s="28">
        <f t="shared" si="17"/>
        <v>0</v>
      </c>
      <c r="AA16" s="28">
        <f t="shared" si="18"/>
        <v>0</v>
      </c>
    </row>
    <row r="17" spans="1:27" x14ac:dyDescent="0.25">
      <c r="A17" s="17"/>
      <c r="B17" s="17"/>
      <c r="C17" s="17"/>
      <c r="D17" s="121">
        <f t="shared" si="9"/>
        <v>0</v>
      </c>
      <c r="E17" s="17"/>
      <c r="F17" s="19"/>
      <c r="G17" s="19"/>
      <c r="H17" s="19"/>
      <c r="I17" s="19"/>
      <c r="J17" s="28">
        <f t="shared" si="10"/>
        <v>0</v>
      </c>
      <c r="K17" s="19"/>
      <c r="L17" s="19"/>
      <c r="M17" s="28">
        <f t="shared" si="11"/>
        <v>0</v>
      </c>
      <c r="N17" s="28">
        <f t="shared" si="12"/>
        <v>0</v>
      </c>
      <c r="O17" s="28">
        <f t="shared" si="13"/>
        <v>0</v>
      </c>
      <c r="P17" s="28">
        <f t="shared" si="14"/>
        <v>0</v>
      </c>
      <c r="Q17" s="17"/>
      <c r="R17" s="17"/>
      <c r="S17" s="17"/>
      <c r="T17" s="17"/>
      <c r="U17" s="17"/>
      <c r="V17" s="17"/>
      <c r="W17" s="65"/>
      <c r="X17" s="28">
        <f t="shared" si="15"/>
        <v>0</v>
      </c>
      <c r="Y17" s="28">
        <f t="shared" si="16"/>
        <v>0</v>
      </c>
      <c r="Z17" s="28">
        <f t="shared" si="17"/>
        <v>0</v>
      </c>
      <c r="AA17" s="28">
        <f t="shared" si="18"/>
        <v>0</v>
      </c>
    </row>
    <row r="18" spans="1:27" x14ac:dyDescent="0.25">
      <c r="A18" s="17"/>
      <c r="B18" s="17"/>
      <c r="C18" s="17"/>
      <c r="D18" s="121">
        <f t="shared" si="9"/>
        <v>0</v>
      </c>
      <c r="E18" s="17"/>
      <c r="F18" s="19"/>
      <c r="G18" s="19"/>
      <c r="H18" s="19"/>
      <c r="I18" s="19"/>
      <c r="J18" s="28">
        <f t="shared" si="10"/>
        <v>0</v>
      </c>
      <c r="K18" s="19"/>
      <c r="L18" s="19"/>
      <c r="M18" s="28">
        <f t="shared" si="11"/>
        <v>0</v>
      </c>
      <c r="N18" s="28">
        <f t="shared" si="12"/>
        <v>0</v>
      </c>
      <c r="O18" s="28">
        <f t="shared" si="13"/>
        <v>0</v>
      </c>
      <c r="P18" s="28">
        <f t="shared" si="14"/>
        <v>0</v>
      </c>
      <c r="Q18" s="17"/>
      <c r="R18" s="17"/>
      <c r="S18" s="17"/>
      <c r="T18" s="17"/>
      <c r="U18" s="17"/>
      <c r="V18" s="17"/>
      <c r="W18" s="65"/>
      <c r="X18" s="28">
        <f t="shared" si="15"/>
        <v>0</v>
      </c>
      <c r="Y18" s="28">
        <f t="shared" si="16"/>
        <v>0</v>
      </c>
      <c r="Z18" s="28">
        <f t="shared" si="17"/>
        <v>0</v>
      </c>
      <c r="AA18" s="28">
        <f t="shared" si="18"/>
        <v>0</v>
      </c>
    </row>
    <row r="19" spans="1:27" x14ac:dyDescent="0.25">
      <c r="A19" s="17"/>
      <c r="B19" s="17"/>
      <c r="C19" s="17"/>
      <c r="D19" s="121">
        <f t="shared" si="9"/>
        <v>0</v>
      </c>
      <c r="E19" s="17"/>
      <c r="F19" s="19"/>
      <c r="G19" s="19"/>
      <c r="H19" s="19"/>
      <c r="I19" s="19"/>
      <c r="J19" s="28">
        <f t="shared" si="10"/>
        <v>0</v>
      </c>
      <c r="K19" s="19"/>
      <c r="L19" s="19"/>
      <c r="M19" s="28">
        <f t="shared" si="11"/>
        <v>0</v>
      </c>
      <c r="N19" s="28">
        <f t="shared" si="12"/>
        <v>0</v>
      </c>
      <c r="O19" s="28">
        <f t="shared" si="13"/>
        <v>0</v>
      </c>
      <c r="P19" s="28">
        <f t="shared" si="14"/>
        <v>0</v>
      </c>
      <c r="Q19" s="17"/>
      <c r="R19" s="17"/>
      <c r="S19" s="17"/>
      <c r="T19" s="17"/>
      <c r="U19" s="17"/>
      <c r="V19" s="17"/>
      <c r="W19" s="65"/>
      <c r="X19" s="28">
        <f t="shared" si="15"/>
        <v>0</v>
      </c>
      <c r="Y19" s="28">
        <f t="shared" si="16"/>
        <v>0</v>
      </c>
      <c r="Z19" s="28">
        <f t="shared" si="17"/>
        <v>0</v>
      </c>
      <c r="AA19" s="28">
        <f t="shared" si="18"/>
        <v>0</v>
      </c>
    </row>
    <row r="20" spans="1:27" x14ac:dyDescent="0.25">
      <c r="A20" s="17"/>
      <c r="B20" s="17"/>
      <c r="C20" s="17"/>
      <c r="D20" s="121">
        <f t="shared" si="9"/>
        <v>0</v>
      </c>
      <c r="E20" s="17"/>
      <c r="F20" s="19"/>
      <c r="G20" s="19"/>
      <c r="H20" s="19"/>
      <c r="I20" s="19"/>
      <c r="J20" s="28">
        <f t="shared" si="10"/>
        <v>0</v>
      </c>
      <c r="K20" s="19"/>
      <c r="L20" s="19"/>
      <c r="M20" s="28">
        <f t="shared" si="11"/>
        <v>0</v>
      </c>
      <c r="N20" s="28">
        <f t="shared" si="12"/>
        <v>0</v>
      </c>
      <c r="O20" s="28">
        <f t="shared" si="13"/>
        <v>0</v>
      </c>
      <c r="P20" s="28">
        <f t="shared" si="14"/>
        <v>0</v>
      </c>
      <c r="Q20" s="17"/>
      <c r="R20" s="17"/>
      <c r="S20" s="17"/>
      <c r="T20" s="17"/>
      <c r="U20" s="17"/>
      <c r="V20" s="17"/>
      <c r="W20" s="65"/>
      <c r="X20" s="28">
        <f t="shared" si="15"/>
        <v>0</v>
      </c>
      <c r="Y20" s="28">
        <f t="shared" si="16"/>
        <v>0</v>
      </c>
      <c r="Z20" s="28">
        <f t="shared" si="17"/>
        <v>0</v>
      </c>
      <c r="AA20" s="28">
        <f t="shared" si="18"/>
        <v>0</v>
      </c>
    </row>
    <row r="21" spans="1:27" x14ac:dyDescent="0.25">
      <c r="A21" s="17"/>
      <c r="B21" s="17"/>
      <c r="C21" s="17"/>
      <c r="D21" s="121">
        <f t="shared" si="9"/>
        <v>0</v>
      </c>
      <c r="E21" s="17"/>
      <c r="F21" s="19"/>
      <c r="G21" s="19"/>
      <c r="H21" s="19"/>
      <c r="I21" s="19"/>
      <c r="J21" s="28">
        <f t="shared" si="10"/>
        <v>0</v>
      </c>
      <c r="K21" s="19"/>
      <c r="L21" s="19"/>
      <c r="M21" s="28">
        <f t="shared" si="11"/>
        <v>0</v>
      </c>
      <c r="N21" s="28">
        <f t="shared" si="12"/>
        <v>0</v>
      </c>
      <c r="O21" s="28">
        <f t="shared" si="13"/>
        <v>0</v>
      </c>
      <c r="P21" s="28">
        <f t="shared" si="14"/>
        <v>0</v>
      </c>
      <c r="Q21" s="17"/>
      <c r="R21" s="17"/>
      <c r="S21" s="17"/>
      <c r="T21" s="17"/>
      <c r="U21" s="17"/>
      <c r="V21" s="17"/>
      <c r="W21" s="65"/>
      <c r="X21" s="28">
        <f t="shared" si="15"/>
        <v>0</v>
      </c>
      <c r="Y21" s="28">
        <f t="shared" si="16"/>
        <v>0</v>
      </c>
      <c r="Z21" s="28">
        <f t="shared" si="17"/>
        <v>0</v>
      </c>
      <c r="AA21" s="28">
        <f t="shared" si="18"/>
        <v>0</v>
      </c>
    </row>
    <row r="22" spans="1:27" x14ac:dyDescent="0.25">
      <c r="A22" s="17"/>
      <c r="B22" s="17"/>
      <c r="C22" s="17"/>
      <c r="D22" s="121">
        <f t="shared" si="9"/>
        <v>0</v>
      </c>
      <c r="E22" s="17"/>
      <c r="F22" s="19"/>
      <c r="G22" s="19"/>
      <c r="H22" s="19"/>
      <c r="I22" s="19"/>
      <c r="J22" s="28">
        <f t="shared" si="10"/>
        <v>0</v>
      </c>
      <c r="K22" s="19"/>
      <c r="L22" s="19"/>
      <c r="M22" s="28">
        <f t="shared" si="11"/>
        <v>0</v>
      </c>
      <c r="N22" s="28">
        <f t="shared" si="12"/>
        <v>0</v>
      </c>
      <c r="O22" s="28">
        <f t="shared" si="13"/>
        <v>0</v>
      </c>
      <c r="P22" s="28">
        <f t="shared" si="14"/>
        <v>0</v>
      </c>
      <c r="Q22" s="17"/>
      <c r="R22" s="17"/>
      <c r="S22" s="17"/>
      <c r="T22" s="17"/>
      <c r="U22" s="17"/>
      <c r="V22" s="17"/>
      <c r="W22" s="65"/>
      <c r="X22" s="28">
        <f t="shared" si="15"/>
        <v>0</v>
      </c>
      <c r="Y22" s="28">
        <f t="shared" si="16"/>
        <v>0</v>
      </c>
      <c r="Z22" s="28">
        <f t="shared" si="17"/>
        <v>0</v>
      </c>
      <c r="AA22" s="28">
        <f t="shared" si="18"/>
        <v>0</v>
      </c>
    </row>
    <row r="23" spans="1:27" x14ac:dyDescent="0.25">
      <c r="A23" s="17"/>
      <c r="B23" s="17"/>
      <c r="C23" s="17"/>
      <c r="D23" s="121">
        <f t="shared" si="9"/>
        <v>0</v>
      </c>
      <c r="E23" s="17"/>
      <c r="F23" s="19"/>
      <c r="G23" s="19"/>
      <c r="H23" s="19"/>
      <c r="I23" s="19"/>
      <c r="J23" s="28">
        <f t="shared" si="10"/>
        <v>0</v>
      </c>
      <c r="K23" s="19"/>
      <c r="L23" s="19"/>
      <c r="M23" s="28">
        <f t="shared" si="11"/>
        <v>0</v>
      </c>
      <c r="N23" s="28">
        <f t="shared" si="12"/>
        <v>0</v>
      </c>
      <c r="O23" s="28">
        <f t="shared" si="13"/>
        <v>0</v>
      </c>
      <c r="P23" s="28">
        <f t="shared" si="14"/>
        <v>0</v>
      </c>
      <c r="Q23" s="17"/>
      <c r="R23" s="17"/>
      <c r="S23" s="17"/>
      <c r="T23" s="17"/>
      <c r="U23" s="17"/>
      <c r="V23" s="17"/>
      <c r="W23" s="65"/>
      <c r="X23" s="28">
        <f t="shared" si="15"/>
        <v>0</v>
      </c>
      <c r="Y23" s="28">
        <f t="shared" si="16"/>
        <v>0</v>
      </c>
      <c r="Z23" s="28">
        <f t="shared" si="17"/>
        <v>0</v>
      </c>
      <c r="AA23" s="28">
        <f t="shared" si="18"/>
        <v>0</v>
      </c>
    </row>
    <row r="24" spans="1:27" x14ac:dyDescent="0.25">
      <c r="A24" s="17"/>
      <c r="B24" s="17"/>
      <c r="C24" s="17"/>
      <c r="D24" s="121">
        <f t="shared" si="9"/>
        <v>0</v>
      </c>
      <c r="E24" s="17"/>
      <c r="F24" s="19"/>
      <c r="G24" s="19"/>
      <c r="H24" s="19"/>
      <c r="I24" s="19"/>
      <c r="J24" s="28">
        <f t="shared" si="10"/>
        <v>0</v>
      </c>
      <c r="K24" s="19"/>
      <c r="L24" s="19"/>
      <c r="M24" s="28">
        <f t="shared" si="11"/>
        <v>0</v>
      </c>
      <c r="N24" s="28">
        <f t="shared" si="12"/>
        <v>0</v>
      </c>
      <c r="O24" s="28">
        <f t="shared" si="13"/>
        <v>0</v>
      </c>
      <c r="P24" s="28">
        <f t="shared" si="14"/>
        <v>0</v>
      </c>
      <c r="Q24" s="17"/>
      <c r="R24" s="17"/>
      <c r="S24" s="17"/>
      <c r="T24" s="17"/>
      <c r="U24" s="17"/>
      <c r="V24" s="17"/>
      <c r="W24" s="65"/>
      <c r="X24" s="28">
        <f t="shared" si="15"/>
        <v>0</v>
      </c>
      <c r="Y24" s="28">
        <f t="shared" si="16"/>
        <v>0</v>
      </c>
      <c r="Z24" s="28">
        <f t="shared" si="17"/>
        <v>0</v>
      </c>
      <c r="AA24" s="28">
        <f t="shared" si="18"/>
        <v>0</v>
      </c>
    </row>
    <row r="25" spans="1:27" x14ac:dyDescent="0.25">
      <c r="A25" s="17"/>
      <c r="B25" s="17"/>
      <c r="C25" s="17"/>
      <c r="D25" s="121">
        <f t="shared" si="9"/>
        <v>0</v>
      </c>
      <c r="E25" s="17"/>
      <c r="F25" s="19"/>
      <c r="G25" s="19"/>
      <c r="H25" s="19"/>
      <c r="I25" s="19"/>
      <c r="J25" s="28">
        <f t="shared" ref="J25:J41" si="19">F25+G25+H25+I25</f>
        <v>0</v>
      </c>
      <c r="K25" s="19"/>
      <c r="L25" s="19"/>
      <c r="M25" s="28">
        <f t="shared" ref="M25:M41" si="20">E25*(F25+G25)</f>
        <v>0</v>
      </c>
      <c r="N25" s="28">
        <f t="shared" ref="N25:N41" si="21">$E25*(F25+G25)-K25-L25</f>
        <v>0</v>
      </c>
      <c r="O25" s="28">
        <f t="shared" ref="O25:O41" si="22">$E25*J25-K25-L25</f>
        <v>0</v>
      </c>
      <c r="P25" s="28">
        <f t="shared" ref="P25:P41" si="23">D25*N25</f>
        <v>0</v>
      </c>
      <c r="Q25" s="17"/>
      <c r="R25" s="17"/>
      <c r="S25" s="17"/>
      <c r="T25" s="17"/>
      <c r="U25" s="17"/>
      <c r="V25" s="17"/>
      <c r="W25" s="65"/>
      <c r="X25" s="28">
        <f t="shared" ref="X25:X41" si="24">Q25+R25+S25+T25+U25+V25</f>
        <v>0</v>
      </c>
      <c r="Y25" s="28">
        <f t="shared" ref="Y25:Y41" si="25">IF(O25=0,0,IF(M25=0,0,X25/O25*M25))</f>
        <v>0</v>
      </c>
      <c r="Z25" s="28">
        <f t="shared" ref="Z25:Z41" si="26">IF(N25=0,0,Y25/N25)</f>
        <v>0</v>
      </c>
      <c r="AA25" s="28">
        <f t="shared" ref="AA25:AA41" si="27">Y25-P25</f>
        <v>0</v>
      </c>
    </row>
    <row r="26" spans="1:27" x14ac:dyDescent="0.25">
      <c r="A26" s="17"/>
      <c r="B26" s="17"/>
      <c r="C26" s="17"/>
      <c r="D26" s="121">
        <f t="shared" si="9"/>
        <v>0</v>
      </c>
      <c r="E26" s="17"/>
      <c r="F26" s="19"/>
      <c r="G26" s="19"/>
      <c r="H26" s="19"/>
      <c r="I26" s="19"/>
      <c r="J26" s="28">
        <f t="shared" si="19"/>
        <v>0</v>
      </c>
      <c r="K26" s="19"/>
      <c r="L26" s="19"/>
      <c r="M26" s="28">
        <f t="shared" si="20"/>
        <v>0</v>
      </c>
      <c r="N26" s="28">
        <f t="shared" si="21"/>
        <v>0</v>
      </c>
      <c r="O26" s="28">
        <f t="shared" si="22"/>
        <v>0</v>
      </c>
      <c r="P26" s="28">
        <f t="shared" si="23"/>
        <v>0</v>
      </c>
      <c r="Q26" s="17"/>
      <c r="R26" s="17"/>
      <c r="S26" s="17"/>
      <c r="T26" s="17"/>
      <c r="U26" s="17"/>
      <c r="V26" s="17"/>
      <c r="W26" s="65"/>
      <c r="X26" s="28">
        <f t="shared" si="24"/>
        <v>0</v>
      </c>
      <c r="Y26" s="28">
        <f t="shared" si="25"/>
        <v>0</v>
      </c>
      <c r="Z26" s="28">
        <f t="shared" si="26"/>
        <v>0</v>
      </c>
      <c r="AA26" s="28">
        <f t="shared" si="27"/>
        <v>0</v>
      </c>
    </row>
    <row r="27" spans="1:27" x14ac:dyDescent="0.25">
      <c r="A27" s="17"/>
      <c r="B27" s="17"/>
      <c r="C27" s="17"/>
      <c r="D27" s="121">
        <f t="shared" si="9"/>
        <v>0</v>
      </c>
      <c r="E27" s="17"/>
      <c r="F27" s="19"/>
      <c r="G27" s="19"/>
      <c r="H27" s="19"/>
      <c r="I27" s="19"/>
      <c r="J27" s="28">
        <f t="shared" si="19"/>
        <v>0</v>
      </c>
      <c r="K27" s="19"/>
      <c r="L27" s="19"/>
      <c r="M27" s="28">
        <f t="shared" si="20"/>
        <v>0</v>
      </c>
      <c r="N27" s="28">
        <f t="shared" si="21"/>
        <v>0</v>
      </c>
      <c r="O27" s="28">
        <f t="shared" si="22"/>
        <v>0</v>
      </c>
      <c r="P27" s="28">
        <f t="shared" si="23"/>
        <v>0</v>
      </c>
      <c r="Q27" s="17"/>
      <c r="R27" s="17"/>
      <c r="S27" s="17"/>
      <c r="T27" s="17"/>
      <c r="U27" s="17"/>
      <c r="V27" s="17"/>
      <c r="W27" s="65"/>
      <c r="X27" s="28">
        <f t="shared" si="24"/>
        <v>0</v>
      </c>
      <c r="Y27" s="28">
        <f t="shared" si="25"/>
        <v>0</v>
      </c>
      <c r="Z27" s="28">
        <f t="shared" si="26"/>
        <v>0</v>
      </c>
      <c r="AA27" s="28">
        <f t="shared" si="27"/>
        <v>0</v>
      </c>
    </row>
    <row r="28" spans="1:27" x14ac:dyDescent="0.25">
      <c r="A28" s="17"/>
      <c r="B28" s="17"/>
      <c r="C28" s="17"/>
      <c r="D28" s="121">
        <f t="shared" si="9"/>
        <v>0</v>
      </c>
      <c r="E28" s="17"/>
      <c r="F28" s="19"/>
      <c r="G28" s="19"/>
      <c r="H28" s="19"/>
      <c r="I28" s="19"/>
      <c r="J28" s="28">
        <f t="shared" si="19"/>
        <v>0</v>
      </c>
      <c r="K28" s="19"/>
      <c r="L28" s="19"/>
      <c r="M28" s="28">
        <f t="shared" si="20"/>
        <v>0</v>
      </c>
      <c r="N28" s="28">
        <f t="shared" si="21"/>
        <v>0</v>
      </c>
      <c r="O28" s="28">
        <f t="shared" si="22"/>
        <v>0</v>
      </c>
      <c r="P28" s="28">
        <f t="shared" si="23"/>
        <v>0</v>
      </c>
      <c r="Q28" s="17"/>
      <c r="R28" s="17"/>
      <c r="S28" s="17"/>
      <c r="T28" s="17"/>
      <c r="U28" s="17"/>
      <c r="V28" s="17"/>
      <c r="W28" s="65"/>
      <c r="X28" s="28">
        <f t="shared" si="24"/>
        <v>0</v>
      </c>
      <c r="Y28" s="28">
        <f t="shared" si="25"/>
        <v>0</v>
      </c>
      <c r="Z28" s="28">
        <f t="shared" si="26"/>
        <v>0</v>
      </c>
      <c r="AA28" s="28">
        <f t="shared" si="27"/>
        <v>0</v>
      </c>
    </row>
    <row r="29" spans="1:27" x14ac:dyDescent="0.25">
      <c r="A29" s="17"/>
      <c r="B29" s="17"/>
      <c r="C29" s="17"/>
      <c r="D29" s="121">
        <f t="shared" si="9"/>
        <v>0</v>
      </c>
      <c r="E29" s="17"/>
      <c r="F29" s="19"/>
      <c r="G29" s="19"/>
      <c r="H29" s="19"/>
      <c r="I29" s="19"/>
      <c r="J29" s="28">
        <f t="shared" si="19"/>
        <v>0</v>
      </c>
      <c r="K29" s="19"/>
      <c r="L29" s="19"/>
      <c r="M29" s="28">
        <f t="shared" si="20"/>
        <v>0</v>
      </c>
      <c r="N29" s="28">
        <f t="shared" si="21"/>
        <v>0</v>
      </c>
      <c r="O29" s="28">
        <f t="shared" si="22"/>
        <v>0</v>
      </c>
      <c r="P29" s="28">
        <f t="shared" si="23"/>
        <v>0</v>
      </c>
      <c r="Q29" s="17"/>
      <c r="R29" s="17"/>
      <c r="S29" s="17"/>
      <c r="T29" s="17"/>
      <c r="U29" s="17"/>
      <c r="V29" s="17"/>
      <c r="W29" s="65"/>
      <c r="X29" s="28">
        <f t="shared" si="24"/>
        <v>0</v>
      </c>
      <c r="Y29" s="28">
        <f t="shared" si="25"/>
        <v>0</v>
      </c>
      <c r="Z29" s="28">
        <f t="shared" si="26"/>
        <v>0</v>
      </c>
      <c r="AA29" s="28">
        <f t="shared" si="27"/>
        <v>0</v>
      </c>
    </row>
    <row r="30" spans="1:27" x14ac:dyDescent="0.25">
      <c r="A30" s="17"/>
      <c r="B30" s="17"/>
      <c r="C30" s="17"/>
      <c r="D30" s="121">
        <f t="shared" si="9"/>
        <v>0</v>
      </c>
      <c r="E30" s="17"/>
      <c r="F30" s="19"/>
      <c r="G30" s="19"/>
      <c r="H30" s="19"/>
      <c r="I30" s="19"/>
      <c r="J30" s="28">
        <f t="shared" si="19"/>
        <v>0</v>
      </c>
      <c r="K30" s="19"/>
      <c r="L30" s="19"/>
      <c r="M30" s="28">
        <f t="shared" si="20"/>
        <v>0</v>
      </c>
      <c r="N30" s="28">
        <f t="shared" si="21"/>
        <v>0</v>
      </c>
      <c r="O30" s="28">
        <f t="shared" si="22"/>
        <v>0</v>
      </c>
      <c r="P30" s="28">
        <f t="shared" si="23"/>
        <v>0</v>
      </c>
      <c r="Q30" s="17"/>
      <c r="R30" s="17"/>
      <c r="S30" s="17"/>
      <c r="T30" s="17"/>
      <c r="U30" s="17"/>
      <c r="V30" s="17"/>
      <c r="W30" s="65"/>
      <c r="X30" s="28">
        <f t="shared" si="24"/>
        <v>0</v>
      </c>
      <c r="Y30" s="28">
        <f t="shared" si="25"/>
        <v>0</v>
      </c>
      <c r="Z30" s="28">
        <f t="shared" si="26"/>
        <v>0</v>
      </c>
      <c r="AA30" s="28">
        <f t="shared" si="27"/>
        <v>0</v>
      </c>
    </row>
    <row r="31" spans="1:27" x14ac:dyDescent="0.25">
      <c r="A31" s="17"/>
      <c r="B31" s="17"/>
      <c r="C31" s="17"/>
      <c r="D31" s="121">
        <f t="shared" si="9"/>
        <v>0</v>
      </c>
      <c r="E31" s="17"/>
      <c r="F31" s="19"/>
      <c r="G31" s="19"/>
      <c r="H31" s="19"/>
      <c r="I31" s="19"/>
      <c r="J31" s="28">
        <f t="shared" si="19"/>
        <v>0</v>
      </c>
      <c r="K31" s="19"/>
      <c r="L31" s="19"/>
      <c r="M31" s="28">
        <f t="shared" si="20"/>
        <v>0</v>
      </c>
      <c r="N31" s="28">
        <f t="shared" si="21"/>
        <v>0</v>
      </c>
      <c r="O31" s="28">
        <f t="shared" si="22"/>
        <v>0</v>
      </c>
      <c r="P31" s="28">
        <f t="shared" si="23"/>
        <v>0</v>
      </c>
      <c r="Q31" s="17"/>
      <c r="R31" s="17"/>
      <c r="S31" s="17"/>
      <c r="T31" s="17"/>
      <c r="U31" s="17"/>
      <c r="V31" s="17"/>
      <c r="W31" s="65"/>
      <c r="X31" s="28">
        <f t="shared" si="24"/>
        <v>0</v>
      </c>
      <c r="Y31" s="28">
        <f t="shared" si="25"/>
        <v>0</v>
      </c>
      <c r="Z31" s="28">
        <f t="shared" si="26"/>
        <v>0</v>
      </c>
      <c r="AA31" s="28">
        <f t="shared" si="27"/>
        <v>0</v>
      </c>
    </row>
    <row r="32" spans="1:27" x14ac:dyDescent="0.25">
      <c r="A32" s="17"/>
      <c r="B32" s="17"/>
      <c r="C32" s="17"/>
      <c r="D32" s="121">
        <f t="shared" si="9"/>
        <v>0</v>
      </c>
      <c r="E32" s="17"/>
      <c r="F32" s="19"/>
      <c r="G32" s="19"/>
      <c r="H32" s="19"/>
      <c r="I32" s="19"/>
      <c r="J32" s="28">
        <f t="shared" si="19"/>
        <v>0</v>
      </c>
      <c r="K32" s="19"/>
      <c r="L32" s="19"/>
      <c r="M32" s="28">
        <f t="shared" si="20"/>
        <v>0</v>
      </c>
      <c r="N32" s="28">
        <f t="shared" si="21"/>
        <v>0</v>
      </c>
      <c r="O32" s="28">
        <f t="shared" si="22"/>
        <v>0</v>
      </c>
      <c r="P32" s="28">
        <f t="shared" si="23"/>
        <v>0</v>
      </c>
      <c r="Q32" s="17"/>
      <c r="R32" s="17"/>
      <c r="S32" s="17"/>
      <c r="T32" s="17"/>
      <c r="U32" s="17"/>
      <c r="V32" s="17"/>
      <c r="W32" s="65"/>
      <c r="X32" s="28">
        <f t="shared" si="24"/>
        <v>0</v>
      </c>
      <c r="Y32" s="28">
        <f t="shared" si="25"/>
        <v>0</v>
      </c>
      <c r="Z32" s="28">
        <f t="shared" si="26"/>
        <v>0</v>
      </c>
      <c r="AA32" s="28">
        <f t="shared" si="27"/>
        <v>0</v>
      </c>
    </row>
    <row r="33" spans="1:27" x14ac:dyDescent="0.25">
      <c r="A33" s="17"/>
      <c r="B33" s="17"/>
      <c r="C33" s="17"/>
      <c r="D33" s="121">
        <f t="shared" si="9"/>
        <v>0</v>
      </c>
      <c r="E33" s="17"/>
      <c r="F33" s="19"/>
      <c r="G33" s="19"/>
      <c r="H33" s="19"/>
      <c r="I33" s="19"/>
      <c r="J33" s="28">
        <f t="shared" si="19"/>
        <v>0</v>
      </c>
      <c r="K33" s="19"/>
      <c r="L33" s="19"/>
      <c r="M33" s="28">
        <f t="shared" si="20"/>
        <v>0</v>
      </c>
      <c r="N33" s="28">
        <f t="shared" si="21"/>
        <v>0</v>
      </c>
      <c r="O33" s="28">
        <f t="shared" si="22"/>
        <v>0</v>
      </c>
      <c r="P33" s="28">
        <f t="shared" si="23"/>
        <v>0</v>
      </c>
      <c r="Q33" s="17"/>
      <c r="R33" s="17"/>
      <c r="S33" s="17"/>
      <c r="T33" s="17"/>
      <c r="U33" s="17"/>
      <c r="V33" s="17"/>
      <c r="W33" s="65"/>
      <c r="X33" s="28">
        <f t="shared" si="24"/>
        <v>0</v>
      </c>
      <c r="Y33" s="28">
        <f t="shared" si="25"/>
        <v>0</v>
      </c>
      <c r="Z33" s="28">
        <f t="shared" si="26"/>
        <v>0</v>
      </c>
      <c r="AA33" s="28">
        <f t="shared" si="27"/>
        <v>0</v>
      </c>
    </row>
    <row r="34" spans="1:27" x14ac:dyDescent="0.25">
      <c r="A34" s="17"/>
      <c r="B34" s="17"/>
      <c r="C34" s="17"/>
      <c r="D34" s="121">
        <f t="shared" si="9"/>
        <v>0</v>
      </c>
      <c r="E34" s="17"/>
      <c r="F34" s="19"/>
      <c r="G34" s="19"/>
      <c r="H34" s="19"/>
      <c r="I34" s="19"/>
      <c r="J34" s="28">
        <f t="shared" si="19"/>
        <v>0</v>
      </c>
      <c r="K34" s="19"/>
      <c r="L34" s="19"/>
      <c r="M34" s="28">
        <f t="shared" si="20"/>
        <v>0</v>
      </c>
      <c r="N34" s="28">
        <f t="shared" si="21"/>
        <v>0</v>
      </c>
      <c r="O34" s="28">
        <f t="shared" si="22"/>
        <v>0</v>
      </c>
      <c r="P34" s="28">
        <f t="shared" si="23"/>
        <v>0</v>
      </c>
      <c r="Q34" s="17"/>
      <c r="R34" s="17"/>
      <c r="S34" s="17"/>
      <c r="T34" s="17"/>
      <c r="U34" s="17"/>
      <c r="V34" s="17"/>
      <c r="W34" s="65"/>
      <c r="X34" s="28">
        <f t="shared" si="24"/>
        <v>0</v>
      </c>
      <c r="Y34" s="28">
        <f t="shared" si="25"/>
        <v>0</v>
      </c>
      <c r="Z34" s="28">
        <f t="shared" si="26"/>
        <v>0</v>
      </c>
      <c r="AA34" s="28">
        <f t="shared" si="27"/>
        <v>0</v>
      </c>
    </row>
    <row r="35" spans="1:27" x14ac:dyDescent="0.25">
      <c r="A35" s="17"/>
      <c r="B35" s="17"/>
      <c r="C35" s="17"/>
      <c r="D35" s="121">
        <f t="shared" ref="D35:D40" si="28">IF(C35=0,0,VLOOKUP(C35,$J$3:$K$5,2,FALSE))</f>
        <v>0</v>
      </c>
      <c r="E35" s="17"/>
      <c r="F35" s="19"/>
      <c r="G35" s="19"/>
      <c r="H35" s="19"/>
      <c r="I35" s="19"/>
      <c r="J35" s="28">
        <f t="shared" si="19"/>
        <v>0</v>
      </c>
      <c r="K35" s="19"/>
      <c r="L35" s="19"/>
      <c r="M35" s="28">
        <f t="shared" si="20"/>
        <v>0</v>
      </c>
      <c r="N35" s="28">
        <f t="shared" si="21"/>
        <v>0</v>
      </c>
      <c r="O35" s="28">
        <f t="shared" si="22"/>
        <v>0</v>
      </c>
      <c r="P35" s="28">
        <f t="shared" si="23"/>
        <v>0</v>
      </c>
      <c r="Q35" s="17"/>
      <c r="R35" s="17"/>
      <c r="S35" s="17"/>
      <c r="T35" s="17"/>
      <c r="U35" s="17"/>
      <c r="V35" s="17"/>
      <c r="W35" s="65"/>
      <c r="X35" s="28">
        <f t="shared" si="24"/>
        <v>0</v>
      </c>
      <c r="Y35" s="28">
        <f t="shared" si="25"/>
        <v>0</v>
      </c>
      <c r="Z35" s="28">
        <f t="shared" si="26"/>
        <v>0</v>
      </c>
      <c r="AA35" s="28">
        <f t="shared" si="27"/>
        <v>0</v>
      </c>
    </row>
    <row r="36" spans="1:27" x14ac:dyDescent="0.25">
      <c r="A36" s="17"/>
      <c r="B36" s="17"/>
      <c r="C36" s="17"/>
      <c r="D36" s="121">
        <f t="shared" si="28"/>
        <v>0</v>
      </c>
      <c r="E36" s="17"/>
      <c r="F36" s="19"/>
      <c r="G36" s="19"/>
      <c r="H36" s="19"/>
      <c r="I36" s="19"/>
      <c r="J36" s="28">
        <f t="shared" si="19"/>
        <v>0</v>
      </c>
      <c r="K36" s="19"/>
      <c r="L36" s="19"/>
      <c r="M36" s="28">
        <f t="shared" si="20"/>
        <v>0</v>
      </c>
      <c r="N36" s="28">
        <f t="shared" si="21"/>
        <v>0</v>
      </c>
      <c r="O36" s="28">
        <f t="shared" si="22"/>
        <v>0</v>
      </c>
      <c r="P36" s="28">
        <f t="shared" si="23"/>
        <v>0</v>
      </c>
      <c r="Q36" s="17"/>
      <c r="R36" s="17"/>
      <c r="S36" s="17"/>
      <c r="T36" s="17"/>
      <c r="U36" s="17"/>
      <c r="V36" s="17"/>
      <c r="W36" s="65"/>
      <c r="X36" s="28">
        <f t="shared" si="24"/>
        <v>0</v>
      </c>
      <c r="Y36" s="28">
        <f t="shared" si="25"/>
        <v>0</v>
      </c>
      <c r="Z36" s="28">
        <f t="shared" si="26"/>
        <v>0</v>
      </c>
      <c r="AA36" s="28">
        <f t="shared" si="27"/>
        <v>0</v>
      </c>
    </row>
    <row r="37" spans="1:27" x14ac:dyDescent="0.25">
      <c r="A37" s="17"/>
      <c r="B37" s="17"/>
      <c r="C37" s="17"/>
      <c r="D37" s="121">
        <f t="shared" si="28"/>
        <v>0</v>
      </c>
      <c r="E37" s="17"/>
      <c r="F37" s="19"/>
      <c r="G37" s="19"/>
      <c r="H37" s="19"/>
      <c r="I37" s="19"/>
      <c r="J37" s="28">
        <f t="shared" si="19"/>
        <v>0</v>
      </c>
      <c r="K37" s="19"/>
      <c r="L37" s="19"/>
      <c r="M37" s="28">
        <f t="shared" si="20"/>
        <v>0</v>
      </c>
      <c r="N37" s="28">
        <f t="shared" si="21"/>
        <v>0</v>
      </c>
      <c r="O37" s="28">
        <f t="shared" si="22"/>
        <v>0</v>
      </c>
      <c r="P37" s="28">
        <f t="shared" si="23"/>
        <v>0</v>
      </c>
      <c r="Q37" s="17"/>
      <c r="R37" s="17"/>
      <c r="S37" s="17"/>
      <c r="T37" s="17"/>
      <c r="U37" s="17"/>
      <c r="V37" s="17"/>
      <c r="W37" s="65"/>
      <c r="X37" s="28">
        <f t="shared" si="24"/>
        <v>0</v>
      </c>
      <c r="Y37" s="28">
        <f t="shared" si="25"/>
        <v>0</v>
      </c>
      <c r="Z37" s="28">
        <f t="shared" si="26"/>
        <v>0</v>
      </c>
      <c r="AA37" s="28">
        <f t="shared" si="27"/>
        <v>0</v>
      </c>
    </row>
    <row r="38" spans="1:27" x14ac:dyDescent="0.25">
      <c r="A38" s="17"/>
      <c r="B38" s="17"/>
      <c r="C38" s="17"/>
      <c r="D38" s="121">
        <f t="shared" si="28"/>
        <v>0</v>
      </c>
      <c r="E38" s="17"/>
      <c r="F38" s="19"/>
      <c r="G38" s="19"/>
      <c r="H38" s="19"/>
      <c r="I38" s="19"/>
      <c r="J38" s="28">
        <f t="shared" si="19"/>
        <v>0</v>
      </c>
      <c r="K38" s="19"/>
      <c r="L38" s="19"/>
      <c r="M38" s="28">
        <f t="shared" si="20"/>
        <v>0</v>
      </c>
      <c r="N38" s="28">
        <f t="shared" si="21"/>
        <v>0</v>
      </c>
      <c r="O38" s="28">
        <f t="shared" si="22"/>
        <v>0</v>
      </c>
      <c r="P38" s="28">
        <f t="shared" si="23"/>
        <v>0</v>
      </c>
      <c r="Q38" s="17"/>
      <c r="R38" s="17"/>
      <c r="S38" s="17"/>
      <c r="T38" s="17"/>
      <c r="U38" s="17"/>
      <c r="V38" s="17"/>
      <c r="W38" s="65"/>
      <c r="X38" s="28">
        <f t="shared" si="24"/>
        <v>0</v>
      </c>
      <c r="Y38" s="28">
        <f t="shared" si="25"/>
        <v>0</v>
      </c>
      <c r="Z38" s="28">
        <f t="shared" si="26"/>
        <v>0</v>
      </c>
      <c r="AA38" s="28">
        <f t="shared" si="27"/>
        <v>0</v>
      </c>
    </row>
    <row r="39" spans="1:27" x14ac:dyDescent="0.25">
      <c r="A39" s="17"/>
      <c r="B39" s="17"/>
      <c r="C39" s="17"/>
      <c r="D39" s="121">
        <f t="shared" si="28"/>
        <v>0</v>
      </c>
      <c r="E39" s="17"/>
      <c r="F39" s="19"/>
      <c r="G39" s="19"/>
      <c r="H39" s="19"/>
      <c r="I39" s="19"/>
      <c r="J39" s="28">
        <f t="shared" si="19"/>
        <v>0</v>
      </c>
      <c r="K39" s="19"/>
      <c r="L39" s="19"/>
      <c r="M39" s="28">
        <f t="shared" si="20"/>
        <v>0</v>
      </c>
      <c r="N39" s="28">
        <f t="shared" si="21"/>
        <v>0</v>
      </c>
      <c r="O39" s="28">
        <f t="shared" si="22"/>
        <v>0</v>
      </c>
      <c r="P39" s="28">
        <f t="shared" si="23"/>
        <v>0</v>
      </c>
      <c r="Q39" s="17"/>
      <c r="R39" s="17"/>
      <c r="S39" s="17"/>
      <c r="T39" s="17"/>
      <c r="U39" s="17"/>
      <c r="V39" s="17"/>
      <c r="W39" s="65"/>
      <c r="X39" s="28">
        <f t="shared" si="24"/>
        <v>0</v>
      </c>
      <c r="Y39" s="28">
        <f t="shared" si="25"/>
        <v>0</v>
      </c>
      <c r="Z39" s="28">
        <f t="shared" si="26"/>
        <v>0</v>
      </c>
      <c r="AA39" s="28">
        <f t="shared" si="27"/>
        <v>0</v>
      </c>
    </row>
    <row r="40" spans="1:27" x14ac:dyDescent="0.25">
      <c r="A40" s="17"/>
      <c r="B40" s="17"/>
      <c r="C40" s="17"/>
      <c r="D40" s="121">
        <f t="shared" si="28"/>
        <v>0</v>
      </c>
      <c r="E40" s="17"/>
      <c r="F40" s="19"/>
      <c r="G40" s="19"/>
      <c r="H40" s="19"/>
      <c r="I40" s="19"/>
      <c r="J40" s="28">
        <f t="shared" si="19"/>
        <v>0</v>
      </c>
      <c r="K40" s="19"/>
      <c r="L40" s="19"/>
      <c r="M40" s="28">
        <f t="shared" si="20"/>
        <v>0</v>
      </c>
      <c r="N40" s="28">
        <f t="shared" si="21"/>
        <v>0</v>
      </c>
      <c r="O40" s="28">
        <f t="shared" si="22"/>
        <v>0</v>
      </c>
      <c r="P40" s="28">
        <f t="shared" si="23"/>
        <v>0</v>
      </c>
      <c r="Q40" s="17"/>
      <c r="R40" s="17"/>
      <c r="S40" s="17"/>
      <c r="T40" s="17"/>
      <c r="U40" s="17"/>
      <c r="V40" s="17"/>
      <c r="W40" s="65"/>
      <c r="X40" s="28">
        <f t="shared" si="24"/>
        <v>0</v>
      </c>
      <c r="Y40" s="28">
        <f t="shared" si="25"/>
        <v>0</v>
      </c>
      <c r="Z40" s="28">
        <f t="shared" si="26"/>
        <v>0</v>
      </c>
      <c r="AA40" s="28">
        <f t="shared" si="27"/>
        <v>0</v>
      </c>
    </row>
    <row r="41" spans="1:27" x14ac:dyDescent="0.25">
      <c r="A41" s="17"/>
      <c r="B41" s="17"/>
      <c r="C41" s="17"/>
      <c r="D41" s="121">
        <f t="shared" si="9"/>
        <v>0</v>
      </c>
      <c r="E41" s="17"/>
      <c r="F41" s="19"/>
      <c r="G41" s="19"/>
      <c r="H41" s="19"/>
      <c r="I41" s="19"/>
      <c r="J41" s="28">
        <f t="shared" si="19"/>
        <v>0</v>
      </c>
      <c r="K41" s="19"/>
      <c r="L41" s="19"/>
      <c r="M41" s="28">
        <f t="shared" si="20"/>
        <v>0</v>
      </c>
      <c r="N41" s="28">
        <f t="shared" si="21"/>
        <v>0</v>
      </c>
      <c r="O41" s="28">
        <f t="shared" si="22"/>
        <v>0</v>
      </c>
      <c r="P41" s="28">
        <f t="shared" si="23"/>
        <v>0</v>
      </c>
      <c r="Q41" s="17"/>
      <c r="R41" s="17"/>
      <c r="S41" s="17"/>
      <c r="T41" s="17"/>
      <c r="U41" s="17"/>
      <c r="V41" s="17"/>
      <c r="W41" s="65"/>
      <c r="X41" s="28">
        <f t="shared" si="24"/>
        <v>0</v>
      </c>
      <c r="Y41" s="28">
        <f t="shared" si="25"/>
        <v>0</v>
      </c>
      <c r="Z41" s="28">
        <f t="shared" si="26"/>
        <v>0</v>
      </c>
      <c r="AA41" s="28">
        <f t="shared" si="27"/>
        <v>0</v>
      </c>
    </row>
    <row r="42" spans="1:27" x14ac:dyDescent="0.25">
      <c r="A42" s="17"/>
      <c r="B42" s="17"/>
      <c r="C42" s="17"/>
      <c r="D42" s="121">
        <f t="shared" ref="D42:D49" si="29">IF(C42=0,0,VLOOKUP(C42,$J$3:$K$5,2,FALSE))</f>
        <v>0</v>
      </c>
      <c r="E42" s="17"/>
      <c r="F42" s="19"/>
      <c r="G42" s="19"/>
      <c r="H42" s="19"/>
      <c r="I42" s="19"/>
      <c r="J42" s="28">
        <f t="shared" si="0"/>
        <v>0</v>
      </c>
      <c r="K42" s="19"/>
      <c r="L42" s="19"/>
      <c r="M42" s="28">
        <f t="shared" si="1"/>
        <v>0</v>
      </c>
      <c r="N42" s="28">
        <f t="shared" si="2"/>
        <v>0</v>
      </c>
      <c r="O42" s="28">
        <f t="shared" si="3"/>
        <v>0</v>
      </c>
      <c r="P42" s="28">
        <f t="shared" si="4"/>
        <v>0</v>
      </c>
      <c r="Q42" s="17"/>
      <c r="R42" s="17"/>
      <c r="S42" s="17"/>
      <c r="T42" s="17"/>
      <c r="U42" s="17"/>
      <c r="V42" s="17"/>
      <c r="W42" s="65"/>
      <c r="X42" s="28">
        <f t="shared" si="5"/>
        <v>0</v>
      </c>
      <c r="Y42" s="28">
        <f t="shared" si="6"/>
        <v>0</v>
      </c>
      <c r="Z42" s="28">
        <f t="shared" si="7"/>
        <v>0</v>
      </c>
      <c r="AA42" s="28">
        <f t="shared" si="8"/>
        <v>0</v>
      </c>
    </row>
    <row r="43" spans="1:27" x14ac:dyDescent="0.25">
      <c r="A43" s="17"/>
      <c r="B43" s="17"/>
      <c r="C43" s="17"/>
      <c r="D43" s="121">
        <f t="shared" si="29"/>
        <v>0</v>
      </c>
      <c r="E43" s="17"/>
      <c r="F43" s="19"/>
      <c r="G43" s="19"/>
      <c r="H43" s="19"/>
      <c r="I43" s="19"/>
      <c r="J43" s="28">
        <f t="shared" si="0"/>
        <v>0</v>
      </c>
      <c r="K43" s="19"/>
      <c r="L43" s="19"/>
      <c r="M43" s="28">
        <f t="shared" si="1"/>
        <v>0</v>
      </c>
      <c r="N43" s="28">
        <f t="shared" si="2"/>
        <v>0</v>
      </c>
      <c r="O43" s="28">
        <f t="shared" si="3"/>
        <v>0</v>
      </c>
      <c r="P43" s="28">
        <f t="shared" si="4"/>
        <v>0</v>
      </c>
      <c r="Q43" s="17"/>
      <c r="R43" s="17"/>
      <c r="S43" s="17"/>
      <c r="T43" s="17"/>
      <c r="U43" s="17"/>
      <c r="V43" s="17"/>
      <c r="W43" s="65"/>
      <c r="X43" s="28">
        <f t="shared" si="5"/>
        <v>0</v>
      </c>
      <c r="Y43" s="28">
        <f t="shared" si="6"/>
        <v>0</v>
      </c>
      <c r="Z43" s="28">
        <f t="shared" si="7"/>
        <v>0</v>
      </c>
      <c r="AA43" s="28">
        <f t="shared" si="8"/>
        <v>0</v>
      </c>
    </row>
    <row r="44" spans="1:27" x14ac:dyDescent="0.25">
      <c r="A44" s="17"/>
      <c r="B44" s="17"/>
      <c r="C44" s="17"/>
      <c r="D44" s="121">
        <f t="shared" si="29"/>
        <v>0</v>
      </c>
      <c r="E44" s="17"/>
      <c r="F44" s="19"/>
      <c r="G44" s="19"/>
      <c r="H44" s="19"/>
      <c r="I44" s="19"/>
      <c r="J44" s="28">
        <f t="shared" si="0"/>
        <v>0</v>
      </c>
      <c r="K44" s="19"/>
      <c r="L44" s="19"/>
      <c r="M44" s="28">
        <f t="shared" si="1"/>
        <v>0</v>
      </c>
      <c r="N44" s="28">
        <f t="shared" si="2"/>
        <v>0</v>
      </c>
      <c r="O44" s="28">
        <f t="shared" si="3"/>
        <v>0</v>
      </c>
      <c r="P44" s="28">
        <f t="shared" si="4"/>
        <v>0</v>
      </c>
      <c r="Q44" s="17"/>
      <c r="R44" s="17"/>
      <c r="S44" s="17"/>
      <c r="T44" s="17"/>
      <c r="U44" s="17"/>
      <c r="V44" s="17"/>
      <c r="W44" s="65"/>
      <c r="X44" s="28">
        <f t="shared" si="5"/>
        <v>0</v>
      </c>
      <c r="Y44" s="28">
        <f t="shared" si="6"/>
        <v>0</v>
      </c>
      <c r="Z44" s="28">
        <f t="shared" si="7"/>
        <v>0</v>
      </c>
      <c r="AA44" s="28">
        <f t="shared" si="8"/>
        <v>0</v>
      </c>
    </row>
    <row r="45" spans="1:27" x14ac:dyDescent="0.25">
      <c r="A45" s="17"/>
      <c r="B45" s="17"/>
      <c r="C45" s="17"/>
      <c r="D45" s="121">
        <f t="shared" si="29"/>
        <v>0</v>
      </c>
      <c r="E45" s="17"/>
      <c r="F45" s="19"/>
      <c r="G45" s="19"/>
      <c r="H45" s="19"/>
      <c r="I45" s="19"/>
      <c r="J45" s="28">
        <f t="shared" si="0"/>
        <v>0</v>
      </c>
      <c r="K45" s="19"/>
      <c r="L45" s="19"/>
      <c r="M45" s="28">
        <f t="shared" si="1"/>
        <v>0</v>
      </c>
      <c r="N45" s="28">
        <f t="shared" si="2"/>
        <v>0</v>
      </c>
      <c r="O45" s="28">
        <f t="shared" si="3"/>
        <v>0</v>
      </c>
      <c r="P45" s="28">
        <f t="shared" si="4"/>
        <v>0</v>
      </c>
      <c r="Q45" s="17"/>
      <c r="R45" s="17"/>
      <c r="S45" s="17"/>
      <c r="T45" s="17"/>
      <c r="U45" s="17"/>
      <c r="V45" s="17"/>
      <c r="W45" s="65"/>
      <c r="X45" s="28">
        <f t="shared" si="5"/>
        <v>0</v>
      </c>
      <c r="Y45" s="28">
        <f t="shared" si="6"/>
        <v>0</v>
      </c>
      <c r="Z45" s="28">
        <f t="shared" si="7"/>
        <v>0</v>
      </c>
      <c r="AA45" s="28">
        <f t="shared" si="8"/>
        <v>0</v>
      </c>
    </row>
    <row r="46" spans="1:27" x14ac:dyDescent="0.25">
      <c r="A46" s="17"/>
      <c r="B46" s="17"/>
      <c r="C46" s="17"/>
      <c r="D46" s="121">
        <f t="shared" si="29"/>
        <v>0</v>
      </c>
      <c r="E46" s="17"/>
      <c r="F46" s="19"/>
      <c r="G46" s="19"/>
      <c r="H46" s="19"/>
      <c r="I46" s="19"/>
      <c r="J46" s="28">
        <f t="shared" si="0"/>
        <v>0</v>
      </c>
      <c r="K46" s="19"/>
      <c r="L46" s="19"/>
      <c r="M46" s="28">
        <f t="shared" si="1"/>
        <v>0</v>
      </c>
      <c r="N46" s="28">
        <f t="shared" si="2"/>
        <v>0</v>
      </c>
      <c r="O46" s="28">
        <f t="shared" si="3"/>
        <v>0</v>
      </c>
      <c r="P46" s="28">
        <f t="shared" si="4"/>
        <v>0</v>
      </c>
      <c r="Q46" s="17"/>
      <c r="R46" s="17"/>
      <c r="S46" s="17"/>
      <c r="T46" s="17"/>
      <c r="U46" s="17"/>
      <c r="V46" s="17"/>
      <c r="W46" s="65"/>
      <c r="X46" s="28">
        <f t="shared" si="5"/>
        <v>0</v>
      </c>
      <c r="Y46" s="28">
        <f t="shared" si="6"/>
        <v>0</v>
      </c>
      <c r="Z46" s="28">
        <f t="shared" si="7"/>
        <v>0</v>
      </c>
      <c r="AA46" s="28">
        <f t="shared" si="8"/>
        <v>0</v>
      </c>
    </row>
    <row r="47" spans="1:27" x14ac:dyDescent="0.25">
      <c r="A47" s="17"/>
      <c r="B47" s="17"/>
      <c r="C47" s="17"/>
      <c r="D47" s="121">
        <f t="shared" si="29"/>
        <v>0</v>
      </c>
      <c r="E47" s="17"/>
      <c r="F47" s="19"/>
      <c r="G47" s="19"/>
      <c r="H47" s="19"/>
      <c r="I47" s="19"/>
      <c r="J47" s="28">
        <f t="shared" si="0"/>
        <v>0</v>
      </c>
      <c r="K47" s="19"/>
      <c r="L47" s="19"/>
      <c r="M47" s="28">
        <f t="shared" si="1"/>
        <v>0</v>
      </c>
      <c r="N47" s="28">
        <f t="shared" si="2"/>
        <v>0</v>
      </c>
      <c r="O47" s="28">
        <f t="shared" si="3"/>
        <v>0</v>
      </c>
      <c r="P47" s="28">
        <f t="shared" si="4"/>
        <v>0</v>
      </c>
      <c r="Q47" s="17"/>
      <c r="R47" s="17"/>
      <c r="S47" s="17"/>
      <c r="T47" s="17"/>
      <c r="U47" s="17"/>
      <c r="V47" s="17"/>
      <c r="W47" s="65"/>
      <c r="X47" s="28">
        <f t="shared" si="5"/>
        <v>0</v>
      </c>
      <c r="Y47" s="28">
        <f t="shared" si="6"/>
        <v>0</v>
      </c>
      <c r="Z47" s="28">
        <f t="shared" si="7"/>
        <v>0</v>
      </c>
      <c r="AA47" s="28">
        <f t="shared" si="8"/>
        <v>0</v>
      </c>
    </row>
    <row r="48" spans="1:27" x14ac:dyDescent="0.25">
      <c r="A48" s="17"/>
      <c r="B48" s="17"/>
      <c r="C48" s="17"/>
      <c r="D48" s="121">
        <f t="shared" si="29"/>
        <v>0</v>
      </c>
      <c r="E48" s="17"/>
      <c r="F48" s="19"/>
      <c r="G48" s="19"/>
      <c r="H48" s="19"/>
      <c r="I48" s="19"/>
      <c r="J48" s="28">
        <f t="shared" si="0"/>
        <v>0</v>
      </c>
      <c r="K48" s="19"/>
      <c r="L48" s="19"/>
      <c r="M48" s="28">
        <f t="shared" si="1"/>
        <v>0</v>
      </c>
      <c r="N48" s="28">
        <f t="shared" si="2"/>
        <v>0</v>
      </c>
      <c r="O48" s="28">
        <f t="shared" si="3"/>
        <v>0</v>
      </c>
      <c r="P48" s="28">
        <f t="shared" si="4"/>
        <v>0</v>
      </c>
      <c r="Q48" s="17"/>
      <c r="R48" s="17"/>
      <c r="S48" s="17"/>
      <c r="T48" s="17"/>
      <c r="U48" s="17"/>
      <c r="V48" s="17"/>
      <c r="W48" s="65"/>
      <c r="X48" s="28">
        <f t="shared" si="5"/>
        <v>0</v>
      </c>
      <c r="Y48" s="28">
        <f t="shared" si="6"/>
        <v>0</v>
      </c>
      <c r="Z48" s="28">
        <f t="shared" si="7"/>
        <v>0</v>
      </c>
      <c r="AA48" s="28">
        <f t="shared" si="8"/>
        <v>0</v>
      </c>
    </row>
    <row r="49" spans="1:27" x14ac:dyDescent="0.25">
      <c r="A49" s="17"/>
      <c r="B49" s="17"/>
      <c r="C49" s="17"/>
      <c r="D49" s="121">
        <f t="shared" si="29"/>
        <v>0</v>
      </c>
      <c r="E49" s="17"/>
      <c r="F49" s="19"/>
      <c r="G49" s="19"/>
      <c r="H49" s="19"/>
      <c r="I49" s="19"/>
      <c r="J49" s="28">
        <f t="shared" si="0"/>
        <v>0</v>
      </c>
      <c r="K49" s="19"/>
      <c r="L49" s="19"/>
      <c r="M49" s="28">
        <f t="shared" si="1"/>
        <v>0</v>
      </c>
      <c r="N49" s="28">
        <f t="shared" si="2"/>
        <v>0</v>
      </c>
      <c r="O49" s="28">
        <f t="shared" si="3"/>
        <v>0</v>
      </c>
      <c r="P49" s="28">
        <f t="shared" si="4"/>
        <v>0</v>
      </c>
      <c r="Q49" s="17"/>
      <c r="R49" s="17"/>
      <c r="S49" s="17"/>
      <c r="T49" s="17"/>
      <c r="U49" s="17"/>
      <c r="V49" s="17"/>
      <c r="W49" s="65"/>
      <c r="X49" s="28">
        <f t="shared" si="5"/>
        <v>0</v>
      </c>
      <c r="Y49" s="28">
        <f t="shared" si="6"/>
        <v>0</v>
      </c>
      <c r="Z49" s="28">
        <f t="shared" si="7"/>
        <v>0</v>
      </c>
      <c r="AA49" s="28">
        <f t="shared" si="8"/>
        <v>0</v>
      </c>
    </row>
    <row r="50" spans="1:27" x14ac:dyDescent="0.25">
      <c r="A50" s="17"/>
      <c r="B50" s="17"/>
      <c r="C50" s="17"/>
      <c r="D50" s="121">
        <f t="shared" ref="D50" si="30">IF(C50=0,0,VLOOKUP(C50,$J$3:$K$5,2,FALSE))</f>
        <v>0</v>
      </c>
      <c r="E50" s="17"/>
      <c r="F50" s="19"/>
      <c r="G50" s="19"/>
      <c r="H50" s="19"/>
      <c r="I50" s="19"/>
      <c r="J50" s="28">
        <f t="shared" si="0"/>
        <v>0</v>
      </c>
      <c r="K50" s="19"/>
      <c r="L50" s="19"/>
      <c r="M50" s="28">
        <f t="shared" si="1"/>
        <v>0</v>
      </c>
      <c r="N50" s="28">
        <f t="shared" si="2"/>
        <v>0</v>
      </c>
      <c r="O50" s="28">
        <f t="shared" si="3"/>
        <v>0</v>
      </c>
      <c r="P50" s="28">
        <f t="shared" si="4"/>
        <v>0</v>
      </c>
      <c r="Q50" s="17"/>
      <c r="R50" s="17"/>
      <c r="S50" s="17"/>
      <c r="T50" s="17"/>
      <c r="U50" s="17"/>
      <c r="V50" s="17"/>
      <c r="W50" s="65"/>
      <c r="X50" s="28">
        <f t="shared" si="5"/>
        <v>0</v>
      </c>
      <c r="Y50" s="28">
        <f t="shared" si="6"/>
        <v>0</v>
      </c>
      <c r="Z50" s="28">
        <f t="shared" si="7"/>
        <v>0</v>
      </c>
      <c r="AA50" s="28">
        <f t="shared" si="8"/>
        <v>0</v>
      </c>
    </row>
    <row r="51" spans="1:27" x14ac:dyDescent="0.25">
      <c r="A51" s="17"/>
      <c r="B51" s="17"/>
      <c r="C51" s="17"/>
      <c r="D51" s="121">
        <f t="shared" ref="D51:D53" si="31">IF(C51=0,0,VLOOKUP(C51,$J$3:$K$5,2,FALSE))</f>
        <v>0</v>
      </c>
      <c r="E51" s="17"/>
      <c r="F51" s="19"/>
      <c r="G51" s="19"/>
      <c r="H51" s="19"/>
      <c r="I51" s="19"/>
      <c r="J51" s="28">
        <f t="shared" si="0"/>
        <v>0</v>
      </c>
      <c r="K51" s="19"/>
      <c r="L51" s="19"/>
      <c r="M51" s="28">
        <f t="shared" si="1"/>
        <v>0</v>
      </c>
      <c r="N51" s="28">
        <f t="shared" si="2"/>
        <v>0</v>
      </c>
      <c r="O51" s="28">
        <f t="shared" si="3"/>
        <v>0</v>
      </c>
      <c r="P51" s="28">
        <f t="shared" si="4"/>
        <v>0</v>
      </c>
      <c r="Q51" s="17"/>
      <c r="R51" s="17"/>
      <c r="S51" s="17"/>
      <c r="T51" s="17"/>
      <c r="U51" s="17"/>
      <c r="V51" s="17"/>
      <c r="W51" s="65"/>
      <c r="X51" s="28">
        <f t="shared" si="5"/>
        <v>0</v>
      </c>
      <c r="Y51" s="28">
        <f t="shared" si="6"/>
        <v>0</v>
      </c>
      <c r="Z51" s="28">
        <f t="shared" si="7"/>
        <v>0</v>
      </c>
      <c r="AA51" s="28">
        <f t="shared" si="8"/>
        <v>0</v>
      </c>
    </row>
    <row r="52" spans="1:27" x14ac:dyDescent="0.25">
      <c r="A52" s="17"/>
      <c r="B52" s="17"/>
      <c r="C52" s="17"/>
      <c r="D52" s="121">
        <f t="shared" si="31"/>
        <v>0</v>
      </c>
      <c r="E52" s="17"/>
      <c r="F52" s="19"/>
      <c r="G52" s="19"/>
      <c r="H52" s="19"/>
      <c r="I52" s="19"/>
      <c r="J52" s="28">
        <f t="shared" si="0"/>
        <v>0</v>
      </c>
      <c r="K52" s="19"/>
      <c r="L52" s="19"/>
      <c r="M52" s="28">
        <f t="shared" si="1"/>
        <v>0</v>
      </c>
      <c r="N52" s="28">
        <f t="shared" si="2"/>
        <v>0</v>
      </c>
      <c r="O52" s="28">
        <f t="shared" si="3"/>
        <v>0</v>
      </c>
      <c r="P52" s="28">
        <f t="shared" si="4"/>
        <v>0</v>
      </c>
      <c r="Q52" s="17"/>
      <c r="R52" s="17"/>
      <c r="S52" s="17"/>
      <c r="T52" s="17"/>
      <c r="U52" s="17"/>
      <c r="V52" s="17"/>
      <c r="W52" s="65"/>
      <c r="X52" s="28">
        <f t="shared" si="5"/>
        <v>0</v>
      </c>
      <c r="Y52" s="28">
        <f t="shared" si="6"/>
        <v>0</v>
      </c>
      <c r="Z52" s="28">
        <f t="shared" si="7"/>
        <v>0</v>
      </c>
      <c r="AA52" s="28">
        <f t="shared" si="8"/>
        <v>0</v>
      </c>
    </row>
    <row r="53" spans="1:27" x14ac:dyDescent="0.25">
      <c r="A53" s="17"/>
      <c r="B53" s="17"/>
      <c r="C53" s="17"/>
      <c r="D53" s="121">
        <f t="shared" si="31"/>
        <v>0</v>
      </c>
      <c r="E53" s="17"/>
      <c r="F53" s="19"/>
      <c r="G53" s="19"/>
      <c r="H53" s="19"/>
      <c r="I53" s="19"/>
      <c r="J53" s="28">
        <f t="shared" si="0"/>
        <v>0</v>
      </c>
      <c r="K53" s="19"/>
      <c r="L53" s="19"/>
      <c r="M53" s="28">
        <f t="shared" si="1"/>
        <v>0</v>
      </c>
      <c r="N53" s="28">
        <f t="shared" si="2"/>
        <v>0</v>
      </c>
      <c r="O53" s="28">
        <f t="shared" si="3"/>
        <v>0</v>
      </c>
      <c r="P53" s="28">
        <f t="shared" si="4"/>
        <v>0</v>
      </c>
      <c r="Q53" s="17"/>
      <c r="R53" s="17"/>
      <c r="S53" s="17"/>
      <c r="T53" s="17"/>
      <c r="U53" s="17"/>
      <c r="V53" s="17"/>
      <c r="W53" s="65"/>
      <c r="X53" s="28">
        <f t="shared" si="5"/>
        <v>0</v>
      </c>
      <c r="Y53" s="28">
        <f t="shared" si="6"/>
        <v>0</v>
      </c>
      <c r="Z53" s="28">
        <f t="shared" si="7"/>
        <v>0</v>
      </c>
      <c r="AA53" s="28">
        <f t="shared" si="8"/>
        <v>0</v>
      </c>
    </row>
    <row r="54" spans="1:27" x14ac:dyDescent="0.25">
      <c r="A54" s="32" t="s">
        <v>17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1">
        <f>SUM(M11:M53)</f>
        <v>0</v>
      </c>
      <c r="N54" s="31">
        <f>SUM(N11:N53)</f>
        <v>0</v>
      </c>
      <c r="O54" s="31">
        <f>SUM(M54:N54)</f>
        <v>0</v>
      </c>
      <c r="P54" s="33">
        <f>SUM(P11:P53)</f>
        <v>0</v>
      </c>
      <c r="Q54" s="32"/>
      <c r="R54" s="32"/>
      <c r="S54" s="32"/>
      <c r="T54" s="32"/>
      <c r="U54" s="32"/>
      <c r="V54" s="32"/>
      <c r="W54" s="32"/>
      <c r="X54" s="31"/>
      <c r="Y54" s="33">
        <f>SUM(Y11:Y53)</f>
        <v>0</v>
      </c>
      <c r="Z54" s="33"/>
      <c r="AA54" s="33">
        <f>SUM(AA11:AA53)</f>
        <v>0</v>
      </c>
    </row>
    <row r="56" spans="1:27" x14ac:dyDescent="0.25">
      <c r="B56" s="11" t="s">
        <v>106</v>
      </c>
    </row>
    <row r="57" spans="1:27" x14ac:dyDescent="0.25">
      <c r="A57" s="11"/>
      <c r="O57" s="15">
        <v>14</v>
      </c>
      <c r="P57" s="411" t="s">
        <v>133</v>
      </c>
      <c r="Q57" s="412"/>
      <c r="R57" s="412"/>
      <c r="S57" s="412"/>
      <c r="T57" s="412"/>
      <c r="U57" s="412"/>
      <c r="V57" s="412"/>
      <c r="W57" s="413"/>
    </row>
    <row r="58" spans="1:27" x14ac:dyDescent="0.25">
      <c r="B58" s="15">
        <v>1</v>
      </c>
      <c r="C58" s="414" t="s">
        <v>51</v>
      </c>
      <c r="D58" s="415"/>
      <c r="E58" s="415"/>
      <c r="F58" s="415"/>
      <c r="G58" s="415"/>
      <c r="H58" s="415"/>
      <c r="I58" s="415"/>
      <c r="J58" s="415"/>
      <c r="K58" s="415"/>
      <c r="L58" s="415"/>
      <c r="M58" s="416"/>
      <c r="O58" s="15">
        <v>15</v>
      </c>
      <c r="P58" s="411" t="s">
        <v>135</v>
      </c>
      <c r="Q58" s="412"/>
      <c r="R58" s="412"/>
      <c r="S58" s="412"/>
      <c r="T58" s="412"/>
      <c r="U58" s="412"/>
      <c r="V58" s="412"/>
      <c r="W58" s="413"/>
    </row>
    <row r="59" spans="1:27" x14ac:dyDescent="0.25">
      <c r="B59" s="15">
        <v>2</v>
      </c>
      <c r="C59" s="414" t="s">
        <v>52</v>
      </c>
      <c r="D59" s="415"/>
      <c r="E59" s="415"/>
      <c r="F59" s="415"/>
      <c r="G59" s="415"/>
      <c r="H59" s="415"/>
      <c r="I59" s="415"/>
      <c r="J59" s="415"/>
      <c r="K59" s="415"/>
      <c r="L59" s="415"/>
      <c r="M59" s="416"/>
      <c r="O59" s="15">
        <v>16</v>
      </c>
      <c r="P59" s="411" t="s">
        <v>64</v>
      </c>
      <c r="Q59" s="412"/>
      <c r="R59" s="412"/>
      <c r="S59" s="412"/>
      <c r="T59" s="412"/>
      <c r="U59" s="412"/>
      <c r="V59" s="412"/>
      <c r="W59" s="413"/>
    </row>
    <row r="60" spans="1:27" x14ac:dyDescent="0.25">
      <c r="B60" s="15">
        <v>3</v>
      </c>
      <c r="C60" s="414" t="s">
        <v>56</v>
      </c>
      <c r="D60" s="415"/>
      <c r="E60" s="415"/>
      <c r="F60" s="415"/>
      <c r="G60" s="415"/>
      <c r="H60" s="415"/>
      <c r="I60" s="415"/>
      <c r="J60" s="415"/>
      <c r="K60" s="415"/>
      <c r="L60" s="415"/>
      <c r="M60" s="416"/>
      <c r="O60" s="15">
        <v>17</v>
      </c>
      <c r="P60" s="411" t="s">
        <v>65</v>
      </c>
      <c r="Q60" s="412"/>
      <c r="R60" s="412"/>
      <c r="S60" s="412"/>
      <c r="T60" s="412"/>
      <c r="U60" s="412"/>
      <c r="V60" s="412"/>
      <c r="W60" s="413"/>
    </row>
    <row r="61" spans="1:27" x14ac:dyDescent="0.25">
      <c r="B61" s="15">
        <v>4</v>
      </c>
      <c r="C61" s="414" t="s">
        <v>53</v>
      </c>
      <c r="D61" s="415"/>
      <c r="E61" s="415"/>
      <c r="F61" s="415"/>
      <c r="G61" s="415"/>
      <c r="H61" s="415"/>
      <c r="I61" s="415"/>
      <c r="J61" s="415"/>
      <c r="K61" s="415"/>
      <c r="L61" s="415"/>
      <c r="M61" s="416"/>
      <c r="O61" s="15">
        <v>18</v>
      </c>
      <c r="P61" s="411" t="s">
        <v>66</v>
      </c>
      <c r="Q61" s="412"/>
      <c r="R61" s="412"/>
      <c r="S61" s="412"/>
      <c r="T61" s="412"/>
      <c r="U61" s="412"/>
      <c r="V61" s="412"/>
      <c r="W61" s="413"/>
    </row>
    <row r="62" spans="1:27" x14ac:dyDescent="0.25">
      <c r="B62" s="15">
        <v>5</v>
      </c>
      <c r="C62" s="414" t="s">
        <v>54</v>
      </c>
      <c r="D62" s="415"/>
      <c r="E62" s="415"/>
      <c r="F62" s="415"/>
      <c r="G62" s="415"/>
      <c r="H62" s="415"/>
      <c r="I62" s="415"/>
      <c r="J62" s="415"/>
      <c r="K62" s="415"/>
      <c r="L62" s="415"/>
      <c r="M62" s="416"/>
      <c r="O62" s="15">
        <v>19</v>
      </c>
      <c r="P62" s="411" t="s">
        <v>67</v>
      </c>
      <c r="Q62" s="412"/>
      <c r="R62" s="412"/>
      <c r="S62" s="412"/>
      <c r="T62" s="412"/>
      <c r="U62" s="412"/>
      <c r="V62" s="412"/>
      <c r="W62" s="413"/>
    </row>
    <row r="63" spans="1:27" x14ac:dyDescent="0.25">
      <c r="B63" s="15">
        <v>6</v>
      </c>
      <c r="C63" s="414" t="s">
        <v>57</v>
      </c>
      <c r="D63" s="415"/>
      <c r="E63" s="415"/>
      <c r="F63" s="415"/>
      <c r="G63" s="415"/>
      <c r="H63" s="415"/>
      <c r="I63" s="415"/>
      <c r="J63" s="415"/>
      <c r="K63" s="415"/>
      <c r="L63" s="415"/>
      <c r="M63" s="416"/>
      <c r="O63" s="15">
        <v>20</v>
      </c>
      <c r="P63" s="411" t="s">
        <v>68</v>
      </c>
      <c r="Q63" s="412"/>
      <c r="R63" s="412"/>
      <c r="S63" s="412"/>
      <c r="T63" s="412"/>
      <c r="U63" s="412"/>
      <c r="V63" s="412"/>
      <c r="W63" s="413"/>
    </row>
    <row r="64" spans="1:27" x14ac:dyDescent="0.25">
      <c r="B64" s="15">
        <v>7</v>
      </c>
      <c r="C64" s="414" t="s">
        <v>58</v>
      </c>
      <c r="D64" s="415"/>
      <c r="E64" s="415"/>
      <c r="F64" s="415"/>
      <c r="G64" s="415"/>
      <c r="H64" s="415"/>
      <c r="I64" s="415"/>
      <c r="J64" s="415"/>
      <c r="K64" s="415"/>
      <c r="L64" s="415"/>
      <c r="M64" s="416"/>
      <c r="O64" s="15">
        <v>21</v>
      </c>
      <c r="P64" s="411" t="s">
        <v>69</v>
      </c>
      <c r="Q64" s="412"/>
      <c r="R64" s="412"/>
      <c r="S64" s="412"/>
      <c r="T64" s="412"/>
      <c r="U64" s="412"/>
      <c r="V64" s="412"/>
      <c r="W64" s="413"/>
    </row>
    <row r="65" spans="2:23" x14ac:dyDescent="0.25">
      <c r="B65" s="15">
        <v>8</v>
      </c>
      <c r="C65" s="414" t="s">
        <v>59</v>
      </c>
      <c r="D65" s="415"/>
      <c r="E65" s="415"/>
      <c r="F65" s="415"/>
      <c r="G65" s="415"/>
      <c r="H65" s="415"/>
      <c r="I65" s="415"/>
      <c r="J65" s="415"/>
      <c r="K65" s="415"/>
      <c r="L65" s="415"/>
      <c r="M65" s="416"/>
      <c r="O65" s="15">
        <v>22</v>
      </c>
      <c r="P65" s="411" t="s">
        <v>70</v>
      </c>
      <c r="Q65" s="412"/>
      <c r="R65" s="412"/>
      <c r="S65" s="412"/>
      <c r="T65" s="412"/>
      <c r="U65" s="412"/>
      <c r="V65" s="412"/>
      <c r="W65" s="413"/>
    </row>
    <row r="66" spans="2:23" x14ac:dyDescent="0.25">
      <c r="B66" s="15">
        <v>9</v>
      </c>
      <c r="C66" s="414" t="s">
        <v>60</v>
      </c>
      <c r="D66" s="415"/>
      <c r="E66" s="415"/>
      <c r="F66" s="415"/>
      <c r="G66" s="415"/>
      <c r="H66" s="415"/>
      <c r="I66" s="415"/>
      <c r="J66" s="415"/>
      <c r="K66" s="415"/>
      <c r="L66" s="415"/>
      <c r="M66" s="416"/>
      <c r="O66" s="15">
        <v>23</v>
      </c>
      <c r="P66" s="411" t="s">
        <v>71</v>
      </c>
      <c r="Q66" s="412"/>
      <c r="R66" s="412"/>
      <c r="S66" s="412"/>
      <c r="T66" s="412"/>
      <c r="U66" s="412"/>
      <c r="V66" s="412"/>
      <c r="W66" s="413"/>
    </row>
    <row r="67" spans="2:23" x14ac:dyDescent="0.25">
      <c r="B67" s="15">
        <v>10</v>
      </c>
      <c r="C67" s="414" t="s">
        <v>55</v>
      </c>
      <c r="D67" s="415"/>
      <c r="E67" s="415"/>
      <c r="F67" s="415"/>
      <c r="G67" s="415"/>
      <c r="H67" s="415"/>
      <c r="I67" s="415"/>
      <c r="J67" s="415"/>
      <c r="K67" s="415"/>
      <c r="L67" s="415"/>
      <c r="M67" s="416"/>
      <c r="O67" s="15">
        <v>24</v>
      </c>
      <c r="P67" s="411" t="s">
        <v>72</v>
      </c>
      <c r="Q67" s="412"/>
      <c r="R67" s="412"/>
      <c r="S67" s="412"/>
      <c r="T67" s="412"/>
      <c r="U67" s="412"/>
      <c r="V67" s="412"/>
      <c r="W67" s="413"/>
    </row>
    <row r="68" spans="2:23" x14ac:dyDescent="0.25">
      <c r="B68" s="15">
        <v>11</v>
      </c>
      <c r="C68" s="414" t="s">
        <v>62</v>
      </c>
      <c r="D68" s="415"/>
      <c r="E68" s="415"/>
      <c r="F68" s="415"/>
      <c r="G68" s="415"/>
      <c r="H68" s="415"/>
      <c r="I68" s="415"/>
      <c r="J68" s="415"/>
      <c r="K68" s="415"/>
      <c r="L68" s="415"/>
      <c r="M68" s="416"/>
      <c r="O68" s="15">
        <v>25</v>
      </c>
      <c r="P68" s="411" t="s">
        <v>73</v>
      </c>
      <c r="Q68" s="412"/>
      <c r="R68" s="412"/>
      <c r="S68" s="412"/>
      <c r="T68" s="412"/>
      <c r="U68" s="412"/>
      <c r="V68" s="412"/>
      <c r="W68" s="413"/>
    </row>
    <row r="69" spans="2:23" x14ac:dyDescent="0.25">
      <c r="B69" s="15">
        <v>12</v>
      </c>
      <c r="C69" s="414" t="s">
        <v>63</v>
      </c>
      <c r="D69" s="415"/>
      <c r="E69" s="415"/>
      <c r="F69" s="415"/>
      <c r="G69" s="415"/>
      <c r="H69" s="415"/>
      <c r="I69" s="415"/>
      <c r="J69" s="415"/>
      <c r="K69" s="415"/>
      <c r="L69" s="415"/>
      <c r="M69" s="416"/>
      <c r="O69" s="15">
        <v>26</v>
      </c>
      <c r="P69" s="411" t="s">
        <v>74</v>
      </c>
      <c r="Q69" s="412"/>
      <c r="R69" s="412"/>
      <c r="S69" s="412"/>
      <c r="T69" s="412"/>
      <c r="U69" s="412"/>
      <c r="V69" s="412"/>
      <c r="W69" s="413"/>
    </row>
    <row r="70" spans="2:23" x14ac:dyDescent="0.25">
      <c r="B70" s="15">
        <v>13</v>
      </c>
      <c r="C70" s="414" t="s">
        <v>134</v>
      </c>
      <c r="D70" s="415"/>
      <c r="E70" s="415"/>
      <c r="F70" s="415"/>
      <c r="G70" s="415"/>
      <c r="H70" s="415"/>
      <c r="I70" s="415"/>
      <c r="J70" s="415"/>
      <c r="K70" s="415"/>
      <c r="L70" s="415"/>
      <c r="M70" s="416"/>
      <c r="O70" s="15">
        <v>27</v>
      </c>
      <c r="P70" s="411" t="s">
        <v>75</v>
      </c>
      <c r="Q70" s="412"/>
      <c r="R70" s="412"/>
      <c r="S70" s="412"/>
      <c r="T70" s="412"/>
      <c r="U70" s="412"/>
      <c r="V70" s="412"/>
      <c r="W70" s="413"/>
    </row>
  </sheetData>
  <protectedRanges>
    <protectedRange password="C54E" sqref="A3:B4 A5" name="Oblast1"/>
    <protectedRange password="C54E" sqref="B5" name="Oblast1_1"/>
  </protectedRanges>
  <mergeCells count="52">
    <mergeCell ref="P8:P10"/>
    <mergeCell ref="W8:W10"/>
    <mergeCell ref="X8:X10"/>
    <mergeCell ref="Y8:Y10"/>
    <mergeCell ref="AA8:AA10"/>
    <mergeCell ref="Z8:Z10"/>
    <mergeCell ref="Q9:S9"/>
    <mergeCell ref="Q8:V8"/>
    <mergeCell ref="T9:T10"/>
    <mergeCell ref="U9:V9"/>
    <mergeCell ref="K8:K10"/>
    <mergeCell ref="L8:L10"/>
    <mergeCell ref="M8:M10"/>
    <mergeCell ref="N8:N10"/>
    <mergeCell ref="O8:O10"/>
    <mergeCell ref="F8:F10"/>
    <mergeCell ref="G8:G10"/>
    <mergeCell ref="H8:H10"/>
    <mergeCell ref="I8:I10"/>
    <mergeCell ref="J8:J10"/>
    <mergeCell ref="A8:A10"/>
    <mergeCell ref="B8:B10"/>
    <mergeCell ref="C8:C10"/>
    <mergeCell ref="D8:D10"/>
    <mergeCell ref="E8:E10"/>
    <mergeCell ref="C58:M58"/>
    <mergeCell ref="C59:M59"/>
    <mergeCell ref="C60:M60"/>
    <mergeCell ref="C61:M61"/>
    <mergeCell ref="C62:M62"/>
    <mergeCell ref="P69:W69"/>
    <mergeCell ref="C63:M63"/>
    <mergeCell ref="C64:M64"/>
    <mergeCell ref="C65:M65"/>
    <mergeCell ref="C66:M66"/>
    <mergeCell ref="C67:M67"/>
    <mergeCell ref="P70:W70"/>
    <mergeCell ref="C68:M68"/>
    <mergeCell ref="C69:M69"/>
    <mergeCell ref="C70:M70"/>
    <mergeCell ref="P57:W57"/>
    <mergeCell ref="P58:W58"/>
    <mergeCell ref="P59:W59"/>
    <mergeCell ref="P60:W60"/>
    <mergeCell ref="P61:W61"/>
    <mergeCell ref="P62:W62"/>
    <mergeCell ref="P63:W63"/>
    <mergeCell ref="P64:W64"/>
    <mergeCell ref="P65:W65"/>
    <mergeCell ref="P66:W66"/>
    <mergeCell ref="P67:W67"/>
    <mergeCell ref="P68:W68"/>
  </mergeCells>
  <pageMargins left="0.39370078740157483" right="0.39370078740157483" top="0.98425196850393704" bottom="0.59055118110236227" header="0.31496062992125984" footer="0.31496062992125984"/>
  <pageSetup paperSize="8" scale="67" fitToHeight="0" orientation="landscape" r:id="rId1"/>
  <headerFooter>
    <oddHeader>&amp;LPříloha č.5 Smlouvy (2/9)&amp;R&amp;20VZOR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view="pageBreakPreview" zoomScale="80" zoomScaleNormal="70" zoomScaleSheetLayoutView="80" workbookViewId="0">
      <selection activeCell="G22" sqref="G22"/>
    </sheetView>
  </sheetViews>
  <sheetFormatPr defaultRowHeight="15" x14ac:dyDescent="0.25"/>
  <cols>
    <col min="1" max="1" width="9.28515625" customWidth="1"/>
    <col min="2" max="2" width="10.140625" customWidth="1"/>
    <col min="4" max="4" width="15.28515625" customWidth="1"/>
    <col min="5" max="5" width="15.7109375" customWidth="1"/>
    <col min="6" max="6" width="11.42578125" customWidth="1"/>
    <col min="7" max="7" width="14" customWidth="1"/>
    <col min="8" max="8" width="15.7109375" customWidth="1"/>
    <col min="9" max="9" width="11.5703125" customWidth="1"/>
    <col min="10" max="10" width="12.5703125" customWidth="1"/>
    <col min="11" max="11" width="12.7109375" customWidth="1"/>
  </cols>
  <sheetData>
    <row r="1" spans="1:11" ht="20.25" x14ac:dyDescent="0.3">
      <c r="A1" s="300" t="s">
        <v>216</v>
      </c>
    </row>
    <row r="2" spans="1:11" ht="15.75" x14ac:dyDescent="0.25">
      <c r="A2" s="72" t="s">
        <v>246</v>
      </c>
      <c r="B2" s="70"/>
      <c r="C2" s="428"/>
      <c r="D2" s="428"/>
      <c r="E2" s="428"/>
      <c r="F2" s="428"/>
      <c r="G2" s="72" t="s">
        <v>248</v>
      </c>
      <c r="H2" s="72"/>
      <c r="I2" s="72"/>
      <c r="J2" s="314"/>
      <c r="K2" s="110"/>
    </row>
    <row r="3" spans="1:11" ht="15.75" x14ac:dyDescent="0.25">
      <c r="A3" s="73" t="s">
        <v>251</v>
      </c>
      <c r="B3" s="71"/>
      <c r="C3" s="313"/>
      <c r="D3" s="313"/>
      <c r="E3" s="313"/>
      <c r="F3" s="313"/>
      <c r="G3" s="73" t="s">
        <v>249</v>
      </c>
      <c r="H3" s="73"/>
      <c r="I3" s="73"/>
      <c r="J3" s="315"/>
      <c r="K3" s="111"/>
    </row>
    <row r="4" spans="1:11" ht="15.75" x14ac:dyDescent="0.25">
      <c r="A4" s="73" t="s">
        <v>244</v>
      </c>
      <c r="B4" s="71"/>
      <c r="C4" s="74"/>
      <c r="D4" s="74"/>
      <c r="E4" s="74"/>
      <c r="F4" s="74"/>
    </row>
    <row r="5" spans="1:11" ht="15.75" x14ac:dyDescent="0.25">
      <c r="A5" s="6"/>
      <c r="B5" s="7"/>
      <c r="C5" s="7"/>
      <c r="D5" s="8"/>
      <c r="E5" s="8"/>
      <c r="F5" s="8"/>
    </row>
    <row r="6" spans="1:1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113">
        <v>10</v>
      </c>
      <c r="K6" s="120">
        <v>11</v>
      </c>
    </row>
    <row r="7" spans="1:11" ht="60" customHeight="1" x14ac:dyDescent="0.25">
      <c r="A7" s="20" t="s">
        <v>3</v>
      </c>
      <c r="B7" s="21" t="s">
        <v>4</v>
      </c>
      <c r="C7" s="21" t="s">
        <v>145</v>
      </c>
      <c r="D7" s="21" t="s">
        <v>204</v>
      </c>
      <c r="E7" s="21" t="s">
        <v>209</v>
      </c>
      <c r="F7" s="21" t="s">
        <v>148</v>
      </c>
      <c r="G7" s="21" t="s">
        <v>20</v>
      </c>
      <c r="H7" s="21" t="s">
        <v>208</v>
      </c>
      <c r="I7" s="22" t="s">
        <v>207</v>
      </c>
      <c r="J7" s="114" t="s">
        <v>206</v>
      </c>
      <c r="K7" s="116" t="s">
        <v>205</v>
      </c>
    </row>
    <row r="8" spans="1:11" x14ac:dyDescent="0.25">
      <c r="A8" s="23"/>
      <c r="B8" s="17"/>
      <c r="C8" s="18"/>
      <c r="D8" s="19"/>
      <c r="E8" s="34"/>
      <c r="F8" s="35"/>
      <c r="G8" s="19"/>
      <c r="H8" s="28">
        <f>D8+E8</f>
        <v>0</v>
      </c>
      <c r="I8" s="28">
        <f>H8*C8</f>
        <v>0</v>
      </c>
      <c r="J8" s="115"/>
      <c r="K8" s="117"/>
    </row>
    <row r="9" spans="1:11" ht="15" customHeight="1" x14ac:dyDescent="0.25">
      <c r="A9" s="23"/>
      <c r="B9" s="17"/>
      <c r="C9" s="17"/>
      <c r="D9" s="19"/>
      <c r="E9" s="34"/>
      <c r="F9" s="35"/>
      <c r="G9" s="19"/>
      <c r="H9" s="28">
        <f t="shared" ref="H9:H11" si="0">D9+E9</f>
        <v>0</v>
      </c>
      <c r="I9" s="28">
        <f t="shared" ref="I9:I11" si="1">H9*C9</f>
        <v>0</v>
      </c>
      <c r="J9" s="115"/>
      <c r="K9" s="117"/>
    </row>
    <row r="10" spans="1:11" x14ac:dyDescent="0.25">
      <c r="A10" s="23"/>
      <c r="B10" s="17"/>
      <c r="C10" s="17"/>
      <c r="D10" s="19"/>
      <c r="E10" s="19"/>
      <c r="F10" s="19"/>
      <c r="G10" s="19"/>
      <c r="H10" s="28">
        <f t="shared" si="0"/>
        <v>0</v>
      </c>
      <c r="I10" s="28">
        <f t="shared" si="1"/>
        <v>0</v>
      </c>
      <c r="J10" s="115"/>
      <c r="K10" s="117"/>
    </row>
    <row r="11" spans="1:11" ht="17.25" customHeight="1" x14ac:dyDescent="0.25">
      <c r="A11" s="24"/>
      <c r="B11" s="17"/>
      <c r="C11" s="17"/>
      <c r="D11" s="19"/>
      <c r="E11" s="19"/>
      <c r="F11" s="19"/>
      <c r="G11" s="19"/>
      <c r="H11" s="28">
        <f t="shared" si="0"/>
        <v>0</v>
      </c>
      <c r="I11" s="28">
        <f t="shared" si="1"/>
        <v>0</v>
      </c>
      <c r="J11" s="115"/>
      <c r="K11" s="117"/>
    </row>
    <row r="12" spans="1:11" x14ac:dyDescent="0.25">
      <c r="A12" s="23"/>
      <c r="B12" s="17"/>
      <c r="C12" s="18"/>
      <c r="D12" s="19"/>
      <c r="E12" s="34"/>
      <c r="F12" s="35"/>
      <c r="G12" s="19"/>
      <c r="H12" s="28">
        <f>D12+E12</f>
        <v>0</v>
      </c>
      <c r="I12" s="28">
        <f>H12*C12</f>
        <v>0</v>
      </c>
      <c r="J12" s="115"/>
      <c r="K12" s="117"/>
    </row>
    <row r="13" spans="1:11" x14ac:dyDescent="0.25">
      <c r="A13" s="23"/>
      <c r="B13" s="17"/>
      <c r="C13" s="17"/>
      <c r="D13" s="19"/>
      <c r="E13" s="19"/>
      <c r="F13" s="19"/>
      <c r="G13" s="19"/>
      <c r="H13" s="28">
        <f t="shared" ref="H13:H14" si="2">D13+E13</f>
        <v>0</v>
      </c>
      <c r="I13" s="28">
        <f t="shared" ref="I13:I14" si="3">H13*C13</f>
        <v>0</v>
      </c>
      <c r="J13" s="115"/>
      <c r="K13" s="117"/>
    </row>
    <row r="14" spans="1:11" ht="17.25" customHeight="1" x14ac:dyDescent="0.25">
      <c r="A14" s="24"/>
      <c r="B14" s="17"/>
      <c r="C14" s="17"/>
      <c r="D14" s="19"/>
      <c r="E14" s="19"/>
      <c r="F14" s="19"/>
      <c r="G14" s="19"/>
      <c r="H14" s="28">
        <f t="shared" si="2"/>
        <v>0</v>
      </c>
      <c r="I14" s="28">
        <f t="shared" si="3"/>
        <v>0</v>
      </c>
      <c r="J14" s="115"/>
      <c r="K14" s="118"/>
    </row>
    <row r="15" spans="1:11" x14ac:dyDescent="0.25">
      <c r="A15" s="23"/>
      <c r="B15" s="17"/>
      <c r="C15" s="18"/>
      <c r="D15" s="19"/>
      <c r="E15" s="34"/>
      <c r="F15" s="35"/>
      <c r="G15" s="19"/>
      <c r="H15" s="28">
        <f>D15+E15</f>
        <v>0</v>
      </c>
      <c r="I15" s="28">
        <f>H15*C15</f>
        <v>0</v>
      </c>
      <c r="J15" s="115"/>
      <c r="K15" s="117"/>
    </row>
    <row r="16" spans="1:11" ht="17.25" customHeight="1" x14ac:dyDescent="0.25">
      <c r="A16" s="24"/>
      <c r="B16" s="17"/>
      <c r="C16" s="17"/>
      <c r="D16" s="19"/>
      <c r="E16" s="19"/>
      <c r="F16" s="19"/>
      <c r="G16" s="19"/>
      <c r="H16" s="28">
        <f t="shared" ref="H16" si="4">D16+E16</f>
        <v>0</v>
      </c>
      <c r="I16" s="28">
        <f t="shared" ref="I16" si="5">H16*C16</f>
        <v>0</v>
      </c>
      <c r="J16" s="115"/>
      <c r="K16" s="117"/>
    </row>
    <row r="17" spans="1:11" x14ac:dyDescent="0.25">
      <c r="A17" s="23"/>
      <c r="B17" s="17"/>
      <c r="C17" s="18"/>
      <c r="D17" s="19"/>
      <c r="E17" s="34"/>
      <c r="F17" s="35"/>
      <c r="G17" s="19"/>
      <c r="H17" s="28">
        <f>D17+E17</f>
        <v>0</v>
      </c>
      <c r="I17" s="28">
        <f>H17*C17</f>
        <v>0</v>
      </c>
      <c r="J17" s="115"/>
      <c r="K17" s="117"/>
    </row>
    <row r="18" spans="1:11" ht="17.25" customHeight="1" x14ac:dyDescent="0.25">
      <c r="A18" s="24"/>
      <c r="B18" s="17"/>
      <c r="C18" s="17"/>
      <c r="D18" s="19"/>
      <c r="E18" s="19"/>
      <c r="F18" s="19"/>
      <c r="G18" s="19"/>
      <c r="H18" s="28">
        <f t="shared" ref="H18" si="6">D18+E18</f>
        <v>0</v>
      </c>
      <c r="I18" s="28">
        <f t="shared" ref="I18" si="7">H18*C18</f>
        <v>0</v>
      </c>
      <c r="J18" s="115"/>
      <c r="K18" s="117"/>
    </row>
    <row r="19" spans="1:11" x14ac:dyDescent="0.25">
      <c r="A19" s="23"/>
      <c r="B19" s="17"/>
      <c r="C19" s="18"/>
      <c r="D19" s="19"/>
      <c r="E19" s="34"/>
      <c r="F19" s="35"/>
      <c r="G19" s="19"/>
      <c r="H19" s="28">
        <f>D19+E19</f>
        <v>0</v>
      </c>
      <c r="I19" s="28">
        <f>H19*C19</f>
        <v>0</v>
      </c>
      <c r="J19" s="115"/>
      <c r="K19" s="117"/>
    </row>
    <row r="20" spans="1:11" ht="15" customHeight="1" x14ac:dyDescent="0.25">
      <c r="A20" s="23"/>
      <c r="B20" s="17"/>
      <c r="C20" s="17"/>
      <c r="D20" s="19"/>
      <c r="E20" s="34"/>
      <c r="F20" s="35"/>
      <c r="G20" s="19"/>
      <c r="H20" s="28">
        <f t="shared" ref="H20:H22" si="8">D20+E20</f>
        <v>0</v>
      </c>
      <c r="I20" s="28">
        <f t="shared" ref="I20:I22" si="9">H20*C20</f>
        <v>0</v>
      </c>
      <c r="J20" s="115"/>
      <c r="K20" s="117"/>
    </row>
    <row r="21" spans="1:11" x14ac:dyDescent="0.25">
      <c r="A21" s="23"/>
      <c r="B21" s="17"/>
      <c r="C21" s="17"/>
      <c r="D21" s="19"/>
      <c r="E21" s="19"/>
      <c r="F21" s="19"/>
      <c r="G21" s="19"/>
      <c r="H21" s="28">
        <f t="shared" si="8"/>
        <v>0</v>
      </c>
      <c r="I21" s="28">
        <f t="shared" si="9"/>
        <v>0</v>
      </c>
      <c r="J21" s="115"/>
      <c r="K21" s="117"/>
    </row>
    <row r="22" spans="1:11" ht="17.25" customHeight="1" x14ac:dyDescent="0.25">
      <c r="A22" s="24"/>
      <c r="B22" s="17"/>
      <c r="C22" s="17"/>
      <c r="D22" s="19"/>
      <c r="E22" s="19"/>
      <c r="F22" s="19"/>
      <c r="G22" s="19"/>
      <c r="H22" s="28">
        <f t="shared" si="8"/>
        <v>0</v>
      </c>
      <c r="I22" s="28">
        <f t="shared" si="9"/>
        <v>0</v>
      </c>
      <c r="J22" s="115"/>
      <c r="K22" s="117"/>
    </row>
    <row r="23" spans="1:11" ht="16.5" customHeight="1" thickBot="1" x14ac:dyDescent="0.3">
      <c r="A23" s="25" t="s">
        <v>17</v>
      </c>
      <c r="B23" s="26"/>
      <c r="C23" s="26"/>
      <c r="D23" s="26"/>
      <c r="E23" s="26"/>
      <c r="F23" s="26"/>
      <c r="G23" s="26"/>
      <c r="H23" s="27"/>
      <c r="I23" s="29">
        <f>SUM(I19:I22)</f>
        <v>0</v>
      </c>
      <c r="J23" s="112">
        <f>SUM(J19:J22)</f>
        <v>0</v>
      </c>
      <c r="K23" s="119"/>
    </row>
    <row r="24" spans="1:11" x14ac:dyDescent="0.25">
      <c r="A24" s="11" t="s">
        <v>106</v>
      </c>
    </row>
    <row r="25" spans="1:11" x14ac:dyDescent="0.25">
      <c r="A25" s="69">
        <v>1</v>
      </c>
      <c r="B25" s="422" t="s">
        <v>51</v>
      </c>
      <c r="C25" s="423"/>
      <c r="D25" s="423"/>
      <c r="E25" s="423"/>
      <c r="F25" s="423"/>
      <c r="G25" s="423"/>
      <c r="H25" s="423"/>
      <c r="I25" s="423"/>
      <c r="J25" s="423"/>
      <c r="K25" s="424"/>
    </row>
    <row r="26" spans="1:11" x14ac:dyDescent="0.25">
      <c r="A26" s="69">
        <v>2</v>
      </c>
      <c r="B26" s="422" t="s">
        <v>52</v>
      </c>
      <c r="C26" s="423"/>
      <c r="D26" s="423"/>
      <c r="E26" s="423"/>
      <c r="F26" s="423"/>
      <c r="G26" s="423"/>
      <c r="H26" s="423"/>
      <c r="I26" s="423"/>
      <c r="J26" s="423"/>
      <c r="K26" s="424"/>
    </row>
    <row r="27" spans="1:11" x14ac:dyDescent="0.25">
      <c r="A27" s="69">
        <v>3</v>
      </c>
      <c r="B27" s="422" t="s">
        <v>54</v>
      </c>
      <c r="C27" s="423"/>
      <c r="D27" s="423"/>
      <c r="E27" s="423"/>
      <c r="F27" s="423"/>
      <c r="G27" s="423"/>
      <c r="H27" s="423"/>
      <c r="I27" s="423"/>
      <c r="J27" s="423"/>
      <c r="K27" s="424"/>
    </row>
    <row r="28" spans="1:11" x14ac:dyDescent="0.25">
      <c r="A28" s="69">
        <v>4</v>
      </c>
      <c r="B28" s="422" t="s">
        <v>108</v>
      </c>
      <c r="C28" s="423"/>
      <c r="D28" s="423"/>
      <c r="E28" s="423"/>
      <c r="F28" s="423"/>
      <c r="G28" s="423"/>
      <c r="H28" s="423"/>
      <c r="I28" s="423"/>
      <c r="J28" s="423"/>
      <c r="K28" s="424"/>
    </row>
    <row r="29" spans="1:11" x14ac:dyDescent="0.25">
      <c r="A29" s="69">
        <v>5</v>
      </c>
      <c r="B29" s="422" t="s">
        <v>109</v>
      </c>
      <c r="C29" s="423"/>
      <c r="D29" s="423"/>
      <c r="E29" s="423"/>
      <c r="F29" s="423"/>
      <c r="G29" s="423"/>
      <c r="H29" s="423"/>
      <c r="I29" s="423"/>
      <c r="J29" s="423"/>
      <c r="K29" s="424"/>
    </row>
    <row r="30" spans="1:11" x14ac:dyDescent="0.25">
      <c r="A30" s="69">
        <v>6</v>
      </c>
      <c r="B30" s="422" t="s">
        <v>56</v>
      </c>
      <c r="C30" s="423"/>
      <c r="D30" s="423"/>
      <c r="E30" s="423"/>
      <c r="F30" s="423"/>
      <c r="G30" s="423"/>
      <c r="H30" s="423"/>
      <c r="I30" s="423"/>
      <c r="J30" s="423"/>
      <c r="K30" s="424"/>
    </row>
    <row r="31" spans="1:11" x14ac:dyDescent="0.25">
      <c r="A31" s="69">
        <v>7</v>
      </c>
      <c r="B31" s="422" t="s">
        <v>53</v>
      </c>
      <c r="C31" s="423"/>
      <c r="D31" s="423"/>
      <c r="E31" s="423"/>
      <c r="F31" s="423"/>
      <c r="G31" s="423"/>
      <c r="H31" s="423"/>
      <c r="I31" s="423"/>
      <c r="J31" s="423"/>
      <c r="K31" s="424"/>
    </row>
    <row r="32" spans="1:11" x14ac:dyDescent="0.25">
      <c r="A32" s="69">
        <v>8</v>
      </c>
      <c r="B32" s="422" t="s">
        <v>110</v>
      </c>
      <c r="C32" s="423"/>
      <c r="D32" s="423"/>
      <c r="E32" s="423"/>
      <c r="F32" s="423"/>
      <c r="G32" s="423"/>
      <c r="H32" s="423"/>
      <c r="I32" s="423"/>
      <c r="J32" s="423"/>
      <c r="K32" s="424"/>
    </row>
    <row r="33" spans="1:11" x14ac:dyDescent="0.25">
      <c r="A33" s="69">
        <v>9</v>
      </c>
      <c r="B33" s="422" t="s">
        <v>111</v>
      </c>
      <c r="C33" s="423"/>
      <c r="D33" s="423"/>
      <c r="E33" s="423"/>
      <c r="F33" s="423"/>
      <c r="G33" s="423"/>
      <c r="H33" s="423"/>
      <c r="I33" s="423"/>
      <c r="J33" s="423"/>
      <c r="K33" s="424"/>
    </row>
    <row r="34" spans="1:11" x14ac:dyDescent="0.25">
      <c r="A34" s="69">
        <v>10</v>
      </c>
      <c r="B34" s="422" t="s">
        <v>210</v>
      </c>
      <c r="C34" s="423"/>
      <c r="D34" s="423"/>
      <c r="E34" s="423"/>
      <c r="F34" s="423"/>
      <c r="G34" s="423"/>
      <c r="H34" s="423"/>
      <c r="I34" s="423"/>
      <c r="J34" s="423"/>
      <c r="K34" s="424"/>
    </row>
    <row r="35" spans="1:11" ht="27.75" customHeight="1" x14ac:dyDescent="0.25">
      <c r="A35" s="122">
        <v>11</v>
      </c>
      <c r="B35" s="425" t="s">
        <v>211</v>
      </c>
      <c r="C35" s="426"/>
      <c r="D35" s="426"/>
      <c r="E35" s="426"/>
      <c r="F35" s="426"/>
      <c r="G35" s="426"/>
      <c r="H35" s="426"/>
      <c r="I35" s="426"/>
      <c r="J35" s="426"/>
      <c r="K35" s="427"/>
    </row>
  </sheetData>
  <mergeCells count="12">
    <mergeCell ref="B32:K32"/>
    <mergeCell ref="B33:K33"/>
    <mergeCell ref="B35:K35"/>
    <mergeCell ref="C2:F2"/>
    <mergeCell ref="B27:K27"/>
    <mergeCell ref="B28:K28"/>
    <mergeCell ref="B29:K29"/>
    <mergeCell ref="B30:K30"/>
    <mergeCell ref="B31:K31"/>
    <mergeCell ref="B25:K25"/>
    <mergeCell ref="B26:K26"/>
    <mergeCell ref="B34:K34"/>
  </mergeCells>
  <pageMargins left="0.39370078740157483" right="0.39370078740157483" top="0.98425196850393704" bottom="0.59055118110236227" header="0.31496062992125984" footer="0.31496062992125984"/>
  <pageSetup paperSize="9" scale="80" orientation="landscape" r:id="rId1"/>
  <headerFooter>
    <oddHeader>&amp;LPříloha č.5 Smlouvy (3/9)&amp;R&amp;20VZOR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view="pageBreakPreview" zoomScale="80" zoomScaleNormal="80" zoomScaleSheetLayoutView="80" workbookViewId="0"/>
  </sheetViews>
  <sheetFormatPr defaultRowHeight="14.25" x14ac:dyDescent="0.25"/>
  <cols>
    <col min="1" max="1" width="21.85546875" style="168" customWidth="1"/>
    <col min="2" max="2" width="7.85546875" style="168" customWidth="1"/>
    <col min="3" max="3" width="5.7109375" style="168" customWidth="1"/>
    <col min="4" max="4" width="9.140625" style="168"/>
    <col min="5" max="5" width="11.28515625" style="168" customWidth="1"/>
    <col min="6" max="6" width="11" style="168" customWidth="1"/>
    <col min="7" max="7" width="9.5703125" style="168" customWidth="1"/>
    <col min="8" max="8" width="9.42578125" style="168" customWidth="1"/>
    <col min="9" max="9" width="9.140625" style="168" customWidth="1"/>
    <col min="10" max="10" width="13.7109375" style="168" customWidth="1"/>
    <col min="11" max="11" width="8.7109375" style="168" customWidth="1"/>
    <col min="12" max="12" width="10.140625" style="168" customWidth="1"/>
    <col min="13" max="16384" width="9.140625" style="168"/>
  </cols>
  <sheetData>
    <row r="1" spans="1:12" ht="20.25" x14ac:dyDescent="0.25">
      <c r="A1" s="167" t="s">
        <v>217</v>
      </c>
    </row>
    <row r="2" spans="1:12" x14ac:dyDescent="0.25">
      <c r="A2" s="168" t="s">
        <v>273</v>
      </c>
    </row>
    <row r="3" spans="1:12" ht="15.75" x14ac:dyDescent="0.25">
      <c r="A3" s="126" t="s">
        <v>243</v>
      </c>
      <c r="B3" s="429"/>
      <c r="C3" s="429"/>
      <c r="D3" s="429"/>
      <c r="E3" s="429"/>
      <c r="F3" s="429"/>
    </row>
    <row r="4" spans="1:12" ht="15.75" x14ac:dyDescent="0.25">
      <c r="A4" s="169" t="s">
        <v>247</v>
      </c>
      <c r="B4" s="430"/>
      <c r="C4" s="430"/>
      <c r="D4" s="430"/>
      <c r="E4" s="430"/>
      <c r="F4" s="430"/>
    </row>
    <row r="5" spans="1:12" ht="15.75" x14ac:dyDescent="0.25">
      <c r="A5" s="169" t="s">
        <v>244</v>
      </c>
      <c r="B5" s="430"/>
      <c r="C5" s="430"/>
      <c r="D5" s="430"/>
      <c r="E5" s="430"/>
      <c r="F5" s="430"/>
    </row>
    <row r="6" spans="1:12" ht="15.75" x14ac:dyDescent="0.25">
      <c r="A6" s="170"/>
      <c r="B6" s="171"/>
      <c r="C6" s="172"/>
      <c r="D6" s="172"/>
      <c r="E6" s="173"/>
    </row>
    <row r="7" spans="1:12" ht="15" x14ac:dyDescent="0.25">
      <c r="A7" s="174">
        <v>1</v>
      </c>
      <c r="B7" s="174">
        <v>2</v>
      </c>
      <c r="C7" s="174">
        <v>3</v>
      </c>
      <c r="D7" s="174">
        <v>4</v>
      </c>
      <c r="E7" s="174">
        <v>5</v>
      </c>
      <c r="F7" s="174">
        <v>6</v>
      </c>
      <c r="G7" s="174">
        <v>7</v>
      </c>
      <c r="H7" s="174">
        <v>8</v>
      </c>
      <c r="I7" s="174">
        <v>9</v>
      </c>
      <c r="J7" s="174">
        <v>10</v>
      </c>
      <c r="K7" s="174">
        <v>11</v>
      </c>
      <c r="L7" s="174">
        <v>12</v>
      </c>
    </row>
    <row r="8" spans="1:12" ht="60" customHeight="1" x14ac:dyDescent="0.25">
      <c r="A8" s="123" t="s">
        <v>137</v>
      </c>
      <c r="B8" s="123" t="s">
        <v>3</v>
      </c>
      <c r="C8" s="123" t="s">
        <v>4</v>
      </c>
      <c r="D8" s="123" t="s">
        <v>145</v>
      </c>
      <c r="E8" s="123" t="s">
        <v>146</v>
      </c>
      <c r="F8" s="123" t="s">
        <v>147</v>
      </c>
      <c r="G8" s="123" t="s">
        <v>148</v>
      </c>
      <c r="H8" s="123" t="s">
        <v>20</v>
      </c>
      <c r="I8" s="123" t="s">
        <v>149</v>
      </c>
      <c r="J8" s="123" t="s">
        <v>150</v>
      </c>
      <c r="K8" s="123" t="s">
        <v>151</v>
      </c>
      <c r="L8" s="123" t="s">
        <v>152</v>
      </c>
    </row>
    <row r="9" spans="1:12" x14ac:dyDescent="0.25">
      <c r="A9" s="175"/>
      <c r="B9" s="176"/>
      <c r="C9" s="176"/>
      <c r="D9" s="177"/>
      <c r="E9" s="178"/>
      <c r="F9" s="178"/>
      <c r="G9" s="30"/>
      <c r="H9" s="178"/>
      <c r="I9" s="179">
        <f>E9+F9</f>
        <v>0</v>
      </c>
      <c r="J9" s="179">
        <f>I9*D9</f>
        <v>0</v>
      </c>
      <c r="K9" s="179">
        <f>J9*H9</f>
        <v>0</v>
      </c>
      <c r="L9" s="178"/>
    </row>
    <row r="10" spans="1:12" ht="15.75" customHeight="1" x14ac:dyDescent="0.25">
      <c r="A10" s="175"/>
      <c r="B10" s="176"/>
      <c r="C10" s="176"/>
      <c r="D10" s="176"/>
      <c r="E10" s="178"/>
      <c r="F10" s="178"/>
      <c r="G10" s="30"/>
      <c r="H10" s="178"/>
      <c r="I10" s="179">
        <f t="shared" ref="I10:I12" si="0">E10+F10</f>
        <v>0</v>
      </c>
      <c r="J10" s="179">
        <f t="shared" ref="J10:J12" si="1">I10*D10</f>
        <v>0</v>
      </c>
      <c r="K10" s="179">
        <f t="shared" ref="K10:K12" si="2">J10*H10</f>
        <v>0</v>
      </c>
      <c r="L10" s="178"/>
    </row>
    <row r="11" spans="1:12" x14ac:dyDescent="0.25">
      <c r="A11" s="175"/>
      <c r="B11" s="176"/>
      <c r="C11" s="176"/>
      <c r="D11" s="176"/>
      <c r="E11" s="178"/>
      <c r="F11" s="178"/>
      <c r="G11" s="176"/>
      <c r="H11" s="178"/>
      <c r="I11" s="179">
        <f t="shared" si="0"/>
        <v>0</v>
      </c>
      <c r="J11" s="179">
        <f t="shared" si="1"/>
        <v>0</v>
      </c>
      <c r="K11" s="179">
        <f t="shared" si="2"/>
        <v>0</v>
      </c>
      <c r="L11" s="178"/>
    </row>
    <row r="12" spans="1:12" x14ac:dyDescent="0.25">
      <c r="A12" s="175"/>
      <c r="B12" s="176"/>
      <c r="C12" s="176"/>
      <c r="D12" s="176"/>
      <c r="E12" s="178"/>
      <c r="F12" s="178"/>
      <c r="G12" s="176"/>
      <c r="H12" s="178"/>
      <c r="I12" s="179">
        <f t="shared" si="0"/>
        <v>0</v>
      </c>
      <c r="J12" s="179">
        <f t="shared" si="1"/>
        <v>0</v>
      </c>
      <c r="K12" s="179">
        <f t="shared" si="2"/>
        <v>0</v>
      </c>
      <c r="L12" s="178"/>
    </row>
    <row r="13" spans="1:12" x14ac:dyDescent="0.25">
      <c r="A13" s="180"/>
      <c r="B13" s="176"/>
      <c r="C13" s="176"/>
      <c r="D13" s="176"/>
      <c r="E13" s="178"/>
      <c r="F13" s="178"/>
      <c r="G13" s="176"/>
      <c r="H13" s="178"/>
      <c r="I13" s="179">
        <f t="shared" ref="I13:I20" si="3">E13+F13</f>
        <v>0</v>
      </c>
      <c r="J13" s="179">
        <f t="shared" ref="J13:J20" si="4">I13*D13</f>
        <v>0</v>
      </c>
      <c r="K13" s="179">
        <f t="shared" ref="K13:K20" si="5">J13*H13</f>
        <v>0</v>
      </c>
      <c r="L13" s="178"/>
    </row>
    <row r="14" spans="1:12" ht="15.75" customHeight="1" x14ac:dyDescent="0.25">
      <c r="A14" s="175"/>
      <c r="B14" s="176"/>
      <c r="C14" s="176"/>
      <c r="D14" s="176"/>
      <c r="E14" s="178"/>
      <c r="F14" s="178"/>
      <c r="G14" s="30"/>
      <c r="H14" s="178"/>
      <c r="I14" s="179">
        <f t="shared" si="3"/>
        <v>0</v>
      </c>
      <c r="J14" s="179">
        <f t="shared" si="4"/>
        <v>0</v>
      </c>
      <c r="K14" s="179">
        <f t="shared" si="5"/>
        <v>0</v>
      </c>
      <c r="L14" s="178"/>
    </row>
    <row r="15" spans="1:12" x14ac:dyDescent="0.25">
      <c r="A15" s="175"/>
      <c r="B15" s="176"/>
      <c r="C15" s="176"/>
      <c r="D15" s="176"/>
      <c r="E15" s="178"/>
      <c r="F15" s="178"/>
      <c r="G15" s="176"/>
      <c r="H15" s="178"/>
      <c r="I15" s="179">
        <f t="shared" si="3"/>
        <v>0</v>
      </c>
      <c r="J15" s="179">
        <f t="shared" si="4"/>
        <v>0</v>
      </c>
      <c r="K15" s="179">
        <f t="shared" si="5"/>
        <v>0</v>
      </c>
      <c r="L15" s="178"/>
    </row>
    <row r="16" spans="1:12" x14ac:dyDescent="0.25">
      <c r="A16" s="175"/>
      <c r="B16" s="176"/>
      <c r="C16" s="176"/>
      <c r="D16" s="176"/>
      <c r="E16" s="178"/>
      <c r="F16" s="178"/>
      <c r="G16" s="176"/>
      <c r="H16" s="178"/>
      <c r="I16" s="179">
        <f t="shared" si="3"/>
        <v>0</v>
      </c>
      <c r="J16" s="179">
        <f t="shared" si="4"/>
        <v>0</v>
      </c>
      <c r="K16" s="179">
        <f t="shared" si="5"/>
        <v>0</v>
      </c>
      <c r="L16" s="178"/>
    </row>
    <row r="17" spans="1:12" x14ac:dyDescent="0.25">
      <c r="A17" s="180"/>
      <c r="B17" s="176"/>
      <c r="C17" s="176"/>
      <c r="D17" s="176"/>
      <c r="E17" s="178"/>
      <c r="F17" s="178"/>
      <c r="G17" s="176"/>
      <c r="H17" s="178"/>
      <c r="I17" s="179">
        <f t="shared" ref="I17" si="6">E17+F17</f>
        <v>0</v>
      </c>
      <c r="J17" s="179">
        <f t="shared" ref="J17" si="7">I17*D17</f>
        <v>0</v>
      </c>
      <c r="K17" s="179">
        <f t="shared" ref="K17" si="8">J17*H17</f>
        <v>0</v>
      </c>
      <c r="L17" s="178"/>
    </row>
    <row r="18" spans="1:12" x14ac:dyDescent="0.25">
      <c r="A18" s="180"/>
      <c r="B18" s="176"/>
      <c r="C18" s="176"/>
      <c r="D18" s="176"/>
      <c r="E18" s="178"/>
      <c r="F18" s="178"/>
      <c r="G18" s="176"/>
      <c r="H18" s="178"/>
      <c r="I18" s="179">
        <f t="shared" si="3"/>
        <v>0</v>
      </c>
      <c r="J18" s="179">
        <f t="shared" si="4"/>
        <v>0</v>
      </c>
      <c r="K18" s="179">
        <f t="shared" si="5"/>
        <v>0</v>
      </c>
      <c r="L18" s="178"/>
    </row>
    <row r="19" spans="1:12" x14ac:dyDescent="0.25">
      <c r="A19" s="180"/>
      <c r="B19" s="176"/>
      <c r="C19" s="176"/>
      <c r="D19" s="176"/>
      <c r="E19" s="178"/>
      <c r="F19" s="178"/>
      <c r="G19" s="176"/>
      <c r="H19" s="178"/>
      <c r="I19" s="179">
        <f t="shared" si="3"/>
        <v>0</v>
      </c>
      <c r="J19" s="179">
        <f t="shared" si="4"/>
        <v>0</v>
      </c>
      <c r="K19" s="179">
        <f t="shared" si="5"/>
        <v>0</v>
      </c>
      <c r="L19" s="178"/>
    </row>
    <row r="20" spans="1:12" x14ac:dyDescent="0.25">
      <c r="A20" s="180"/>
      <c r="B20" s="176"/>
      <c r="C20" s="176"/>
      <c r="D20" s="176"/>
      <c r="E20" s="178"/>
      <c r="F20" s="178"/>
      <c r="G20" s="176"/>
      <c r="H20" s="178"/>
      <c r="I20" s="179">
        <f t="shared" si="3"/>
        <v>0</v>
      </c>
      <c r="J20" s="179">
        <f t="shared" si="4"/>
        <v>0</v>
      </c>
      <c r="K20" s="179">
        <f t="shared" si="5"/>
        <v>0</v>
      </c>
      <c r="L20" s="178"/>
    </row>
    <row r="21" spans="1:12" ht="15" x14ac:dyDescent="0.25">
      <c r="A21" s="180" t="s">
        <v>17</v>
      </c>
      <c r="B21" s="181"/>
      <c r="C21" s="181"/>
      <c r="D21" s="181"/>
      <c r="E21" s="181"/>
      <c r="F21" s="181"/>
      <c r="G21" s="181"/>
      <c r="H21" s="181"/>
      <c r="I21" s="182"/>
      <c r="J21" s="183">
        <f>SUM(J9:J20)</f>
        <v>0</v>
      </c>
      <c r="K21" s="184">
        <f>SUM(K9:K20)</f>
        <v>0</v>
      </c>
      <c r="L21" s="184">
        <f>SUM(L9:L20)</f>
        <v>0</v>
      </c>
    </row>
    <row r="23" spans="1:12" ht="15" x14ac:dyDescent="0.25">
      <c r="B23" s="185" t="s">
        <v>106</v>
      </c>
    </row>
    <row r="24" spans="1:12" x14ac:dyDescent="0.25">
      <c r="B24" s="186">
        <v>1</v>
      </c>
      <c r="C24" s="431" t="s">
        <v>144</v>
      </c>
      <c r="D24" s="432"/>
      <c r="E24" s="432"/>
      <c r="F24" s="432"/>
      <c r="G24" s="432"/>
      <c r="H24" s="432"/>
      <c r="I24" s="432"/>
      <c r="J24" s="432"/>
      <c r="K24" s="432"/>
      <c r="L24" s="433"/>
    </row>
    <row r="25" spans="1:12" x14ac:dyDescent="0.25">
      <c r="B25" s="187">
        <v>2</v>
      </c>
      <c r="C25" s="431" t="s">
        <v>51</v>
      </c>
      <c r="D25" s="432"/>
      <c r="E25" s="432"/>
      <c r="F25" s="432"/>
      <c r="G25" s="432"/>
      <c r="H25" s="432"/>
      <c r="I25" s="432"/>
      <c r="J25" s="432"/>
      <c r="K25" s="432"/>
      <c r="L25" s="433"/>
    </row>
    <row r="26" spans="1:12" x14ac:dyDescent="0.25">
      <c r="B26" s="187">
        <v>3</v>
      </c>
      <c r="C26" s="431" t="s">
        <v>52</v>
      </c>
      <c r="D26" s="432"/>
      <c r="E26" s="432"/>
      <c r="F26" s="432"/>
      <c r="G26" s="432"/>
      <c r="H26" s="432"/>
      <c r="I26" s="432"/>
      <c r="J26" s="432"/>
      <c r="K26" s="432"/>
      <c r="L26" s="433"/>
    </row>
    <row r="27" spans="1:12" x14ac:dyDescent="0.25">
      <c r="B27" s="187">
        <v>4</v>
      </c>
      <c r="C27" s="431" t="s">
        <v>54</v>
      </c>
      <c r="D27" s="432"/>
      <c r="E27" s="432"/>
      <c r="F27" s="432"/>
      <c r="G27" s="432"/>
      <c r="H27" s="432"/>
      <c r="I27" s="432"/>
      <c r="J27" s="432"/>
      <c r="K27" s="432"/>
      <c r="L27" s="433"/>
    </row>
    <row r="28" spans="1:12" x14ac:dyDescent="0.25">
      <c r="B28" s="187">
        <v>5</v>
      </c>
      <c r="C28" s="431" t="s">
        <v>113</v>
      </c>
      <c r="D28" s="432"/>
      <c r="E28" s="432"/>
      <c r="F28" s="432"/>
      <c r="G28" s="432"/>
      <c r="H28" s="432"/>
      <c r="I28" s="432"/>
      <c r="J28" s="432"/>
      <c r="K28" s="432"/>
      <c r="L28" s="433"/>
    </row>
    <row r="29" spans="1:12" x14ac:dyDescent="0.25">
      <c r="B29" s="187">
        <v>6</v>
      </c>
      <c r="C29" s="431" t="s">
        <v>114</v>
      </c>
      <c r="D29" s="432"/>
      <c r="E29" s="432"/>
      <c r="F29" s="432"/>
      <c r="G29" s="432"/>
      <c r="H29" s="432"/>
      <c r="I29" s="432"/>
      <c r="J29" s="432"/>
      <c r="K29" s="432"/>
      <c r="L29" s="433"/>
    </row>
    <row r="30" spans="1:12" x14ac:dyDescent="0.25">
      <c r="B30" s="187">
        <v>7</v>
      </c>
      <c r="C30" s="431" t="s">
        <v>56</v>
      </c>
      <c r="D30" s="432"/>
      <c r="E30" s="432"/>
      <c r="F30" s="432"/>
      <c r="G30" s="432"/>
      <c r="H30" s="432"/>
      <c r="I30" s="432"/>
      <c r="J30" s="432"/>
      <c r="K30" s="432"/>
      <c r="L30" s="433"/>
    </row>
    <row r="31" spans="1:12" x14ac:dyDescent="0.25">
      <c r="B31" s="187">
        <v>8</v>
      </c>
      <c r="C31" s="431" t="s">
        <v>53</v>
      </c>
      <c r="D31" s="432"/>
      <c r="E31" s="432"/>
      <c r="F31" s="432"/>
      <c r="G31" s="432"/>
      <c r="H31" s="432"/>
      <c r="I31" s="432"/>
      <c r="J31" s="432"/>
      <c r="K31" s="432"/>
      <c r="L31" s="433"/>
    </row>
    <row r="32" spans="1:12" x14ac:dyDescent="0.25">
      <c r="B32" s="187">
        <v>9</v>
      </c>
      <c r="C32" s="431" t="s">
        <v>115</v>
      </c>
      <c r="D32" s="432"/>
      <c r="E32" s="432"/>
      <c r="F32" s="432"/>
      <c r="G32" s="432"/>
      <c r="H32" s="432"/>
      <c r="I32" s="432"/>
      <c r="J32" s="432"/>
      <c r="K32" s="432"/>
      <c r="L32" s="433"/>
    </row>
    <row r="33" spans="1:14" x14ac:dyDescent="0.25">
      <c r="B33" s="187">
        <v>10</v>
      </c>
      <c r="C33" s="431" t="s">
        <v>116</v>
      </c>
      <c r="D33" s="432"/>
      <c r="E33" s="432"/>
      <c r="F33" s="432"/>
      <c r="G33" s="432"/>
      <c r="H33" s="432"/>
      <c r="I33" s="432"/>
      <c r="J33" s="432"/>
      <c r="K33" s="432"/>
      <c r="L33" s="433"/>
    </row>
    <row r="34" spans="1:14" x14ac:dyDescent="0.25">
      <c r="B34" s="187">
        <v>11</v>
      </c>
      <c r="C34" s="431" t="s">
        <v>117</v>
      </c>
      <c r="D34" s="432"/>
      <c r="E34" s="432"/>
      <c r="F34" s="432"/>
      <c r="G34" s="432"/>
      <c r="H34" s="432"/>
      <c r="I34" s="432"/>
      <c r="J34" s="432"/>
      <c r="K34" s="432"/>
      <c r="L34" s="433"/>
    </row>
    <row r="35" spans="1:14" x14ac:dyDescent="0.25">
      <c r="B35" s="187">
        <v>12</v>
      </c>
      <c r="C35" s="431" t="s">
        <v>118</v>
      </c>
      <c r="D35" s="432"/>
      <c r="E35" s="432"/>
      <c r="F35" s="432"/>
      <c r="G35" s="432"/>
      <c r="H35" s="432"/>
      <c r="I35" s="432"/>
      <c r="J35" s="432"/>
      <c r="K35" s="432"/>
      <c r="L35" s="433"/>
    </row>
    <row r="37" spans="1:14" ht="20.25" x14ac:dyDescent="0.25">
      <c r="A37" s="167" t="s">
        <v>218</v>
      </c>
    </row>
    <row r="38" spans="1:14" x14ac:dyDescent="0.25">
      <c r="A38" s="168" t="s">
        <v>119</v>
      </c>
    </row>
    <row r="39" spans="1:14" ht="15.75" x14ac:dyDescent="0.25">
      <c r="A39" s="126" t="s">
        <v>243</v>
      </c>
      <c r="B39" s="429"/>
      <c r="C39" s="429"/>
      <c r="D39" s="429"/>
      <c r="E39" s="429"/>
      <c r="F39" s="429"/>
    </row>
    <row r="40" spans="1:14" ht="15.75" x14ac:dyDescent="0.25">
      <c r="A40" s="169" t="s">
        <v>247</v>
      </c>
      <c r="B40" s="430"/>
      <c r="C40" s="430"/>
      <c r="D40" s="430"/>
      <c r="E40" s="430"/>
      <c r="F40" s="430"/>
    </row>
    <row r="41" spans="1:14" ht="15.75" x14ac:dyDescent="0.25">
      <c r="A41" s="169" t="s">
        <v>244</v>
      </c>
      <c r="B41" s="430"/>
      <c r="C41" s="430"/>
      <c r="D41" s="430"/>
      <c r="E41" s="430"/>
      <c r="F41" s="430"/>
    </row>
    <row r="42" spans="1:14" ht="15.75" x14ac:dyDescent="0.25">
      <c r="A42" s="188"/>
      <c r="B42" s="189"/>
      <c r="C42" s="189"/>
      <c r="D42" s="189"/>
      <c r="E42" s="189"/>
      <c r="F42" s="189"/>
    </row>
    <row r="43" spans="1:14" ht="15" x14ac:dyDescent="0.25">
      <c r="A43" s="174">
        <v>1</v>
      </c>
      <c r="B43" s="174">
        <v>2</v>
      </c>
      <c r="C43" s="174">
        <v>3</v>
      </c>
      <c r="D43" s="174">
        <v>4</v>
      </c>
      <c r="E43" s="174">
        <v>5</v>
      </c>
      <c r="F43" s="174">
        <v>6</v>
      </c>
      <c r="G43" s="174">
        <v>7</v>
      </c>
      <c r="H43" s="174">
        <v>8</v>
      </c>
      <c r="I43" s="174">
        <v>9</v>
      </c>
      <c r="J43" s="174">
        <v>10</v>
      </c>
      <c r="K43" s="174">
        <v>11</v>
      </c>
      <c r="L43" s="174">
        <v>12</v>
      </c>
      <c r="M43" s="174">
        <v>13</v>
      </c>
      <c r="N43" s="190"/>
    </row>
    <row r="44" spans="1:14" ht="60" customHeight="1" x14ac:dyDescent="0.25">
      <c r="A44" s="123" t="s">
        <v>137</v>
      </c>
      <c r="B44" s="123" t="s">
        <v>3</v>
      </c>
      <c r="C44" s="123" t="s">
        <v>4</v>
      </c>
      <c r="D44" s="123" t="s">
        <v>145</v>
      </c>
      <c r="E44" s="123" t="s">
        <v>146</v>
      </c>
      <c r="F44" s="123" t="s">
        <v>147</v>
      </c>
      <c r="G44" s="123" t="s">
        <v>148</v>
      </c>
      <c r="H44" s="123" t="s">
        <v>20</v>
      </c>
      <c r="I44" s="123" t="s">
        <v>154</v>
      </c>
      <c r="J44" s="123" t="s">
        <v>120</v>
      </c>
      <c r="K44" s="123" t="s">
        <v>149</v>
      </c>
      <c r="L44" s="123" t="s">
        <v>150</v>
      </c>
      <c r="M44" s="123" t="s">
        <v>151</v>
      </c>
      <c r="N44" s="13"/>
    </row>
    <row r="45" spans="1:14" x14ac:dyDescent="0.25">
      <c r="A45" s="175"/>
      <c r="B45" s="176"/>
      <c r="C45" s="176"/>
      <c r="D45" s="177"/>
      <c r="E45" s="178"/>
      <c r="F45" s="178"/>
      <c r="G45" s="30"/>
      <c r="H45" s="178"/>
      <c r="I45" s="176"/>
      <c r="J45" s="178"/>
      <c r="K45" s="179">
        <f t="shared" ref="K45:K54" si="9">E45+F45</f>
        <v>0</v>
      </c>
      <c r="L45" s="179">
        <f t="shared" ref="L45:L54" si="10">K45*D45</f>
        <v>0</v>
      </c>
      <c r="M45" s="191">
        <f>L45*(J45-H45)</f>
        <v>0</v>
      </c>
      <c r="N45" s="192"/>
    </row>
    <row r="46" spans="1:14" x14ac:dyDescent="0.25">
      <c r="A46" s="175"/>
      <c r="B46" s="176"/>
      <c r="C46" s="176"/>
      <c r="D46" s="176"/>
      <c r="E46" s="178"/>
      <c r="F46" s="178"/>
      <c r="G46" s="30"/>
      <c r="H46" s="178"/>
      <c r="I46" s="176"/>
      <c r="J46" s="178"/>
      <c r="K46" s="179">
        <f t="shared" si="9"/>
        <v>0</v>
      </c>
      <c r="L46" s="179">
        <f t="shared" si="10"/>
        <v>0</v>
      </c>
      <c r="M46" s="191">
        <f t="shared" ref="M46:M54" si="11">L46*(H46-J46)</f>
        <v>0</v>
      </c>
      <c r="N46" s="192"/>
    </row>
    <row r="47" spans="1:14" x14ac:dyDescent="0.25">
      <c r="A47" s="175"/>
      <c r="B47" s="176"/>
      <c r="C47" s="176"/>
      <c r="D47" s="176"/>
      <c r="E47" s="178"/>
      <c r="F47" s="178"/>
      <c r="G47" s="176"/>
      <c r="H47" s="178"/>
      <c r="I47" s="176"/>
      <c r="J47" s="178"/>
      <c r="K47" s="179">
        <f t="shared" si="9"/>
        <v>0</v>
      </c>
      <c r="L47" s="179">
        <f t="shared" si="10"/>
        <v>0</v>
      </c>
      <c r="M47" s="191">
        <f t="shared" si="11"/>
        <v>0</v>
      </c>
      <c r="N47" s="192"/>
    </row>
    <row r="48" spans="1:14" x14ac:dyDescent="0.25">
      <c r="A48" s="175"/>
      <c r="B48" s="176"/>
      <c r="C48" s="176"/>
      <c r="D48" s="176"/>
      <c r="E48" s="178"/>
      <c r="F48" s="178"/>
      <c r="G48" s="176"/>
      <c r="H48" s="178"/>
      <c r="I48" s="176"/>
      <c r="J48" s="178"/>
      <c r="K48" s="179">
        <f t="shared" si="9"/>
        <v>0</v>
      </c>
      <c r="L48" s="179">
        <f t="shared" si="10"/>
        <v>0</v>
      </c>
      <c r="M48" s="191">
        <f t="shared" si="11"/>
        <v>0</v>
      </c>
      <c r="N48" s="192"/>
    </row>
    <row r="49" spans="1:14" x14ac:dyDescent="0.25">
      <c r="A49" s="175"/>
      <c r="B49" s="176"/>
      <c r="C49" s="176"/>
      <c r="D49" s="176"/>
      <c r="E49" s="178"/>
      <c r="F49" s="178"/>
      <c r="G49" s="176"/>
      <c r="H49" s="178"/>
      <c r="I49" s="176"/>
      <c r="J49" s="178"/>
      <c r="K49" s="179">
        <f t="shared" si="9"/>
        <v>0</v>
      </c>
      <c r="L49" s="179">
        <f t="shared" si="10"/>
        <v>0</v>
      </c>
      <c r="M49" s="191">
        <f t="shared" si="11"/>
        <v>0</v>
      </c>
      <c r="N49" s="192"/>
    </row>
    <row r="50" spans="1:14" x14ac:dyDescent="0.25">
      <c r="A50" s="175"/>
      <c r="B50" s="176"/>
      <c r="C50" s="176"/>
      <c r="D50" s="176"/>
      <c r="E50" s="178"/>
      <c r="F50" s="178"/>
      <c r="G50" s="30"/>
      <c r="H50" s="178"/>
      <c r="I50" s="176"/>
      <c r="J50" s="178"/>
      <c r="K50" s="179">
        <f t="shared" ref="K50:K53" si="12">E50+F50</f>
        <v>0</v>
      </c>
      <c r="L50" s="179">
        <f t="shared" ref="L50:L53" si="13">K50*D50</f>
        <v>0</v>
      </c>
      <c r="M50" s="191">
        <f t="shared" ref="M50:M53" si="14">L50*(H50-J50)</f>
        <v>0</v>
      </c>
      <c r="N50" s="192"/>
    </row>
    <row r="51" spans="1:14" x14ac:dyDescent="0.25">
      <c r="A51" s="175"/>
      <c r="B51" s="176"/>
      <c r="C51" s="176"/>
      <c r="D51" s="176"/>
      <c r="E51" s="178"/>
      <c r="F51" s="178"/>
      <c r="G51" s="176"/>
      <c r="H51" s="178"/>
      <c r="I51" s="176"/>
      <c r="J51" s="178"/>
      <c r="K51" s="179">
        <f t="shared" si="12"/>
        <v>0</v>
      </c>
      <c r="L51" s="179">
        <f t="shared" si="13"/>
        <v>0</v>
      </c>
      <c r="M51" s="191">
        <f t="shared" si="14"/>
        <v>0</v>
      </c>
      <c r="N51" s="192"/>
    </row>
    <row r="52" spans="1:14" x14ac:dyDescent="0.25">
      <c r="A52" s="175"/>
      <c r="B52" s="176"/>
      <c r="C52" s="176"/>
      <c r="D52" s="176"/>
      <c r="E52" s="178"/>
      <c r="F52" s="178"/>
      <c r="G52" s="176"/>
      <c r="H52" s="178"/>
      <c r="I52" s="176"/>
      <c r="J52" s="178"/>
      <c r="K52" s="179">
        <f t="shared" si="12"/>
        <v>0</v>
      </c>
      <c r="L52" s="179">
        <f t="shared" si="13"/>
        <v>0</v>
      </c>
      <c r="M52" s="191">
        <f t="shared" si="14"/>
        <v>0</v>
      </c>
      <c r="N52" s="192"/>
    </row>
    <row r="53" spans="1:14" x14ac:dyDescent="0.25">
      <c r="A53" s="175"/>
      <c r="B53" s="176"/>
      <c r="C53" s="176"/>
      <c r="D53" s="176"/>
      <c r="E53" s="178"/>
      <c r="F53" s="178"/>
      <c r="G53" s="176"/>
      <c r="H53" s="178"/>
      <c r="I53" s="176"/>
      <c r="J53" s="178"/>
      <c r="K53" s="179">
        <f t="shared" si="12"/>
        <v>0</v>
      </c>
      <c r="L53" s="179">
        <f t="shared" si="13"/>
        <v>0</v>
      </c>
      <c r="M53" s="191">
        <f t="shared" si="14"/>
        <v>0</v>
      </c>
      <c r="N53" s="192"/>
    </row>
    <row r="54" spans="1:14" x14ac:dyDescent="0.25">
      <c r="A54" s="175"/>
      <c r="B54" s="176"/>
      <c r="C54" s="176"/>
      <c r="D54" s="176"/>
      <c r="E54" s="178"/>
      <c r="F54" s="178"/>
      <c r="G54" s="176"/>
      <c r="H54" s="178"/>
      <c r="I54" s="176"/>
      <c r="J54" s="178"/>
      <c r="K54" s="179">
        <f t="shared" si="9"/>
        <v>0</v>
      </c>
      <c r="L54" s="179">
        <f t="shared" si="10"/>
        <v>0</v>
      </c>
      <c r="M54" s="191">
        <f t="shared" si="11"/>
        <v>0</v>
      </c>
      <c r="N54" s="192"/>
    </row>
    <row r="55" spans="1:14" ht="15" x14ac:dyDescent="0.25">
      <c r="A55" s="180" t="s">
        <v>17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2"/>
      <c r="L55" s="193"/>
      <c r="M55" s="194">
        <f>SUM(M45:M54)</f>
        <v>0</v>
      </c>
      <c r="N55" s="195"/>
    </row>
    <row r="57" spans="1:14" ht="15" x14ac:dyDescent="0.25">
      <c r="B57" s="185" t="s">
        <v>106</v>
      </c>
    </row>
    <row r="58" spans="1:14" x14ac:dyDescent="0.25">
      <c r="B58" s="186">
        <v>1</v>
      </c>
      <c r="C58" s="431" t="s">
        <v>153</v>
      </c>
      <c r="D58" s="432"/>
      <c r="E58" s="432"/>
      <c r="F58" s="432"/>
      <c r="G58" s="432"/>
      <c r="H58" s="432"/>
      <c r="I58" s="432"/>
      <c r="J58" s="432"/>
      <c r="K58" s="432"/>
      <c r="L58" s="432"/>
      <c r="M58" s="432"/>
      <c r="N58" s="433"/>
    </row>
    <row r="59" spans="1:14" x14ac:dyDescent="0.25">
      <c r="B59" s="196">
        <v>2</v>
      </c>
      <c r="C59" s="431" t="s">
        <v>51</v>
      </c>
      <c r="D59" s="432"/>
      <c r="E59" s="432"/>
      <c r="F59" s="432"/>
      <c r="G59" s="432"/>
      <c r="H59" s="432"/>
      <c r="I59" s="432"/>
      <c r="J59" s="432"/>
      <c r="K59" s="432"/>
      <c r="L59" s="432"/>
      <c r="M59" s="432"/>
      <c r="N59" s="433"/>
    </row>
    <row r="60" spans="1:14" x14ac:dyDescent="0.25">
      <c r="B60" s="196">
        <v>3</v>
      </c>
      <c r="C60" s="431" t="s">
        <v>52</v>
      </c>
      <c r="D60" s="432"/>
      <c r="E60" s="432"/>
      <c r="F60" s="432"/>
      <c r="G60" s="432"/>
      <c r="H60" s="432"/>
      <c r="I60" s="432"/>
      <c r="J60" s="432"/>
      <c r="K60" s="432"/>
      <c r="L60" s="432"/>
      <c r="M60" s="432"/>
      <c r="N60" s="433"/>
    </row>
    <row r="61" spans="1:14" x14ac:dyDescent="0.25">
      <c r="B61" s="196">
        <v>4</v>
      </c>
      <c r="C61" s="431" t="s">
        <v>54</v>
      </c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3"/>
    </row>
    <row r="62" spans="1:14" x14ac:dyDescent="0.25">
      <c r="B62" s="196">
        <v>5</v>
      </c>
      <c r="C62" s="431" t="s">
        <v>113</v>
      </c>
      <c r="D62" s="432"/>
      <c r="E62" s="432"/>
      <c r="F62" s="432"/>
      <c r="G62" s="432"/>
      <c r="H62" s="432"/>
      <c r="I62" s="432"/>
      <c r="J62" s="432"/>
      <c r="K62" s="432"/>
      <c r="L62" s="432"/>
      <c r="M62" s="432"/>
      <c r="N62" s="433"/>
    </row>
    <row r="63" spans="1:14" x14ac:dyDescent="0.25">
      <c r="B63" s="196">
        <v>6</v>
      </c>
      <c r="C63" s="431" t="s">
        <v>114</v>
      </c>
      <c r="D63" s="432"/>
      <c r="E63" s="432"/>
      <c r="F63" s="432"/>
      <c r="G63" s="432"/>
      <c r="H63" s="432"/>
      <c r="I63" s="432"/>
      <c r="J63" s="432"/>
      <c r="K63" s="432"/>
      <c r="L63" s="432"/>
      <c r="M63" s="432"/>
      <c r="N63" s="433"/>
    </row>
    <row r="64" spans="1:14" x14ac:dyDescent="0.25">
      <c r="B64" s="196">
        <v>7</v>
      </c>
      <c r="C64" s="431" t="s">
        <v>56</v>
      </c>
      <c r="D64" s="432"/>
      <c r="E64" s="432"/>
      <c r="F64" s="432"/>
      <c r="G64" s="432"/>
      <c r="H64" s="432"/>
      <c r="I64" s="432"/>
      <c r="J64" s="432"/>
      <c r="K64" s="432"/>
      <c r="L64" s="432"/>
      <c r="M64" s="432"/>
      <c r="N64" s="433"/>
    </row>
    <row r="65" spans="1:14" x14ac:dyDescent="0.25">
      <c r="B65" s="196">
        <v>8</v>
      </c>
      <c r="C65" s="431" t="s">
        <v>53</v>
      </c>
      <c r="D65" s="432"/>
      <c r="E65" s="432"/>
      <c r="F65" s="432"/>
      <c r="G65" s="432"/>
      <c r="H65" s="432"/>
      <c r="I65" s="432"/>
      <c r="J65" s="432"/>
      <c r="K65" s="432"/>
      <c r="L65" s="432"/>
      <c r="M65" s="432"/>
      <c r="N65" s="433"/>
    </row>
    <row r="66" spans="1:14" x14ac:dyDescent="0.25">
      <c r="B66" s="196">
        <v>9</v>
      </c>
      <c r="C66" s="431" t="s">
        <v>121</v>
      </c>
      <c r="D66" s="432"/>
      <c r="E66" s="432"/>
      <c r="F66" s="432"/>
      <c r="G66" s="432"/>
      <c r="H66" s="432"/>
      <c r="I66" s="432"/>
      <c r="J66" s="432"/>
      <c r="K66" s="432"/>
      <c r="L66" s="432"/>
      <c r="M66" s="432"/>
      <c r="N66" s="433"/>
    </row>
    <row r="67" spans="1:14" x14ac:dyDescent="0.25">
      <c r="B67" s="196">
        <v>10</v>
      </c>
      <c r="C67" s="431" t="s">
        <v>122</v>
      </c>
      <c r="D67" s="432"/>
      <c r="E67" s="432"/>
      <c r="F67" s="432"/>
      <c r="G67" s="432"/>
      <c r="H67" s="432"/>
      <c r="I67" s="432"/>
      <c r="J67" s="432"/>
      <c r="K67" s="432"/>
      <c r="L67" s="432"/>
      <c r="M67" s="432"/>
      <c r="N67" s="433"/>
    </row>
    <row r="68" spans="1:14" x14ac:dyDescent="0.25">
      <c r="B68" s="196">
        <v>11</v>
      </c>
      <c r="C68" s="431" t="s">
        <v>115</v>
      </c>
      <c r="D68" s="432"/>
      <c r="E68" s="432"/>
      <c r="F68" s="432"/>
      <c r="G68" s="432"/>
      <c r="H68" s="432"/>
      <c r="I68" s="432"/>
      <c r="J68" s="432"/>
      <c r="K68" s="432"/>
      <c r="L68" s="432"/>
      <c r="M68" s="432"/>
      <c r="N68" s="433"/>
    </row>
    <row r="69" spans="1:14" x14ac:dyDescent="0.25">
      <c r="B69" s="196">
        <v>12</v>
      </c>
      <c r="C69" s="431" t="s">
        <v>123</v>
      </c>
      <c r="D69" s="432"/>
      <c r="E69" s="432"/>
      <c r="F69" s="432"/>
      <c r="G69" s="432"/>
      <c r="H69" s="432"/>
      <c r="I69" s="432"/>
      <c r="J69" s="432"/>
      <c r="K69" s="432"/>
      <c r="L69" s="432"/>
      <c r="M69" s="432"/>
      <c r="N69" s="433"/>
    </row>
    <row r="70" spans="1:14" x14ac:dyDescent="0.25">
      <c r="B70" s="196">
        <v>13</v>
      </c>
      <c r="C70" s="431" t="s">
        <v>124</v>
      </c>
      <c r="D70" s="432"/>
      <c r="E70" s="432"/>
      <c r="F70" s="432"/>
      <c r="G70" s="432"/>
      <c r="H70" s="432"/>
      <c r="I70" s="432"/>
      <c r="J70" s="432"/>
      <c r="K70" s="432"/>
      <c r="L70" s="432"/>
      <c r="M70" s="432"/>
      <c r="N70" s="433"/>
    </row>
    <row r="72" spans="1:14" ht="20.25" x14ac:dyDescent="0.25">
      <c r="A72" s="167" t="s">
        <v>219</v>
      </c>
    </row>
    <row r="73" spans="1:14" x14ac:dyDescent="0.25">
      <c r="A73" s="168" t="s">
        <v>125</v>
      </c>
    </row>
    <row r="74" spans="1:14" ht="15.75" x14ac:dyDescent="0.25">
      <c r="A74" s="126" t="s">
        <v>243</v>
      </c>
      <c r="B74" s="429"/>
      <c r="C74" s="429"/>
      <c r="D74" s="429"/>
      <c r="E74" s="429"/>
      <c r="F74" s="429"/>
    </row>
    <row r="75" spans="1:14" ht="15.75" x14ac:dyDescent="0.25">
      <c r="A75" s="169" t="s">
        <v>247</v>
      </c>
      <c r="B75" s="430"/>
      <c r="C75" s="430"/>
      <c r="D75" s="430"/>
      <c r="E75" s="430"/>
      <c r="F75" s="430"/>
    </row>
    <row r="76" spans="1:14" ht="15.75" x14ac:dyDescent="0.25">
      <c r="A76" s="169" t="s">
        <v>244</v>
      </c>
      <c r="B76" s="430"/>
      <c r="C76" s="430"/>
      <c r="D76" s="430"/>
      <c r="E76" s="430"/>
      <c r="F76" s="430"/>
    </row>
    <row r="77" spans="1:14" ht="15.75" x14ac:dyDescent="0.25">
      <c r="A77" s="197"/>
      <c r="B77" s="189"/>
      <c r="C77" s="189"/>
      <c r="D77" s="189"/>
      <c r="E77" s="189"/>
      <c r="F77" s="189"/>
      <c r="G77" s="198"/>
    </row>
    <row r="78" spans="1:14" ht="15" x14ac:dyDescent="0.25">
      <c r="A78" s="174">
        <v>1</v>
      </c>
      <c r="B78" s="174">
        <v>2</v>
      </c>
      <c r="C78" s="174">
        <v>3</v>
      </c>
      <c r="D78" s="174">
        <v>4</v>
      </c>
      <c r="E78" s="174">
        <v>5</v>
      </c>
      <c r="F78" s="174">
        <v>6</v>
      </c>
      <c r="G78" s="174">
        <v>7</v>
      </c>
      <c r="H78" s="174">
        <v>8</v>
      </c>
      <c r="I78" s="174">
        <v>9</v>
      </c>
      <c r="J78" s="190"/>
      <c r="K78" s="198"/>
      <c r="L78" s="198"/>
      <c r="M78" s="198"/>
    </row>
    <row r="79" spans="1:14" ht="60" customHeight="1" x14ac:dyDescent="0.25">
      <c r="A79" s="123" t="s">
        <v>112</v>
      </c>
      <c r="B79" s="123" t="s">
        <v>3</v>
      </c>
      <c r="C79" s="123" t="s">
        <v>4</v>
      </c>
      <c r="D79" s="123" t="s">
        <v>155</v>
      </c>
      <c r="E79" s="123" t="s">
        <v>145</v>
      </c>
      <c r="F79" s="123" t="s">
        <v>160</v>
      </c>
      <c r="G79" s="123" t="s">
        <v>161</v>
      </c>
      <c r="H79" s="123" t="s">
        <v>162</v>
      </c>
      <c r="I79" s="123" t="s">
        <v>163</v>
      </c>
      <c r="J79" s="190"/>
    </row>
    <row r="80" spans="1:14" x14ac:dyDescent="0.25">
      <c r="A80" s="175" t="s">
        <v>125</v>
      </c>
      <c r="B80" s="176"/>
      <c r="C80" s="176"/>
      <c r="D80" s="177"/>
      <c r="E80" s="30"/>
      <c r="F80" s="36"/>
      <c r="G80" s="178"/>
      <c r="H80" s="179">
        <f>F80*E80</f>
        <v>0</v>
      </c>
      <c r="I80" s="191">
        <f>H80*G80</f>
        <v>0</v>
      </c>
      <c r="J80" s="192"/>
    </row>
    <row r="81" spans="1:11" x14ac:dyDescent="0.25">
      <c r="A81" s="175" t="s">
        <v>125</v>
      </c>
      <c r="B81" s="176"/>
      <c r="C81" s="176"/>
      <c r="D81" s="176"/>
      <c r="E81" s="30"/>
      <c r="F81" s="36"/>
      <c r="G81" s="178"/>
      <c r="H81" s="179">
        <f t="shared" ref="H81:H85" si="15">F81*E81</f>
        <v>0</v>
      </c>
      <c r="I81" s="191">
        <f t="shared" ref="I81:I85" si="16">H81*G81</f>
        <v>0</v>
      </c>
      <c r="J81" s="192"/>
    </row>
    <row r="82" spans="1:11" x14ac:dyDescent="0.25">
      <c r="A82" s="175" t="s">
        <v>125</v>
      </c>
      <c r="B82" s="176"/>
      <c r="C82" s="176"/>
      <c r="D82" s="176"/>
      <c r="E82" s="176"/>
      <c r="F82" s="36"/>
      <c r="G82" s="178"/>
      <c r="H82" s="179">
        <f t="shared" si="15"/>
        <v>0</v>
      </c>
      <c r="I82" s="191">
        <f t="shared" si="16"/>
        <v>0</v>
      </c>
      <c r="J82" s="192"/>
    </row>
    <row r="83" spans="1:11" x14ac:dyDescent="0.25">
      <c r="A83" s="175" t="s">
        <v>125</v>
      </c>
      <c r="B83" s="176"/>
      <c r="C83" s="176"/>
      <c r="D83" s="176"/>
      <c r="E83" s="176"/>
      <c r="F83" s="36"/>
      <c r="G83" s="178"/>
      <c r="H83" s="179">
        <f t="shared" si="15"/>
        <v>0</v>
      </c>
      <c r="I83" s="191">
        <f t="shared" si="16"/>
        <v>0</v>
      </c>
      <c r="J83" s="192"/>
    </row>
    <row r="84" spans="1:11" x14ac:dyDescent="0.25">
      <c r="A84" s="175" t="s">
        <v>125</v>
      </c>
      <c r="B84" s="176"/>
      <c r="C84" s="176"/>
      <c r="D84" s="176"/>
      <c r="E84" s="176"/>
      <c r="F84" s="36"/>
      <c r="G84" s="178"/>
      <c r="H84" s="179">
        <f t="shared" si="15"/>
        <v>0</v>
      </c>
      <c r="I84" s="191">
        <f t="shared" si="16"/>
        <v>0</v>
      </c>
      <c r="J84" s="192"/>
    </row>
    <row r="85" spans="1:11" x14ac:dyDescent="0.25">
      <c r="A85" s="175" t="s">
        <v>125</v>
      </c>
      <c r="B85" s="176"/>
      <c r="C85" s="176"/>
      <c r="D85" s="176"/>
      <c r="E85" s="176"/>
      <c r="F85" s="36"/>
      <c r="G85" s="178"/>
      <c r="H85" s="179">
        <f t="shared" si="15"/>
        <v>0</v>
      </c>
      <c r="I85" s="191">
        <f t="shared" si="16"/>
        <v>0</v>
      </c>
      <c r="J85" s="192"/>
    </row>
    <row r="86" spans="1:11" ht="15" x14ac:dyDescent="0.25">
      <c r="A86" s="180" t="s">
        <v>17</v>
      </c>
      <c r="B86" s="181"/>
      <c r="C86" s="181"/>
      <c r="D86" s="181"/>
      <c r="E86" s="181"/>
      <c r="F86" s="181"/>
      <c r="G86" s="181"/>
      <c r="H86" s="182"/>
      <c r="I86" s="194">
        <f>SUM(I80:I85)</f>
        <v>0</v>
      </c>
      <c r="J86" s="195"/>
    </row>
    <row r="88" spans="1:11" ht="15" x14ac:dyDescent="0.25">
      <c r="B88" s="185" t="s">
        <v>106</v>
      </c>
    </row>
    <row r="89" spans="1:11" ht="15" x14ac:dyDescent="0.25">
      <c r="B89" s="199">
        <v>1</v>
      </c>
      <c r="C89" s="431" t="s">
        <v>137</v>
      </c>
      <c r="D89" s="432"/>
      <c r="E89" s="432"/>
      <c r="F89" s="432"/>
      <c r="G89" s="432"/>
      <c r="H89" s="432"/>
      <c r="I89" s="432"/>
      <c r="J89" s="432"/>
      <c r="K89" s="433"/>
    </row>
    <row r="90" spans="1:11" x14ac:dyDescent="0.25">
      <c r="B90" s="187">
        <v>2</v>
      </c>
      <c r="C90" s="431" t="s">
        <v>51</v>
      </c>
      <c r="D90" s="432"/>
      <c r="E90" s="432"/>
      <c r="F90" s="432"/>
      <c r="G90" s="432"/>
      <c r="H90" s="432"/>
      <c r="I90" s="432"/>
      <c r="J90" s="432"/>
      <c r="K90" s="433"/>
    </row>
    <row r="91" spans="1:11" x14ac:dyDescent="0.25">
      <c r="B91" s="187">
        <v>3</v>
      </c>
      <c r="C91" s="431" t="s">
        <v>52</v>
      </c>
      <c r="D91" s="432"/>
      <c r="E91" s="432"/>
      <c r="F91" s="432"/>
      <c r="G91" s="432"/>
      <c r="H91" s="432"/>
      <c r="I91" s="432"/>
      <c r="J91" s="432"/>
      <c r="K91" s="433"/>
    </row>
    <row r="92" spans="1:11" x14ac:dyDescent="0.25">
      <c r="B92" s="187">
        <v>4</v>
      </c>
      <c r="C92" s="431" t="s">
        <v>155</v>
      </c>
      <c r="D92" s="432"/>
      <c r="E92" s="432"/>
      <c r="F92" s="432"/>
      <c r="G92" s="432"/>
      <c r="H92" s="432"/>
      <c r="I92" s="432"/>
      <c r="J92" s="432"/>
      <c r="K92" s="433"/>
    </row>
    <row r="93" spans="1:11" x14ac:dyDescent="0.25">
      <c r="B93" s="187">
        <v>5</v>
      </c>
      <c r="C93" s="431" t="s">
        <v>54</v>
      </c>
      <c r="D93" s="432"/>
      <c r="E93" s="432"/>
      <c r="F93" s="432"/>
      <c r="G93" s="432"/>
      <c r="H93" s="432"/>
      <c r="I93" s="432"/>
      <c r="J93" s="432"/>
      <c r="K93" s="433"/>
    </row>
    <row r="94" spans="1:11" x14ac:dyDescent="0.25">
      <c r="B94" s="187">
        <v>6</v>
      </c>
      <c r="C94" s="431" t="s">
        <v>156</v>
      </c>
      <c r="D94" s="432"/>
      <c r="E94" s="432"/>
      <c r="F94" s="432"/>
      <c r="G94" s="432"/>
      <c r="H94" s="432"/>
      <c r="I94" s="432"/>
      <c r="J94" s="432"/>
      <c r="K94" s="433"/>
    </row>
    <row r="95" spans="1:11" ht="15" x14ac:dyDescent="0.25">
      <c r="B95" s="199">
        <v>7</v>
      </c>
      <c r="C95" s="431" t="s">
        <v>157</v>
      </c>
      <c r="D95" s="432"/>
      <c r="E95" s="432"/>
      <c r="F95" s="432"/>
      <c r="G95" s="432"/>
      <c r="H95" s="432"/>
      <c r="I95" s="432"/>
      <c r="J95" s="432"/>
      <c r="K95" s="433"/>
    </row>
    <row r="96" spans="1:11" x14ac:dyDescent="0.25">
      <c r="B96" s="187">
        <v>8</v>
      </c>
      <c r="C96" s="431" t="s">
        <v>158</v>
      </c>
      <c r="D96" s="432"/>
      <c r="E96" s="432"/>
      <c r="F96" s="432"/>
      <c r="G96" s="432"/>
      <c r="H96" s="432"/>
      <c r="I96" s="432"/>
      <c r="J96" s="432"/>
      <c r="K96" s="433"/>
    </row>
    <row r="97" spans="1:11" x14ac:dyDescent="0.25">
      <c r="B97" s="187">
        <v>9</v>
      </c>
      <c r="C97" s="431" t="s">
        <v>159</v>
      </c>
      <c r="D97" s="432"/>
      <c r="E97" s="432"/>
      <c r="F97" s="432"/>
      <c r="G97" s="432"/>
      <c r="H97" s="432"/>
      <c r="I97" s="432"/>
      <c r="J97" s="432"/>
      <c r="K97" s="433"/>
    </row>
    <row r="111" spans="1:11" ht="20.25" x14ac:dyDescent="0.25">
      <c r="A111" s="167" t="s">
        <v>274</v>
      </c>
    </row>
    <row r="112" spans="1:11" x14ac:dyDescent="0.25">
      <c r="A112" s="168" t="s">
        <v>275</v>
      </c>
    </row>
    <row r="113" spans="1:13" ht="15.75" x14ac:dyDescent="0.25">
      <c r="A113" s="126" t="s">
        <v>15</v>
      </c>
      <c r="B113" s="429"/>
      <c r="C113" s="429"/>
      <c r="D113" s="429"/>
      <c r="E113" s="429"/>
      <c r="F113" s="429"/>
    </row>
    <row r="114" spans="1:13" ht="15.75" x14ac:dyDescent="0.25">
      <c r="A114" s="169" t="s">
        <v>5</v>
      </c>
      <c r="B114" s="322"/>
      <c r="C114" s="322"/>
      <c r="D114" s="322"/>
      <c r="E114" s="322"/>
      <c r="F114" s="322"/>
    </row>
    <row r="115" spans="1:13" ht="15.75" x14ac:dyDescent="0.25">
      <c r="A115" s="169" t="s">
        <v>6</v>
      </c>
      <c r="B115" s="322"/>
      <c r="C115" s="322"/>
      <c r="D115" s="322"/>
      <c r="E115" s="322"/>
      <c r="F115" s="322"/>
    </row>
    <row r="116" spans="1:13" ht="15.75" x14ac:dyDescent="0.25">
      <c r="A116" s="197"/>
      <c r="B116" s="189"/>
      <c r="C116" s="189"/>
      <c r="D116" s="189"/>
      <c r="E116" s="189"/>
      <c r="F116" s="189"/>
      <c r="G116" s="198"/>
    </row>
    <row r="117" spans="1:13" ht="15" x14ac:dyDescent="0.25">
      <c r="A117" s="174">
        <v>1</v>
      </c>
      <c r="B117" s="174">
        <v>2</v>
      </c>
      <c r="C117" s="174">
        <v>3</v>
      </c>
      <c r="D117" s="174">
        <v>4</v>
      </c>
      <c r="E117" s="174">
        <v>5</v>
      </c>
      <c r="F117" s="174">
        <v>6</v>
      </c>
      <c r="G117" s="174">
        <v>7</v>
      </c>
      <c r="H117" s="174">
        <v>8</v>
      </c>
      <c r="I117" s="174">
        <v>9</v>
      </c>
      <c r="J117" s="174">
        <v>10</v>
      </c>
      <c r="K117" s="323"/>
      <c r="L117" s="323"/>
      <c r="M117" s="198"/>
    </row>
    <row r="118" spans="1:13" ht="56.25" x14ac:dyDescent="0.25">
      <c r="A118" s="321" t="s">
        <v>112</v>
      </c>
      <c r="B118" s="321" t="s">
        <v>3</v>
      </c>
      <c r="C118" s="321" t="s">
        <v>4</v>
      </c>
      <c r="D118" s="321" t="s">
        <v>145</v>
      </c>
      <c r="E118" s="321" t="s">
        <v>146</v>
      </c>
      <c r="F118" s="321" t="s">
        <v>147</v>
      </c>
      <c r="G118" s="321" t="s">
        <v>264</v>
      </c>
      <c r="H118" s="321" t="s">
        <v>149</v>
      </c>
      <c r="I118" s="321" t="s">
        <v>150</v>
      </c>
      <c r="J118" s="321" t="s">
        <v>151</v>
      </c>
      <c r="K118" s="13"/>
    </row>
    <row r="119" spans="1:13" x14ac:dyDescent="0.25">
      <c r="A119" s="175" t="s">
        <v>263</v>
      </c>
      <c r="B119" s="176"/>
      <c r="C119" s="176"/>
      <c r="D119" s="177"/>
      <c r="E119" s="178"/>
      <c r="F119" s="178"/>
      <c r="G119" s="178"/>
      <c r="H119" s="179">
        <f t="shared" ref="H119:H130" si="17">E119+F119</f>
        <v>0</v>
      </c>
      <c r="I119" s="179">
        <f t="shared" ref="I119:I130" si="18">H119*D119</f>
        <v>0</v>
      </c>
      <c r="J119" s="179">
        <f>I119*G119</f>
        <v>0</v>
      </c>
      <c r="K119" s="192"/>
    </row>
    <row r="120" spans="1:13" x14ac:dyDescent="0.25">
      <c r="A120" s="175" t="s">
        <v>263</v>
      </c>
      <c r="B120" s="176"/>
      <c r="C120" s="176"/>
      <c r="D120" s="176"/>
      <c r="E120" s="178"/>
      <c r="F120" s="178"/>
      <c r="G120" s="178"/>
      <c r="H120" s="179">
        <f t="shared" si="17"/>
        <v>0</v>
      </c>
      <c r="I120" s="179">
        <f t="shared" si="18"/>
        <v>0</v>
      </c>
      <c r="J120" s="179">
        <f t="shared" ref="J120:J130" si="19">I120*G120</f>
        <v>0</v>
      </c>
      <c r="K120" s="192"/>
    </row>
    <row r="121" spans="1:13" x14ac:dyDescent="0.25">
      <c r="A121" s="175" t="s">
        <v>263</v>
      </c>
      <c r="B121" s="176"/>
      <c r="C121" s="176"/>
      <c r="D121" s="176"/>
      <c r="E121" s="178"/>
      <c r="F121" s="178"/>
      <c r="G121" s="178"/>
      <c r="H121" s="179">
        <f t="shared" si="17"/>
        <v>0</v>
      </c>
      <c r="I121" s="179">
        <f t="shared" si="18"/>
        <v>0</v>
      </c>
      <c r="J121" s="179">
        <f t="shared" si="19"/>
        <v>0</v>
      </c>
      <c r="K121" s="192"/>
    </row>
    <row r="122" spans="1:13" x14ac:dyDescent="0.25">
      <c r="A122" s="175" t="s">
        <v>263</v>
      </c>
      <c r="B122" s="176"/>
      <c r="C122" s="176"/>
      <c r="D122" s="176"/>
      <c r="E122" s="178"/>
      <c r="F122" s="178"/>
      <c r="G122" s="178"/>
      <c r="H122" s="179">
        <f t="shared" si="17"/>
        <v>0</v>
      </c>
      <c r="I122" s="179">
        <f t="shared" si="18"/>
        <v>0</v>
      </c>
      <c r="J122" s="179">
        <f t="shared" si="19"/>
        <v>0</v>
      </c>
      <c r="K122" s="192"/>
    </row>
    <row r="123" spans="1:13" x14ac:dyDescent="0.25">
      <c r="A123" s="175" t="s">
        <v>263</v>
      </c>
      <c r="B123" s="176"/>
      <c r="C123" s="176"/>
      <c r="D123" s="176"/>
      <c r="E123" s="178"/>
      <c r="F123" s="178"/>
      <c r="G123" s="178"/>
      <c r="H123" s="179">
        <f t="shared" si="17"/>
        <v>0</v>
      </c>
      <c r="I123" s="179">
        <f t="shared" si="18"/>
        <v>0</v>
      </c>
      <c r="J123" s="179">
        <f t="shared" si="19"/>
        <v>0</v>
      </c>
      <c r="K123" s="192"/>
    </row>
    <row r="124" spans="1:13" x14ac:dyDescent="0.25">
      <c r="A124" s="175" t="s">
        <v>263</v>
      </c>
      <c r="B124" s="176"/>
      <c r="C124" s="176"/>
      <c r="D124" s="176"/>
      <c r="E124" s="178"/>
      <c r="F124" s="178"/>
      <c r="G124" s="178"/>
      <c r="H124" s="179">
        <f t="shared" si="17"/>
        <v>0</v>
      </c>
      <c r="I124" s="179">
        <f t="shared" si="18"/>
        <v>0</v>
      </c>
      <c r="J124" s="179">
        <f t="shared" si="19"/>
        <v>0</v>
      </c>
      <c r="K124" s="192"/>
    </row>
    <row r="125" spans="1:13" x14ac:dyDescent="0.25">
      <c r="A125" s="175" t="s">
        <v>17</v>
      </c>
      <c r="B125" s="176"/>
      <c r="C125" s="176"/>
      <c r="D125" s="176"/>
      <c r="E125" s="178"/>
      <c r="F125" s="178"/>
      <c r="G125" s="178"/>
      <c r="H125" s="179">
        <f t="shared" si="17"/>
        <v>0</v>
      </c>
      <c r="I125" s="179">
        <f t="shared" si="18"/>
        <v>0</v>
      </c>
      <c r="J125" s="179">
        <f t="shared" si="19"/>
        <v>0</v>
      </c>
      <c r="K125" s="192"/>
    </row>
    <row r="126" spans="1:13" x14ac:dyDescent="0.25">
      <c r="B126" s="176"/>
      <c r="C126" s="176"/>
      <c r="D126" s="176"/>
      <c r="E126" s="178"/>
      <c r="F126" s="178"/>
      <c r="G126" s="178"/>
      <c r="H126" s="179">
        <f t="shared" si="17"/>
        <v>0</v>
      </c>
      <c r="I126" s="179">
        <f t="shared" si="18"/>
        <v>0</v>
      </c>
      <c r="J126" s="179">
        <f t="shared" si="19"/>
        <v>0</v>
      </c>
      <c r="K126" s="192"/>
    </row>
    <row r="127" spans="1:13" x14ac:dyDescent="0.25">
      <c r="B127" s="176"/>
      <c r="C127" s="176"/>
      <c r="D127" s="176"/>
      <c r="E127" s="178"/>
      <c r="F127" s="178"/>
      <c r="G127" s="178"/>
      <c r="H127" s="179">
        <f t="shared" si="17"/>
        <v>0</v>
      </c>
      <c r="I127" s="179">
        <f t="shared" si="18"/>
        <v>0</v>
      </c>
      <c r="J127" s="179">
        <f t="shared" si="19"/>
        <v>0</v>
      </c>
      <c r="K127" s="192"/>
    </row>
    <row r="128" spans="1:13" x14ac:dyDescent="0.25">
      <c r="B128" s="176"/>
      <c r="C128" s="176"/>
      <c r="D128" s="176"/>
      <c r="E128" s="178"/>
      <c r="F128" s="178"/>
      <c r="G128" s="178"/>
      <c r="H128" s="179">
        <f t="shared" si="17"/>
        <v>0</v>
      </c>
      <c r="I128" s="179">
        <f t="shared" si="18"/>
        <v>0</v>
      </c>
      <c r="J128" s="179">
        <f t="shared" si="19"/>
        <v>0</v>
      </c>
      <c r="K128" s="192"/>
    </row>
    <row r="129" spans="2:12" x14ac:dyDescent="0.25">
      <c r="B129" s="176"/>
      <c r="C129" s="176"/>
      <c r="D129" s="176"/>
      <c r="E129" s="178"/>
      <c r="F129" s="178"/>
      <c r="G129" s="178"/>
      <c r="H129" s="179">
        <f t="shared" si="17"/>
        <v>0</v>
      </c>
      <c r="I129" s="179">
        <f t="shared" si="18"/>
        <v>0</v>
      </c>
      <c r="J129" s="179">
        <f t="shared" si="19"/>
        <v>0</v>
      </c>
      <c r="K129" s="192"/>
    </row>
    <row r="130" spans="2:12" x14ac:dyDescent="0.25">
      <c r="B130" s="176"/>
      <c r="C130" s="176"/>
      <c r="D130" s="176"/>
      <c r="E130" s="178"/>
      <c r="F130" s="178"/>
      <c r="G130" s="178"/>
      <c r="H130" s="179">
        <f t="shared" si="17"/>
        <v>0</v>
      </c>
      <c r="I130" s="179">
        <f t="shared" si="18"/>
        <v>0</v>
      </c>
      <c r="J130" s="179">
        <f t="shared" si="19"/>
        <v>0</v>
      </c>
      <c r="K130" s="192"/>
    </row>
    <row r="131" spans="2:12" ht="15" x14ac:dyDescent="0.25">
      <c r="B131" s="181"/>
      <c r="C131" s="181"/>
      <c r="D131" s="181"/>
      <c r="E131" s="181"/>
      <c r="F131" s="181"/>
      <c r="G131" s="181"/>
      <c r="H131" s="182"/>
      <c r="I131" s="183">
        <f>SUM(I119:I130)</f>
        <v>0</v>
      </c>
      <c r="J131" s="184">
        <f>SUM(J119:J130)</f>
        <v>0</v>
      </c>
      <c r="K131" s="324"/>
    </row>
    <row r="133" spans="2:12" ht="15" x14ac:dyDescent="0.25">
      <c r="B133" s="185" t="s">
        <v>106</v>
      </c>
    </row>
    <row r="134" spans="2:12" x14ac:dyDescent="0.25">
      <c r="B134" s="186">
        <v>1</v>
      </c>
      <c r="C134" s="431" t="s">
        <v>137</v>
      </c>
      <c r="D134" s="432"/>
      <c r="E134" s="432"/>
      <c r="F134" s="432"/>
      <c r="G134" s="432"/>
      <c r="H134" s="432"/>
      <c r="I134" s="432"/>
      <c r="J134" s="432"/>
      <c r="K134" s="432"/>
      <c r="L134" s="433"/>
    </row>
    <row r="135" spans="2:12" x14ac:dyDescent="0.25">
      <c r="B135" s="187">
        <v>2</v>
      </c>
      <c r="C135" s="431" t="s">
        <v>51</v>
      </c>
      <c r="D135" s="432"/>
      <c r="E135" s="432"/>
      <c r="F135" s="432"/>
      <c r="G135" s="432"/>
      <c r="H135" s="432"/>
      <c r="I135" s="432"/>
      <c r="J135" s="432"/>
      <c r="K135" s="432"/>
      <c r="L135" s="433"/>
    </row>
    <row r="136" spans="2:12" x14ac:dyDescent="0.25">
      <c r="B136" s="187">
        <v>3</v>
      </c>
      <c r="C136" s="431" t="s">
        <v>52</v>
      </c>
      <c r="D136" s="432"/>
      <c r="E136" s="432"/>
      <c r="F136" s="432"/>
      <c r="G136" s="432"/>
      <c r="H136" s="432"/>
      <c r="I136" s="432"/>
      <c r="J136" s="432"/>
      <c r="K136" s="432"/>
      <c r="L136" s="433"/>
    </row>
    <row r="137" spans="2:12" x14ac:dyDescent="0.25">
      <c r="B137" s="187">
        <v>4</v>
      </c>
      <c r="C137" s="431" t="s">
        <v>54</v>
      </c>
      <c r="D137" s="432"/>
      <c r="E137" s="432"/>
      <c r="F137" s="432"/>
      <c r="G137" s="432"/>
      <c r="H137" s="432"/>
      <c r="I137" s="432"/>
      <c r="J137" s="432"/>
      <c r="K137" s="432"/>
      <c r="L137" s="433"/>
    </row>
    <row r="138" spans="2:12" x14ac:dyDescent="0.25">
      <c r="B138" s="187">
        <v>5</v>
      </c>
      <c r="C138" s="431" t="s">
        <v>113</v>
      </c>
      <c r="D138" s="432"/>
      <c r="E138" s="432"/>
      <c r="F138" s="432"/>
      <c r="G138" s="432"/>
      <c r="H138" s="432"/>
      <c r="I138" s="432"/>
      <c r="J138" s="432"/>
      <c r="K138" s="432"/>
      <c r="L138" s="433"/>
    </row>
    <row r="139" spans="2:12" x14ac:dyDescent="0.25">
      <c r="B139" s="187">
        <v>6</v>
      </c>
      <c r="C139" s="431" t="s">
        <v>114</v>
      </c>
      <c r="D139" s="432"/>
      <c r="E139" s="432"/>
      <c r="F139" s="432"/>
      <c r="G139" s="432"/>
      <c r="H139" s="432"/>
      <c r="I139" s="432"/>
      <c r="J139" s="432"/>
      <c r="K139" s="432"/>
      <c r="L139" s="433"/>
    </row>
    <row r="140" spans="2:12" x14ac:dyDescent="0.25">
      <c r="B140" s="187">
        <v>7</v>
      </c>
      <c r="C140" s="431" t="s">
        <v>265</v>
      </c>
      <c r="D140" s="432"/>
      <c r="E140" s="432"/>
      <c r="F140" s="432"/>
      <c r="G140" s="432"/>
      <c r="H140" s="432"/>
      <c r="I140" s="432"/>
      <c r="J140" s="432"/>
      <c r="K140" s="432"/>
      <c r="L140" s="433"/>
    </row>
    <row r="141" spans="2:12" x14ac:dyDescent="0.25">
      <c r="B141" s="187">
        <v>8</v>
      </c>
      <c r="C141" s="431" t="s">
        <v>115</v>
      </c>
      <c r="D141" s="432"/>
      <c r="E141" s="432"/>
      <c r="F141" s="432"/>
      <c r="G141" s="432"/>
      <c r="H141" s="432"/>
      <c r="I141" s="432"/>
      <c r="J141" s="432"/>
      <c r="K141" s="432"/>
      <c r="L141" s="433"/>
    </row>
    <row r="142" spans="2:12" x14ac:dyDescent="0.25">
      <c r="B142" s="187">
        <v>9</v>
      </c>
      <c r="C142" s="431" t="s">
        <v>267</v>
      </c>
      <c r="D142" s="432"/>
      <c r="E142" s="432"/>
      <c r="F142" s="432"/>
      <c r="G142" s="432"/>
      <c r="H142" s="432"/>
      <c r="I142" s="432"/>
      <c r="J142" s="432"/>
      <c r="K142" s="432"/>
      <c r="L142" s="433"/>
    </row>
    <row r="143" spans="2:12" x14ac:dyDescent="0.25">
      <c r="B143" s="187">
        <v>10</v>
      </c>
      <c r="C143" s="431" t="s">
        <v>266</v>
      </c>
      <c r="D143" s="432"/>
      <c r="E143" s="432"/>
      <c r="F143" s="432"/>
      <c r="G143" s="432"/>
      <c r="H143" s="432"/>
      <c r="I143" s="432"/>
      <c r="J143" s="432"/>
      <c r="K143" s="432"/>
      <c r="L143" s="433"/>
    </row>
  </sheetData>
  <protectedRanges>
    <protectedRange password="C54E" sqref="A3:B3 A113:B113 A39:B39 A74:B74" name="Oblast1"/>
  </protectedRanges>
  <mergeCells count="54">
    <mergeCell ref="C141:L141"/>
    <mergeCell ref="C142:L142"/>
    <mergeCell ref="C143:L143"/>
    <mergeCell ref="C137:L137"/>
    <mergeCell ref="C138:L138"/>
    <mergeCell ref="C139:L139"/>
    <mergeCell ref="C140:L140"/>
    <mergeCell ref="C136:L136"/>
    <mergeCell ref="B113:F113"/>
    <mergeCell ref="C58:N58"/>
    <mergeCell ref="C59:N59"/>
    <mergeCell ref="C60:N60"/>
    <mergeCell ref="C61:N61"/>
    <mergeCell ref="C62:N62"/>
    <mergeCell ref="C63:N63"/>
    <mergeCell ref="C64:N64"/>
    <mergeCell ref="C65:N65"/>
    <mergeCell ref="C66:N66"/>
    <mergeCell ref="C67:N67"/>
    <mergeCell ref="C68:N68"/>
    <mergeCell ref="C69:N69"/>
    <mergeCell ref="C93:K93"/>
    <mergeCell ref="C94:K94"/>
    <mergeCell ref="C33:L33"/>
    <mergeCell ref="C134:L134"/>
    <mergeCell ref="C135:L135"/>
    <mergeCell ref="C70:N70"/>
    <mergeCell ref="B41:F41"/>
    <mergeCell ref="B74:F74"/>
    <mergeCell ref="B75:F75"/>
    <mergeCell ref="B76:F76"/>
    <mergeCell ref="C89:K89"/>
    <mergeCell ref="C90:K90"/>
    <mergeCell ref="C96:K96"/>
    <mergeCell ref="C97:K97"/>
    <mergeCell ref="C91:K91"/>
    <mergeCell ref="C92:K92"/>
    <mergeCell ref="C95:K95"/>
    <mergeCell ref="B3:F3"/>
    <mergeCell ref="B4:F4"/>
    <mergeCell ref="B5:F5"/>
    <mergeCell ref="B39:F39"/>
    <mergeCell ref="B40:F40"/>
    <mergeCell ref="C34:L34"/>
    <mergeCell ref="C35:L35"/>
    <mergeCell ref="C24:L24"/>
    <mergeCell ref="C25:L25"/>
    <mergeCell ref="C26:L26"/>
    <mergeCell ref="C27:L27"/>
    <mergeCell ref="C28:L28"/>
    <mergeCell ref="C29:L29"/>
    <mergeCell ref="C30:L30"/>
    <mergeCell ref="C31:L31"/>
    <mergeCell ref="C32:L32"/>
  </mergeCells>
  <pageMargins left="0.39370078740157483" right="0.39370078740157483" top="0.98425196850393704" bottom="0.59055118110236227" header="0.31496062992125984" footer="0.31496062992125984"/>
  <pageSetup paperSize="9" scale="80" orientation="landscape" r:id="rId1"/>
  <headerFooter>
    <oddHeader>&amp;LPříloha č.5 Smlouvy (4/9)&amp;R&amp;20VZOR</oddHeader>
  </headerFooter>
  <rowBreaks count="2" manualBreakCount="2">
    <brk id="36" max="13" man="1"/>
    <brk id="7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view="pageBreakPreview" zoomScale="80" zoomScaleNormal="80" zoomScaleSheetLayoutView="80" workbookViewId="0">
      <selection sqref="A1:F1"/>
    </sheetView>
  </sheetViews>
  <sheetFormatPr defaultRowHeight="15" x14ac:dyDescent="0.25"/>
  <cols>
    <col min="1" max="1" width="22.85546875" style="125" customWidth="1"/>
    <col min="2" max="2" width="50.7109375" style="125" customWidth="1"/>
    <col min="3" max="3" width="12.7109375" style="125" customWidth="1"/>
    <col min="4" max="4" width="25.7109375" style="125" customWidth="1"/>
    <col min="5" max="5" width="17.7109375" style="125" customWidth="1"/>
    <col min="6" max="6" width="14.7109375" style="125" customWidth="1"/>
    <col min="7" max="7" width="20" style="125" customWidth="1"/>
    <col min="8" max="16384" width="9.140625" style="125"/>
  </cols>
  <sheetData>
    <row r="1" spans="1:7" ht="20.25" x14ac:dyDescent="0.25">
      <c r="A1" s="391" t="s">
        <v>213</v>
      </c>
      <c r="B1" s="391"/>
      <c r="C1" s="391"/>
      <c r="D1" s="391"/>
      <c r="E1" s="391"/>
      <c r="F1" s="391"/>
    </row>
    <row r="2" spans="1:7" x14ac:dyDescent="0.25">
      <c r="A2" s="392" t="s">
        <v>10</v>
      </c>
      <c r="B2" s="392"/>
      <c r="C2" s="392"/>
      <c r="D2" s="392"/>
      <c r="E2" s="392"/>
      <c r="F2" s="392"/>
    </row>
    <row r="3" spans="1:7" ht="20.25" x14ac:dyDescent="0.25">
      <c r="A3" s="126" t="s">
        <v>243</v>
      </c>
      <c r="B3" s="200"/>
      <c r="C3" s="200"/>
      <c r="D3" s="201"/>
      <c r="E3" s="129"/>
      <c r="F3" s="130"/>
    </row>
    <row r="4" spans="1:7" ht="20.25" x14ac:dyDescent="0.25">
      <c r="A4" s="131" t="s">
        <v>245</v>
      </c>
      <c r="B4" s="202"/>
      <c r="C4" s="202"/>
      <c r="D4" s="201"/>
      <c r="E4" s="129"/>
      <c r="F4" s="130"/>
    </row>
    <row r="5" spans="1:7" ht="20.25" x14ac:dyDescent="0.25">
      <c r="A5" s="131" t="s">
        <v>244</v>
      </c>
      <c r="B5" s="202"/>
      <c r="C5" s="202"/>
      <c r="D5" s="201"/>
      <c r="E5" s="129"/>
      <c r="F5" s="130"/>
    </row>
    <row r="6" spans="1:7" ht="16.5" thickBot="1" x14ac:dyDescent="0.3">
      <c r="A6" s="133"/>
      <c r="B6" s="133"/>
      <c r="C6" s="133"/>
      <c r="D6" s="133"/>
      <c r="E6" s="134"/>
      <c r="F6" s="134"/>
    </row>
    <row r="7" spans="1:7" ht="15.75" thickBot="1" x14ac:dyDescent="0.3">
      <c r="A7" s="38" t="s">
        <v>140</v>
      </c>
      <c r="B7" s="39"/>
      <c r="C7" s="39"/>
      <c r="D7" s="39"/>
      <c r="E7" s="438" t="s">
        <v>11</v>
      </c>
      <c r="F7" s="439"/>
      <c r="G7" s="440"/>
    </row>
    <row r="8" spans="1:7" x14ac:dyDescent="0.25">
      <c r="A8" s="385" t="s">
        <v>254</v>
      </c>
      <c r="B8" s="447"/>
      <c r="C8" s="386"/>
      <c r="D8" s="135" t="s">
        <v>130</v>
      </c>
      <c r="E8" s="453">
        <v>2000</v>
      </c>
      <c r="F8" s="454"/>
      <c r="G8" s="455"/>
    </row>
    <row r="9" spans="1:7" x14ac:dyDescent="0.25">
      <c r="A9" s="387"/>
      <c r="B9" s="448"/>
      <c r="C9" s="388"/>
      <c r="D9" s="136" t="s">
        <v>131</v>
      </c>
      <c r="E9" s="456"/>
      <c r="F9" s="457"/>
      <c r="G9" s="458"/>
    </row>
    <row r="10" spans="1:7" ht="15.75" thickBot="1" x14ac:dyDescent="0.3">
      <c r="A10" s="389"/>
      <c r="B10" s="449"/>
      <c r="C10" s="390"/>
      <c r="D10" s="137" t="s">
        <v>132</v>
      </c>
      <c r="E10" s="459"/>
      <c r="F10" s="460"/>
      <c r="G10" s="461"/>
    </row>
    <row r="11" spans="1:7" ht="16.5" thickBot="1" x14ac:dyDescent="0.3">
      <c r="A11" s="471" t="s">
        <v>253</v>
      </c>
      <c r="B11" s="472"/>
      <c r="C11" s="203"/>
      <c r="D11" s="203"/>
      <c r="E11" s="473"/>
      <c r="F11" s="474"/>
      <c r="G11" s="475"/>
    </row>
    <row r="12" spans="1:7" ht="15.75" thickBot="1" x14ac:dyDescent="0.3">
      <c r="A12" s="38" t="s">
        <v>126</v>
      </c>
      <c r="B12" s="39"/>
      <c r="C12" s="39"/>
      <c r="D12" s="39"/>
      <c r="E12" s="438" t="s">
        <v>11</v>
      </c>
      <c r="F12" s="439"/>
      <c r="G12" s="440"/>
    </row>
    <row r="13" spans="1:7" x14ac:dyDescent="0.25">
      <c r="A13" s="385" t="s">
        <v>257</v>
      </c>
      <c r="B13" s="447"/>
      <c r="C13" s="386"/>
      <c r="D13" s="135" t="s">
        <v>130</v>
      </c>
      <c r="E13" s="441">
        <v>3000</v>
      </c>
      <c r="F13" s="442"/>
      <c r="G13" s="443"/>
    </row>
    <row r="14" spans="1:7" x14ac:dyDescent="0.25">
      <c r="A14" s="387"/>
      <c r="B14" s="448"/>
      <c r="C14" s="388"/>
      <c r="D14" s="136" t="s">
        <v>131</v>
      </c>
      <c r="E14" s="444"/>
      <c r="F14" s="445"/>
      <c r="G14" s="446"/>
    </row>
    <row r="15" spans="1:7" ht="15.75" thickBot="1" x14ac:dyDescent="0.3">
      <c r="A15" s="389"/>
      <c r="B15" s="449"/>
      <c r="C15" s="390"/>
      <c r="D15" s="137" t="s">
        <v>132</v>
      </c>
      <c r="E15" s="450"/>
      <c r="F15" s="451"/>
      <c r="G15" s="452"/>
    </row>
    <row r="16" spans="1:7" ht="16.5" thickBot="1" x14ac:dyDescent="0.3">
      <c r="A16" s="469" t="s">
        <v>103</v>
      </c>
      <c r="B16" s="470"/>
      <c r="C16" s="203"/>
      <c r="D16" s="203"/>
      <c r="E16" s="466"/>
      <c r="F16" s="467"/>
      <c r="G16" s="468"/>
    </row>
    <row r="17" spans="1:7" ht="15.75" thickBot="1" x14ac:dyDescent="0.3">
      <c r="A17" s="204"/>
      <c r="B17" s="205"/>
      <c r="C17" s="205"/>
      <c r="D17" s="205"/>
      <c r="E17" s="205"/>
      <c r="F17" s="205"/>
      <c r="G17" s="206"/>
    </row>
    <row r="18" spans="1:7" ht="15.75" thickBot="1" x14ac:dyDescent="0.3">
      <c r="A18" s="42" t="s">
        <v>18</v>
      </c>
      <c r="B18" s="207"/>
      <c r="C18" s="207"/>
      <c r="D18" s="207"/>
      <c r="E18" s="208" t="s">
        <v>24</v>
      </c>
      <c r="F18" s="209" t="s">
        <v>11</v>
      </c>
      <c r="G18" s="210" t="s">
        <v>2</v>
      </c>
    </row>
    <row r="19" spans="1:7" x14ac:dyDescent="0.25">
      <c r="A19" s="350" t="s">
        <v>255</v>
      </c>
      <c r="B19" s="465"/>
      <c r="C19" s="465"/>
      <c r="D19" s="139" t="s">
        <v>130</v>
      </c>
      <c r="E19" s="211">
        <v>30</v>
      </c>
      <c r="F19" s="212">
        <f>(E8-E13)</f>
        <v>-1000</v>
      </c>
      <c r="G19" s="213">
        <f>F19*E19</f>
        <v>-30000</v>
      </c>
    </row>
    <row r="20" spans="1:7" x14ac:dyDescent="0.25">
      <c r="A20" s="352"/>
      <c r="B20" s="434"/>
      <c r="C20" s="434"/>
      <c r="D20" s="141" t="s">
        <v>131</v>
      </c>
      <c r="E20" s="214"/>
      <c r="F20" s="215">
        <f>(E9-E14)</f>
        <v>0</v>
      </c>
      <c r="G20" s="216">
        <f>F20*E20</f>
        <v>0</v>
      </c>
    </row>
    <row r="21" spans="1:7" ht="15.75" thickBot="1" x14ac:dyDescent="0.3">
      <c r="A21" s="354"/>
      <c r="B21" s="435"/>
      <c r="C21" s="435"/>
      <c r="D21" s="143" t="s">
        <v>132</v>
      </c>
      <c r="E21" s="217"/>
      <c r="F21" s="218">
        <f>(E10-E15)</f>
        <v>0</v>
      </c>
      <c r="G21" s="219">
        <f>F21*E21</f>
        <v>0</v>
      </c>
    </row>
    <row r="22" spans="1:7" ht="15.75" thickBot="1" x14ac:dyDescent="0.3">
      <c r="A22" s="220"/>
      <c r="B22" s="221"/>
      <c r="C22" s="221"/>
      <c r="D22" s="221"/>
      <c r="E22" s="222" t="s">
        <v>25</v>
      </c>
      <c r="F22" s="223"/>
      <c r="G22" s="124" t="s">
        <v>2</v>
      </c>
    </row>
    <row r="23" spans="1:7" x14ac:dyDescent="0.25">
      <c r="A23" s="350" t="s">
        <v>258</v>
      </c>
      <c r="B23" s="465"/>
      <c r="C23" s="465"/>
      <c r="D23" s="139" t="s">
        <v>130</v>
      </c>
      <c r="E23" s="211">
        <v>20</v>
      </c>
      <c r="F23" s="212">
        <f>IF(F19&lt;0,-F19,0)</f>
        <v>1000</v>
      </c>
      <c r="G23" s="213">
        <f>E23*F23</f>
        <v>20000</v>
      </c>
    </row>
    <row r="24" spans="1:7" x14ac:dyDescent="0.25">
      <c r="A24" s="352"/>
      <c r="B24" s="434"/>
      <c r="C24" s="434"/>
      <c r="D24" s="141" t="s">
        <v>131</v>
      </c>
      <c r="E24" s="214"/>
      <c r="F24" s="215">
        <f t="shared" ref="F24:F25" si="0">IF(F20&lt;0,-F20,0)</f>
        <v>0</v>
      </c>
      <c r="G24" s="216">
        <f t="shared" ref="G24:G25" si="1">E24*F24</f>
        <v>0</v>
      </c>
    </row>
    <row r="25" spans="1:7" ht="15.75" thickBot="1" x14ac:dyDescent="0.3">
      <c r="A25" s="354"/>
      <c r="B25" s="435"/>
      <c r="C25" s="435"/>
      <c r="D25" s="143" t="s">
        <v>132</v>
      </c>
      <c r="E25" s="217"/>
      <c r="F25" s="218">
        <f t="shared" si="0"/>
        <v>0</v>
      </c>
      <c r="G25" s="219">
        <f t="shared" si="1"/>
        <v>0</v>
      </c>
    </row>
    <row r="26" spans="1:7" ht="15.75" thickBot="1" x14ac:dyDescent="0.3">
      <c r="A26" s="220"/>
      <c r="B26" s="221"/>
      <c r="C26" s="221"/>
      <c r="D26" s="221"/>
      <c r="E26" s="208" t="s">
        <v>25</v>
      </c>
      <c r="F26" s="224"/>
      <c r="G26" s="210" t="s">
        <v>26</v>
      </c>
    </row>
    <row r="27" spans="1:7" x14ac:dyDescent="0.25">
      <c r="A27" s="350" t="s">
        <v>256</v>
      </c>
      <c r="B27" s="465"/>
      <c r="C27" s="465"/>
      <c r="D27" s="139" t="s">
        <v>130</v>
      </c>
      <c r="E27" s="211"/>
      <c r="F27" s="212">
        <f>IF(F19&gt;0,F19,0)</f>
        <v>0</v>
      </c>
      <c r="G27" s="213">
        <f>IF(F19&gt;0,E27*F27,0)</f>
        <v>0</v>
      </c>
    </row>
    <row r="28" spans="1:7" x14ac:dyDescent="0.25">
      <c r="A28" s="352"/>
      <c r="B28" s="434"/>
      <c r="C28" s="434"/>
      <c r="D28" s="141" t="s">
        <v>131</v>
      </c>
      <c r="E28" s="214"/>
      <c r="F28" s="215">
        <f t="shared" ref="F28:F29" si="2">IF(F20&gt;0,F20,0)</f>
        <v>0</v>
      </c>
      <c r="G28" s="216">
        <f t="shared" ref="G28" si="3">IF(F20&gt;0,E28*F28,0)</f>
        <v>0</v>
      </c>
    </row>
    <row r="29" spans="1:7" ht="15.75" thickBot="1" x14ac:dyDescent="0.3">
      <c r="A29" s="354"/>
      <c r="B29" s="435"/>
      <c r="C29" s="435"/>
      <c r="D29" s="143" t="s">
        <v>132</v>
      </c>
      <c r="E29" s="217"/>
      <c r="F29" s="218">
        <f t="shared" si="2"/>
        <v>0</v>
      </c>
      <c r="G29" s="219">
        <f>IF(F21&gt;0,E29*F29,0)</f>
        <v>0</v>
      </c>
    </row>
    <row r="30" spans="1:7" ht="15.75" thickBot="1" x14ac:dyDescent="0.3">
      <c r="A30" s="220"/>
      <c r="B30" s="221"/>
      <c r="C30" s="221"/>
      <c r="D30" s="221"/>
      <c r="E30" s="298"/>
      <c r="F30" s="297"/>
      <c r="G30" s="299"/>
    </row>
    <row r="31" spans="1:7" ht="19.5" thickBot="1" x14ac:dyDescent="0.3">
      <c r="A31" s="229" t="s">
        <v>262</v>
      </c>
      <c r="B31" s="230"/>
      <c r="C31" s="230"/>
      <c r="D31" s="230"/>
      <c r="E31" s="231"/>
      <c r="F31" s="232"/>
      <c r="G31" s="320">
        <f>G19+G20+G21+G23+G24+G25-G27-G28-G29</f>
        <v>-10000</v>
      </c>
    </row>
    <row r="32" spans="1:7" ht="15.75" thickBot="1" x14ac:dyDescent="0.3">
      <c r="A32" s="220"/>
      <c r="B32" s="221"/>
      <c r="C32" s="221"/>
      <c r="D32" s="221"/>
      <c r="E32" s="298"/>
      <c r="F32" s="297"/>
      <c r="G32" s="299"/>
    </row>
    <row r="33" spans="1:9" ht="19.5" thickBot="1" x14ac:dyDescent="0.3">
      <c r="A33" s="225" t="s">
        <v>278</v>
      </c>
      <c r="B33" s="226"/>
      <c r="C33" s="226"/>
      <c r="D33" s="227"/>
      <c r="E33" s="462"/>
      <c r="F33" s="463"/>
      <c r="G33" s="464"/>
      <c r="H33" s="228"/>
      <c r="I33" s="228"/>
    </row>
    <row r="34" spans="1:9" ht="15.75" thickBot="1" x14ac:dyDescent="0.3">
      <c r="A34" s="285"/>
      <c r="B34" s="207"/>
      <c r="C34" s="207"/>
      <c r="D34" s="207"/>
      <c r="E34" s="291"/>
      <c r="F34" s="292"/>
      <c r="G34" s="293"/>
      <c r="H34" s="228"/>
      <c r="I34" s="228"/>
    </row>
    <row r="35" spans="1:9" ht="15.75" thickBot="1" x14ac:dyDescent="0.3">
      <c r="A35" s="284"/>
      <c r="B35" s="226"/>
      <c r="C35" s="226"/>
      <c r="D35" s="226"/>
      <c r="E35" s="208" t="s">
        <v>24</v>
      </c>
      <c r="F35" s="209" t="s">
        <v>11</v>
      </c>
      <c r="G35" s="210" t="s">
        <v>2</v>
      </c>
      <c r="H35" s="228"/>
      <c r="I35" s="228"/>
    </row>
    <row r="36" spans="1:9" x14ac:dyDescent="0.25">
      <c r="A36" s="352" t="s">
        <v>259</v>
      </c>
      <c r="B36" s="434"/>
      <c r="C36" s="353"/>
      <c r="D36" s="288" t="s">
        <v>130</v>
      </c>
      <c r="E36" s="294"/>
      <c r="F36" s="145"/>
      <c r="G36" s="213">
        <f>F36*E36</f>
        <v>0</v>
      </c>
      <c r="H36" s="228"/>
      <c r="I36" s="228"/>
    </row>
    <row r="37" spans="1:9" x14ac:dyDescent="0.25">
      <c r="A37" s="352"/>
      <c r="B37" s="434"/>
      <c r="C37" s="353"/>
      <c r="D37" s="289" t="s">
        <v>131</v>
      </c>
      <c r="E37" s="295"/>
      <c r="F37" s="147"/>
      <c r="G37" s="216">
        <f t="shared" ref="G37:G38" si="4">F37*E37</f>
        <v>0</v>
      </c>
      <c r="H37" s="228"/>
      <c r="I37" s="228"/>
    </row>
    <row r="38" spans="1:9" ht="15.75" thickBot="1" x14ac:dyDescent="0.3">
      <c r="A38" s="354"/>
      <c r="B38" s="435"/>
      <c r="C38" s="355"/>
      <c r="D38" s="290" t="s">
        <v>132</v>
      </c>
      <c r="E38" s="296"/>
      <c r="F38" s="149"/>
      <c r="G38" s="219">
        <f t="shared" si="4"/>
        <v>0</v>
      </c>
      <c r="H38" s="228"/>
      <c r="I38" s="228"/>
    </row>
    <row r="39" spans="1:9" ht="15.75" thickBot="1" x14ac:dyDescent="0.3">
      <c r="A39" s="286"/>
      <c r="B39" s="287"/>
      <c r="C39" s="287"/>
      <c r="D39" s="287"/>
      <c r="E39" s="298"/>
      <c r="F39" s="297"/>
      <c r="G39" s="299"/>
      <c r="H39" s="228"/>
      <c r="I39" s="228"/>
    </row>
    <row r="40" spans="1:9" ht="43.5" thickBot="1" x14ac:dyDescent="0.3">
      <c r="A40" s="436"/>
      <c r="B40" s="437"/>
      <c r="C40" s="437"/>
      <c r="D40" s="307"/>
      <c r="E40" s="304" t="s">
        <v>138</v>
      </c>
      <c r="F40" s="305" t="s">
        <v>141</v>
      </c>
      <c r="G40" s="306" t="s">
        <v>2</v>
      </c>
      <c r="H40" s="228"/>
      <c r="I40" s="228"/>
    </row>
    <row r="41" spans="1:9" x14ac:dyDescent="0.25">
      <c r="A41" s="352" t="s">
        <v>260</v>
      </c>
      <c r="B41" s="434"/>
      <c r="C41" s="353"/>
      <c r="D41" s="288" t="s">
        <v>130</v>
      </c>
      <c r="E41" s="308"/>
      <c r="F41" s="146"/>
      <c r="G41" s="140">
        <f>F41*E41</f>
        <v>0</v>
      </c>
      <c r="H41" s="228"/>
      <c r="I41" s="228"/>
    </row>
    <row r="42" spans="1:9" x14ac:dyDescent="0.25">
      <c r="A42" s="352"/>
      <c r="B42" s="434"/>
      <c r="C42" s="353"/>
      <c r="D42" s="289" t="s">
        <v>131</v>
      </c>
      <c r="E42" s="309"/>
      <c r="F42" s="148"/>
      <c r="G42" s="142">
        <f>F42*E42</f>
        <v>0</v>
      </c>
      <c r="H42" s="228"/>
      <c r="I42" s="228"/>
    </row>
    <row r="43" spans="1:9" ht="15.75" thickBot="1" x14ac:dyDescent="0.3">
      <c r="A43" s="354"/>
      <c r="B43" s="435"/>
      <c r="C43" s="355"/>
      <c r="D43" s="290" t="s">
        <v>132</v>
      </c>
      <c r="E43" s="310"/>
      <c r="F43" s="150"/>
      <c r="G43" s="144">
        <f>F43*E43</f>
        <v>0</v>
      </c>
      <c r="H43" s="228"/>
      <c r="I43" s="228"/>
    </row>
    <row r="44" spans="1:9" ht="15.75" thickBot="1" x14ac:dyDescent="0.3">
      <c r="A44" s="302"/>
      <c r="B44" s="303"/>
      <c r="C44" s="303"/>
      <c r="D44" s="301"/>
      <c r="E44" s="298"/>
      <c r="F44" s="297"/>
      <c r="G44" s="299"/>
      <c r="H44" s="228"/>
      <c r="I44" s="228"/>
    </row>
    <row r="45" spans="1:9" ht="16.5" thickBot="1" x14ac:dyDescent="0.3">
      <c r="A45" s="229" t="s">
        <v>261</v>
      </c>
      <c r="B45" s="230"/>
      <c r="C45" s="230"/>
      <c r="D45" s="230"/>
      <c r="E45" s="231"/>
      <c r="F45" s="232"/>
      <c r="G45" s="320">
        <f>G31+G36+G37+G38+E33+G41+G42+G43</f>
        <v>-10000</v>
      </c>
    </row>
    <row r="46" spans="1:9" ht="16.5" thickBot="1" x14ac:dyDescent="0.3">
      <c r="A46" s="233"/>
      <c r="B46" s="234"/>
      <c r="C46" s="234"/>
      <c r="D46" s="234"/>
      <c r="E46" s="235"/>
      <c r="F46" s="236"/>
    </row>
    <row r="47" spans="1:9" ht="18" customHeight="1" thickBot="1" x14ac:dyDescent="0.3">
      <c r="A47" s="237" t="s">
        <v>129</v>
      </c>
      <c r="B47" s="53"/>
      <c r="C47" s="53"/>
      <c r="D47" s="53"/>
      <c r="E47" s="53"/>
      <c r="F47" s="238"/>
      <c r="G47" s="239">
        <f>IF(G45&lt;=0,-G45,0)</f>
        <v>10000</v>
      </c>
    </row>
    <row r="48" spans="1:9" ht="18.75" thickBot="1" x14ac:dyDescent="0.3">
      <c r="A48" s="237" t="s">
        <v>128</v>
      </c>
      <c r="B48" s="53"/>
      <c r="C48" s="53"/>
      <c r="D48" s="53"/>
      <c r="E48" s="53"/>
      <c r="F48" s="238"/>
      <c r="G48" s="239">
        <f>IF(G45&gt;=0,G45,0)</f>
        <v>0</v>
      </c>
    </row>
    <row r="49" spans="1:6" x14ac:dyDescent="0.25">
      <c r="A49" s="159"/>
      <c r="B49" s="159"/>
      <c r="C49" s="159"/>
      <c r="D49" s="159"/>
      <c r="E49" s="159"/>
      <c r="F49" s="159"/>
    </row>
    <row r="50" spans="1:6" x14ac:dyDescent="0.25">
      <c r="A50" s="159" t="s">
        <v>16</v>
      </c>
      <c r="B50" s="159"/>
      <c r="C50" s="159"/>
      <c r="D50" s="159"/>
      <c r="E50" s="159"/>
      <c r="F50" s="159"/>
    </row>
    <row r="51" spans="1:6" x14ac:dyDescent="0.25">
      <c r="A51" s="159"/>
      <c r="B51" s="159"/>
      <c r="C51" s="159"/>
      <c r="D51" s="159"/>
      <c r="E51" s="159"/>
      <c r="F51" s="159"/>
    </row>
    <row r="52" spans="1:6" x14ac:dyDescent="0.25">
      <c r="A52" s="159" t="s">
        <v>14</v>
      </c>
      <c r="B52" s="159"/>
      <c r="C52" s="159"/>
      <c r="D52" s="159"/>
      <c r="E52" s="159"/>
      <c r="F52" s="159"/>
    </row>
  </sheetData>
  <protectedRanges>
    <protectedRange password="C54E" sqref="A3:E3 E11 A12:D12 F22 F46:F49 F14:F18 F9:F10 A7:A11 A47:E49 A6:E6 F35" name="Oblast1"/>
    <protectedRange password="C54E" sqref="A4:E5" name="Oblast1_1"/>
  </protectedRanges>
  <mergeCells count="23">
    <mergeCell ref="A27:C29"/>
    <mergeCell ref="E16:G16"/>
    <mergeCell ref="A16:B16"/>
    <mergeCell ref="A11:B11"/>
    <mergeCell ref="E11:G11"/>
    <mergeCell ref="A19:C21"/>
    <mergeCell ref="A23:C25"/>
    <mergeCell ref="A41:C43"/>
    <mergeCell ref="A40:C40"/>
    <mergeCell ref="A36:C38"/>
    <mergeCell ref="A1:F1"/>
    <mergeCell ref="A2:F2"/>
    <mergeCell ref="E12:G12"/>
    <mergeCell ref="E13:G13"/>
    <mergeCell ref="E14:G14"/>
    <mergeCell ref="A13:C15"/>
    <mergeCell ref="E15:G15"/>
    <mergeCell ref="A8:C10"/>
    <mergeCell ref="E7:G7"/>
    <mergeCell ref="E8:G8"/>
    <mergeCell ref="E9:G9"/>
    <mergeCell ref="E10:G10"/>
    <mergeCell ref="E33:G33"/>
  </mergeCells>
  <pageMargins left="0.39370078740157483" right="0.39370078740157483" top="0.98425196850393704" bottom="0.59055118110236227" header="0.31496062992125984" footer="0.31496062992125984"/>
  <pageSetup paperSize="9" scale="57" fitToWidth="0" orientation="landscape" r:id="rId1"/>
  <headerFooter>
    <oddHeader>&amp;LPříloha č.5 Smlouvy (5/9)&amp;R&amp;20VZOR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view="pageBreakPreview" zoomScaleNormal="60" zoomScaleSheetLayoutView="100" workbookViewId="0"/>
  </sheetViews>
  <sheetFormatPr defaultRowHeight="15" x14ac:dyDescent="0.25"/>
  <cols>
    <col min="1" max="1" width="12.7109375" customWidth="1"/>
    <col min="5" max="5" width="9.140625" hidden="1" customWidth="1"/>
    <col min="6" max="6" width="17.28515625" bestFit="1" customWidth="1"/>
    <col min="8" max="8" width="36.5703125" bestFit="1" customWidth="1"/>
  </cols>
  <sheetData>
    <row r="1" spans="1:8" ht="21" x14ac:dyDescent="0.35">
      <c r="A1" s="75" t="s">
        <v>220</v>
      </c>
      <c r="B1" s="5"/>
    </row>
    <row r="2" spans="1:8" x14ac:dyDescent="0.25">
      <c r="A2" s="76"/>
    </row>
    <row r="3" spans="1:8" ht="15.75" x14ac:dyDescent="0.25">
      <c r="A3" s="72" t="s">
        <v>252</v>
      </c>
      <c r="B3" s="318"/>
      <c r="C3" s="110"/>
      <c r="D3" s="77"/>
      <c r="E3" s="110"/>
      <c r="F3" s="110"/>
      <c r="G3" s="110"/>
    </row>
    <row r="4" spans="1:8" ht="15.75" x14ac:dyDescent="0.25">
      <c r="A4" s="73" t="s">
        <v>247</v>
      </c>
      <c r="B4" s="319"/>
      <c r="C4" s="111"/>
      <c r="D4" s="78"/>
      <c r="E4" s="111"/>
      <c r="F4" s="111"/>
      <c r="G4" s="111"/>
    </row>
    <row r="5" spans="1:8" ht="15.75" x14ac:dyDescent="0.25">
      <c r="A5" s="73" t="s">
        <v>244</v>
      </c>
      <c r="B5" s="319"/>
      <c r="C5" s="111"/>
      <c r="D5" s="78"/>
      <c r="E5" s="111"/>
      <c r="F5" s="111"/>
      <c r="G5" s="111"/>
    </row>
    <row r="6" spans="1:8" ht="15.75" thickBot="1" x14ac:dyDescent="0.3"/>
    <row r="7" spans="1:8" ht="45.75" thickBot="1" x14ac:dyDescent="0.3">
      <c r="A7" s="95" t="s">
        <v>27</v>
      </c>
      <c r="B7" s="96" t="s">
        <v>3</v>
      </c>
      <c r="C7" s="96" t="s">
        <v>4</v>
      </c>
      <c r="D7" s="96" t="s">
        <v>28</v>
      </c>
      <c r="E7" s="96" t="s">
        <v>31</v>
      </c>
      <c r="F7" s="96" t="s">
        <v>212</v>
      </c>
      <c r="G7" s="96" t="s">
        <v>29</v>
      </c>
      <c r="H7" s="97" t="s">
        <v>30</v>
      </c>
    </row>
    <row r="8" spans="1:8" x14ac:dyDescent="0.25">
      <c r="A8" s="103"/>
      <c r="B8" s="104"/>
      <c r="C8" s="104"/>
      <c r="D8" s="105"/>
      <c r="E8" s="106">
        <f>D8*100</f>
        <v>0</v>
      </c>
      <c r="F8" s="107" t="str">
        <f>IF(G8="ANO",IF(E8&lt;700,700,E8),IF(G8="NE",0,IF(D8&gt;0,"VYPLŇ ZAVINĚNÍ","")))</f>
        <v/>
      </c>
      <c r="G8" s="108"/>
      <c r="H8" s="109"/>
    </row>
    <row r="9" spans="1:8" x14ac:dyDescent="0.25">
      <c r="A9" s="86"/>
      <c r="B9" s="17"/>
      <c r="C9" s="17"/>
      <c r="D9" s="17"/>
      <c r="E9" s="83">
        <f t="shared" ref="E9:E47" si="0">D9*100</f>
        <v>0</v>
      </c>
      <c r="F9" s="84" t="str">
        <f t="shared" ref="F9:F47" si="1">IF(G9="ANO",IF(E9&lt;700,700,E9),IF(G9="NE",0,IF(D9&gt;0,"VYPLŇ ZAVINĚNÍ","")))</f>
        <v/>
      </c>
      <c r="G9" s="62"/>
      <c r="H9" s="87"/>
    </row>
    <row r="10" spans="1:8" x14ac:dyDescent="0.25">
      <c r="A10" s="86"/>
      <c r="B10" s="17"/>
      <c r="C10" s="17"/>
      <c r="D10" s="17"/>
      <c r="E10" s="83">
        <f t="shared" si="0"/>
        <v>0</v>
      </c>
      <c r="F10" s="84" t="str">
        <f t="shared" si="1"/>
        <v/>
      </c>
      <c r="G10" s="62"/>
      <c r="H10" s="87"/>
    </row>
    <row r="11" spans="1:8" x14ac:dyDescent="0.25">
      <c r="A11" s="86"/>
      <c r="B11" s="17"/>
      <c r="C11" s="17"/>
      <c r="D11" s="17"/>
      <c r="E11" s="83">
        <f t="shared" si="0"/>
        <v>0</v>
      </c>
      <c r="F11" s="84" t="str">
        <f t="shared" si="1"/>
        <v/>
      </c>
      <c r="G11" s="62"/>
      <c r="H11" s="87"/>
    </row>
    <row r="12" spans="1:8" x14ac:dyDescent="0.25">
      <c r="A12" s="23"/>
      <c r="B12" s="17"/>
      <c r="C12" s="17"/>
      <c r="D12" s="17"/>
      <c r="E12" s="83">
        <f t="shared" si="0"/>
        <v>0</v>
      </c>
      <c r="F12" s="84" t="str">
        <f t="shared" si="1"/>
        <v/>
      </c>
      <c r="G12" s="62"/>
      <c r="H12" s="87"/>
    </row>
    <row r="13" spans="1:8" x14ac:dyDescent="0.25">
      <c r="A13" s="23"/>
      <c r="B13" s="17"/>
      <c r="C13" s="17"/>
      <c r="D13" s="17"/>
      <c r="E13" s="83">
        <f t="shared" si="0"/>
        <v>0</v>
      </c>
      <c r="F13" s="84" t="str">
        <f t="shared" si="1"/>
        <v/>
      </c>
      <c r="G13" s="62"/>
      <c r="H13" s="87"/>
    </row>
    <row r="14" spans="1:8" x14ac:dyDescent="0.25">
      <c r="A14" s="23"/>
      <c r="B14" s="17"/>
      <c r="C14" s="17"/>
      <c r="D14" s="17"/>
      <c r="E14" s="83">
        <f t="shared" si="0"/>
        <v>0</v>
      </c>
      <c r="F14" s="84" t="str">
        <f t="shared" si="1"/>
        <v/>
      </c>
      <c r="G14" s="62"/>
      <c r="H14" s="87"/>
    </row>
    <row r="15" spans="1:8" x14ac:dyDescent="0.25">
      <c r="A15" s="23"/>
      <c r="B15" s="17"/>
      <c r="C15" s="17"/>
      <c r="D15" s="17"/>
      <c r="E15" s="83">
        <f t="shared" si="0"/>
        <v>0</v>
      </c>
      <c r="F15" s="84" t="str">
        <f t="shared" si="1"/>
        <v/>
      </c>
      <c r="G15" s="62"/>
      <c r="H15" s="87"/>
    </row>
    <row r="16" spans="1:8" x14ac:dyDescent="0.25">
      <c r="A16" s="23"/>
      <c r="B16" s="17"/>
      <c r="C16" s="17"/>
      <c r="D16" s="17"/>
      <c r="E16" s="83">
        <f t="shared" si="0"/>
        <v>0</v>
      </c>
      <c r="F16" s="84" t="str">
        <f t="shared" si="1"/>
        <v/>
      </c>
      <c r="G16" s="62"/>
      <c r="H16" s="87"/>
    </row>
    <row r="17" spans="1:8" x14ac:dyDescent="0.25">
      <c r="A17" s="23"/>
      <c r="B17" s="17"/>
      <c r="C17" s="17"/>
      <c r="D17" s="17"/>
      <c r="E17" s="83">
        <f t="shared" si="0"/>
        <v>0</v>
      </c>
      <c r="F17" s="84" t="str">
        <f t="shared" si="1"/>
        <v/>
      </c>
      <c r="G17" s="62"/>
      <c r="H17" s="87"/>
    </row>
    <row r="18" spans="1:8" x14ac:dyDescent="0.25">
      <c r="A18" s="23"/>
      <c r="B18" s="17"/>
      <c r="C18" s="17"/>
      <c r="D18" s="17"/>
      <c r="E18" s="83">
        <f t="shared" si="0"/>
        <v>0</v>
      </c>
      <c r="F18" s="84" t="str">
        <f t="shared" si="1"/>
        <v/>
      </c>
      <c r="G18" s="62"/>
      <c r="H18" s="87"/>
    </row>
    <row r="19" spans="1:8" x14ac:dyDescent="0.25">
      <c r="A19" s="23"/>
      <c r="B19" s="17"/>
      <c r="C19" s="17"/>
      <c r="D19" s="17"/>
      <c r="E19" s="83">
        <f t="shared" si="0"/>
        <v>0</v>
      </c>
      <c r="F19" s="84" t="str">
        <f t="shared" si="1"/>
        <v/>
      </c>
      <c r="G19" s="62"/>
      <c r="H19" s="87"/>
    </row>
    <row r="20" spans="1:8" x14ac:dyDescent="0.25">
      <c r="A20" s="23"/>
      <c r="B20" s="17"/>
      <c r="C20" s="17"/>
      <c r="D20" s="17"/>
      <c r="E20" s="83">
        <f t="shared" si="0"/>
        <v>0</v>
      </c>
      <c r="F20" s="84" t="str">
        <f t="shared" si="1"/>
        <v/>
      </c>
      <c r="G20" s="62"/>
      <c r="H20" s="87"/>
    </row>
    <row r="21" spans="1:8" x14ac:dyDescent="0.25">
      <c r="A21" s="23"/>
      <c r="B21" s="17"/>
      <c r="C21" s="17"/>
      <c r="D21" s="17"/>
      <c r="E21" s="83">
        <f t="shared" si="0"/>
        <v>0</v>
      </c>
      <c r="F21" s="84" t="str">
        <f t="shared" si="1"/>
        <v/>
      </c>
      <c r="G21" s="62"/>
      <c r="H21" s="87"/>
    </row>
    <row r="22" spans="1:8" x14ac:dyDescent="0.25">
      <c r="A22" s="23"/>
      <c r="B22" s="17"/>
      <c r="C22" s="17"/>
      <c r="D22" s="17"/>
      <c r="E22" s="83">
        <f t="shared" si="0"/>
        <v>0</v>
      </c>
      <c r="F22" s="84" t="str">
        <f t="shared" si="1"/>
        <v/>
      </c>
      <c r="G22" s="62"/>
      <c r="H22" s="87"/>
    </row>
    <row r="23" spans="1:8" x14ac:dyDescent="0.25">
      <c r="A23" s="23"/>
      <c r="B23" s="17"/>
      <c r="C23" s="17"/>
      <c r="D23" s="17"/>
      <c r="E23" s="83">
        <f t="shared" si="0"/>
        <v>0</v>
      </c>
      <c r="F23" s="84" t="str">
        <f t="shared" si="1"/>
        <v/>
      </c>
      <c r="G23" s="62"/>
      <c r="H23" s="87"/>
    </row>
    <row r="24" spans="1:8" x14ac:dyDescent="0.25">
      <c r="A24" s="23"/>
      <c r="B24" s="17"/>
      <c r="C24" s="17"/>
      <c r="D24" s="17"/>
      <c r="E24" s="83">
        <f t="shared" si="0"/>
        <v>0</v>
      </c>
      <c r="F24" s="84" t="str">
        <f t="shared" si="1"/>
        <v/>
      </c>
      <c r="G24" s="62"/>
      <c r="H24" s="87"/>
    </row>
    <row r="25" spans="1:8" x14ac:dyDescent="0.25">
      <c r="A25" s="23"/>
      <c r="B25" s="17"/>
      <c r="C25" s="17"/>
      <c r="D25" s="17"/>
      <c r="E25" s="83">
        <f t="shared" si="0"/>
        <v>0</v>
      </c>
      <c r="F25" s="84" t="str">
        <f t="shared" si="1"/>
        <v/>
      </c>
      <c r="G25" s="62"/>
      <c r="H25" s="87"/>
    </row>
    <row r="26" spans="1:8" x14ac:dyDescent="0.25">
      <c r="A26" s="23"/>
      <c r="B26" s="17"/>
      <c r="C26" s="17"/>
      <c r="D26" s="17"/>
      <c r="E26" s="83">
        <f t="shared" si="0"/>
        <v>0</v>
      </c>
      <c r="F26" s="84" t="str">
        <f t="shared" si="1"/>
        <v/>
      </c>
      <c r="G26" s="62"/>
      <c r="H26" s="87"/>
    </row>
    <row r="27" spans="1:8" x14ac:dyDescent="0.25">
      <c r="A27" s="23"/>
      <c r="B27" s="17"/>
      <c r="C27" s="17"/>
      <c r="D27" s="17"/>
      <c r="E27" s="83">
        <f t="shared" si="0"/>
        <v>0</v>
      </c>
      <c r="F27" s="84" t="str">
        <f t="shared" si="1"/>
        <v/>
      </c>
      <c r="G27" s="62"/>
      <c r="H27" s="87"/>
    </row>
    <row r="28" spans="1:8" x14ac:dyDescent="0.25">
      <c r="A28" s="23"/>
      <c r="B28" s="17"/>
      <c r="C28" s="17"/>
      <c r="D28" s="17"/>
      <c r="E28" s="83">
        <f t="shared" si="0"/>
        <v>0</v>
      </c>
      <c r="F28" s="84" t="str">
        <f t="shared" si="1"/>
        <v/>
      </c>
      <c r="G28" s="62"/>
      <c r="H28" s="87"/>
    </row>
    <row r="29" spans="1:8" x14ac:dyDescent="0.25">
      <c r="A29" s="23"/>
      <c r="B29" s="17"/>
      <c r="C29" s="17"/>
      <c r="D29" s="17"/>
      <c r="E29" s="83">
        <f t="shared" si="0"/>
        <v>0</v>
      </c>
      <c r="F29" s="84" t="str">
        <f t="shared" si="1"/>
        <v/>
      </c>
      <c r="G29" s="62"/>
      <c r="H29" s="87"/>
    </row>
    <row r="30" spans="1:8" x14ac:dyDescent="0.25">
      <c r="A30" s="23"/>
      <c r="B30" s="17"/>
      <c r="C30" s="17"/>
      <c r="D30" s="17"/>
      <c r="E30" s="83">
        <f t="shared" si="0"/>
        <v>0</v>
      </c>
      <c r="F30" s="84" t="str">
        <f t="shared" si="1"/>
        <v/>
      </c>
      <c r="G30" s="62"/>
      <c r="H30" s="87"/>
    </row>
    <row r="31" spans="1:8" x14ac:dyDescent="0.25">
      <c r="A31" s="23"/>
      <c r="B31" s="17"/>
      <c r="C31" s="17"/>
      <c r="D31" s="17"/>
      <c r="E31" s="83">
        <f t="shared" si="0"/>
        <v>0</v>
      </c>
      <c r="F31" s="84" t="str">
        <f t="shared" si="1"/>
        <v/>
      </c>
      <c r="G31" s="62"/>
      <c r="H31" s="87"/>
    </row>
    <row r="32" spans="1:8" x14ac:dyDescent="0.25">
      <c r="A32" s="23"/>
      <c r="B32" s="17"/>
      <c r="C32" s="17"/>
      <c r="D32" s="17"/>
      <c r="E32" s="83">
        <f t="shared" si="0"/>
        <v>0</v>
      </c>
      <c r="F32" s="84" t="str">
        <f t="shared" si="1"/>
        <v/>
      </c>
      <c r="G32" s="62"/>
      <c r="H32" s="87"/>
    </row>
    <row r="33" spans="1:8" x14ac:dyDescent="0.25">
      <c r="A33" s="23"/>
      <c r="B33" s="17"/>
      <c r="C33" s="17"/>
      <c r="D33" s="17"/>
      <c r="E33" s="83">
        <f t="shared" si="0"/>
        <v>0</v>
      </c>
      <c r="F33" s="84" t="str">
        <f t="shared" si="1"/>
        <v/>
      </c>
      <c r="G33" s="62"/>
      <c r="H33" s="87"/>
    </row>
    <row r="34" spans="1:8" x14ac:dyDescent="0.25">
      <c r="A34" s="23"/>
      <c r="B34" s="17"/>
      <c r="C34" s="17"/>
      <c r="D34" s="17"/>
      <c r="E34" s="83">
        <f t="shared" si="0"/>
        <v>0</v>
      </c>
      <c r="F34" s="84" t="str">
        <f t="shared" si="1"/>
        <v/>
      </c>
      <c r="G34" s="62"/>
      <c r="H34" s="87"/>
    </row>
    <row r="35" spans="1:8" x14ac:dyDescent="0.25">
      <c r="A35" s="23"/>
      <c r="B35" s="17"/>
      <c r="C35" s="17"/>
      <c r="D35" s="17"/>
      <c r="E35" s="83">
        <f t="shared" si="0"/>
        <v>0</v>
      </c>
      <c r="F35" s="84" t="str">
        <f t="shared" si="1"/>
        <v/>
      </c>
      <c r="G35" s="62"/>
      <c r="H35" s="87"/>
    </row>
    <row r="36" spans="1:8" x14ac:dyDescent="0.25">
      <c r="A36" s="23"/>
      <c r="B36" s="17"/>
      <c r="C36" s="17"/>
      <c r="D36" s="17"/>
      <c r="E36" s="83">
        <f t="shared" si="0"/>
        <v>0</v>
      </c>
      <c r="F36" s="84" t="str">
        <f t="shared" si="1"/>
        <v/>
      </c>
      <c r="G36" s="62"/>
      <c r="H36" s="87"/>
    </row>
    <row r="37" spans="1:8" x14ac:dyDescent="0.25">
      <c r="A37" s="23"/>
      <c r="B37" s="17"/>
      <c r="C37" s="17"/>
      <c r="D37" s="17"/>
      <c r="E37" s="83">
        <f t="shared" si="0"/>
        <v>0</v>
      </c>
      <c r="F37" s="84" t="str">
        <f t="shared" si="1"/>
        <v/>
      </c>
      <c r="G37" s="62"/>
      <c r="H37" s="87"/>
    </row>
    <row r="38" spans="1:8" x14ac:dyDescent="0.25">
      <c r="A38" s="23"/>
      <c r="B38" s="17"/>
      <c r="C38" s="17"/>
      <c r="D38" s="17"/>
      <c r="E38" s="83">
        <f t="shared" si="0"/>
        <v>0</v>
      </c>
      <c r="F38" s="84" t="str">
        <f t="shared" si="1"/>
        <v/>
      </c>
      <c r="G38" s="62"/>
      <c r="H38" s="87"/>
    </row>
    <row r="39" spans="1:8" x14ac:dyDescent="0.25">
      <c r="A39" s="23"/>
      <c r="B39" s="17"/>
      <c r="C39" s="17"/>
      <c r="D39" s="17"/>
      <c r="E39" s="83">
        <f t="shared" si="0"/>
        <v>0</v>
      </c>
      <c r="F39" s="84" t="str">
        <f t="shared" si="1"/>
        <v/>
      </c>
      <c r="G39" s="62"/>
      <c r="H39" s="87"/>
    </row>
    <row r="40" spans="1:8" x14ac:dyDescent="0.25">
      <c r="A40" s="23"/>
      <c r="B40" s="17"/>
      <c r="C40" s="17"/>
      <c r="D40" s="17"/>
      <c r="E40" s="83">
        <f t="shared" si="0"/>
        <v>0</v>
      </c>
      <c r="F40" s="84" t="str">
        <f t="shared" si="1"/>
        <v/>
      </c>
      <c r="G40" s="62"/>
      <c r="H40" s="87"/>
    </row>
    <row r="41" spans="1:8" x14ac:dyDescent="0.25">
      <c r="A41" s="23"/>
      <c r="B41" s="17"/>
      <c r="C41" s="17"/>
      <c r="D41" s="17"/>
      <c r="E41" s="83">
        <f t="shared" si="0"/>
        <v>0</v>
      </c>
      <c r="F41" s="84" t="str">
        <f t="shared" si="1"/>
        <v/>
      </c>
      <c r="G41" s="62"/>
      <c r="H41" s="87"/>
    </row>
    <row r="42" spans="1:8" x14ac:dyDescent="0.25">
      <c r="A42" s="23"/>
      <c r="B42" s="17"/>
      <c r="C42" s="17"/>
      <c r="D42" s="17"/>
      <c r="E42" s="83">
        <f t="shared" si="0"/>
        <v>0</v>
      </c>
      <c r="F42" s="84" t="str">
        <f t="shared" si="1"/>
        <v/>
      </c>
      <c r="G42" s="62"/>
      <c r="H42" s="87"/>
    </row>
    <row r="43" spans="1:8" x14ac:dyDescent="0.25">
      <c r="A43" s="23"/>
      <c r="B43" s="17"/>
      <c r="C43" s="17"/>
      <c r="D43" s="17"/>
      <c r="E43" s="83">
        <f t="shared" si="0"/>
        <v>0</v>
      </c>
      <c r="F43" s="84" t="str">
        <f t="shared" si="1"/>
        <v/>
      </c>
      <c r="G43" s="62"/>
      <c r="H43" s="87"/>
    </row>
    <row r="44" spans="1:8" x14ac:dyDescent="0.25">
      <c r="A44" s="23"/>
      <c r="B44" s="17"/>
      <c r="C44" s="17"/>
      <c r="D44" s="17"/>
      <c r="E44" s="83">
        <f t="shared" si="0"/>
        <v>0</v>
      </c>
      <c r="F44" s="84" t="str">
        <f t="shared" si="1"/>
        <v/>
      </c>
      <c r="G44" s="62"/>
      <c r="H44" s="87"/>
    </row>
    <row r="45" spans="1:8" x14ac:dyDescent="0.25">
      <c r="A45" s="23"/>
      <c r="B45" s="17"/>
      <c r="C45" s="17"/>
      <c r="D45" s="17"/>
      <c r="E45" s="83">
        <f t="shared" si="0"/>
        <v>0</v>
      </c>
      <c r="F45" s="84" t="str">
        <f t="shared" si="1"/>
        <v/>
      </c>
      <c r="G45" s="62"/>
      <c r="H45" s="87"/>
    </row>
    <row r="46" spans="1:8" ht="15.75" thickBot="1" x14ac:dyDescent="0.3">
      <c r="A46" s="88"/>
      <c r="B46" s="89"/>
      <c r="C46" s="89"/>
      <c r="D46" s="89"/>
      <c r="E46" s="90">
        <f t="shared" si="0"/>
        <v>0</v>
      </c>
      <c r="F46" s="91" t="str">
        <f t="shared" si="1"/>
        <v/>
      </c>
      <c r="G46" s="92"/>
      <c r="H46" s="93"/>
    </row>
    <row r="47" spans="1:8" ht="15.75" thickBot="1" x14ac:dyDescent="0.3">
      <c r="A47" s="98"/>
      <c r="B47" s="99"/>
      <c r="C47" s="99"/>
      <c r="D47" s="99"/>
      <c r="E47" s="100">
        <f t="shared" si="0"/>
        <v>0</v>
      </c>
      <c r="F47" s="94" t="str">
        <f t="shared" si="1"/>
        <v/>
      </c>
      <c r="G47" s="101"/>
      <c r="H47" s="102"/>
    </row>
    <row r="48" spans="1:8" ht="15.75" thickBot="1" x14ac:dyDescent="0.3">
      <c r="D48" s="79" t="s">
        <v>17</v>
      </c>
      <c r="E48" s="80"/>
      <c r="F48" s="81">
        <f>SUM(F8:F47)</f>
        <v>0</v>
      </c>
    </row>
    <row r="50" spans="1:8" ht="15" customHeight="1" x14ac:dyDescent="0.25">
      <c r="A50" s="476" t="s">
        <v>36</v>
      </c>
      <c r="B50" s="476"/>
      <c r="C50" s="476"/>
      <c r="D50" s="476"/>
      <c r="E50" s="476"/>
      <c r="F50" s="476"/>
      <c r="G50" s="476"/>
      <c r="H50" s="476"/>
    </row>
    <row r="51" spans="1:8" x14ac:dyDescent="0.25">
      <c r="A51" s="476"/>
      <c r="B51" s="476"/>
      <c r="C51" s="476"/>
      <c r="D51" s="476"/>
      <c r="E51" s="476"/>
      <c r="F51" s="476"/>
      <c r="G51" s="476"/>
      <c r="H51" s="476"/>
    </row>
    <row r="52" spans="1:8" x14ac:dyDescent="0.25">
      <c r="A52" s="10"/>
      <c r="B52" s="10"/>
      <c r="C52" s="10"/>
      <c r="D52" s="10"/>
      <c r="E52" s="10"/>
      <c r="F52" s="10"/>
      <c r="G52" s="10"/>
      <c r="H52" s="10"/>
    </row>
    <row r="53" spans="1:8" x14ac:dyDescent="0.25">
      <c r="A53" s="10"/>
      <c r="B53" s="10"/>
      <c r="C53" s="10"/>
      <c r="D53" s="10"/>
      <c r="E53" s="10"/>
      <c r="F53" s="10"/>
      <c r="G53" s="10"/>
      <c r="H53" s="10"/>
    </row>
  </sheetData>
  <mergeCells count="1">
    <mergeCell ref="A50:H51"/>
  </mergeCells>
  <pageMargins left="0.39370078740157483" right="0.39370078740157483" top="0.98425196850393704" bottom="0.59055118110236227" header="0.31496062992125984" footer="0.31496062992125984"/>
  <pageSetup paperSize="9" scale="92" fitToHeight="0" orientation="portrait" r:id="rId1"/>
  <headerFooter>
    <oddHeader>&amp;LPříloha č.5 Smlouvy (6/9)&amp;R&amp;20VZOR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view="pageBreakPreview" zoomScale="90" zoomScaleNormal="60" zoomScaleSheetLayoutView="90" workbookViewId="0"/>
  </sheetViews>
  <sheetFormatPr defaultRowHeight="15" x14ac:dyDescent="0.25"/>
  <cols>
    <col min="1" max="1" width="12.7109375" customWidth="1"/>
    <col min="7" max="7" width="0" hidden="1" customWidth="1"/>
    <col min="8" max="8" width="17.28515625" bestFit="1" customWidth="1"/>
    <col min="10" max="10" width="20.7109375" customWidth="1"/>
  </cols>
  <sheetData>
    <row r="1" spans="1:10" ht="21" x14ac:dyDescent="0.35">
      <c r="A1" s="75" t="s">
        <v>221</v>
      </c>
      <c r="B1" s="5"/>
    </row>
    <row r="2" spans="1:10" x14ac:dyDescent="0.25">
      <c r="A2" s="76"/>
    </row>
    <row r="3" spans="1:10" ht="15.75" x14ac:dyDescent="0.25">
      <c r="A3" s="72" t="s">
        <v>252</v>
      </c>
      <c r="B3" s="318"/>
      <c r="C3" s="110"/>
      <c r="D3" s="77"/>
      <c r="E3" s="77"/>
      <c r="F3" s="77"/>
      <c r="H3" s="77"/>
    </row>
    <row r="4" spans="1:10" ht="15.75" x14ac:dyDescent="0.25">
      <c r="A4" s="73" t="s">
        <v>247</v>
      </c>
      <c r="B4" s="319"/>
      <c r="C4" s="111"/>
      <c r="D4" s="78"/>
      <c r="E4" s="78"/>
      <c r="F4" s="78"/>
      <c r="H4" s="78"/>
    </row>
    <row r="5" spans="1:10" ht="15.75" x14ac:dyDescent="0.25">
      <c r="A5" s="73" t="s">
        <v>244</v>
      </c>
      <c r="B5" s="319"/>
      <c r="C5" s="111"/>
      <c r="D5" s="78"/>
      <c r="E5" s="78"/>
      <c r="F5" s="78"/>
      <c r="H5" s="78"/>
    </row>
    <row r="7" spans="1:10" ht="45" x14ac:dyDescent="0.25">
      <c r="A7" s="9" t="s">
        <v>27</v>
      </c>
      <c r="B7" s="9" t="s">
        <v>3</v>
      </c>
      <c r="C7" s="9" t="s">
        <v>4</v>
      </c>
      <c r="D7" s="9" t="s">
        <v>28</v>
      </c>
      <c r="E7" s="9" t="s">
        <v>34</v>
      </c>
      <c r="F7" s="9" t="s">
        <v>35</v>
      </c>
      <c r="G7" s="9" t="s">
        <v>31</v>
      </c>
      <c r="H7" s="9" t="s">
        <v>212</v>
      </c>
      <c r="I7" s="9" t="s">
        <v>29</v>
      </c>
      <c r="J7" s="9" t="s">
        <v>30</v>
      </c>
    </row>
    <row r="8" spans="1:10" x14ac:dyDescent="0.25">
      <c r="A8" s="82"/>
      <c r="B8" s="17"/>
      <c r="C8" s="17"/>
      <c r="D8" s="18"/>
      <c r="E8" s="62"/>
      <c r="F8" s="62"/>
      <c r="G8" s="83">
        <f>D8*100</f>
        <v>0</v>
      </c>
      <c r="H8" s="84" t="str">
        <f>IF(I8="ANO",IF(G8&lt;700,700,G8),IF(I8="NE",0,IF(D8&gt;0,"VYPLŇ ZAVINĚNÍ","")))</f>
        <v/>
      </c>
      <c r="I8" s="62"/>
      <c r="J8" s="85"/>
    </row>
    <row r="9" spans="1:10" x14ac:dyDescent="0.25">
      <c r="A9" s="82"/>
      <c r="B9" s="17"/>
      <c r="C9" s="17"/>
      <c r="D9" s="17"/>
      <c r="E9" s="62"/>
      <c r="F9" s="62"/>
      <c r="G9" s="83">
        <f t="shared" ref="G9:G47" si="0">D9*100</f>
        <v>0</v>
      </c>
      <c r="H9" s="84" t="str">
        <f t="shared" ref="H9:H47" si="1">IF(I9="ANO",IF(G9&lt;700,700,G9),IF(I9="NE",0,IF(D9&gt;0,"VYPLŇ ZAVINĚNÍ","")))</f>
        <v/>
      </c>
      <c r="I9" s="62"/>
      <c r="J9" s="85"/>
    </row>
    <row r="10" spans="1:10" x14ac:dyDescent="0.25">
      <c r="A10" s="82"/>
      <c r="B10" s="17"/>
      <c r="C10" s="17"/>
      <c r="D10" s="17"/>
      <c r="E10" s="62"/>
      <c r="F10" s="62"/>
      <c r="G10" s="83">
        <f t="shared" si="0"/>
        <v>0</v>
      </c>
      <c r="H10" s="84" t="str">
        <f t="shared" si="1"/>
        <v/>
      </c>
      <c r="I10" s="62"/>
      <c r="J10" s="85"/>
    </row>
    <row r="11" spans="1:10" x14ac:dyDescent="0.25">
      <c r="A11" s="82"/>
      <c r="B11" s="17"/>
      <c r="C11" s="17"/>
      <c r="D11" s="17"/>
      <c r="E11" s="62"/>
      <c r="F11" s="62"/>
      <c r="G11" s="83">
        <f t="shared" si="0"/>
        <v>0</v>
      </c>
      <c r="H11" s="84" t="str">
        <f t="shared" si="1"/>
        <v/>
      </c>
      <c r="I11" s="62"/>
      <c r="J11" s="85"/>
    </row>
    <row r="12" spans="1:10" x14ac:dyDescent="0.25">
      <c r="A12" s="17"/>
      <c r="B12" s="17"/>
      <c r="C12" s="17"/>
      <c r="D12" s="17"/>
      <c r="E12" s="17"/>
      <c r="F12" s="17"/>
      <c r="G12" s="83">
        <f t="shared" si="0"/>
        <v>0</v>
      </c>
      <c r="H12" s="84" t="str">
        <f t="shared" si="1"/>
        <v/>
      </c>
      <c r="I12" s="62"/>
      <c r="J12" s="85"/>
    </row>
    <row r="13" spans="1:10" x14ac:dyDescent="0.25">
      <c r="A13" s="17"/>
      <c r="B13" s="17"/>
      <c r="C13" s="17"/>
      <c r="D13" s="17"/>
      <c r="E13" s="17"/>
      <c r="F13" s="17"/>
      <c r="G13" s="83">
        <f t="shared" si="0"/>
        <v>0</v>
      </c>
      <c r="H13" s="84" t="str">
        <f t="shared" si="1"/>
        <v/>
      </c>
      <c r="I13" s="62"/>
      <c r="J13" s="85"/>
    </row>
    <row r="14" spans="1:10" x14ac:dyDescent="0.25">
      <c r="A14" s="17"/>
      <c r="B14" s="17"/>
      <c r="C14" s="17"/>
      <c r="D14" s="17"/>
      <c r="E14" s="17"/>
      <c r="F14" s="17"/>
      <c r="G14" s="83">
        <f t="shared" si="0"/>
        <v>0</v>
      </c>
      <c r="H14" s="84" t="str">
        <f t="shared" si="1"/>
        <v/>
      </c>
      <c r="I14" s="62"/>
      <c r="J14" s="85"/>
    </row>
    <row r="15" spans="1:10" x14ac:dyDescent="0.25">
      <c r="A15" s="17"/>
      <c r="B15" s="17"/>
      <c r="C15" s="17"/>
      <c r="D15" s="17"/>
      <c r="E15" s="17"/>
      <c r="F15" s="17"/>
      <c r="G15" s="83">
        <f t="shared" si="0"/>
        <v>0</v>
      </c>
      <c r="H15" s="84" t="str">
        <f t="shared" si="1"/>
        <v/>
      </c>
      <c r="I15" s="62"/>
      <c r="J15" s="85"/>
    </row>
    <row r="16" spans="1:10" x14ac:dyDescent="0.25">
      <c r="A16" s="17"/>
      <c r="B16" s="17"/>
      <c r="C16" s="17"/>
      <c r="D16" s="17"/>
      <c r="E16" s="17"/>
      <c r="F16" s="17"/>
      <c r="G16" s="83">
        <f t="shared" si="0"/>
        <v>0</v>
      </c>
      <c r="H16" s="84" t="str">
        <f t="shared" si="1"/>
        <v/>
      </c>
      <c r="I16" s="62"/>
      <c r="J16" s="85"/>
    </row>
    <row r="17" spans="1:10" x14ac:dyDescent="0.25">
      <c r="A17" s="17"/>
      <c r="B17" s="17"/>
      <c r="C17" s="17"/>
      <c r="D17" s="17"/>
      <c r="E17" s="17"/>
      <c r="F17" s="17"/>
      <c r="G17" s="83">
        <f t="shared" si="0"/>
        <v>0</v>
      </c>
      <c r="H17" s="84" t="str">
        <f t="shared" si="1"/>
        <v/>
      </c>
      <c r="I17" s="62"/>
      <c r="J17" s="85"/>
    </row>
    <row r="18" spans="1:10" x14ac:dyDescent="0.25">
      <c r="A18" s="17"/>
      <c r="B18" s="17"/>
      <c r="C18" s="17"/>
      <c r="D18" s="17"/>
      <c r="E18" s="17"/>
      <c r="F18" s="17"/>
      <c r="G18" s="83">
        <f t="shared" si="0"/>
        <v>0</v>
      </c>
      <c r="H18" s="84" t="str">
        <f t="shared" si="1"/>
        <v/>
      </c>
      <c r="I18" s="62"/>
      <c r="J18" s="85"/>
    </row>
    <row r="19" spans="1:10" x14ac:dyDescent="0.25">
      <c r="A19" s="17"/>
      <c r="B19" s="17"/>
      <c r="C19" s="17"/>
      <c r="D19" s="17"/>
      <c r="E19" s="17"/>
      <c r="F19" s="17"/>
      <c r="G19" s="83">
        <f t="shared" si="0"/>
        <v>0</v>
      </c>
      <c r="H19" s="84" t="str">
        <f t="shared" si="1"/>
        <v/>
      </c>
      <c r="I19" s="62"/>
      <c r="J19" s="85"/>
    </row>
    <row r="20" spans="1:10" x14ac:dyDescent="0.25">
      <c r="A20" s="17"/>
      <c r="B20" s="17"/>
      <c r="C20" s="17"/>
      <c r="D20" s="17"/>
      <c r="E20" s="17"/>
      <c r="F20" s="17"/>
      <c r="G20" s="83">
        <f t="shared" si="0"/>
        <v>0</v>
      </c>
      <c r="H20" s="84" t="str">
        <f t="shared" si="1"/>
        <v/>
      </c>
      <c r="I20" s="62"/>
      <c r="J20" s="85"/>
    </row>
    <row r="21" spans="1:10" x14ac:dyDescent="0.25">
      <c r="A21" s="17"/>
      <c r="B21" s="17"/>
      <c r="C21" s="17"/>
      <c r="D21" s="17"/>
      <c r="E21" s="17"/>
      <c r="F21" s="17"/>
      <c r="G21" s="83">
        <f t="shared" si="0"/>
        <v>0</v>
      </c>
      <c r="H21" s="84" t="str">
        <f t="shared" si="1"/>
        <v/>
      </c>
      <c r="I21" s="62"/>
      <c r="J21" s="85"/>
    </row>
    <row r="22" spans="1:10" x14ac:dyDescent="0.25">
      <c r="A22" s="17"/>
      <c r="B22" s="17"/>
      <c r="C22" s="17"/>
      <c r="D22" s="17"/>
      <c r="E22" s="17"/>
      <c r="F22" s="17"/>
      <c r="G22" s="83">
        <f t="shared" si="0"/>
        <v>0</v>
      </c>
      <c r="H22" s="84" t="str">
        <f t="shared" si="1"/>
        <v/>
      </c>
      <c r="I22" s="62"/>
      <c r="J22" s="85"/>
    </row>
    <row r="23" spans="1:10" x14ac:dyDescent="0.25">
      <c r="A23" s="17"/>
      <c r="B23" s="17"/>
      <c r="C23" s="17"/>
      <c r="D23" s="17"/>
      <c r="E23" s="17"/>
      <c r="F23" s="17"/>
      <c r="G23" s="83">
        <f t="shared" si="0"/>
        <v>0</v>
      </c>
      <c r="H23" s="84" t="str">
        <f t="shared" si="1"/>
        <v/>
      </c>
      <c r="I23" s="62"/>
      <c r="J23" s="85"/>
    </row>
    <row r="24" spans="1:10" x14ac:dyDescent="0.25">
      <c r="A24" s="17"/>
      <c r="B24" s="17"/>
      <c r="C24" s="17"/>
      <c r="D24" s="17"/>
      <c r="E24" s="17"/>
      <c r="F24" s="17"/>
      <c r="G24" s="83">
        <f t="shared" si="0"/>
        <v>0</v>
      </c>
      <c r="H24" s="84" t="str">
        <f t="shared" si="1"/>
        <v/>
      </c>
      <c r="I24" s="62"/>
      <c r="J24" s="85"/>
    </row>
    <row r="25" spans="1:10" x14ac:dyDescent="0.25">
      <c r="A25" s="17"/>
      <c r="B25" s="17"/>
      <c r="C25" s="17"/>
      <c r="D25" s="17"/>
      <c r="E25" s="17"/>
      <c r="F25" s="17"/>
      <c r="G25" s="83">
        <f t="shared" si="0"/>
        <v>0</v>
      </c>
      <c r="H25" s="84" t="str">
        <f t="shared" si="1"/>
        <v/>
      </c>
      <c r="I25" s="62"/>
      <c r="J25" s="85"/>
    </row>
    <row r="26" spans="1:10" x14ac:dyDescent="0.25">
      <c r="A26" s="17"/>
      <c r="B26" s="17"/>
      <c r="C26" s="17"/>
      <c r="D26" s="17"/>
      <c r="E26" s="17"/>
      <c r="F26" s="17"/>
      <c r="G26" s="83">
        <f t="shared" si="0"/>
        <v>0</v>
      </c>
      <c r="H26" s="84" t="str">
        <f t="shared" si="1"/>
        <v/>
      </c>
      <c r="I26" s="62"/>
      <c r="J26" s="85"/>
    </row>
    <row r="27" spans="1:10" x14ac:dyDescent="0.25">
      <c r="A27" s="17"/>
      <c r="B27" s="17"/>
      <c r="C27" s="17"/>
      <c r="D27" s="17"/>
      <c r="E27" s="17"/>
      <c r="F27" s="17"/>
      <c r="G27" s="83">
        <f t="shared" si="0"/>
        <v>0</v>
      </c>
      <c r="H27" s="84" t="str">
        <f t="shared" si="1"/>
        <v/>
      </c>
      <c r="I27" s="62"/>
      <c r="J27" s="85"/>
    </row>
    <row r="28" spans="1:10" x14ac:dyDescent="0.25">
      <c r="A28" s="17"/>
      <c r="B28" s="17"/>
      <c r="C28" s="17"/>
      <c r="D28" s="17"/>
      <c r="E28" s="17"/>
      <c r="F28" s="17"/>
      <c r="G28" s="83">
        <f t="shared" si="0"/>
        <v>0</v>
      </c>
      <c r="H28" s="84" t="str">
        <f t="shared" si="1"/>
        <v/>
      </c>
      <c r="I28" s="62"/>
      <c r="J28" s="85"/>
    </row>
    <row r="29" spans="1:10" x14ac:dyDescent="0.25">
      <c r="A29" s="17"/>
      <c r="B29" s="17"/>
      <c r="C29" s="17"/>
      <c r="D29" s="17"/>
      <c r="E29" s="17"/>
      <c r="F29" s="17"/>
      <c r="G29" s="83">
        <f t="shared" si="0"/>
        <v>0</v>
      </c>
      <c r="H29" s="84" t="str">
        <f t="shared" si="1"/>
        <v/>
      </c>
      <c r="I29" s="62"/>
      <c r="J29" s="85"/>
    </row>
    <row r="30" spans="1:10" x14ac:dyDescent="0.25">
      <c r="A30" s="17"/>
      <c r="B30" s="17"/>
      <c r="C30" s="17"/>
      <c r="D30" s="17"/>
      <c r="E30" s="17"/>
      <c r="F30" s="17"/>
      <c r="G30" s="83">
        <f t="shared" si="0"/>
        <v>0</v>
      </c>
      <c r="H30" s="84" t="str">
        <f t="shared" si="1"/>
        <v/>
      </c>
      <c r="I30" s="62"/>
      <c r="J30" s="85"/>
    </row>
    <row r="31" spans="1:10" x14ac:dyDescent="0.25">
      <c r="A31" s="17"/>
      <c r="B31" s="17"/>
      <c r="C31" s="17"/>
      <c r="D31" s="17"/>
      <c r="E31" s="17"/>
      <c r="F31" s="17"/>
      <c r="G31" s="83">
        <f t="shared" si="0"/>
        <v>0</v>
      </c>
      <c r="H31" s="84" t="str">
        <f t="shared" si="1"/>
        <v/>
      </c>
      <c r="I31" s="62"/>
      <c r="J31" s="85"/>
    </row>
    <row r="32" spans="1:10" x14ac:dyDescent="0.25">
      <c r="A32" s="17"/>
      <c r="B32" s="17"/>
      <c r="C32" s="17"/>
      <c r="D32" s="17"/>
      <c r="E32" s="17"/>
      <c r="F32" s="17"/>
      <c r="G32" s="83">
        <f t="shared" si="0"/>
        <v>0</v>
      </c>
      <c r="H32" s="84" t="str">
        <f t="shared" si="1"/>
        <v/>
      </c>
      <c r="I32" s="62"/>
      <c r="J32" s="85"/>
    </row>
    <row r="33" spans="1:10" x14ac:dyDescent="0.25">
      <c r="A33" s="17"/>
      <c r="B33" s="17"/>
      <c r="C33" s="17"/>
      <c r="D33" s="17"/>
      <c r="E33" s="17"/>
      <c r="F33" s="17"/>
      <c r="G33" s="83">
        <f t="shared" si="0"/>
        <v>0</v>
      </c>
      <c r="H33" s="84" t="str">
        <f t="shared" si="1"/>
        <v/>
      </c>
      <c r="I33" s="62"/>
      <c r="J33" s="85"/>
    </row>
    <row r="34" spans="1:10" x14ac:dyDescent="0.25">
      <c r="A34" s="17"/>
      <c r="B34" s="17"/>
      <c r="C34" s="17"/>
      <c r="D34" s="17"/>
      <c r="E34" s="17"/>
      <c r="F34" s="17"/>
      <c r="G34" s="83">
        <f t="shared" si="0"/>
        <v>0</v>
      </c>
      <c r="H34" s="84" t="str">
        <f t="shared" si="1"/>
        <v/>
      </c>
      <c r="I34" s="62"/>
      <c r="J34" s="85"/>
    </row>
    <row r="35" spans="1:10" x14ac:dyDescent="0.25">
      <c r="A35" s="17"/>
      <c r="B35" s="17"/>
      <c r="C35" s="17"/>
      <c r="D35" s="17"/>
      <c r="E35" s="17"/>
      <c r="F35" s="17"/>
      <c r="G35" s="83">
        <f t="shared" si="0"/>
        <v>0</v>
      </c>
      <c r="H35" s="84" t="str">
        <f t="shared" si="1"/>
        <v/>
      </c>
      <c r="I35" s="62"/>
      <c r="J35" s="85"/>
    </row>
    <row r="36" spans="1:10" x14ac:dyDescent="0.25">
      <c r="A36" s="17"/>
      <c r="B36" s="17"/>
      <c r="C36" s="17"/>
      <c r="D36" s="17"/>
      <c r="E36" s="17"/>
      <c r="F36" s="17"/>
      <c r="G36" s="83">
        <f t="shared" si="0"/>
        <v>0</v>
      </c>
      <c r="H36" s="84" t="str">
        <f t="shared" si="1"/>
        <v/>
      </c>
      <c r="I36" s="62"/>
      <c r="J36" s="85"/>
    </row>
    <row r="37" spans="1:10" x14ac:dyDescent="0.25">
      <c r="A37" s="17"/>
      <c r="B37" s="17"/>
      <c r="C37" s="17"/>
      <c r="D37" s="17"/>
      <c r="E37" s="17"/>
      <c r="F37" s="17"/>
      <c r="G37" s="83">
        <f t="shared" si="0"/>
        <v>0</v>
      </c>
      <c r="H37" s="84" t="str">
        <f t="shared" si="1"/>
        <v/>
      </c>
      <c r="I37" s="62"/>
      <c r="J37" s="85"/>
    </row>
    <row r="38" spans="1:10" x14ac:dyDescent="0.25">
      <c r="A38" s="17"/>
      <c r="B38" s="17"/>
      <c r="C38" s="17"/>
      <c r="D38" s="17"/>
      <c r="E38" s="17"/>
      <c r="F38" s="17"/>
      <c r="G38" s="83">
        <f t="shared" si="0"/>
        <v>0</v>
      </c>
      <c r="H38" s="84" t="str">
        <f t="shared" si="1"/>
        <v/>
      </c>
      <c r="I38" s="62"/>
      <c r="J38" s="85"/>
    </row>
    <row r="39" spans="1:10" x14ac:dyDescent="0.25">
      <c r="A39" s="17"/>
      <c r="B39" s="17"/>
      <c r="C39" s="17"/>
      <c r="D39" s="17"/>
      <c r="E39" s="17"/>
      <c r="F39" s="17"/>
      <c r="G39" s="83">
        <f t="shared" si="0"/>
        <v>0</v>
      </c>
      <c r="H39" s="84" t="str">
        <f t="shared" si="1"/>
        <v/>
      </c>
      <c r="I39" s="62"/>
      <c r="J39" s="85"/>
    </row>
    <row r="40" spans="1:10" x14ac:dyDescent="0.25">
      <c r="A40" s="17"/>
      <c r="B40" s="17"/>
      <c r="C40" s="17"/>
      <c r="D40" s="17"/>
      <c r="E40" s="17"/>
      <c r="F40" s="17"/>
      <c r="G40" s="83">
        <f t="shared" si="0"/>
        <v>0</v>
      </c>
      <c r="H40" s="84" t="str">
        <f t="shared" si="1"/>
        <v/>
      </c>
      <c r="I40" s="62"/>
      <c r="J40" s="85"/>
    </row>
    <row r="41" spans="1:10" x14ac:dyDescent="0.25">
      <c r="A41" s="17"/>
      <c r="B41" s="17"/>
      <c r="C41" s="17"/>
      <c r="D41" s="17"/>
      <c r="E41" s="17"/>
      <c r="F41" s="17"/>
      <c r="G41" s="83">
        <f t="shared" si="0"/>
        <v>0</v>
      </c>
      <c r="H41" s="84" t="str">
        <f t="shared" si="1"/>
        <v/>
      </c>
      <c r="I41" s="62"/>
      <c r="J41" s="85"/>
    </row>
    <row r="42" spans="1:10" x14ac:dyDescent="0.25">
      <c r="A42" s="17"/>
      <c r="B42" s="17"/>
      <c r="C42" s="17"/>
      <c r="D42" s="17"/>
      <c r="E42" s="17"/>
      <c r="F42" s="17"/>
      <c r="G42" s="83">
        <f t="shared" si="0"/>
        <v>0</v>
      </c>
      <c r="H42" s="84" t="str">
        <f t="shared" si="1"/>
        <v/>
      </c>
      <c r="I42" s="62"/>
      <c r="J42" s="85"/>
    </row>
    <row r="43" spans="1:10" x14ac:dyDescent="0.25">
      <c r="A43" s="17"/>
      <c r="B43" s="17"/>
      <c r="C43" s="17"/>
      <c r="D43" s="17"/>
      <c r="E43" s="17"/>
      <c r="F43" s="17"/>
      <c r="G43" s="83">
        <f t="shared" si="0"/>
        <v>0</v>
      </c>
      <c r="H43" s="84" t="str">
        <f t="shared" si="1"/>
        <v/>
      </c>
      <c r="I43" s="62"/>
      <c r="J43" s="85"/>
    </row>
    <row r="44" spans="1:10" x14ac:dyDescent="0.25">
      <c r="A44" s="17"/>
      <c r="B44" s="17"/>
      <c r="C44" s="17"/>
      <c r="D44" s="17"/>
      <c r="E44" s="17"/>
      <c r="F44" s="17"/>
      <c r="G44" s="83">
        <f t="shared" si="0"/>
        <v>0</v>
      </c>
      <c r="H44" s="84" t="str">
        <f t="shared" si="1"/>
        <v/>
      </c>
      <c r="I44" s="62"/>
      <c r="J44" s="85"/>
    </row>
    <row r="45" spans="1:10" x14ac:dyDescent="0.25">
      <c r="A45" s="17"/>
      <c r="B45" s="17"/>
      <c r="C45" s="17"/>
      <c r="D45" s="17"/>
      <c r="E45" s="17"/>
      <c r="F45" s="17"/>
      <c r="G45" s="83">
        <f t="shared" si="0"/>
        <v>0</v>
      </c>
      <c r="H45" s="84" t="str">
        <f t="shared" si="1"/>
        <v/>
      </c>
      <c r="I45" s="62"/>
      <c r="J45" s="85"/>
    </row>
    <row r="46" spans="1:10" x14ac:dyDescent="0.25">
      <c r="A46" s="17"/>
      <c r="B46" s="17"/>
      <c r="C46" s="17"/>
      <c r="D46" s="17"/>
      <c r="E46" s="17"/>
      <c r="F46" s="17"/>
      <c r="G46" s="83">
        <f t="shared" si="0"/>
        <v>0</v>
      </c>
      <c r="H46" s="84" t="str">
        <f t="shared" si="1"/>
        <v/>
      </c>
      <c r="I46" s="62"/>
      <c r="J46" s="85"/>
    </row>
    <row r="47" spans="1:10" x14ac:dyDescent="0.25">
      <c r="A47" s="17"/>
      <c r="B47" s="17"/>
      <c r="C47" s="17"/>
      <c r="D47" s="17"/>
      <c r="E47" s="17"/>
      <c r="F47" s="17"/>
      <c r="G47" s="83">
        <f t="shared" si="0"/>
        <v>0</v>
      </c>
      <c r="H47" s="84" t="str">
        <f t="shared" si="1"/>
        <v/>
      </c>
      <c r="I47" s="62"/>
      <c r="J47" s="85"/>
    </row>
    <row r="48" spans="1:10" ht="15.75" thickBot="1" x14ac:dyDescent="0.3">
      <c r="F48" s="79" t="s">
        <v>17</v>
      </c>
      <c r="G48" s="80"/>
      <c r="H48" s="81">
        <f>SUM(H8:H47)</f>
        <v>0</v>
      </c>
    </row>
    <row r="50" spans="1:10" ht="15" customHeight="1" x14ac:dyDescent="0.25">
      <c r="A50" s="476" t="s">
        <v>37</v>
      </c>
      <c r="B50" s="476"/>
      <c r="C50" s="476"/>
      <c r="D50" s="476"/>
      <c r="E50" s="476"/>
      <c r="F50" s="476"/>
      <c r="G50" s="476"/>
      <c r="H50" s="476"/>
      <c r="I50" s="476"/>
      <c r="J50" s="476"/>
    </row>
    <row r="51" spans="1:10" x14ac:dyDescent="0.25">
      <c r="A51" s="476"/>
      <c r="B51" s="476"/>
      <c r="C51" s="476"/>
      <c r="D51" s="476"/>
      <c r="E51" s="476"/>
      <c r="F51" s="476"/>
      <c r="G51" s="476"/>
      <c r="H51" s="476"/>
      <c r="I51" s="476"/>
      <c r="J51" s="476"/>
    </row>
    <row r="52" spans="1:10" x14ac:dyDescent="0.25">
      <c r="A52" s="476"/>
      <c r="B52" s="476"/>
      <c r="C52" s="476"/>
      <c r="D52" s="476"/>
      <c r="E52" s="476"/>
      <c r="F52" s="476"/>
      <c r="G52" s="476"/>
      <c r="H52" s="476"/>
      <c r="I52" s="476"/>
      <c r="J52" s="476"/>
    </row>
    <row r="53" spans="1:10" x14ac:dyDescent="0.25">
      <c r="A53" s="476"/>
      <c r="B53" s="476"/>
      <c r="C53" s="476"/>
      <c r="D53" s="476"/>
      <c r="E53" s="476"/>
      <c r="F53" s="476"/>
      <c r="G53" s="476"/>
      <c r="H53" s="476"/>
      <c r="I53" s="476"/>
      <c r="J53" s="476"/>
    </row>
  </sheetData>
  <mergeCells count="1">
    <mergeCell ref="A50:J53"/>
  </mergeCells>
  <pageMargins left="0.39370078740157483" right="0.39370078740157483" top="0.98425196850393704" bottom="0.59055118110236227" header="0.31496062992125984" footer="0.31496062992125984"/>
  <pageSetup paperSize="9" scale="90" fitToHeight="0" orientation="portrait" r:id="rId1"/>
  <headerFooter>
    <oddHeader>&amp;LPříloha č.5 Smlouvy (7/9)&amp;R&amp;20VZOR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3"/>
  <sheetViews>
    <sheetView showGridLines="0" view="pageBreakPreview" zoomScale="90" zoomScaleNormal="85" zoomScaleSheetLayoutView="90" workbookViewId="0"/>
  </sheetViews>
  <sheetFormatPr defaultRowHeight="14.25" x14ac:dyDescent="0.2"/>
  <cols>
    <col min="1" max="1" width="19.85546875" style="76" customWidth="1"/>
    <col min="2" max="2" width="19.42578125" style="76" customWidth="1"/>
    <col min="3" max="3" width="12.7109375" style="76" customWidth="1"/>
    <col min="4" max="4" width="24.42578125" style="76" bestFit="1" customWidth="1"/>
    <col min="5" max="5" width="15.7109375" style="76" customWidth="1"/>
    <col min="6" max="7" width="14.85546875" style="76" customWidth="1"/>
    <col min="8" max="8" width="9.140625" style="76"/>
    <col min="9" max="9" width="16.5703125" style="76" bestFit="1" customWidth="1"/>
    <col min="10" max="10" width="12.5703125" style="76" bestFit="1" customWidth="1"/>
    <col min="11" max="12" width="15.7109375" style="76" customWidth="1"/>
    <col min="13" max="13" width="15.7109375" style="76" hidden="1" customWidth="1"/>
    <col min="14" max="14" width="15.7109375" style="76" customWidth="1"/>
    <col min="15" max="15" width="15.7109375" style="76" hidden="1" customWidth="1"/>
    <col min="16" max="16" width="10.42578125" style="76" bestFit="1" customWidth="1"/>
    <col min="17" max="16384" width="9.140625" style="76"/>
  </cols>
  <sheetData>
    <row r="1" spans="1:18" ht="20.25" x14ac:dyDescent="0.3">
      <c r="A1" s="75" t="s">
        <v>268</v>
      </c>
      <c r="B1" s="75"/>
      <c r="C1" s="75"/>
    </row>
    <row r="3" spans="1:18" ht="16.5" thickBot="1" x14ac:dyDescent="0.3">
      <c r="A3" s="160" t="s">
        <v>252</v>
      </c>
      <c r="B3" s="477"/>
      <c r="C3" s="477"/>
      <c r="D3" s="477"/>
      <c r="E3" s="477"/>
      <c r="F3" s="161"/>
      <c r="G3" s="161"/>
      <c r="H3" s="161"/>
    </row>
    <row r="4" spans="1:18" ht="16.5" thickBot="1" x14ac:dyDescent="0.3">
      <c r="A4" s="160" t="s">
        <v>247</v>
      </c>
      <c r="B4" s="346" t="s">
        <v>186</v>
      </c>
      <c r="C4" s="333"/>
      <c r="D4" s="346" t="s">
        <v>187</v>
      </c>
      <c r="E4" s="333"/>
      <c r="F4" s="161"/>
      <c r="G4" s="161"/>
      <c r="H4" s="161"/>
    </row>
    <row r="5" spans="1:18" ht="15.75" x14ac:dyDescent="0.25">
      <c r="A5" s="160" t="s">
        <v>244</v>
      </c>
      <c r="B5" s="477"/>
      <c r="C5" s="477"/>
      <c r="D5" s="477"/>
      <c r="E5" s="477"/>
      <c r="F5" s="161"/>
      <c r="G5" s="161"/>
      <c r="H5" s="161"/>
    </row>
    <row r="7" spans="1:18" ht="15" x14ac:dyDescent="0.25">
      <c r="A7" s="240">
        <v>1</v>
      </c>
      <c r="B7" s="240">
        <v>2</v>
      </c>
      <c r="C7" s="240">
        <v>3</v>
      </c>
      <c r="D7" s="240">
        <v>4</v>
      </c>
      <c r="E7" s="240" t="s">
        <v>190</v>
      </c>
      <c r="F7" s="240" t="s">
        <v>191</v>
      </c>
      <c r="G7" s="343">
        <v>6</v>
      </c>
      <c r="H7" s="240">
        <v>7</v>
      </c>
      <c r="I7" s="240">
        <v>8</v>
      </c>
      <c r="J7" s="343">
        <v>9</v>
      </c>
      <c r="K7" s="240">
        <v>10</v>
      </c>
      <c r="L7" s="240">
        <v>11</v>
      </c>
      <c r="M7" s="340">
        <v>11</v>
      </c>
      <c r="N7" s="240">
        <v>12</v>
      </c>
      <c r="O7" s="340">
        <v>12</v>
      </c>
      <c r="P7" s="240">
        <v>13</v>
      </c>
      <c r="Q7" s="240">
        <v>14</v>
      </c>
      <c r="R7" s="240">
        <v>15</v>
      </c>
    </row>
    <row r="8" spans="1:18" ht="33.75" x14ac:dyDescent="0.2">
      <c r="A8" s="9" t="s">
        <v>38</v>
      </c>
      <c r="B8" s="9" t="s">
        <v>46</v>
      </c>
      <c r="C8" s="9" t="s">
        <v>47</v>
      </c>
      <c r="D8" s="9" t="s">
        <v>48</v>
      </c>
      <c r="E8" s="9" t="s">
        <v>184</v>
      </c>
      <c r="F8" s="9" t="s">
        <v>185</v>
      </c>
      <c r="G8" s="341" t="s">
        <v>188</v>
      </c>
      <c r="H8" s="9" t="s">
        <v>39</v>
      </c>
      <c r="I8" s="9" t="s">
        <v>40</v>
      </c>
      <c r="J8" s="341" t="s">
        <v>41</v>
      </c>
      <c r="K8" s="9" t="s">
        <v>94</v>
      </c>
      <c r="L8" s="9" t="s">
        <v>93</v>
      </c>
      <c r="M8" s="341" t="s">
        <v>93</v>
      </c>
      <c r="N8" s="9" t="s">
        <v>95</v>
      </c>
      <c r="O8" s="341" t="s">
        <v>95</v>
      </c>
      <c r="P8" s="9" t="s">
        <v>42</v>
      </c>
      <c r="Q8" s="9" t="s">
        <v>43</v>
      </c>
      <c r="R8" s="9" t="s">
        <v>44</v>
      </c>
    </row>
    <row r="9" spans="1:18" x14ac:dyDescent="0.2">
      <c r="A9" s="334"/>
      <c r="B9" s="334"/>
      <c r="C9" s="335"/>
      <c r="D9" s="336"/>
      <c r="E9" s="337"/>
      <c r="F9" s="337"/>
      <c r="G9" s="344" t="str">
        <f>IF(E9&lt;&gt;0,IF(F9&lt;&gt;0,IF(D9&lt;&gt;"Operativní záloha",($C$4-F9)/12+($E$4-E9),""),""),"")</f>
        <v/>
      </c>
      <c r="H9" s="335"/>
      <c r="I9" s="338"/>
      <c r="J9" s="345" t="str">
        <f>IF(H9=0,"",IF(I9=0,"",H9+I9))</f>
        <v/>
      </c>
      <c r="K9" s="336"/>
      <c r="L9" s="336"/>
      <c r="M9" s="342" t="str">
        <f>IF(D9="","",IF(D9=$A$61,"",IF(D9=$A$62,"",L9)))</f>
        <v/>
      </c>
      <c r="N9" s="336"/>
      <c r="O9" s="342" t="str">
        <f>IF(D9="","",IF(D9=$A$61,"",IF(D9=$A$62,"",N9)))</f>
        <v/>
      </c>
      <c r="P9" s="336"/>
      <c r="Q9" s="336"/>
      <c r="R9" s="339"/>
    </row>
    <row r="10" spans="1:18" x14ac:dyDescent="0.2">
      <c r="A10" s="334"/>
      <c r="B10" s="334"/>
      <c r="C10" s="335"/>
      <c r="D10" s="336"/>
      <c r="E10" s="337"/>
      <c r="F10" s="337"/>
      <c r="G10" s="344" t="str">
        <f>IF(E10&lt;&gt;0,IF(F10&lt;&gt;0,IF(D10&lt;&gt;"Operativní záloha",($C$4-F10)/12+($E$4-E10),""),""),"")</f>
        <v/>
      </c>
      <c r="H10" s="335"/>
      <c r="I10" s="338"/>
      <c r="J10" s="345" t="str">
        <f t="shared" ref="J10:J34" si="0">IF(H10=0,"",IF(I10=0,"",H10+I10))</f>
        <v/>
      </c>
      <c r="K10" s="336"/>
      <c r="L10" s="336"/>
      <c r="M10" s="342" t="str">
        <f t="shared" ref="M10:M34" si="1">IF(D10="","",IF(D10=$A$61,"",IF(D10=$A$62,"",L10)))</f>
        <v/>
      </c>
      <c r="N10" s="336"/>
      <c r="O10" s="342" t="str">
        <f t="shared" ref="O10:O34" si="2">IF(D10="","",IF(D10=$A$61,"",IF(D10=$A$62,"",N10)))</f>
        <v/>
      </c>
      <c r="P10" s="336"/>
      <c r="Q10" s="336"/>
      <c r="R10" s="339"/>
    </row>
    <row r="11" spans="1:18" x14ac:dyDescent="0.2">
      <c r="A11" s="334"/>
      <c r="B11" s="334"/>
      <c r="C11" s="335"/>
      <c r="D11" s="336"/>
      <c r="E11" s="337"/>
      <c r="F11" s="337"/>
      <c r="G11" s="344" t="str">
        <f t="shared" ref="G11:G34" si="3">IF(E11&lt;&gt;0,IF(F11&lt;&gt;0,IF(D11&lt;&gt;"Operativní záloha",($C$4-F11)/12+($E$4-E11),""),""),"")</f>
        <v/>
      </c>
      <c r="H11" s="335"/>
      <c r="I11" s="338"/>
      <c r="J11" s="345" t="str">
        <f t="shared" si="0"/>
        <v/>
      </c>
      <c r="K11" s="336"/>
      <c r="L11" s="336"/>
      <c r="M11" s="342" t="str">
        <f t="shared" si="1"/>
        <v/>
      </c>
      <c r="N11" s="336"/>
      <c r="O11" s="342" t="str">
        <f t="shared" si="2"/>
        <v/>
      </c>
      <c r="P11" s="336"/>
      <c r="Q11" s="336"/>
      <c r="R11" s="339"/>
    </row>
    <row r="12" spans="1:18" x14ac:dyDescent="0.2">
      <c r="A12" s="334"/>
      <c r="B12" s="334"/>
      <c r="C12" s="335"/>
      <c r="D12" s="336"/>
      <c r="E12" s="337"/>
      <c r="F12" s="337"/>
      <c r="G12" s="344" t="str">
        <f t="shared" si="3"/>
        <v/>
      </c>
      <c r="H12" s="335"/>
      <c r="I12" s="338"/>
      <c r="J12" s="345" t="str">
        <f t="shared" si="0"/>
        <v/>
      </c>
      <c r="K12" s="336"/>
      <c r="L12" s="336"/>
      <c r="M12" s="342" t="str">
        <f t="shared" si="1"/>
        <v/>
      </c>
      <c r="N12" s="336"/>
      <c r="O12" s="342" t="str">
        <f t="shared" si="2"/>
        <v/>
      </c>
      <c r="P12" s="336"/>
      <c r="Q12" s="336"/>
      <c r="R12" s="339"/>
    </row>
    <row r="13" spans="1:18" x14ac:dyDescent="0.2">
      <c r="A13" s="334"/>
      <c r="B13" s="334"/>
      <c r="C13" s="335"/>
      <c r="D13" s="336"/>
      <c r="E13" s="337"/>
      <c r="F13" s="337"/>
      <c r="G13" s="345" t="str">
        <f t="shared" si="3"/>
        <v/>
      </c>
      <c r="H13" s="335"/>
      <c r="I13" s="338"/>
      <c r="J13" s="345" t="str">
        <f t="shared" si="0"/>
        <v/>
      </c>
      <c r="K13" s="336"/>
      <c r="L13" s="336"/>
      <c r="M13" s="342" t="str">
        <f t="shared" si="1"/>
        <v/>
      </c>
      <c r="N13" s="336"/>
      <c r="O13" s="342" t="str">
        <f t="shared" si="2"/>
        <v/>
      </c>
      <c r="P13" s="336"/>
      <c r="Q13" s="336"/>
      <c r="R13" s="339"/>
    </row>
    <row r="14" spans="1:18" x14ac:dyDescent="0.2">
      <c r="A14" s="334"/>
      <c r="B14" s="334"/>
      <c r="C14" s="335"/>
      <c r="D14" s="336"/>
      <c r="E14" s="337"/>
      <c r="F14" s="337"/>
      <c r="G14" s="344" t="str">
        <f t="shared" si="3"/>
        <v/>
      </c>
      <c r="H14" s="335"/>
      <c r="I14" s="338"/>
      <c r="J14" s="345" t="str">
        <f t="shared" si="0"/>
        <v/>
      </c>
      <c r="K14" s="336"/>
      <c r="L14" s="336"/>
      <c r="M14" s="342" t="str">
        <f t="shared" si="1"/>
        <v/>
      </c>
      <c r="N14" s="336"/>
      <c r="O14" s="342" t="str">
        <f t="shared" si="2"/>
        <v/>
      </c>
      <c r="P14" s="336"/>
      <c r="Q14" s="336"/>
      <c r="R14" s="339"/>
    </row>
    <row r="15" spans="1:18" x14ac:dyDescent="0.2">
      <c r="A15" s="334"/>
      <c r="B15" s="334"/>
      <c r="C15" s="335"/>
      <c r="D15" s="336"/>
      <c r="E15" s="337"/>
      <c r="F15" s="337"/>
      <c r="G15" s="344" t="str">
        <f t="shared" si="3"/>
        <v/>
      </c>
      <c r="H15" s="335"/>
      <c r="I15" s="338"/>
      <c r="J15" s="345" t="str">
        <f t="shared" si="0"/>
        <v/>
      </c>
      <c r="K15" s="336"/>
      <c r="L15" s="336"/>
      <c r="M15" s="342" t="str">
        <f t="shared" si="1"/>
        <v/>
      </c>
      <c r="N15" s="336"/>
      <c r="O15" s="342" t="str">
        <f t="shared" si="2"/>
        <v/>
      </c>
      <c r="P15" s="336"/>
      <c r="Q15" s="336"/>
      <c r="R15" s="339"/>
    </row>
    <row r="16" spans="1:18" x14ac:dyDescent="0.2">
      <c r="A16" s="334"/>
      <c r="B16" s="334"/>
      <c r="C16" s="335"/>
      <c r="D16" s="336"/>
      <c r="E16" s="337"/>
      <c r="F16" s="337"/>
      <c r="G16" s="344" t="str">
        <f t="shared" si="3"/>
        <v/>
      </c>
      <c r="H16" s="335"/>
      <c r="I16" s="338"/>
      <c r="J16" s="345" t="str">
        <f t="shared" si="0"/>
        <v/>
      </c>
      <c r="K16" s="336"/>
      <c r="L16" s="336"/>
      <c r="M16" s="342" t="str">
        <f t="shared" si="1"/>
        <v/>
      </c>
      <c r="N16" s="336"/>
      <c r="O16" s="342" t="str">
        <f t="shared" si="2"/>
        <v/>
      </c>
      <c r="P16" s="336"/>
      <c r="Q16" s="336"/>
      <c r="R16" s="339"/>
    </row>
    <row r="17" spans="1:18" x14ac:dyDescent="0.2">
      <c r="A17" s="334"/>
      <c r="B17" s="334"/>
      <c r="C17" s="335"/>
      <c r="D17" s="336"/>
      <c r="E17" s="337"/>
      <c r="F17" s="337"/>
      <c r="G17" s="345" t="str">
        <f t="shared" si="3"/>
        <v/>
      </c>
      <c r="H17" s="335"/>
      <c r="I17" s="338"/>
      <c r="J17" s="345" t="str">
        <f t="shared" si="0"/>
        <v/>
      </c>
      <c r="K17" s="336"/>
      <c r="L17" s="336"/>
      <c r="M17" s="342" t="str">
        <f t="shared" si="1"/>
        <v/>
      </c>
      <c r="N17" s="336"/>
      <c r="O17" s="342" t="str">
        <f t="shared" si="2"/>
        <v/>
      </c>
      <c r="P17" s="336"/>
      <c r="Q17" s="336"/>
      <c r="R17" s="339"/>
    </row>
    <row r="18" spans="1:18" x14ac:dyDescent="0.2">
      <c r="A18" s="334"/>
      <c r="B18" s="334"/>
      <c r="C18" s="335"/>
      <c r="D18" s="336"/>
      <c r="E18" s="337"/>
      <c r="F18" s="337"/>
      <c r="G18" s="344" t="str">
        <f t="shared" si="3"/>
        <v/>
      </c>
      <c r="H18" s="335"/>
      <c r="I18" s="338"/>
      <c r="J18" s="345" t="str">
        <f t="shared" si="0"/>
        <v/>
      </c>
      <c r="K18" s="336"/>
      <c r="L18" s="336"/>
      <c r="M18" s="342" t="str">
        <f t="shared" si="1"/>
        <v/>
      </c>
      <c r="N18" s="336"/>
      <c r="O18" s="342" t="str">
        <f t="shared" si="2"/>
        <v/>
      </c>
      <c r="P18" s="336"/>
      <c r="Q18" s="336"/>
      <c r="R18" s="339"/>
    </row>
    <row r="19" spans="1:18" x14ac:dyDescent="0.2">
      <c r="A19" s="334"/>
      <c r="B19" s="334"/>
      <c r="C19" s="335"/>
      <c r="D19" s="336"/>
      <c r="E19" s="337"/>
      <c r="F19" s="337"/>
      <c r="G19" s="344" t="str">
        <f t="shared" si="3"/>
        <v/>
      </c>
      <c r="H19" s="335"/>
      <c r="I19" s="338"/>
      <c r="J19" s="345" t="str">
        <f t="shared" si="0"/>
        <v/>
      </c>
      <c r="K19" s="336"/>
      <c r="L19" s="336"/>
      <c r="M19" s="342" t="str">
        <f t="shared" si="1"/>
        <v/>
      </c>
      <c r="N19" s="336"/>
      <c r="O19" s="342" t="str">
        <f t="shared" si="2"/>
        <v/>
      </c>
      <c r="P19" s="336"/>
      <c r="Q19" s="336"/>
      <c r="R19" s="339"/>
    </row>
    <row r="20" spans="1:18" x14ac:dyDescent="0.2">
      <c r="A20" s="334"/>
      <c r="B20" s="334"/>
      <c r="C20" s="335"/>
      <c r="D20" s="336"/>
      <c r="E20" s="337"/>
      <c r="F20" s="337"/>
      <c r="G20" s="344" t="str">
        <f t="shared" si="3"/>
        <v/>
      </c>
      <c r="H20" s="335"/>
      <c r="I20" s="338"/>
      <c r="J20" s="345" t="str">
        <f t="shared" si="0"/>
        <v/>
      </c>
      <c r="K20" s="336"/>
      <c r="L20" s="336"/>
      <c r="M20" s="342" t="str">
        <f t="shared" si="1"/>
        <v/>
      </c>
      <c r="N20" s="336"/>
      <c r="O20" s="342" t="str">
        <f t="shared" si="2"/>
        <v/>
      </c>
      <c r="P20" s="336"/>
      <c r="Q20" s="336"/>
      <c r="R20" s="339"/>
    </row>
    <row r="21" spans="1:18" x14ac:dyDescent="0.2">
      <c r="A21" s="334"/>
      <c r="B21" s="334"/>
      <c r="C21" s="335"/>
      <c r="D21" s="336"/>
      <c r="E21" s="337"/>
      <c r="F21" s="337"/>
      <c r="G21" s="345" t="str">
        <f t="shared" si="3"/>
        <v/>
      </c>
      <c r="H21" s="335"/>
      <c r="I21" s="338"/>
      <c r="J21" s="345" t="str">
        <f t="shared" si="0"/>
        <v/>
      </c>
      <c r="K21" s="336"/>
      <c r="L21" s="336"/>
      <c r="M21" s="342" t="str">
        <f t="shared" si="1"/>
        <v/>
      </c>
      <c r="N21" s="336"/>
      <c r="O21" s="342" t="str">
        <f t="shared" si="2"/>
        <v/>
      </c>
      <c r="P21" s="336"/>
      <c r="Q21" s="336"/>
      <c r="R21" s="339"/>
    </row>
    <row r="22" spans="1:18" x14ac:dyDescent="0.2">
      <c r="A22" s="334"/>
      <c r="B22" s="334"/>
      <c r="C22" s="335"/>
      <c r="D22" s="336"/>
      <c r="E22" s="337"/>
      <c r="F22" s="337"/>
      <c r="G22" s="344" t="str">
        <f t="shared" si="3"/>
        <v/>
      </c>
      <c r="H22" s="335"/>
      <c r="I22" s="338"/>
      <c r="J22" s="345" t="str">
        <f t="shared" si="0"/>
        <v/>
      </c>
      <c r="K22" s="336"/>
      <c r="L22" s="336"/>
      <c r="M22" s="342" t="str">
        <f t="shared" si="1"/>
        <v/>
      </c>
      <c r="N22" s="336"/>
      <c r="O22" s="342" t="str">
        <f t="shared" si="2"/>
        <v/>
      </c>
      <c r="P22" s="336"/>
      <c r="Q22" s="336"/>
      <c r="R22" s="339"/>
    </row>
    <row r="23" spans="1:18" x14ac:dyDescent="0.2">
      <c r="A23" s="334"/>
      <c r="B23" s="334"/>
      <c r="C23" s="335"/>
      <c r="D23" s="336"/>
      <c r="E23" s="337"/>
      <c r="F23" s="337"/>
      <c r="G23" s="344" t="str">
        <f t="shared" si="3"/>
        <v/>
      </c>
      <c r="H23" s="335"/>
      <c r="I23" s="338"/>
      <c r="J23" s="345" t="str">
        <f t="shared" si="0"/>
        <v/>
      </c>
      <c r="K23" s="336"/>
      <c r="L23" s="336"/>
      <c r="M23" s="342" t="str">
        <f t="shared" si="1"/>
        <v/>
      </c>
      <c r="N23" s="336"/>
      <c r="O23" s="342" t="str">
        <f t="shared" si="2"/>
        <v/>
      </c>
      <c r="P23" s="336"/>
      <c r="Q23" s="336"/>
      <c r="R23" s="339"/>
    </row>
    <row r="24" spans="1:18" x14ac:dyDescent="0.2">
      <c r="A24" s="334"/>
      <c r="B24" s="334"/>
      <c r="C24" s="335"/>
      <c r="D24" s="336"/>
      <c r="E24" s="337"/>
      <c r="F24" s="337"/>
      <c r="G24" s="344" t="str">
        <f t="shared" si="3"/>
        <v/>
      </c>
      <c r="H24" s="335"/>
      <c r="I24" s="338"/>
      <c r="J24" s="345" t="str">
        <f t="shared" si="0"/>
        <v/>
      </c>
      <c r="K24" s="336"/>
      <c r="L24" s="336"/>
      <c r="M24" s="342" t="str">
        <f t="shared" si="1"/>
        <v/>
      </c>
      <c r="N24" s="336"/>
      <c r="O24" s="342" t="str">
        <f t="shared" si="2"/>
        <v/>
      </c>
      <c r="P24" s="336"/>
      <c r="Q24" s="336"/>
      <c r="R24" s="339"/>
    </row>
    <row r="25" spans="1:18" x14ac:dyDescent="0.2">
      <c r="A25" s="334"/>
      <c r="B25" s="334"/>
      <c r="C25" s="335"/>
      <c r="D25" s="336"/>
      <c r="E25" s="337"/>
      <c r="F25" s="337"/>
      <c r="G25" s="345" t="str">
        <f t="shared" si="3"/>
        <v/>
      </c>
      <c r="H25" s="335"/>
      <c r="I25" s="338"/>
      <c r="J25" s="345" t="str">
        <f t="shared" si="0"/>
        <v/>
      </c>
      <c r="K25" s="336"/>
      <c r="L25" s="336"/>
      <c r="M25" s="342" t="str">
        <f t="shared" si="1"/>
        <v/>
      </c>
      <c r="N25" s="336"/>
      <c r="O25" s="342" t="str">
        <f t="shared" si="2"/>
        <v/>
      </c>
      <c r="P25" s="336"/>
      <c r="Q25" s="336"/>
      <c r="R25" s="339"/>
    </row>
    <row r="26" spans="1:18" x14ac:dyDescent="0.2">
      <c r="A26" s="334"/>
      <c r="B26" s="334"/>
      <c r="C26" s="335"/>
      <c r="D26" s="336"/>
      <c r="E26" s="337"/>
      <c r="F26" s="337"/>
      <c r="G26" s="344" t="str">
        <f t="shared" si="3"/>
        <v/>
      </c>
      <c r="H26" s="335"/>
      <c r="I26" s="338"/>
      <c r="J26" s="345" t="str">
        <f t="shared" si="0"/>
        <v/>
      </c>
      <c r="K26" s="336"/>
      <c r="L26" s="336"/>
      <c r="M26" s="342" t="str">
        <f t="shared" si="1"/>
        <v/>
      </c>
      <c r="N26" s="336"/>
      <c r="O26" s="342" t="str">
        <f t="shared" si="2"/>
        <v/>
      </c>
      <c r="P26" s="336"/>
      <c r="Q26" s="336"/>
      <c r="R26" s="339"/>
    </row>
    <row r="27" spans="1:18" x14ac:dyDescent="0.2">
      <c r="A27" s="334"/>
      <c r="B27" s="334"/>
      <c r="C27" s="335"/>
      <c r="D27" s="336"/>
      <c r="E27" s="337"/>
      <c r="F27" s="337"/>
      <c r="G27" s="344" t="str">
        <f t="shared" si="3"/>
        <v/>
      </c>
      <c r="H27" s="335"/>
      <c r="I27" s="338"/>
      <c r="J27" s="345" t="str">
        <f t="shared" si="0"/>
        <v/>
      </c>
      <c r="K27" s="336"/>
      <c r="L27" s="336"/>
      <c r="M27" s="342" t="str">
        <f t="shared" si="1"/>
        <v/>
      </c>
      <c r="N27" s="336"/>
      <c r="O27" s="342" t="str">
        <f t="shared" si="2"/>
        <v/>
      </c>
      <c r="P27" s="336"/>
      <c r="Q27" s="336"/>
      <c r="R27" s="339"/>
    </row>
    <row r="28" spans="1:18" x14ac:dyDescent="0.2">
      <c r="A28" s="334"/>
      <c r="B28" s="334"/>
      <c r="C28" s="335"/>
      <c r="D28" s="336"/>
      <c r="E28" s="337"/>
      <c r="F28" s="337"/>
      <c r="G28" s="344" t="str">
        <f t="shared" si="3"/>
        <v/>
      </c>
      <c r="H28" s="335"/>
      <c r="I28" s="338"/>
      <c r="J28" s="345" t="str">
        <f t="shared" si="0"/>
        <v/>
      </c>
      <c r="K28" s="336"/>
      <c r="L28" s="336"/>
      <c r="M28" s="342" t="str">
        <f t="shared" si="1"/>
        <v/>
      </c>
      <c r="N28" s="336"/>
      <c r="O28" s="342" t="str">
        <f t="shared" si="2"/>
        <v/>
      </c>
      <c r="P28" s="336"/>
      <c r="Q28" s="336"/>
      <c r="R28" s="339"/>
    </row>
    <row r="29" spans="1:18" x14ac:dyDescent="0.2">
      <c r="A29" s="334"/>
      <c r="B29" s="334"/>
      <c r="C29" s="335"/>
      <c r="D29" s="336"/>
      <c r="E29" s="337"/>
      <c r="F29" s="337"/>
      <c r="G29" s="345" t="str">
        <f t="shared" si="3"/>
        <v/>
      </c>
      <c r="H29" s="335"/>
      <c r="I29" s="338"/>
      <c r="J29" s="345" t="str">
        <f t="shared" si="0"/>
        <v/>
      </c>
      <c r="K29" s="336"/>
      <c r="L29" s="336"/>
      <c r="M29" s="342" t="str">
        <f t="shared" si="1"/>
        <v/>
      </c>
      <c r="N29" s="336"/>
      <c r="O29" s="342" t="str">
        <f t="shared" si="2"/>
        <v/>
      </c>
      <c r="P29" s="336"/>
      <c r="Q29" s="336"/>
      <c r="R29" s="339"/>
    </row>
    <row r="30" spans="1:18" x14ac:dyDescent="0.2">
      <c r="A30" s="334"/>
      <c r="B30" s="334"/>
      <c r="C30" s="335"/>
      <c r="D30" s="336"/>
      <c r="E30" s="337"/>
      <c r="F30" s="337"/>
      <c r="G30" s="344" t="str">
        <f t="shared" si="3"/>
        <v/>
      </c>
      <c r="H30" s="335"/>
      <c r="I30" s="338"/>
      <c r="J30" s="345" t="str">
        <f t="shared" si="0"/>
        <v/>
      </c>
      <c r="K30" s="336"/>
      <c r="L30" s="336"/>
      <c r="M30" s="342" t="str">
        <f t="shared" si="1"/>
        <v/>
      </c>
      <c r="N30" s="336"/>
      <c r="O30" s="342" t="str">
        <f t="shared" si="2"/>
        <v/>
      </c>
      <c r="P30" s="336"/>
      <c r="Q30" s="336"/>
      <c r="R30" s="339"/>
    </row>
    <row r="31" spans="1:18" x14ac:dyDescent="0.2">
      <c r="A31" s="334"/>
      <c r="B31" s="334"/>
      <c r="C31" s="335"/>
      <c r="D31" s="336"/>
      <c r="E31" s="337"/>
      <c r="F31" s="337"/>
      <c r="G31" s="344" t="str">
        <f t="shared" si="3"/>
        <v/>
      </c>
      <c r="H31" s="335"/>
      <c r="I31" s="338"/>
      <c r="J31" s="345" t="str">
        <f t="shared" si="0"/>
        <v/>
      </c>
      <c r="K31" s="336"/>
      <c r="L31" s="336"/>
      <c r="M31" s="342" t="str">
        <f t="shared" si="1"/>
        <v/>
      </c>
      <c r="N31" s="336"/>
      <c r="O31" s="342" t="str">
        <f t="shared" si="2"/>
        <v/>
      </c>
      <c r="P31" s="336"/>
      <c r="Q31" s="336"/>
      <c r="R31" s="339"/>
    </row>
    <row r="32" spans="1:18" x14ac:dyDescent="0.2">
      <c r="A32" s="334"/>
      <c r="B32" s="334"/>
      <c r="C32" s="335"/>
      <c r="D32" s="336"/>
      <c r="E32" s="337"/>
      <c r="F32" s="337"/>
      <c r="G32" s="344" t="str">
        <f t="shared" si="3"/>
        <v/>
      </c>
      <c r="H32" s="335"/>
      <c r="I32" s="338"/>
      <c r="J32" s="345" t="str">
        <f t="shared" si="0"/>
        <v/>
      </c>
      <c r="K32" s="336"/>
      <c r="L32" s="336"/>
      <c r="M32" s="342" t="str">
        <f t="shared" si="1"/>
        <v/>
      </c>
      <c r="N32" s="336"/>
      <c r="O32" s="342" t="str">
        <f t="shared" si="2"/>
        <v/>
      </c>
      <c r="P32" s="336"/>
      <c r="Q32" s="336"/>
      <c r="R32" s="339"/>
    </row>
    <row r="33" spans="1:18" x14ac:dyDescent="0.2">
      <c r="A33" s="334"/>
      <c r="B33" s="334"/>
      <c r="C33" s="335"/>
      <c r="D33" s="336"/>
      <c r="E33" s="337"/>
      <c r="F33" s="337"/>
      <c r="G33" s="345" t="str">
        <f t="shared" si="3"/>
        <v/>
      </c>
      <c r="H33" s="335"/>
      <c r="I33" s="338"/>
      <c r="J33" s="345" t="str">
        <f t="shared" si="0"/>
        <v/>
      </c>
      <c r="K33" s="336"/>
      <c r="L33" s="336"/>
      <c r="M33" s="342" t="str">
        <f t="shared" si="1"/>
        <v/>
      </c>
      <c r="N33" s="336"/>
      <c r="O33" s="342" t="str">
        <f t="shared" si="2"/>
        <v/>
      </c>
      <c r="P33" s="336"/>
      <c r="Q33" s="336"/>
      <c r="R33" s="339"/>
    </row>
    <row r="34" spans="1:18" x14ac:dyDescent="0.2">
      <c r="A34" s="334"/>
      <c r="B34" s="334"/>
      <c r="C34" s="335"/>
      <c r="D34" s="336"/>
      <c r="E34" s="337"/>
      <c r="F34" s="337"/>
      <c r="G34" s="344" t="str">
        <f t="shared" si="3"/>
        <v/>
      </c>
      <c r="H34" s="335"/>
      <c r="I34" s="338"/>
      <c r="J34" s="345" t="str">
        <f t="shared" si="0"/>
        <v/>
      </c>
      <c r="K34" s="336"/>
      <c r="L34" s="336"/>
      <c r="M34" s="342" t="str">
        <f t="shared" si="1"/>
        <v/>
      </c>
      <c r="N34" s="336"/>
      <c r="O34" s="342" t="str">
        <f t="shared" si="2"/>
        <v/>
      </c>
      <c r="P34" s="336"/>
      <c r="Q34" s="336"/>
      <c r="R34" s="339"/>
    </row>
    <row r="35" spans="1:18" x14ac:dyDescent="0.2">
      <c r="E35" s="254"/>
      <c r="F35" s="254"/>
      <c r="G35" s="259">
        <f>SUM(G9:G34)</f>
        <v>0</v>
      </c>
    </row>
    <row r="36" spans="1:18" ht="15" x14ac:dyDescent="0.25">
      <c r="A36" s="162" t="s">
        <v>106</v>
      </c>
    </row>
    <row r="37" spans="1:18" x14ac:dyDescent="0.2">
      <c r="A37" s="166">
        <v>1</v>
      </c>
      <c r="B37" s="489" t="s">
        <v>165</v>
      </c>
      <c r="C37" s="490"/>
      <c r="D37" s="490"/>
      <c r="E37" s="490"/>
      <c r="F37" s="490"/>
      <c r="G37" s="490"/>
      <c r="H37" s="490"/>
      <c r="I37" s="490"/>
      <c r="J37" s="490"/>
      <c r="K37" s="490"/>
      <c r="L37" s="490"/>
      <c r="M37" s="490"/>
      <c r="N37" s="491"/>
      <c r="O37" s="332"/>
    </row>
    <row r="38" spans="1:18" x14ac:dyDescent="0.2">
      <c r="A38" s="166">
        <v>2</v>
      </c>
      <c r="B38" s="489" t="s">
        <v>166</v>
      </c>
      <c r="C38" s="490"/>
      <c r="D38" s="490"/>
      <c r="E38" s="490"/>
      <c r="F38" s="490"/>
      <c r="G38" s="490"/>
      <c r="H38" s="490"/>
      <c r="I38" s="490"/>
      <c r="J38" s="490"/>
      <c r="K38" s="490"/>
      <c r="L38" s="490"/>
      <c r="M38" s="490"/>
      <c r="N38" s="491"/>
      <c r="O38" s="332"/>
    </row>
    <row r="39" spans="1:18" x14ac:dyDescent="0.2">
      <c r="A39" s="166">
        <v>3</v>
      </c>
      <c r="B39" s="489" t="s">
        <v>167</v>
      </c>
      <c r="C39" s="490"/>
      <c r="D39" s="490"/>
      <c r="E39" s="490"/>
      <c r="F39" s="490"/>
      <c r="G39" s="490"/>
      <c r="H39" s="490"/>
      <c r="I39" s="490"/>
      <c r="J39" s="490"/>
      <c r="K39" s="490"/>
      <c r="L39" s="490"/>
      <c r="M39" s="490"/>
      <c r="N39" s="491"/>
      <c r="O39" s="332"/>
    </row>
    <row r="40" spans="1:18" x14ac:dyDescent="0.2">
      <c r="A40" s="166">
        <v>4</v>
      </c>
      <c r="B40" s="489" t="s">
        <v>177</v>
      </c>
      <c r="C40" s="490"/>
      <c r="D40" s="490"/>
      <c r="E40" s="490"/>
      <c r="F40" s="490"/>
      <c r="G40" s="490"/>
      <c r="H40" s="490"/>
      <c r="I40" s="490"/>
      <c r="J40" s="490"/>
      <c r="K40" s="490"/>
      <c r="L40" s="490"/>
      <c r="M40" s="490"/>
      <c r="N40" s="491"/>
      <c r="O40" s="332"/>
    </row>
    <row r="41" spans="1:18" x14ac:dyDescent="0.2">
      <c r="A41" s="166">
        <v>5</v>
      </c>
      <c r="B41" s="489" t="s">
        <v>189</v>
      </c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1"/>
      <c r="O41" s="332"/>
    </row>
    <row r="42" spans="1:18" x14ac:dyDescent="0.2">
      <c r="A42" s="166">
        <v>6</v>
      </c>
      <c r="B42" s="163" t="s">
        <v>196</v>
      </c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327"/>
      <c r="N42" s="165"/>
      <c r="O42" s="332"/>
    </row>
    <row r="43" spans="1:18" x14ac:dyDescent="0.2">
      <c r="A43" s="166">
        <v>7</v>
      </c>
      <c r="B43" s="489" t="s">
        <v>168</v>
      </c>
      <c r="C43" s="490"/>
      <c r="D43" s="490"/>
      <c r="E43" s="490"/>
      <c r="F43" s="490"/>
      <c r="G43" s="490"/>
      <c r="H43" s="490"/>
      <c r="I43" s="490"/>
      <c r="J43" s="490"/>
      <c r="K43" s="490"/>
      <c r="L43" s="490"/>
      <c r="M43" s="490"/>
      <c r="N43" s="491"/>
      <c r="O43" s="332"/>
    </row>
    <row r="44" spans="1:18" x14ac:dyDescent="0.2">
      <c r="A44" s="166">
        <v>8</v>
      </c>
      <c r="B44" s="489" t="s">
        <v>169</v>
      </c>
      <c r="C44" s="490"/>
      <c r="D44" s="490"/>
      <c r="E44" s="490"/>
      <c r="F44" s="490"/>
      <c r="G44" s="490"/>
      <c r="H44" s="490"/>
      <c r="I44" s="490"/>
      <c r="J44" s="490"/>
      <c r="K44" s="490"/>
      <c r="L44" s="490"/>
      <c r="M44" s="490"/>
      <c r="N44" s="491"/>
      <c r="O44" s="332"/>
    </row>
    <row r="45" spans="1:18" x14ac:dyDescent="0.2">
      <c r="A45" s="166">
        <v>9</v>
      </c>
      <c r="B45" s="489" t="s">
        <v>170</v>
      </c>
      <c r="C45" s="490"/>
      <c r="D45" s="490"/>
      <c r="E45" s="490"/>
      <c r="F45" s="490"/>
      <c r="G45" s="490"/>
      <c r="H45" s="490"/>
      <c r="I45" s="490"/>
      <c r="J45" s="490"/>
      <c r="K45" s="490"/>
      <c r="L45" s="490"/>
      <c r="M45" s="490"/>
      <c r="N45" s="491"/>
      <c r="O45" s="332"/>
    </row>
    <row r="46" spans="1:18" x14ac:dyDescent="0.2">
      <c r="A46" s="166">
        <v>10</v>
      </c>
      <c r="B46" s="489" t="s">
        <v>171</v>
      </c>
      <c r="C46" s="490"/>
      <c r="D46" s="490"/>
      <c r="E46" s="490"/>
      <c r="F46" s="490"/>
      <c r="G46" s="490"/>
      <c r="H46" s="490"/>
      <c r="I46" s="490"/>
      <c r="J46" s="490"/>
      <c r="K46" s="490"/>
      <c r="L46" s="490"/>
      <c r="M46" s="490"/>
      <c r="N46" s="491"/>
      <c r="O46" s="332"/>
    </row>
    <row r="47" spans="1:18" x14ac:dyDescent="0.2">
      <c r="A47" s="166">
        <v>11</v>
      </c>
      <c r="B47" s="489" t="s">
        <v>172</v>
      </c>
      <c r="C47" s="490"/>
      <c r="D47" s="490"/>
      <c r="E47" s="490"/>
      <c r="F47" s="490"/>
      <c r="G47" s="490"/>
      <c r="H47" s="490"/>
      <c r="I47" s="490"/>
      <c r="J47" s="490"/>
      <c r="K47" s="490"/>
      <c r="L47" s="490"/>
      <c r="M47" s="490"/>
      <c r="N47" s="491"/>
      <c r="O47" s="332"/>
    </row>
    <row r="48" spans="1:18" x14ac:dyDescent="0.2">
      <c r="A48" s="166">
        <v>12</v>
      </c>
      <c r="B48" s="489" t="s">
        <v>173</v>
      </c>
      <c r="C48" s="490"/>
      <c r="D48" s="490"/>
      <c r="E48" s="490"/>
      <c r="F48" s="490"/>
      <c r="G48" s="490"/>
      <c r="H48" s="490"/>
      <c r="I48" s="490"/>
      <c r="J48" s="490"/>
      <c r="K48" s="490"/>
      <c r="L48" s="490"/>
      <c r="M48" s="490"/>
      <c r="N48" s="491"/>
      <c r="O48" s="332"/>
    </row>
    <row r="49" spans="1:15" x14ac:dyDescent="0.2">
      <c r="A49" s="166">
        <v>13</v>
      </c>
      <c r="B49" s="489" t="s">
        <v>174</v>
      </c>
      <c r="C49" s="490"/>
      <c r="D49" s="490"/>
      <c r="E49" s="490"/>
      <c r="F49" s="490"/>
      <c r="G49" s="490"/>
      <c r="H49" s="490"/>
      <c r="I49" s="490"/>
      <c r="J49" s="490"/>
      <c r="K49" s="490"/>
      <c r="L49" s="490"/>
      <c r="M49" s="490"/>
      <c r="N49" s="491"/>
      <c r="O49" s="332"/>
    </row>
    <row r="50" spans="1:15" x14ac:dyDescent="0.2">
      <c r="A50" s="166">
        <v>14</v>
      </c>
      <c r="B50" s="489" t="s">
        <v>175</v>
      </c>
      <c r="C50" s="490"/>
      <c r="D50" s="490"/>
      <c r="E50" s="490"/>
      <c r="F50" s="490"/>
      <c r="G50" s="490"/>
      <c r="H50" s="490"/>
      <c r="I50" s="490"/>
      <c r="J50" s="490"/>
      <c r="K50" s="490"/>
      <c r="L50" s="490"/>
      <c r="M50" s="490"/>
      <c r="N50" s="491"/>
      <c r="O50" s="332"/>
    </row>
    <row r="51" spans="1:15" x14ac:dyDescent="0.2">
      <c r="A51" s="166">
        <v>15</v>
      </c>
      <c r="B51" s="489" t="s">
        <v>176</v>
      </c>
      <c r="C51" s="490"/>
      <c r="D51" s="490"/>
      <c r="E51" s="490"/>
      <c r="F51" s="490"/>
      <c r="G51" s="490"/>
      <c r="H51" s="490"/>
      <c r="I51" s="490"/>
      <c r="J51" s="490"/>
      <c r="K51" s="490"/>
      <c r="L51" s="490"/>
      <c r="M51" s="490"/>
      <c r="N51" s="491"/>
      <c r="O51" s="332"/>
    </row>
    <row r="52" spans="1:15" ht="15" thickBot="1" x14ac:dyDescent="0.25"/>
    <row r="53" spans="1:15" ht="15.75" thickTop="1" x14ac:dyDescent="0.25">
      <c r="A53" s="260" t="s">
        <v>164</v>
      </c>
      <c r="B53" s="261"/>
      <c r="C53" s="261"/>
      <c r="D53" s="261"/>
      <c r="E53" s="261"/>
      <c r="F53" s="261"/>
      <c r="G53" s="261"/>
      <c r="H53" s="261"/>
      <c r="I53" s="261"/>
      <c r="J53" s="261"/>
      <c r="K53" s="261"/>
      <c r="L53" s="261"/>
      <c r="M53" s="261"/>
      <c r="N53" s="262"/>
      <c r="O53" s="255"/>
    </row>
    <row r="54" spans="1:15" x14ac:dyDescent="0.2">
      <c r="A54" s="263"/>
      <c r="B54" s="255"/>
      <c r="C54" s="255"/>
      <c r="D54" s="255"/>
      <c r="E54" s="255"/>
      <c r="F54" s="255"/>
      <c r="G54" s="255"/>
      <c r="H54" s="255"/>
      <c r="I54" s="255"/>
      <c r="J54" s="255"/>
      <c r="K54" s="255"/>
      <c r="L54" s="255"/>
      <c r="M54" s="255"/>
      <c r="N54" s="264"/>
      <c r="O54" s="255"/>
    </row>
    <row r="55" spans="1:15" ht="15" x14ac:dyDescent="0.25">
      <c r="A55" s="265" t="s">
        <v>45</v>
      </c>
      <c r="B55" s="255"/>
      <c r="C55" s="255"/>
      <c r="D55" s="255"/>
      <c r="E55" s="255"/>
      <c r="F55" s="255"/>
      <c r="G55" s="266" t="s">
        <v>94</v>
      </c>
      <c r="H55" s="266"/>
      <c r="I55" s="255"/>
      <c r="J55" s="255"/>
      <c r="K55" s="255"/>
      <c r="L55" s="255"/>
      <c r="M55" s="255"/>
      <c r="N55" s="264"/>
      <c r="O55" s="255"/>
    </row>
    <row r="56" spans="1:15" ht="15" thickBot="1" x14ac:dyDescent="0.25">
      <c r="A56" s="263"/>
      <c r="B56" s="255"/>
      <c r="C56" s="255"/>
      <c r="D56" s="255"/>
      <c r="E56" s="255"/>
      <c r="F56" s="255"/>
      <c r="G56" s="255"/>
      <c r="H56" s="255"/>
      <c r="I56" s="255"/>
      <c r="J56" s="255"/>
      <c r="K56" s="255"/>
      <c r="L56" s="255"/>
      <c r="M56" s="255"/>
      <c r="N56" s="264"/>
      <c r="O56" s="255"/>
    </row>
    <row r="57" spans="1:15" ht="30" customHeight="1" thickBot="1" x14ac:dyDescent="0.25">
      <c r="A57" s="267" t="s">
        <v>182</v>
      </c>
      <c r="B57" s="246" t="s">
        <v>49</v>
      </c>
      <c r="C57" s="247" t="s">
        <v>50</v>
      </c>
      <c r="D57" s="255"/>
      <c r="E57" s="255"/>
      <c r="F57" s="255"/>
      <c r="G57" s="496" t="s">
        <v>94</v>
      </c>
      <c r="H57" s="497"/>
      <c r="I57" s="498"/>
      <c r="J57" s="274" t="s">
        <v>98</v>
      </c>
      <c r="K57" s="242" t="s">
        <v>97</v>
      </c>
      <c r="L57" s="241" t="s">
        <v>96</v>
      </c>
      <c r="M57" s="330"/>
      <c r="N57" s="264"/>
      <c r="O57" s="255"/>
    </row>
    <row r="58" spans="1:15" ht="15" x14ac:dyDescent="0.2">
      <c r="A58" s="268" t="s">
        <v>179</v>
      </c>
      <c r="B58" s="251">
        <v>23</v>
      </c>
      <c r="C58" s="248">
        <f>COUNTIF($D$9:$D$34,A58)</f>
        <v>0</v>
      </c>
      <c r="D58" s="255"/>
      <c r="E58" s="255"/>
      <c r="F58" s="255"/>
      <c r="G58" s="507" t="s">
        <v>32</v>
      </c>
      <c r="H58" s="508"/>
      <c r="I58" s="509"/>
      <c r="J58" s="503">
        <v>0.4</v>
      </c>
      <c r="K58" s="243">
        <f>COUNTIF(K9:K34,"ANO")</f>
        <v>0</v>
      </c>
      <c r="L58" s="500" t="str">
        <f>IF(K58&gt;0,K58/(K58+K59),IF(K59&gt;0,K58/(K58+K59),"NENÍ VYPLNĚNO"))</f>
        <v>NENÍ VYPLNĚNO</v>
      </c>
      <c r="M58" s="331"/>
      <c r="N58" s="264"/>
      <c r="O58" s="255"/>
    </row>
    <row r="59" spans="1:15" ht="15.75" customHeight="1" thickBot="1" x14ac:dyDescent="0.25">
      <c r="A59" s="269" t="s">
        <v>180</v>
      </c>
      <c r="B59" s="252">
        <v>5</v>
      </c>
      <c r="C59" s="248">
        <f t="shared" ref="C59:C62" si="4">COUNTIF($D$9:$D$34,A59)</f>
        <v>0</v>
      </c>
      <c r="D59" s="255"/>
      <c r="E59" s="255"/>
      <c r="F59" s="255"/>
      <c r="G59" s="494" t="s">
        <v>33</v>
      </c>
      <c r="H59" s="495"/>
      <c r="I59" s="510"/>
      <c r="J59" s="504"/>
      <c r="K59" s="244">
        <f>COUNTIF(K9:K34,"NE")</f>
        <v>0</v>
      </c>
      <c r="L59" s="501"/>
      <c r="M59" s="331"/>
      <c r="N59" s="264"/>
      <c r="O59" s="255"/>
    </row>
    <row r="60" spans="1:15" x14ac:dyDescent="0.2">
      <c r="A60" s="269" t="s">
        <v>181</v>
      </c>
      <c r="B60" s="252">
        <v>5</v>
      </c>
      <c r="C60" s="249">
        <f t="shared" si="4"/>
        <v>0</v>
      </c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64"/>
      <c r="O60" s="255"/>
    </row>
    <row r="61" spans="1:15" x14ac:dyDescent="0.2">
      <c r="A61" s="269" t="s">
        <v>178</v>
      </c>
      <c r="B61" s="252">
        <v>2</v>
      </c>
      <c r="C61" s="249">
        <f t="shared" si="4"/>
        <v>0</v>
      </c>
      <c r="D61" s="255"/>
      <c r="E61" s="255"/>
      <c r="F61" s="255"/>
      <c r="G61" s="255"/>
      <c r="H61" s="255"/>
      <c r="I61" s="255"/>
      <c r="J61" s="255"/>
      <c r="K61" s="255"/>
      <c r="L61" s="255"/>
      <c r="M61" s="255"/>
      <c r="N61" s="264"/>
      <c r="O61" s="255"/>
    </row>
    <row r="62" spans="1:15" ht="15" thickBot="1" x14ac:dyDescent="0.25">
      <c r="A62" s="328" t="s">
        <v>276</v>
      </c>
      <c r="B62" s="329">
        <v>0</v>
      </c>
      <c r="C62" s="249">
        <f t="shared" si="4"/>
        <v>0</v>
      </c>
      <c r="D62" s="255"/>
      <c r="E62" s="255"/>
      <c r="F62" s="255"/>
      <c r="G62" s="255"/>
      <c r="H62" s="255"/>
      <c r="I62" s="255"/>
      <c r="J62" s="255"/>
      <c r="K62" s="255"/>
      <c r="L62" s="255"/>
      <c r="M62" s="255"/>
      <c r="N62" s="264"/>
      <c r="O62" s="255"/>
    </row>
    <row r="63" spans="1:15" ht="15" thickBot="1" x14ac:dyDescent="0.25">
      <c r="A63" s="270" t="s">
        <v>17</v>
      </c>
      <c r="B63" s="253">
        <f>SUM(B58:B62)</f>
        <v>35</v>
      </c>
      <c r="C63" s="250">
        <f>SUM(C58:C61)</f>
        <v>0</v>
      </c>
      <c r="D63" s="255"/>
      <c r="E63" s="255"/>
      <c r="F63" s="255"/>
      <c r="G63" s="255"/>
      <c r="H63" s="255"/>
      <c r="I63" s="255"/>
      <c r="J63" s="255"/>
      <c r="K63" s="255"/>
      <c r="L63" s="255"/>
      <c r="M63" s="255"/>
      <c r="N63" s="264"/>
      <c r="O63" s="255"/>
    </row>
    <row r="64" spans="1:15" ht="14.25" customHeight="1" x14ac:dyDescent="0.2">
      <c r="A64" s="263"/>
      <c r="B64" s="255"/>
      <c r="C64" s="255"/>
      <c r="D64" s="255"/>
      <c r="E64" s="255"/>
      <c r="F64" s="255"/>
      <c r="G64" s="255"/>
      <c r="H64" s="255"/>
      <c r="I64" s="255"/>
      <c r="J64" s="255"/>
      <c r="K64" s="255"/>
      <c r="L64" s="255"/>
      <c r="M64" s="255"/>
      <c r="N64" s="264"/>
      <c r="O64" s="255"/>
    </row>
    <row r="65" spans="1:15" ht="15" x14ac:dyDescent="0.25">
      <c r="A65" s="265" t="s">
        <v>183</v>
      </c>
      <c r="B65" s="255"/>
      <c r="C65" s="255"/>
      <c r="D65" s="255"/>
      <c r="E65" s="255"/>
      <c r="F65" s="255"/>
      <c r="G65" s="266" t="s">
        <v>93</v>
      </c>
      <c r="H65" s="266"/>
      <c r="I65" s="255"/>
      <c r="J65" s="255"/>
      <c r="K65" s="255"/>
      <c r="L65" s="255"/>
      <c r="M65" s="255"/>
      <c r="N65" s="264"/>
      <c r="O65" s="255"/>
    </row>
    <row r="66" spans="1:15" ht="15" thickBot="1" x14ac:dyDescent="0.25">
      <c r="A66" s="263"/>
      <c r="B66" s="255"/>
      <c r="C66" s="255"/>
      <c r="D66" s="255"/>
      <c r="E66" s="255"/>
      <c r="F66" s="255"/>
      <c r="G66" s="255"/>
      <c r="H66" s="255"/>
      <c r="I66" s="255"/>
      <c r="J66" s="255"/>
      <c r="K66" s="255"/>
      <c r="L66" s="255"/>
      <c r="M66" s="255"/>
      <c r="N66" s="264"/>
      <c r="O66" s="255"/>
    </row>
    <row r="67" spans="1:15" ht="30" customHeight="1" thickBot="1" x14ac:dyDescent="0.25">
      <c r="A67" s="478"/>
      <c r="B67" s="479"/>
      <c r="C67" s="242" t="s">
        <v>193</v>
      </c>
      <c r="D67" s="258" t="s">
        <v>194</v>
      </c>
      <c r="E67" s="256"/>
      <c r="F67" s="255"/>
      <c r="G67" s="255"/>
      <c r="H67" s="499" t="s">
        <v>93</v>
      </c>
      <c r="I67" s="479"/>
      <c r="J67" s="242" t="s">
        <v>98</v>
      </c>
      <c r="K67" s="242" t="s">
        <v>97</v>
      </c>
      <c r="L67" s="241" t="s">
        <v>96</v>
      </c>
      <c r="M67" s="330"/>
      <c r="N67" s="264"/>
      <c r="O67" s="255"/>
    </row>
    <row r="68" spans="1:15" ht="14.25" customHeight="1" x14ac:dyDescent="0.2">
      <c r="A68" s="483" t="s">
        <v>183</v>
      </c>
      <c r="B68" s="484"/>
      <c r="C68" s="480">
        <v>5</v>
      </c>
      <c r="D68" s="487" t="str">
        <f>IF(G35=0,"NENÍ VYPLNĚNO",AVERAGE(G9:G34))</f>
        <v>NENÍ VYPLNĚNO</v>
      </c>
      <c r="E68" s="482"/>
      <c r="F68" s="255"/>
      <c r="G68" s="255"/>
      <c r="H68" s="492" t="s">
        <v>32</v>
      </c>
      <c r="I68" s="493"/>
      <c r="J68" s="505">
        <v>0.3</v>
      </c>
      <c r="K68" s="245">
        <f>COUNTIF(M9:M34,"ANO")</f>
        <v>0</v>
      </c>
      <c r="L68" s="502" t="str">
        <f>IF(K68&gt;0,K68/(K68+K69),IF(K69&gt;0,K68/(K68+K69),"NENÍ VYPLNĚNO"))</f>
        <v>NENÍ VYPLNĚNO</v>
      </c>
      <c r="M68" s="331"/>
      <c r="N68" s="264"/>
      <c r="O68" s="255"/>
    </row>
    <row r="69" spans="1:15" ht="15" customHeight="1" thickBot="1" x14ac:dyDescent="0.25">
      <c r="A69" s="485"/>
      <c r="B69" s="486"/>
      <c r="C69" s="481"/>
      <c r="D69" s="488"/>
      <c r="E69" s="482"/>
      <c r="F69" s="255"/>
      <c r="G69" s="255"/>
      <c r="H69" s="494" t="s">
        <v>33</v>
      </c>
      <c r="I69" s="495"/>
      <c r="J69" s="506"/>
      <c r="K69" s="244">
        <f>COUNTIF(M9:M34,"NE")</f>
        <v>0</v>
      </c>
      <c r="L69" s="501"/>
      <c r="M69" s="331"/>
      <c r="N69" s="264"/>
      <c r="O69" s="255"/>
    </row>
    <row r="70" spans="1:15" ht="15" x14ac:dyDescent="0.25">
      <c r="A70" s="265"/>
      <c r="B70" s="266"/>
      <c r="C70" s="266"/>
      <c r="D70" s="255"/>
      <c r="E70" s="257"/>
      <c r="F70" s="255"/>
      <c r="G70" s="255"/>
      <c r="H70" s="255"/>
      <c r="I70" s="255"/>
      <c r="J70" s="255"/>
      <c r="K70" s="255"/>
      <c r="L70" s="255"/>
      <c r="M70" s="255"/>
      <c r="N70" s="264"/>
      <c r="O70" s="255"/>
    </row>
    <row r="71" spans="1:15" ht="15" x14ac:dyDescent="0.25">
      <c r="A71" s="265" t="s">
        <v>192</v>
      </c>
      <c r="B71" s="266"/>
      <c r="C71" s="266"/>
      <c r="D71" s="255"/>
      <c r="E71" s="257"/>
      <c r="F71" s="255"/>
      <c r="G71" s="266" t="s">
        <v>95</v>
      </c>
      <c r="H71" s="266"/>
      <c r="I71" s="255"/>
      <c r="J71" s="255"/>
      <c r="K71" s="255"/>
      <c r="L71" s="255"/>
      <c r="M71" s="255"/>
      <c r="N71" s="264"/>
      <c r="O71" s="255"/>
    </row>
    <row r="72" spans="1:15" ht="15.75" thickBot="1" x14ac:dyDescent="0.3">
      <c r="A72" s="265"/>
      <c r="B72" s="266"/>
      <c r="C72" s="266"/>
      <c r="D72" s="255"/>
      <c r="E72" s="257"/>
      <c r="F72" s="255"/>
      <c r="G72" s="255"/>
      <c r="H72" s="255"/>
      <c r="I72" s="255"/>
      <c r="J72" s="255"/>
      <c r="K72" s="255"/>
      <c r="L72" s="255"/>
      <c r="M72" s="255"/>
      <c r="N72" s="264"/>
      <c r="O72" s="255"/>
    </row>
    <row r="73" spans="1:15" ht="45" customHeight="1" thickBot="1" x14ac:dyDescent="0.25">
      <c r="A73" s="478"/>
      <c r="B73" s="479"/>
      <c r="C73" s="242" t="s">
        <v>193</v>
      </c>
      <c r="D73" s="258" t="s">
        <v>194</v>
      </c>
      <c r="E73" s="256"/>
      <c r="F73" s="255"/>
      <c r="G73" s="255"/>
      <c r="H73" s="499" t="s">
        <v>195</v>
      </c>
      <c r="I73" s="479"/>
      <c r="J73" s="242" t="s">
        <v>98</v>
      </c>
      <c r="K73" s="242" t="s">
        <v>97</v>
      </c>
      <c r="L73" s="241" t="s">
        <v>96</v>
      </c>
      <c r="M73" s="330"/>
      <c r="N73" s="264"/>
      <c r="O73" s="255"/>
    </row>
    <row r="74" spans="1:15" ht="14.25" customHeight="1" x14ac:dyDescent="0.2">
      <c r="A74" s="483" t="s">
        <v>192</v>
      </c>
      <c r="B74" s="484"/>
      <c r="C74" s="480">
        <v>10</v>
      </c>
      <c r="D74" s="487" t="str">
        <f>IF(G35=0,"NENÍ VYPLNĚNO",MAX(G9:G34))</f>
        <v>NENÍ VYPLNĚNO</v>
      </c>
      <c r="E74" s="482"/>
      <c r="F74" s="255"/>
      <c r="G74" s="255"/>
      <c r="H74" s="492" t="s">
        <v>32</v>
      </c>
      <c r="I74" s="493"/>
      <c r="J74" s="505">
        <v>0.3</v>
      </c>
      <c r="K74" s="245">
        <f>COUNTIF(O9:O34,"ANO")</f>
        <v>0</v>
      </c>
      <c r="L74" s="502" t="str">
        <f>IF(K74&gt;0,K74/(K74+K75),IF(K75&gt;0,K74/(K74+K75),"NENÍ VYPLNĚNO"))</f>
        <v>NENÍ VYPLNĚNO</v>
      </c>
      <c r="M74" s="331"/>
      <c r="N74" s="264"/>
      <c r="O74" s="255"/>
    </row>
    <row r="75" spans="1:15" ht="15" customHeight="1" thickBot="1" x14ac:dyDescent="0.25">
      <c r="A75" s="485"/>
      <c r="B75" s="486"/>
      <c r="C75" s="481"/>
      <c r="D75" s="488"/>
      <c r="E75" s="482"/>
      <c r="F75" s="255"/>
      <c r="G75" s="255"/>
      <c r="H75" s="494" t="s">
        <v>33</v>
      </c>
      <c r="I75" s="495"/>
      <c r="J75" s="506"/>
      <c r="K75" s="244">
        <f>COUNTIF(O9:O34,"NE")</f>
        <v>0</v>
      </c>
      <c r="L75" s="501"/>
      <c r="M75" s="331"/>
      <c r="N75" s="264"/>
      <c r="O75" s="255"/>
    </row>
    <row r="76" spans="1:15" ht="15.75" thickBot="1" x14ac:dyDescent="0.3">
      <c r="A76" s="271"/>
      <c r="B76" s="272"/>
      <c r="C76" s="272"/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3"/>
      <c r="O76" s="255"/>
    </row>
    <row r="77" spans="1:15" ht="15.75" thickTop="1" x14ac:dyDescent="0.25">
      <c r="A77" s="162"/>
    </row>
    <row r="78" spans="1:15" ht="15" x14ac:dyDescent="0.25">
      <c r="A78" s="162"/>
    </row>
    <row r="79" spans="1:15" ht="15" x14ac:dyDescent="0.25">
      <c r="A79" s="162"/>
    </row>
    <row r="80" spans="1:15" ht="15" x14ac:dyDescent="0.25">
      <c r="A80" s="162"/>
    </row>
    <row r="81" spans="1:1" ht="15" x14ac:dyDescent="0.25">
      <c r="A81" s="162"/>
    </row>
    <row r="82" spans="1:1" ht="15" x14ac:dyDescent="0.25">
      <c r="A82" s="162"/>
    </row>
    <row r="83" spans="1:1" ht="15" x14ac:dyDescent="0.25">
      <c r="A83" s="162"/>
    </row>
  </sheetData>
  <sheetProtection algorithmName="SHA-512" hashValue="FFWQ9NUJw3nRkzn2hIlo7YWnJ6aTbT6EulUxNTRAmvtXAe3XFZZ5ST7EvzewrvHTZ9aarWTSNGRl9UL9gJqGVQ==" saltValue="syZ9sCNt9vekOnR00QiJkg==" spinCount="100000" sheet="1" objects="1" scenarios="1"/>
  <mergeCells count="41">
    <mergeCell ref="B48:N48"/>
    <mergeCell ref="B49:N49"/>
    <mergeCell ref="B50:N50"/>
    <mergeCell ref="B43:N43"/>
    <mergeCell ref="B44:N44"/>
    <mergeCell ref="B45:N45"/>
    <mergeCell ref="B46:N46"/>
    <mergeCell ref="B47:N47"/>
    <mergeCell ref="B37:N37"/>
    <mergeCell ref="B38:N38"/>
    <mergeCell ref="B39:N39"/>
    <mergeCell ref="B40:N40"/>
    <mergeCell ref="B41:N41"/>
    <mergeCell ref="H73:I73"/>
    <mergeCell ref="H74:I74"/>
    <mergeCell ref="H75:I75"/>
    <mergeCell ref="L58:L59"/>
    <mergeCell ref="H67:I67"/>
    <mergeCell ref="L68:L69"/>
    <mergeCell ref="L74:L75"/>
    <mergeCell ref="J58:J59"/>
    <mergeCell ref="J68:J69"/>
    <mergeCell ref="J74:J75"/>
    <mergeCell ref="G58:I58"/>
    <mergeCell ref="G59:I59"/>
    <mergeCell ref="B5:E5"/>
    <mergeCell ref="B3:E3"/>
    <mergeCell ref="A73:B73"/>
    <mergeCell ref="C74:C75"/>
    <mergeCell ref="E74:E75"/>
    <mergeCell ref="A68:B69"/>
    <mergeCell ref="A74:B75"/>
    <mergeCell ref="D68:D69"/>
    <mergeCell ref="D74:D75"/>
    <mergeCell ref="B51:N51"/>
    <mergeCell ref="A67:B67"/>
    <mergeCell ref="H68:I68"/>
    <mergeCell ref="C68:C69"/>
    <mergeCell ref="E68:E69"/>
    <mergeCell ref="H69:I69"/>
    <mergeCell ref="G57:I57"/>
  </mergeCells>
  <conditionalFormatting sqref="C58">
    <cfRule type="cellIs" dxfId="13" priority="30" operator="lessThan">
      <formula>$B$58</formula>
    </cfRule>
  </conditionalFormatting>
  <conditionalFormatting sqref="C59">
    <cfRule type="cellIs" dxfId="12" priority="28" operator="lessThan">
      <formula>$B$59</formula>
    </cfRule>
  </conditionalFormatting>
  <conditionalFormatting sqref="C60">
    <cfRule type="cellIs" dxfId="11" priority="27" operator="lessThan">
      <formula>$B$60</formula>
    </cfRule>
  </conditionalFormatting>
  <conditionalFormatting sqref="C61:C62">
    <cfRule type="cellIs" dxfId="10" priority="26" operator="lessThan">
      <formula>$B$61</formula>
    </cfRule>
  </conditionalFormatting>
  <conditionalFormatting sqref="L58:M58">
    <cfRule type="cellIs" dxfId="9" priority="17" operator="equal">
      <formula>"NENÍ VYPLNĚNO"</formula>
    </cfRule>
    <cfRule type="cellIs" dxfId="8" priority="18" operator="between">
      <formula>0</formula>
      <formula>$J$58</formula>
    </cfRule>
  </conditionalFormatting>
  <conditionalFormatting sqref="L68:M68">
    <cfRule type="cellIs" dxfId="7" priority="15" operator="equal">
      <formula>"NENÍ VYPLNĚNO"</formula>
    </cfRule>
    <cfRule type="cellIs" dxfId="6" priority="16" operator="between">
      <formula>0</formula>
      <formula>$J$68</formula>
    </cfRule>
  </conditionalFormatting>
  <conditionalFormatting sqref="L74:M74">
    <cfRule type="cellIs" dxfId="5" priority="13" operator="equal">
      <formula>"NENÍ VYPLNĚNO"</formula>
    </cfRule>
    <cfRule type="cellIs" dxfId="4" priority="14" operator="between">
      <formula>0</formula>
      <formula>$J$74</formula>
    </cfRule>
  </conditionalFormatting>
  <conditionalFormatting sqref="D68">
    <cfRule type="cellIs" dxfId="3" priority="3" operator="equal">
      <formula>"NENÍ VYPLNĚNO"</formula>
    </cfRule>
    <cfRule type="cellIs" dxfId="2" priority="4" operator="greaterThan">
      <formula>$C$68</formula>
    </cfRule>
  </conditionalFormatting>
  <conditionalFormatting sqref="D74">
    <cfRule type="cellIs" dxfId="1" priority="1" operator="equal">
      <formula>"NENÍ VYPLNĚNO"</formula>
    </cfRule>
    <cfRule type="cellIs" dxfId="0" priority="2" operator="greaterThan">
      <formula>$C$74</formula>
    </cfRule>
  </conditionalFormatting>
  <dataValidations count="4">
    <dataValidation type="list" allowBlank="1" showInputMessage="1" showErrorMessage="1" sqref="L9:L34">
      <formula1>$H$68:$H$69</formula1>
    </dataValidation>
    <dataValidation type="list" allowBlank="1" showInputMessage="1" showErrorMessage="1" sqref="N9:N34">
      <formula1>$H$74:$H$75</formula1>
    </dataValidation>
    <dataValidation type="list" allowBlank="1" showInputMessage="1" showErrorMessage="1" sqref="K9:K34">
      <formula1>$G$58:$G$59</formula1>
    </dataValidation>
    <dataValidation type="list" allowBlank="1" showInputMessage="1" showErrorMessage="1" sqref="D9:D34">
      <formula1>$A$58:$A$62</formula1>
    </dataValidation>
  </dataValidations>
  <pageMargins left="0.39370078740157483" right="0.39370078740157483" top="0.98425196850393704" bottom="0.59055118110236227" header="0.31496062992125984" footer="0.31496062992125984"/>
  <pageSetup paperSize="9" scale="59" orientation="landscape" r:id="rId1"/>
  <headerFooter>
    <oddHeader>&amp;LPříloha č.5 Smlouvy (8/9)&amp;R&amp;20VZOR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="90" zoomScaleNormal="85" zoomScaleSheetLayoutView="90" workbookViewId="0"/>
  </sheetViews>
  <sheetFormatPr defaultRowHeight="15" x14ac:dyDescent="0.25"/>
  <cols>
    <col min="1" max="1" width="13" customWidth="1"/>
    <col min="4" max="4" width="15.140625" customWidth="1"/>
    <col min="5" max="5" width="20.42578125" customWidth="1"/>
    <col min="6" max="6" width="43.28515625" customWidth="1"/>
  </cols>
  <sheetData>
    <row r="1" spans="1:6" ht="21" x14ac:dyDescent="0.35">
      <c r="A1" s="75" t="s">
        <v>222</v>
      </c>
      <c r="B1" s="5"/>
    </row>
    <row r="2" spans="1:6" x14ac:dyDescent="0.25">
      <c r="A2" s="76"/>
    </row>
    <row r="3" spans="1:6" ht="15.75" x14ac:dyDescent="0.25">
      <c r="A3" s="72" t="s">
        <v>252</v>
      </c>
      <c r="B3" s="318"/>
      <c r="C3" s="110"/>
      <c r="D3" s="77"/>
      <c r="E3" s="77"/>
    </row>
    <row r="4" spans="1:6" ht="15.75" x14ac:dyDescent="0.25">
      <c r="A4" s="73" t="s">
        <v>247</v>
      </c>
      <c r="B4" s="319"/>
      <c r="C4" s="111"/>
      <c r="D4" s="78"/>
      <c r="E4" s="78"/>
    </row>
    <row r="5" spans="1:6" ht="15.75" x14ac:dyDescent="0.25">
      <c r="A5" s="73" t="s">
        <v>244</v>
      </c>
      <c r="B5" s="319"/>
      <c r="C5" s="111"/>
      <c r="D5" s="78"/>
      <c r="E5" s="78"/>
    </row>
    <row r="7" spans="1:6" ht="30" customHeight="1" x14ac:dyDescent="0.25">
      <c r="A7" s="9" t="s">
        <v>27</v>
      </c>
      <c r="B7" s="9" t="s">
        <v>3</v>
      </c>
      <c r="C7" s="9" t="s">
        <v>4</v>
      </c>
      <c r="D7" s="9" t="s">
        <v>197</v>
      </c>
      <c r="E7" s="9" t="s">
        <v>198</v>
      </c>
      <c r="F7" s="9" t="s">
        <v>30</v>
      </c>
    </row>
    <row r="8" spans="1:6" x14ac:dyDescent="0.25">
      <c r="A8" s="82"/>
      <c r="B8" s="17"/>
      <c r="C8" s="17"/>
      <c r="D8" s="18"/>
      <c r="E8" s="62"/>
      <c r="F8" s="85"/>
    </row>
    <row r="9" spans="1:6" x14ac:dyDescent="0.25">
      <c r="A9" s="82"/>
      <c r="B9" s="17"/>
      <c r="C9" s="17"/>
      <c r="D9" s="17"/>
      <c r="E9" s="62"/>
      <c r="F9" s="85"/>
    </row>
    <row r="10" spans="1:6" x14ac:dyDescent="0.25">
      <c r="A10" s="82"/>
      <c r="B10" s="17"/>
      <c r="C10" s="17"/>
      <c r="D10" s="17"/>
      <c r="E10" s="62"/>
      <c r="F10" s="85"/>
    </row>
    <row r="11" spans="1:6" x14ac:dyDescent="0.25">
      <c r="A11" s="82"/>
      <c r="B11" s="17"/>
      <c r="C11" s="17"/>
      <c r="D11" s="17"/>
      <c r="E11" s="62"/>
      <c r="F11" s="85"/>
    </row>
    <row r="12" spans="1:6" x14ac:dyDescent="0.25">
      <c r="A12" s="17"/>
      <c r="B12" s="17"/>
      <c r="C12" s="17"/>
      <c r="D12" s="17"/>
      <c r="E12" s="17"/>
      <c r="F12" s="85"/>
    </row>
    <row r="13" spans="1:6" x14ac:dyDescent="0.25">
      <c r="A13" s="17"/>
      <c r="B13" s="17"/>
      <c r="C13" s="17"/>
      <c r="D13" s="17"/>
      <c r="E13" s="17"/>
      <c r="F13" s="85"/>
    </row>
    <row r="14" spans="1:6" x14ac:dyDescent="0.25">
      <c r="A14" s="17"/>
      <c r="B14" s="17"/>
      <c r="C14" s="17"/>
      <c r="D14" s="17"/>
      <c r="E14" s="17"/>
      <c r="F14" s="85"/>
    </row>
    <row r="15" spans="1:6" x14ac:dyDescent="0.25">
      <c r="A15" s="17"/>
      <c r="B15" s="17"/>
      <c r="C15" s="17"/>
      <c r="D15" s="17"/>
      <c r="E15" s="17"/>
      <c r="F15" s="85"/>
    </row>
    <row r="16" spans="1:6" x14ac:dyDescent="0.25">
      <c r="A16" s="17"/>
      <c r="B16" s="17"/>
      <c r="C16" s="17"/>
      <c r="D16" s="17"/>
      <c r="E16" s="17"/>
      <c r="F16" s="85"/>
    </row>
    <row r="17" spans="1:6" x14ac:dyDescent="0.25">
      <c r="A17" s="17"/>
      <c r="B17" s="17"/>
      <c r="C17" s="17"/>
      <c r="D17" s="17"/>
      <c r="E17" s="17"/>
      <c r="F17" s="85"/>
    </row>
    <row r="18" spans="1:6" x14ac:dyDescent="0.25">
      <c r="A18" s="17"/>
      <c r="B18" s="17"/>
      <c r="C18" s="17"/>
      <c r="D18" s="17"/>
      <c r="E18" s="17"/>
      <c r="F18" s="85"/>
    </row>
    <row r="19" spans="1:6" x14ac:dyDescent="0.25">
      <c r="A19" s="17"/>
      <c r="B19" s="17"/>
      <c r="C19" s="17"/>
      <c r="D19" s="17"/>
      <c r="E19" s="17"/>
      <c r="F19" s="85"/>
    </row>
    <row r="20" spans="1:6" x14ac:dyDescent="0.25">
      <c r="A20" s="17"/>
      <c r="B20" s="17"/>
      <c r="C20" s="17"/>
      <c r="D20" s="17"/>
      <c r="E20" s="17"/>
      <c r="F20" s="85"/>
    </row>
    <row r="21" spans="1:6" x14ac:dyDescent="0.25">
      <c r="A21" s="17"/>
      <c r="B21" s="17"/>
      <c r="C21" s="17"/>
      <c r="D21" s="17"/>
      <c r="E21" s="17"/>
      <c r="F21" s="85"/>
    </row>
    <row r="22" spans="1:6" x14ac:dyDescent="0.25">
      <c r="A22" s="17"/>
      <c r="B22" s="17"/>
      <c r="C22" s="17"/>
      <c r="D22" s="17"/>
      <c r="E22" s="17"/>
      <c r="F22" s="85"/>
    </row>
    <row r="23" spans="1:6" x14ac:dyDescent="0.25">
      <c r="A23" s="17"/>
      <c r="B23" s="17"/>
      <c r="C23" s="17"/>
      <c r="D23" s="17"/>
      <c r="E23" s="17"/>
      <c r="F23" s="85"/>
    </row>
    <row r="24" spans="1:6" x14ac:dyDescent="0.25">
      <c r="A24" s="17"/>
      <c r="B24" s="17"/>
      <c r="C24" s="17"/>
      <c r="D24" s="17"/>
      <c r="E24" s="17"/>
      <c r="F24" s="85"/>
    </row>
    <row r="25" spans="1:6" x14ac:dyDescent="0.25">
      <c r="A25" s="17"/>
      <c r="B25" s="17"/>
      <c r="C25" s="17"/>
      <c r="D25" s="17"/>
      <c r="E25" s="17"/>
      <c r="F25" s="85"/>
    </row>
    <row r="26" spans="1:6" x14ac:dyDescent="0.25">
      <c r="A26" s="17"/>
      <c r="B26" s="17"/>
      <c r="C26" s="17"/>
      <c r="D26" s="17"/>
      <c r="E26" s="17"/>
      <c r="F26" s="85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&amp;LPříloha č.5 Smlouvy (9/9)&amp;R&amp;20VZOR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p5Tod95yu2tXJEDzGSF8JsAxEEY=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NqXMStIcijajJDWb23CD1c1sq5Q=</DigestValue>
    </Reference>
  </SignedInfo>
  <SignatureValue>KEFI6He+r8l6gyvAHuxz+50yIhYCrrKzKHamrH+7siS+3mNsiRScgG1065WpVbdAI0vsK39GV7Q5
Si6xsD23kA0T0yXfYerEIiGEkg7+nJb3zGUoFM4culks27rU7ttU9ddefJLvmZPHHycOnzq7kDrn
BReC9u0mSDklbFefjjPEjpXwX2ARcGyJZmO0XWzf2sD8A2VbVDo1uDwuj1Vx4SQmAMObE7UFTgO2
3gWOePalX74ioV7S5eOJJUk4yqb3J24We8cCGvKhqnWxrUQYgHdmWzRTM1BqdZCh2TfAAudzZmEr
jNzVzw1lkMg7ssONEGfjn0xbgVmqsH7aR9Sz0Q==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6vOUSce0bsuK3QEiWLuUJXz23o4=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UCiroJwnDGBZ9xdcuUi/hwUQyFQ=</DigestValue>
      </Reference>
      <Reference URI="/xl/worksheets/sheet6.xml?ContentType=application/vnd.openxmlformats-officedocument.spreadsheetml.worksheet+xml">
        <DigestMethod Algorithm="http://www.w3.org/2000/09/xmldsig#sha1"/>
        <DigestValue>ktZnJXZeb3W/ZDeyDFdX1UKN7So=</DigestValue>
      </Reference>
      <Reference URI="/xl/worksheets/sheet5.xml?ContentType=application/vnd.openxmlformats-officedocument.spreadsheetml.worksheet+xml">
        <DigestMethod Algorithm="http://www.w3.org/2000/09/xmldsig#sha1"/>
        <DigestValue>QN9UC5P1BG+MExJvkMPMC9nNpoE=</DigestValue>
      </Reference>
      <Reference URI="/xl/worksheets/sheet8.xml?ContentType=application/vnd.openxmlformats-officedocument.spreadsheetml.worksheet+xml">
        <DigestMethod Algorithm="http://www.w3.org/2000/09/xmldsig#sha1"/>
        <DigestValue>gTb+zFTZmi2vslnyaMVXc8UlCZM=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ZVPCiUKFHKx5VBYK+zj4AQG2HCw=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aHUb1SJFWCUpbzVIlM3/uX/9lek=</DigestValue>
      </Reference>
      <Reference URI="/xl/comments1.xml?ContentType=application/vnd.openxmlformats-officedocument.spreadsheetml.comments+xml">
        <DigestMethod Algorithm="http://www.w3.org/2000/09/xmldsig#sha1"/>
        <DigestValue>SRRFjqJ5lxtbzLOz6KCTK1EhGHQ=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UCiroJwnDGBZ9xdcuUi/hwUQyFQ=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kxh7t4XMlGOt9yl2dbj24oSLg4s=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hNvit4EQXOw0ZZMM2TzH3DWnfi0=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WOQrdP5ywWVRTLAR5TTRrIdnRS0=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ZwUDeI3/DiCsMLzw0GlHUKJ1sqc=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9PAu0tTjJH9hJTSokoZZdNhlxm0=</DigestValue>
      </Reference>
      <Reference URI="/xl/worksheets/sheet9.xml?ContentType=application/vnd.openxmlformats-officedocument.spreadsheetml.worksheet+xml">
        <DigestMethod Algorithm="http://www.w3.org/2000/09/xmldsig#sha1"/>
        <DigestValue>NXEn549iXzw+fY0TjXQTWg5sPd0=</DigestValue>
      </Reference>
      <Reference URI="/xl/worksheets/sheet7.xml?ContentType=application/vnd.openxmlformats-officedocument.spreadsheetml.worksheet+xml">
        <DigestMethod Algorithm="http://www.w3.org/2000/09/xmldsig#sha1"/>
        <DigestValue>U7FElwVQnikvg/XFIDr+kVO0sFw=</DigestValue>
      </Reference>
      <Reference URI="/xl/workbook.xml?ContentType=application/vnd.openxmlformats-officedocument.spreadsheetml.sheet.main+xml">
        <DigestMethod Algorithm="http://www.w3.org/2000/09/xmldsig#sha1"/>
        <DigestValue>BzF5hvC9mNmnbMJPCXhGtP2R4Ec=</DigestValue>
      </Reference>
      <Reference URI="/xl/worksheets/sheet4.xml?ContentType=application/vnd.openxmlformats-officedocument.spreadsheetml.worksheet+xml">
        <DigestMethod Algorithm="http://www.w3.org/2000/09/xmldsig#sha1"/>
        <DigestValue>0dlxGTfcIREyl5WXlswMZzPqcHE=</DigestValue>
      </Reference>
      <Reference URI="/xl/worksheets/sheet2.xml?ContentType=application/vnd.openxmlformats-officedocument.spreadsheetml.worksheet+xml">
        <DigestMethod Algorithm="http://www.w3.org/2000/09/xmldsig#sha1"/>
        <DigestValue>ORWffynj8YGk1U00reQBTnusQbQ=</DigestValue>
      </Reference>
      <Reference URI="/xl/worksheets/sheet3.xml?ContentType=application/vnd.openxmlformats-officedocument.spreadsheetml.worksheet+xml">
        <DigestMethod Algorithm="http://www.w3.org/2000/09/xmldsig#sha1"/>
        <DigestValue>wzNywPLoclbIo/6dA5eOBCeNf24=</DigestValue>
      </Reference>
      <Reference URI="/xl/drawings/vmlDrawing1.vml?ContentType=application/vnd.openxmlformats-officedocument.vmlDrawing">
        <DigestMethod Algorithm="http://www.w3.org/2000/09/xmldsig#sha1"/>
        <DigestValue>a8A1GIOsPikOAO3om63EKfwxNKI=</DigestValue>
      </Reference>
      <Reference URI="/xl/worksheets/sheet1.xml?ContentType=application/vnd.openxmlformats-officedocument.spreadsheetml.worksheet+xml">
        <DigestMethod Algorithm="http://www.w3.org/2000/09/xmldsig#sha1"/>
        <DigestValue>10a6R++vb1hdmusknR+YItRJ5eY=</DigestValue>
      </Reference>
      <Reference URI="/xl/sharedStrings.xml?ContentType=application/vnd.openxmlformats-officedocument.spreadsheetml.sharedStrings+xml">
        <DigestMethod Algorithm="http://www.w3.org/2000/09/xmldsig#sha1"/>
        <DigestValue>Ve2CkgswJPnvCnerYeJdQhcQqRc=</DigestValue>
      </Reference>
      <Reference URI="/xl/styles.xml?ContentType=application/vnd.openxmlformats-officedocument.spreadsheetml.styles+xml">
        <DigestMethod Algorithm="http://www.w3.org/2000/09/xmldsig#sha1"/>
        <DigestValue>opps+tJ3p9j29ZGPyG5j5lt0b1s=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zQmFRjszBlXyWLAQ1SpKx6v/+lQ=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S4dROHh4domAi1wIR2Hi7qGrRys=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2016-01-13T14:11:49Z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2016-01-13T14:11:49Z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8</vt:i4>
      </vt:variant>
    </vt:vector>
  </HeadingPairs>
  <TitlesOfParts>
    <vt:vector size="17" baseType="lpstr">
      <vt:lpstr>1.Měsíční Odměna</vt:lpstr>
      <vt:lpstr>2.Podrobná měsíční Odměna</vt:lpstr>
      <vt:lpstr>3.Podrobná objížďka</vt:lpstr>
      <vt:lpstr>4.Podrobné ostatní náklady</vt:lpstr>
      <vt:lpstr>5.Celkové vyúčtování nákladů</vt:lpstr>
      <vt:lpstr>6.Evidence neodjetých spojů</vt:lpstr>
      <vt:lpstr>7.Evidence zpožděných spojů</vt:lpstr>
      <vt:lpstr>8.Evidence vozidel</vt:lpstr>
      <vt:lpstr>9. Evidence nefunkčních OZ</vt:lpstr>
      <vt:lpstr>'8.Evidence vozidel'!_Toc358202476</vt:lpstr>
      <vt:lpstr>'2.Podrobná měsíční Odměna'!Oblast_tisku</vt:lpstr>
      <vt:lpstr>'4.Podrobné ostatní náklady'!Oblast_tisku</vt:lpstr>
      <vt:lpstr>'5.Celkové vyúčtování nákladů'!Oblast_tisku</vt:lpstr>
      <vt:lpstr>'6.Evidence neodjetých spojů'!Oblast_tisku</vt:lpstr>
      <vt:lpstr>'7.Evidence zpožděných spojů'!Oblast_tisku</vt:lpstr>
      <vt:lpstr>'8.Evidence vozidel'!Oblast_tisku</vt:lpstr>
      <vt:lpstr>'9. Evidence nefunkčních OZ'!Oblast_tisku</vt:lpstr>
    </vt:vector>
  </TitlesOfParts>
  <Company>Krajský úřad, Královehradecký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Vanova Maria</cp:lastModifiedBy>
  <cp:lastPrinted>2015-08-17T11:43:49Z</cp:lastPrinted>
  <dcterms:created xsi:type="dcterms:W3CDTF">2015-02-18T06:38:39Z</dcterms:created>
  <dcterms:modified xsi:type="dcterms:W3CDTF">2016-01-13T11:55:49Z</dcterms:modified>
</cp:coreProperties>
</file>