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Server-prs\obchod\Obchodní 2026\SOUTĚŽE 2026\66 - Výmalba vnitřních prostor\A ZD\"/>
    </mc:Choice>
  </mc:AlternateContent>
  <xr:revisionPtr revIDLastSave="0" documentId="13_ncr:1_{98E87FB9-9B3E-49A3-9B93-9404DCD3F70D}" xr6:coauthVersionLast="47" xr6:coauthVersionMax="47" xr10:uidLastSave="{00000000-0000-0000-0000-000000000000}"/>
  <bookViews>
    <workbookView xWindow="-108" yWindow="-108" windowWidth="23256" windowHeight="12456" tabRatio="970" activeTab="1" xr2:uid="{00000000-000D-0000-FFFF-FFFF00000000}"/>
  </bookViews>
  <sheets>
    <sheet name="Nabídková cena celkem" sheetId="3" r:id="rId1"/>
    <sheet name="BR" sheetId="2" r:id="rId2"/>
  </sheets>
  <definedNames>
    <definedName name="_xlnm._FilterDatabase" localSheetId="1" hidden="1">BR!$C$82:$K$99</definedName>
    <definedName name="_xlnm.Print_Titles" localSheetId="1">BR!$82:$82</definedName>
    <definedName name="_xlnm.Print_Titles" localSheetId="0">'Nabídková cena celkem'!$3:$5</definedName>
    <definedName name="_xlnm.Print_Area" localSheetId="1">BR!$C$4:$J$39,BR!$C$44:$J$64,BR!$C$70:$J$99</definedName>
    <definedName name="_xlnm.Print_Area" localSheetId="0">'Nabídková cena celkem'!$A$3:$G$11</definedName>
  </definedNames>
  <calcPr calcId="191029"/>
</workbook>
</file>

<file path=xl/calcChain.xml><?xml version="1.0" encoding="utf-8"?>
<calcChain xmlns="http://schemas.openxmlformats.org/spreadsheetml/2006/main">
  <c r="J98" i="2" l="1"/>
  <c r="J89" i="2" l="1"/>
  <c r="J37" i="2"/>
  <c r="J36" i="2"/>
  <c r="J35" i="2"/>
  <c r="F79" i="2"/>
  <c r="F77" i="2"/>
  <c r="E75" i="2"/>
  <c r="F53" i="2"/>
  <c r="F51" i="2"/>
  <c r="E49" i="2"/>
  <c r="J80" i="2"/>
  <c r="J53" i="2"/>
  <c r="F54" i="2"/>
  <c r="J51" i="2"/>
  <c r="E47" i="2"/>
  <c r="J88" i="2"/>
  <c r="J97" i="2"/>
  <c r="J86" i="2"/>
  <c r="J90" i="2"/>
  <c r="J99" i="2"/>
  <c r="J93" i="2"/>
  <c r="J85" i="2" l="1"/>
  <c r="J60" i="2" s="1"/>
  <c r="J92" i="2"/>
  <c r="J91" i="2" s="1"/>
  <c r="J62" i="2" s="1"/>
  <c r="J87" i="2"/>
  <c r="F35" i="2"/>
  <c r="F37" i="2"/>
  <c r="F36" i="2"/>
  <c r="J54" i="2"/>
  <c r="E73" i="2"/>
  <c r="J77" i="2"/>
  <c r="J79" i="2"/>
  <c r="F80" i="2"/>
  <c r="J84" i="2" l="1"/>
  <c r="J83" i="2"/>
  <c r="J30" i="2" s="1"/>
  <c r="G7" i="3" s="1"/>
  <c r="G9" i="3" s="1"/>
  <c r="G10" i="3" s="1"/>
  <c r="G11" i="3" s="1"/>
  <c r="J61" i="2"/>
  <c r="J63" i="2"/>
  <c r="J59" i="2"/>
  <c r="J58" i="2" s="1"/>
  <c r="F33" i="2" l="1"/>
  <c r="J33" i="2"/>
  <c r="J39" i="2" s="1"/>
</calcChain>
</file>

<file path=xl/sharedStrings.xml><?xml version="1.0" encoding="utf-8"?>
<sst xmlns="http://schemas.openxmlformats.org/spreadsheetml/2006/main" count="149" uniqueCount="94">
  <si>
    <t/>
  </si>
  <si>
    <t>Stavba:</t>
  </si>
  <si>
    <t>BROUMOV - HLAVNÍ BUDOVA OBNOVENÍ VNITŘNÍ VÝMALBY SPRÁVNÍ BUDOVA</t>
  </si>
  <si>
    <t>KSO:</t>
  </si>
  <si>
    <t>CC-CZ:</t>
  </si>
  <si>
    <t>Místo:</t>
  </si>
  <si>
    <t>BROUMOV</t>
  </si>
  <si>
    <t>Datum:</t>
  </si>
  <si>
    <t>21. 11. 2025</t>
  </si>
  <si>
    <t>Zadavatel:</t>
  </si>
  <si>
    <t>IČ:</t>
  </si>
  <si>
    <t>ÚDRŽBA SILNIC KRÁLOVÉHRADECKÉHO KRAJE a.s.</t>
  </si>
  <si>
    <t>DIČ:</t>
  </si>
  <si>
    <t>Zhotovitel:</t>
  </si>
  <si>
    <t xml:space="preserve"> </t>
  </si>
  <si>
    <t>Projektant: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</si>
  <si>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</si>
  <si>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</si>
  <si>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</si>
  <si>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</si>
  <si>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</si>
  <si>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</si>
  <si>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</si>
  <si>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</si>
  <si>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</si>
  <si>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</si>
  <si>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</si>
  <si>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</si>
  <si>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</si>
  <si>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</si>
  <si>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</si>
  <si>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Kód</t>
  </si>
  <si>
    <t>Popis</t>
  </si>
  <si>
    <t>Typ</t>
  </si>
  <si>
    <t>D</t>
  </si>
  <si>
    <t>1</t>
  </si>
  <si>
    <t>2</t>
  </si>
  <si>
    <t>KRYCÍ LIST SOUPISU PRACÍ</t>
  </si>
  <si>
    <t>Objekt:</t>
  </si>
  <si>
    <t>1 - VÝMALBA PŘÍZEMÍ 670 m2, NOCLEŽNY, SOCIÁLKY, WC - 860 m2</t>
  </si>
  <si>
    <t>REKAPITULACE ČLENĚNÍ SOUPISU PRACÍ</t>
  </si>
  <si>
    <t>Kód dílu - Popis</t>
  </si>
  <si>
    <t>Cena celkem [CZK]</t>
  </si>
  <si>
    <t>Náklady ze soupisu prací</t>
  </si>
  <si>
    <t>HSV - Práce a dodávky HSV</t>
  </si>
  <si>
    <t xml:space="preserve">    6 - Úpravy povrchů, podlahy a osazování výplní</t>
  </si>
  <si>
    <t xml:space="preserve">    997 - Doprava suti a vybouraných hmot</t>
  </si>
  <si>
    <t>PSV - Práce a dodávky PSV</t>
  </si>
  <si>
    <t xml:space="preserve">    784 - Dokončovací práce - malby a tapety</t>
  </si>
  <si>
    <t>SOUPIS PRACÍ</t>
  </si>
  <si>
    <t>PČ</t>
  </si>
  <si>
    <t>MJ</t>
  </si>
  <si>
    <t>Množství</t>
  </si>
  <si>
    <t>J.cena [CZK]</t>
  </si>
  <si>
    <t>Cenová soustava</t>
  </si>
  <si>
    <t>Náklady soupisu celkem</t>
  </si>
  <si>
    <t>HSV</t>
  </si>
  <si>
    <t>Práce a dodávky HSV</t>
  </si>
  <si>
    <t>6</t>
  </si>
  <si>
    <t>Úpravy povrchů, podlahy a osazování výplní</t>
  </si>
  <si>
    <t>K</t>
  </si>
  <si>
    <t>619991001</t>
  </si>
  <si>
    <t>Zakrytí podlah, stěn, svislých ploch, samostatných konstrukcí a prvků  PE fólií</t>
  </si>
  <si>
    <t>m2</t>
  </si>
  <si>
    <t>997</t>
  </si>
  <si>
    <t>Doprava suti a vybouraných hmot</t>
  </si>
  <si>
    <t>997013212</t>
  </si>
  <si>
    <t>Vnitrostaveništní doprava suti a vybouraných hmot pro budovy v přes 6 do 9 m ručně</t>
  </si>
  <si>
    <t>t</t>
  </si>
  <si>
    <t>3</t>
  </si>
  <si>
    <t>997013501</t>
  </si>
  <si>
    <t>Odvoz suti a vybouraných hmot na skládku nebo meziskládku do 1 km se složením</t>
  </si>
  <si>
    <t>VV</t>
  </si>
  <si>
    <t>Součet</t>
  </si>
  <si>
    <t>997013631</t>
  </si>
  <si>
    <t>Poplatek za uložení na skládce (skládkovné) stavebního odpadu směsného kód odpadu 17 09 04</t>
  </si>
  <si>
    <t>PSV</t>
  </si>
  <si>
    <t>Práce a dodávky PSV</t>
  </si>
  <si>
    <t>784</t>
  </si>
  <si>
    <t>Dokončovací práce - malby a tapety</t>
  </si>
  <si>
    <t>784121001</t>
  </si>
  <si>
    <t>Oškrabání malby v místnostech v do 3,80 m</t>
  </si>
  <si>
    <t>670+860</t>
  </si>
  <si>
    <t>784181121</t>
  </si>
  <si>
    <t>Hloubková jednonásobná bezbarvá penetrace podkladu v místnostech v do 3,80 m</t>
  </si>
  <si>
    <t>784211101</t>
  </si>
  <si>
    <t>Dvojnásobné bílé malby ze směsí za mokra výborně oděruvzdorných v místnostech v do 3,80 m</t>
  </si>
  <si>
    <t>784161401</t>
  </si>
  <si>
    <t>Celoplošné vyhlazení podkladu sádrovou stěrkou v místnostech v do 3,80 m</t>
  </si>
  <si>
    <t>Nabídková cena v Kč bez DPH</t>
  </si>
  <si>
    <t>DPH v Kč</t>
  </si>
  <si>
    <t>Nabídková cena  v Kč včetně DPH</t>
  </si>
  <si>
    <t xml:space="preserve">Výmalba vnitřních prostor budov v areálu cestmistrovství Broumov </t>
  </si>
  <si>
    <t>Broumov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</si>
</sst>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#,##0.00%"/>
    <numFmt numFmtId="165" formatCode="dd\.mm\.yyyy"/>
    <numFmt numFmtId="166" formatCode="#,##0.000"/>
  </numFmts>
  <fonts count="27" x14ac:knownFonts="1">
    <font>
      <sz val="8"/>
      <name val="Arial CE"/>
      <family val="2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8"/>
      <color rgb="FF969696"/>
      <name val="Arial CE"/>
    </font>
    <font>
      <sz val="9"/>
      <name val="Arial CE"/>
    </font>
    <font>
      <b/>
      <sz val="12"/>
      <color rgb="FF960000"/>
      <name val="Arial CE"/>
    </font>
    <font>
      <b/>
      <sz val="12"/>
      <color rgb="FF800000"/>
      <name val="Arial CE"/>
    </font>
    <font>
      <sz val="7"/>
      <color rgb="FF969696"/>
      <name val="Arial CE"/>
    </font>
    <font>
      <sz val="8"/>
      <name val="Arial CE"/>
      <family val="2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1"/>
    </font>
    <font>
      <b/>
      <sz val="2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2D2D2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hair">
        <color rgb="FF969696"/>
      </top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20" fillId="0" borderId="0"/>
    <xf numFmtId="0" fontId="1" fillId="0" borderId="0"/>
    <xf numFmtId="0" fontId="23" fillId="0" borderId="0"/>
  </cellStyleXfs>
  <cellXfs count="1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9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165" fontId="4" fillId="0" borderId="0" xfId="0" applyNumberFormat="1" applyFont="1" applyAlignment="1">
      <alignment horizontal="left" vertical="center"/>
    </xf>
    <xf numFmtId="0" fontId="0" fillId="0" borderId="9" xfId="0" applyBorder="1" applyAlignment="1">
      <alignment vertical="center"/>
    </xf>
    <xf numFmtId="0" fontId="15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0" fillId="0" borderId="3" xfId="0" applyBorder="1" applyAlignment="1">
      <alignment vertical="center" wrapText="1"/>
    </xf>
    <xf numFmtId="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0" fillId="2" borderId="0" xfId="0" applyFill="1" applyAlignment="1">
      <alignment vertical="center"/>
    </xf>
    <xf numFmtId="0" fontId="0" fillId="2" borderId="6" xfId="0" applyFill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right" vertical="center"/>
    </xf>
    <xf numFmtId="0" fontId="18" fillId="0" borderId="0" xfId="0" applyFont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13" xfId="0" applyFont="1" applyBorder="1" applyAlignment="1">
      <alignment horizontal="left" vertical="center"/>
    </xf>
    <xf numFmtId="0" fontId="7" fillId="0" borderId="13" xfId="0" applyFont="1" applyBorder="1" applyAlignment="1">
      <alignment vertical="center"/>
    </xf>
    <xf numFmtId="4" fontId="7" fillId="0" borderId="13" xfId="0" applyNumberFormat="1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vertical="center"/>
    </xf>
    <xf numFmtId="4" fontId="8" fillId="0" borderId="13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4" fontId="17" fillId="0" borderId="0" xfId="0" applyNumberFormat="1" applyFont="1"/>
    <xf numFmtId="0" fontId="9" fillId="0" borderId="3" xfId="0" applyFont="1" applyBorder="1"/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8" fillId="0" borderId="0" xfId="0" applyFont="1" applyAlignment="1">
      <alignment horizontal="left"/>
    </xf>
    <xf numFmtId="4" fontId="8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49" fontId="16" fillId="0" borderId="14" xfId="0" applyNumberFormat="1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left" vertical="center" wrapText="1"/>
      <protection locked="0"/>
    </xf>
    <xf numFmtId="0" fontId="16" fillId="0" borderId="14" xfId="0" applyFont="1" applyBorder="1" applyAlignment="1" applyProtection="1">
      <alignment horizontal="center" vertical="center" wrapText="1"/>
      <protection locked="0"/>
    </xf>
    <xf numFmtId="166" fontId="16" fillId="0" borderId="14" xfId="0" applyNumberFormat="1" applyFont="1" applyBorder="1" applyAlignment="1" applyProtection="1">
      <alignment vertical="center"/>
      <protection locked="0"/>
    </xf>
    <xf numFmtId="4" fontId="16" fillId="0" borderId="14" xfId="0" applyNumberFormat="1" applyFont="1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6" fontId="10" fillId="0" borderId="0" xfId="0" applyNumberFormat="1" applyFont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6" fontId="11" fillId="0" borderId="0" xfId="0" applyNumberFormat="1" applyFont="1" applyAlignment="1">
      <alignment vertical="center"/>
    </xf>
    <xf numFmtId="4" fontId="9" fillId="0" borderId="3" xfId="0" applyNumberFormat="1" applyFont="1" applyBorder="1"/>
    <xf numFmtId="0" fontId="12" fillId="0" borderId="0" xfId="0" applyFont="1" applyAlignment="1">
      <alignment horizontal="center" vertical="center"/>
    </xf>
    <xf numFmtId="0" fontId="0" fillId="3" borderId="0" xfId="0" applyFill="1" applyAlignment="1">
      <alignment vertical="center"/>
    </xf>
    <xf numFmtId="0" fontId="6" fillId="3" borderId="4" xfId="0" applyFont="1" applyFill="1" applyBorder="1" applyAlignment="1">
      <alignment horizontal="left" vertical="center"/>
    </xf>
    <xf numFmtId="0" fontId="0" fillId="3" borderId="5" xfId="0" applyFill="1" applyBorder="1" applyAlignment="1">
      <alignment vertical="center"/>
    </xf>
    <xf numFmtId="0" fontId="6" fillId="3" borderId="5" xfId="0" applyFont="1" applyFill="1" applyBorder="1" applyAlignment="1">
      <alignment horizontal="right" vertical="center"/>
    </xf>
    <xf numFmtId="0" fontId="6" fillId="3" borderId="5" xfId="0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vertical="center"/>
    </xf>
    <xf numFmtId="0" fontId="14" fillId="3" borderId="0" xfId="0" applyFont="1" applyFill="1" applyAlignment="1">
      <alignment horizontal="left" vertical="center"/>
    </xf>
    <xf numFmtId="4" fontId="17" fillId="3" borderId="0" xfId="0" applyNumberFormat="1" applyFont="1" applyFill="1" applyAlignment="1">
      <alignment vertical="center"/>
    </xf>
    <xf numFmtId="4" fontId="0" fillId="0" borderId="3" xfId="0" applyNumberFormat="1" applyBorder="1" applyAlignment="1">
      <alignment vertical="center"/>
    </xf>
    <xf numFmtId="4" fontId="16" fillId="3" borderId="14" xfId="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0" xfId="4"/>
    <xf numFmtId="0" fontId="1" fillId="0" borderId="0" xfId="4" applyAlignment="1">
      <alignment horizontal="right"/>
    </xf>
    <xf numFmtId="0" fontId="24" fillId="4" borderId="15" xfId="5" applyFont="1" applyFill="1" applyBorder="1" applyAlignment="1">
      <alignment horizontal="center" vertical="center" wrapText="1"/>
    </xf>
    <xf numFmtId="0" fontId="24" fillId="4" borderId="16" xfId="5" applyFont="1" applyFill="1" applyBorder="1" applyAlignment="1">
      <alignment horizontal="center" vertical="center" wrapText="1"/>
    </xf>
    <xf numFmtId="0" fontId="24" fillId="4" borderId="17" xfId="5" applyFont="1" applyFill="1" applyBorder="1" applyAlignment="1">
      <alignment horizontal="center" vertical="center" wrapText="1"/>
    </xf>
    <xf numFmtId="0" fontId="24" fillId="4" borderId="18" xfId="5" applyFont="1" applyFill="1" applyBorder="1" applyAlignment="1">
      <alignment horizontal="center" vertical="center" wrapText="1"/>
    </xf>
    <xf numFmtId="0" fontId="24" fillId="4" borderId="19" xfId="5" applyFont="1" applyFill="1" applyBorder="1" applyAlignment="1">
      <alignment horizontal="center" vertical="center" wrapText="1"/>
    </xf>
    <xf numFmtId="0" fontId="24" fillId="4" borderId="20" xfId="5" applyFont="1" applyFill="1" applyBorder="1" applyAlignment="1">
      <alignment horizontal="center" vertical="center" wrapText="1"/>
    </xf>
    <xf numFmtId="0" fontId="21" fillId="0" borderId="0" xfId="4" applyFont="1" applyAlignment="1">
      <alignment horizontal="left" vertical="top"/>
    </xf>
    <xf numFmtId="0" fontId="25" fillId="0" borderId="0" xfId="4" applyFont="1" applyAlignment="1">
      <alignment horizontal="left" vertical="center" wrapText="1"/>
    </xf>
    <xf numFmtId="0" fontId="26" fillId="0" borderId="0" xfId="4" applyFont="1" applyAlignment="1">
      <alignment vertical="center"/>
    </xf>
    <xf numFmtId="0" fontId="25" fillId="0" borderId="21" xfId="4" applyFont="1" applyBorder="1" applyAlignment="1">
      <alignment horizontal="left" vertical="center"/>
    </xf>
    <xf numFmtId="0" fontId="25" fillId="0" borderId="22" xfId="4" applyFont="1" applyBorder="1" applyAlignment="1">
      <alignment horizontal="left" vertical="center"/>
    </xf>
    <xf numFmtId="0" fontId="25" fillId="0" borderId="23" xfId="4" applyFont="1" applyBorder="1" applyAlignment="1">
      <alignment horizontal="left" vertical="center"/>
    </xf>
    <xf numFmtId="44" fontId="25" fillId="0" borderId="24" xfId="4" applyNumberFormat="1" applyFont="1" applyBorder="1" applyAlignment="1">
      <alignment vertical="center"/>
    </xf>
    <xf numFmtId="0" fontId="25" fillId="0" borderId="0" xfId="4" applyFont="1" applyAlignment="1">
      <alignment horizontal="right" vertical="center"/>
    </xf>
    <xf numFmtId="0" fontId="25" fillId="0" borderId="0" xfId="4" applyFont="1" applyAlignment="1">
      <alignment horizontal="left" vertical="center"/>
    </xf>
    <xf numFmtId="0" fontId="25" fillId="0" borderId="0" xfId="4" applyFont="1" applyAlignment="1">
      <alignment vertical="center"/>
    </xf>
    <xf numFmtId="44" fontId="26" fillId="0" borderId="0" xfId="4" applyNumberFormat="1" applyFont="1" applyAlignment="1">
      <alignment vertical="center"/>
    </xf>
    <xf numFmtId="0" fontId="25" fillId="0" borderId="25" xfId="4" applyFont="1" applyBorder="1" applyAlignment="1">
      <alignment horizontal="left" vertical="center"/>
    </xf>
    <xf numFmtId="0" fontId="25" fillId="0" borderId="26" xfId="4" applyFont="1" applyBorder="1" applyAlignment="1">
      <alignment horizontal="left" vertical="center"/>
    </xf>
    <xf numFmtId="44" fontId="25" fillId="5" borderId="27" xfId="4" applyNumberFormat="1" applyFont="1" applyFill="1" applyBorder="1" applyAlignment="1">
      <alignment vertical="center"/>
    </xf>
    <xf numFmtId="9" fontId="22" fillId="0" borderId="28" xfId="4" applyNumberFormat="1" applyFont="1" applyBorder="1" applyAlignment="1">
      <alignment horizontal="left"/>
    </xf>
    <xf numFmtId="0" fontId="22" fillId="0" borderId="29" xfId="4" applyFont="1" applyBorder="1"/>
    <xf numFmtId="0" fontId="22" fillId="0" borderId="30" xfId="4" applyFont="1" applyBorder="1"/>
    <xf numFmtId="44" fontId="22" fillId="0" borderId="27" xfId="4" applyNumberFormat="1" applyFont="1" applyBorder="1"/>
    <xf numFmtId="44" fontId="22" fillId="6" borderId="31" xfId="4" applyNumberFormat="1" applyFont="1" applyFill="1" applyBorder="1"/>
    <xf numFmtId="0" fontId="25" fillId="0" borderId="0" xfId="4" applyFont="1" applyAlignment="1">
      <alignment horizontal="left"/>
    </xf>
  </cellXfs>
  <cellStyles count="6">
    <cellStyle name="Excel Built-in Normal" xfId="5" xr:uid="{F35B9E7B-38FE-4A7F-AD5A-EC041ADD6E30}"/>
    <cellStyle name="Měna 2" xfId="2" xr:uid="{449454D9-49DC-4844-8B78-4799C7FF48BE}"/>
    <cellStyle name="Normální" xfId="0" builtinId="0" customBuiltin="1"/>
    <cellStyle name="Normální 2" xfId="1" xr:uid="{2B31A1CA-DA05-455A-9DD4-DC69F05A409C}"/>
    <cellStyle name="Normální 2 2" xfId="3" xr:uid="{CEBAA1B0-F244-483E-9281-9243A15045AF}"/>
    <cellStyle name="Normální 3" xfId="4" xr:uid="{3F73FEA4-2B04-4DEF-84E4-25AFC2875545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app.urs.cz/products/kros4" TargetMode="External"/><Relationship Id="rId1" Type="http://schemas.openxmlformats.org/officeDocument/2006/relationships/image" Target="../media/image1.jp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225425</xdr:colOff>
      <xdr:row>3</xdr:row>
      <xdr:rowOff>0</xdr:rowOff>
    </xdr:from>
    <xdr:to>
      <xdr:col>9</xdr:col>
      <xdr:colOff>1216025</xdr:colOff>
      <xdr:row>7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9</xdr:col>
      <xdr:colOff>225425</xdr:colOff>
      <xdr:row>69</xdr:row>
      <xdr:rowOff>0</xdr:rowOff>
    </xdr:from>
    <xdr:to>
      <xdr:col>9</xdr:col>
      <xdr:colOff>1216025</xdr:colOff>
      <xdr:row>73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2" tooltip="https://app.urs.cz/products/kros4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>
          <a:avLst/>
        </a:prstGeom>
      </xdr:spPr>
    </xdr:pic>
    <xdr:clientData/>
  </xdr:absoluteAnchor>
  <xdr:twoCellAnchor editAs="oneCell">
    <xdr:from>
      <xdr:col>9</xdr:col>
      <xdr:colOff>228600</xdr:colOff>
      <xdr:row>3</xdr:row>
      <xdr:rowOff>0</xdr:rowOff>
    </xdr:from>
    <xdr:to>
      <xdr:col>10</xdr:col>
      <xdr:colOff>0</xdr:colOff>
      <xdr:row>7</xdr:row>
      <xdr:rowOff>0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F0BA4781-94F7-D9DC-C568-04C975BE26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77100" y="695325"/>
          <a:ext cx="990600" cy="885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690E5-05ED-4CB9-9084-C8456FABBD4C}">
  <sheetPr>
    <pageSetUpPr fitToPage="1"/>
  </sheetPr>
  <dimension ref="A2:N13"/>
  <sheetViews>
    <sheetView workbookViewId="0">
      <selection activeCell="G8" sqref="G8"/>
    </sheetView>
  </sheetViews>
  <sheetFormatPr defaultRowHeight="14.4" x14ac:dyDescent="0.3"/>
  <cols>
    <col min="1" max="1" width="4.28515625" style="90" customWidth="1"/>
    <col min="2" max="2" width="6.42578125" style="91" customWidth="1"/>
    <col min="3" max="3" width="15" style="90" customWidth="1"/>
    <col min="4" max="4" width="9.85546875" style="90" customWidth="1"/>
    <col min="5" max="5" width="8.42578125" style="90" customWidth="1"/>
    <col min="6" max="6" width="31.42578125" style="90" customWidth="1"/>
    <col min="7" max="7" width="67.28515625" style="90" customWidth="1"/>
    <col min="8" max="16384" width="9.140625" style="90"/>
  </cols>
  <sheetData>
    <row r="2" spans="1:14" ht="15" thickBot="1" x14ac:dyDescent="0.35"/>
    <row r="3" spans="1:14" ht="15" customHeight="1" x14ac:dyDescent="0.3">
      <c r="A3" s="92" t="s">
        <v>92</v>
      </c>
      <c r="B3" s="93"/>
      <c r="C3" s="93"/>
      <c r="D3" s="93"/>
      <c r="E3" s="93"/>
      <c r="F3" s="93"/>
      <c r="G3" s="94"/>
    </row>
    <row r="4" spans="1:14" ht="80.7" customHeight="1" thickBot="1" x14ac:dyDescent="0.35">
      <c r="A4" s="95"/>
      <c r="B4" s="96"/>
      <c r="C4" s="96"/>
      <c r="D4" s="96"/>
      <c r="E4" s="96"/>
      <c r="F4" s="96"/>
      <c r="G4" s="97"/>
      <c r="H4" s="98"/>
      <c r="I4" s="98"/>
      <c r="J4" s="98"/>
      <c r="K4" s="98"/>
      <c r="L4" s="98"/>
      <c r="M4" s="98"/>
      <c r="N4" s="98"/>
    </row>
    <row r="5" spans="1:14" ht="14.7" customHeight="1" x14ac:dyDescent="0.3"/>
    <row r="6" spans="1:14" ht="14.7" customHeight="1" x14ac:dyDescent="0.3">
      <c r="A6" s="99"/>
      <c r="B6" s="99"/>
      <c r="C6" s="99"/>
      <c r="D6" s="99"/>
      <c r="E6" s="99"/>
      <c r="F6" s="99"/>
      <c r="G6" s="99"/>
    </row>
    <row r="7" spans="1:14" x14ac:dyDescent="0.3">
      <c r="A7" s="100"/>
      <c r="B7" s="101" t="s">
        <v>93</v>
      </c>
      <c r="C7" s="102"/>
      <c r="D7" s="102"/>
      <c r="E7" s="102"/>
      <c r="F7" s="103"/>
      <c r="G7" s="104">
        <f>BR!J30</f>
        <v>0</v>
      </c>
    </row>
    <row r="8" spans="1:14" ht="15" thickBot="1" x14ac:dyDescent="0.35">
      <c r="A8" s="100"/>
      <c r="B8" s="105"/>
      <c r="C8" s="106"/>
      <c r="D8" s="107"/>
      <c r="E8" s="100"/>
      <c r="F8" s="100"/>
      <c r="G8" s="108"/>
    </row>
    <row r="9" spans="1:14" ht="15" thickBot="1" x14ac:dyDescent="0.35">
      <c r="A9" s="100"/>
      <c r="B9" s="109" t="s">
        <v>89</v>
      </c>
      <c r="C9" s="110"/>
      <c r="D9" s="110"/>
      <c r="E9" s="110"/>
      <c r="F9" s="110"/>
      <c r="G9" s="111">
        <f>SUM(G7:G7)</f>
        <v>0</v>
      </c>
    </row>
    <row r="10" spans="1:14" ht="15" thickBot="1" x14ac:dyDescent="0.35">
      <c r="B10" s="112">
        <v>0.21</v>
      </c>
      <c r="C10" s="113" t="s">
        <v>90</v>
      </c>
      <c r="D10" s="113"/>
      <c r="E10" s="113"/>
      <c r="F10" s="114"/>
      <c r="G10" s="115">
        <f>G9*B10</f>
        <v>0</v>
      </c>
    </row>
    <row r="11" spans="1:14" ht="15" thickBot="1" x14ac:dyDescent="0.35">
      <c r="B11" s="109" t="s">
        <v>91</v>
      </c>
      <c r="C11" s="110"/>
      <c r="D11" s="110"/>
      <c r="E11" s="110"/>
      <c r="F11" s="110"/>
      <c r="G11" s="116">
        <f>G10+G9</f>
        <v>0</v>
      </c>
    </row>
    <row r="13" spans="1:14" x14ac:dyDescent="0.3">
      <c r="F13" s="117"/>
      <c r="G13" s="117"/>
    </row>
  </sheetData>
  <mergeCells count="6">
    <mergeCell ref="B9:F9"/>
    <mergeCell ref="B11:F11"/>
    <mergeCell ref="A3:G4"/>
    <mergeCell ref="H4:N4"/>
    <mergeCell ref="A6:G6"/>
    <mergeCell ref="B7:F7"/>
  </mergeCells>
  <pageMargins left="0.59055118110236227" right="0.59055118110236227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4.9989318521683403E-2"/>
    <pageSetUpPr fitToPage="1"/>
  </sheetPr>
  <dimension ref="B2:L100"/>
  <sheetViews>
    <sheetView showGridLines="0" tabSelected="1" topLeftCell="A77" workbookViewId="0">
      <selection activeCell="I86" sqref="I86"/>
    </sheetView>
  </sheetViews>
  <sheetFormatPr defaultRowHeight="10.199999999999999" x14ac:dyDescent="0.2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34" hidden="1" customWidth="1"/>
    <col min="12" max="12" width="10.28515625" customWidth="1"/>
  </cols>
  <sheetData>
    <row r="2" spans="2:12" ht="36.9" customHeight="1" x14ac:dyDescent="0.2">
      <c r="L2" s="73"/>
    </row>
    <row r="3" spans="2:12" ht="6.9" customHeight="1" x14ac:dyDescent="0.2">
      <c r="B3" s="9"/>
      <c r="C3" s="10"/>
      <c r="D3" s="10"/>
      <c r="E3" s="10"/>
      <c r="F3" s="10"/>
      <c r="G3" s="10"/>
      <c r="H3" s="10"/>
      <c r="I3" s="10"/>
      <c r="J3" s="10"/>
      <c r="K3" s="10"/>
      <c r="L3" s="11"/>
    </row>
    <row r="4" spans="2:12" ht="24.9" customHeight="1" x14ac:dyDescent="0.2">
      <c r="B4" s="11"/>
      <c r="D4" s="12" t="s">
        <v>37</v>
      </c>
      <c r="L4" s="11"/>
    </row>
    <row r="5" spans="2:12" ht="6.9" customHeight="1" x14ac:dyDescent="0.2">
      <c r="B5" s="11"/>
      <c r="L5" s="11"/>
    </row>
    <row r="6" spans="2:12" ht="12" customHeight="1" x14ac:dyDescent="0.2">
      <c r="B6" s="11"/>
      <c r="D6" s="14" t="s">
        <v>1</v>
      </c>
      <c r="L6" s="11"/>
    </row>
    <row r="7" spans="2:12" ht="26.25" customHeight="1" x14ac:dyDescent="0.2">
      <c r="B7" s="11"/>
      <c r="E7" s="86" t="s">
        <v>2</v>
      </c>
      <c r="F7" s="87"/>
      <c r="G7" s="87"/>
      <c r="H7" s="87"/>
      <c r="L7" s="11"/>
    </row>
    <row r="8" spans="2:12" s="1" customFormat="1" ht="12" customHeight="1" x14ac:dyDescent="0.2">
      <c r="B8" s="16"/>
      <c r="D8" s="14" t="s">
        <v>38</v>
      </c>
      <c r="L8" s="16"/>
    </row>
    <row r="9" spans="2:12" s="1" customFormat="1" ht="30" customHeight="1" x14ac:dyDescent="0.2">
      <c r="B9" s="16"/>
      <c r="E9" s="84" t="s">
        <v>39</v>
      </c>
      <c r="F9" s="85"/>
      <c r="G9" s="85"/>
      <c r="H9" s="85"/>
      <c r="L9" s="16"/>
    </row>
    <row r="10" spans="2:12" s="1" customFormat="1" x14ac:dyDescent="0.2">
      <c r="B10" s="16"/>
      <c r="L10" s="16"/>
    </row>
    <row r="11" spans="2:12" s="1" customFormat="1" ht="12" customHeight="1" x14ac:dyDescent="0.2">
      <c r="B11" s="16"/>
      <c r="D11" s="14" t="s">
        <v>3</v>
      </c>
      <c r="F11" s="13" t="s">
        <v>0</v>
      </c>
      <c r="I11" s="14" t="s">
        <v>4</v>
      </c>
      <c r="J11" s="13" t="s">
        <v>0</v>
      </c>
      <c r="L11" s="16"/>
    </row>
    <row r="12" spans="2:12" s="1" customFormat="1" ht="12" customHeight="1" x14ac:dyDescent="0.2">
      <c r="B12" s="16"/>
      <c r="D12" s="14" t="s">
        <v>5</v>
      </c>
      <c r="F12" s="13" t="s">
        <v>6</v>
      </c>
      <c r="I12" s="14" t="s">
        <v>7</v>
      </c>
      <c r="J12" s="22" t="s">
        <v>8</v>
      </c>
      <c r="L12" s="16"/>
    </row>
    <row r="13" spans="2:12" s="1" customFormat="1" ht="10.95" customHeight="1" x14ac:dyDescent="0.2">
      <c r="B13" s="16"/>
      <c r="L13" s="16"/>
    </row>
    <row r="14" spans="2:12" s="1" customFormat="1" ht="12" customHeight="1" x14ac:dyDescent="0.2">
      <c r="B14" s="16"/>
      <c r="D14" s="14" t="s">
        <v>9</v>
      </c>
      <c r="I14" s="14" t="s">
        <v>10</v>
      </c>
      <c r="J14" s="13" t="s">
        <v>0</v>
      </c>
      <c r="L14" s="16"/>
    </row>
    <row r="15" spans="2:12" s="1" customFormat="1" ht="18" customHeight="1" x14ac:dyDescent="0.2">
      <c r="B15" s="16"/>
      <c r="E15" s="13" t="s">
        <v>11</v>
      </c>
      <c r="I15" s="14" t="s">
        <v>12</v>
      </c>
      <c r="J15" s="13" t="s">
        <v>0</v>
      </c>
      <c r="L15" s="16"/>
    </row>
    <row r="16" spans="2:12" s="1" customFormat="1" ht="6.9" customHeight="1" x14ac:dyDescent="0.2">
      <c r="B16" s="16"/>
      <c r="L16" s="16"/>
    </row>
    <row r="17" spans="2:12" s="1" customFormat="1" ht="12" customHeight="1" x14ac:dyDescent="0.2">
      <c r="B17" s="16"/>
      <c r="D17" s="14" t="s">
        <v>13</v>
      </c>
      <c r="I17" s="14" t="s">
        <v>10</v>
      </c>
      <c r="J17" s="13" t="s">
        <v>0</v>
      </c>
      <c r="L17" s="16"/>
    </row>
    <row r="18" spans="2:12" s="1" customFormat="1" ht="18" customHeight="1" x14ac:dyDescent="0.2">
      <c r="B18" s="16"/>
      <c r="E18" s="88" t="s">
        <v>14</v>
      </c>
      <c r="F18" s="88"/>
      <c r="G18" s="88"/>
      <c r="H18" s="88"/>
      <c r="I18" s="14" t="s">
        <v>12</v>
      </c>
      <c r="J18" s="13" t="s">
        <v>0</v>
      </c>
      <c r="L18" s="16"/>
    </row>
    <row r="19" spans="2:12" s="1" customFormat="1" ht="6.9" customHeight="1" x14ac:dyDescent="0.2">
      <c r="B19" s="16"/>
      <c r="L19" s="16"/>
    </row>
    <row r="20" spans="2:12" s="1" customFormat="1" ht="12" customHeight="1" x14ac:dyDescent="0.2">
      <c r="B20" s="16"/>
      <c r="D20" s="14" t="s">
        <v>15</v>
      </c>
      <c r="I20" s="14" t="s">
        <v>10</v>
      </c>
      <c r="J20" s="13" t="s">
        <v>0</v>
      </c>
      <c r="L20" s="16"/>
    </row>
    <row r="21" spans="2:12" s="1" customFormat="1" ht="18" customHeight="1" x14ac:dyDescent="0.2">
      <c r="B21" s="16"/>
      <c r="E21" s="13" t="s">
        <v>14</v>
      </c>
      <c r="I21" s="14" t="s">
        <v>12</v>
      </c>
      <c r="J21" s="13" t="s">
        <v>0</v>
      </c>
      <c r="L21" s="16"/>
    </row>
    <row r="22" spans="2:12" s="1" customFormat="1" ht="6.9" customHeight="1" x14ac:dyDescent="0.2">
      <c r="B22" s="16"/>
      <c r="L22" s="16"/>
    </row>
    <row r="23" spans="2:12" s="1" customFormat="1" ht="12" customHeight="1" x14ac:dyDescent="0.2">
      <c r="B23" s="16"/>
      <c r="D23" s="14" t="s">
        <v>16</v>
      </c>
      <c r="I23" s="14" t="s">
        <v>10</v>
      </c>
      <c r="J23" s="13" t="s">
        <v>0</v>
      </c>
      <c r="L23" s="16"/>
    </row>
    <row r="24" spans="2:12" s="1" customFormat="1" ht="18" customHeight="1" x14ac:dyDescent="0.2">
      <c r="B24" s="16"/>
      <c r="E24" s="13" t="s">
        <v>14</v>
      </c>
      <c r="I24" s="14" t="s">
        <v>12</v>
      </c>
      <c r="J24" s="13" t="s">
        <v>0</v>
      </c>
      <c r="L24" s="16"/>
    </row>
    <row r="25" spans="2:12" s="1" customFormat="1" ht="6.9" customHeight="1" x14ac:dyDescent="0.2">
      <c r="B25" s="16"/>
      <c r="L25" s="16"/>
    </row>
    <row r="26" spans="2:12" s="1" customFormat="1" ht="12" customHeight="1" x14ac:dyDescent="0.2">
      <c r="B26" s="16"/>
      <c r="D26" s="14" t="s">
        <v>17</v>
      </c>
      <c r="L26" s="16"/>
    </row>
    <row r="27" spans="2:12" s="2" customFormat="1" ht="16.5" customHeight="1" x14ac:dyDescent="0.2">
      <c r="B27" s="27"/>
      <c r="E27" s="89" t="s">
        <v>0</v>
      </c>
      <c r="F27" s="89"/>
      <c r="G27" s="89"/>
      <c r="H27" s="89"/>
      <c r="L27" s="27"/>
    </row>
    <row r="28" spans="2:12" s="1" customFormat="1" ht="6.9" customHeight="1" x14ac:dyDescent="0.2">
      <c r="B28" s="16"/>
      <c r="L28" s="16"/>
    </row>
    <row r="29" spans="2:12" s="1" customFormat="1" ht="6.9" customHeight="1" x14ac:dyDescent="0.2">
      <c r="B29" s="16"/>
      <c r="D29" s="23"/>
      <c r="E29" s="23"/>
      <c r="F29" s="23"/>
      <c r="G29" s="23"/>
      <c r="H29" s="23"/>
      <c r="I29" s="23"/>
      <c r="J29" s="23"/>
      <c r="K29" s="23"/>
      <c r="L29" s="16"/>
    </row>
    <row r="30" spans="2:12" s="1" customFormat="1" ht="25.35" customHeight="1" x14ac:dyDescent="0.2">
      <c r="B30" s="16"/>
      <c r="D30" s="80" t="s">
        <v>18</v>
      </c>
      <c r="E30" s="74"/>
      <c r="F30" s="74"/>
      <c r="G30" s="74"/>
      <c r="H30" s="74"/>
      <c r="I30" s="74"/>
      <c r="J30" s="81">
        <f>ROUND(J83, 2)</f>
        <v>0</v>
      </c>
      <c r="L30" s="16"/>
    </row>
    <row r="31" spans="2:12" s="1" customFormat="1" ht="6.9" customHeight="1" x14ac:dyDescent="0.2">
      <c r="B31" s="16"/>
      <c r="D31" s="23"/>
      <c r="E31" s="23"/>
      <c r="F31" s="23"/>
      <c r="G31" s="23"/>
      <c r="H31" s="23"/>
      <c r="I31" s="23"/>
      <c r="J31" s="23"/>
      <c r="K31" s="23"/>
      <c r="L31" s="16"/>
    </row>
    <row r="32" spans="2:12" s="1" customFormat="1" ht="14.4" customHeight="1" x14ac:dyDescent="0.2">
      <c r="B32" s="16"/>
      <c r="F32" s="17" t="s">
        <v>20</v>
      </c>
      <c r="I32" s="17" t="s">
        <v>19</v>
      </c>
      <c r="J32" s="17" t="s">
        <v>21</v>
      </c>
      <c r="L32" s="16"/>
    </row>
    <row r="33" spans="2:12" s="1" customFormat="1" ht="14.4" customHeight="1" x14ac:dyDescent="0.2">
      <c r="B33" s="16"/>
      <c r="D33" s="24" t="s">
        <v>22</v>
      </c>
      <c r="E33" s="14" t="s">
        <v>23</v>
      </c>
      <c r="F33" s="28">
        <f>J30</f>
        <v>0</v>
      </c>
      <c r="I33" s="29">
        <v>0.21</v>
      </c>
      <c r="J33" s="28">
        <f>J30*0.21</f>
        <v>0</v>
      </c>
      <c r="L33" s="16"/>
    </row>
    <row r="34" spans="2:12" s="1" customFormat="1" ht="14.4" customHeight="1" x14ac:dyDescent="0.2">
      <c r="B34" s="16"/>
      <c r="E34" s="14" t="s">
        <v>24</v>
      </c>
      <c r="F34" s="28">
        <v>0</v>
      </c>
      <c r="I34" s="29">
        <v>0.12</v>
      </c>
      <c r="J34" s="28">
        <v>0</v>
      </c>
      <c r="L34" s="16"/>
    </row>
    <row r="35" spans="2:12" s="1" customFormat="1" ht="14.4" hidden="1" customHeight="1" x14ac:dyDescent="0.2">
      <c r="B35" s="16"/>
      <c r="E35" s="14" t="s">
        <v>25</v>
      </c>
      <c r="F35" s="28" t="e">
        <f>ROUND((SUM(#REF!)),  2)</f>
        <v>#REF!</v>
      </c>
      <c r="I35" s="29">
        <v>0.21</v>
      </c>
      <c r="J35" s="28">
        <f>0</f>
        <v>0</v>
      </c>
      <c r="L35" s="16"/>
    </row>
    <row r="36" spans="2:12" s="1" customFormat="1" ht="14.4" hidden="1" customHeight="1" x14ac:dyDescent="0.2">
      <c r="B36" s="16"/>
      <c r="E36" s="14" t="s">
        <v>26</v>
      </c>
      <c r="F36" s="28" t="e">
        <f>ROUND((SUM(#REF!)),  2)</f>
        <v>#REF!</v>
      </c>
      <c r="I36" s="29">
        <v>0.12</v>
      </c>
      <c r="J36" s="28">
        <f>0</f>
        <v>0</v>
      </c>
      <c r="L36" s="16"/>
    </row>
    <row r="37" spans="2:12" s="1" customFormat="1" ht="14.4" hidden="1" customHeight="1" x14ac:dyDescent="0.2">
      <c r="B37" s="16"/>
      <c r="E37" s="14" t="s">
        <v>27</v>
      </c>
      <c r="F37" s="28" t="e">
        <f>ROUND((SUM(#REF!)),  2)</f>
        <v>#REF!</v>
      </c>
      <c r="I37" s="29">
        <v>0</v>
      </c>
      <c r="J37" s="28">
        <f>0</f>
        <v>0</v>
      </c>
      <c r="L37" s="16"/>
    </row>
    <row r="38" spans="2:12" s="1" customFormat="1" ht="6.9" customHeight="1" x14ac:dyDescent="0.2">
      <c r="B38" s="16"/>
      <c r="L38" s="16"/>
    </row>
    <row r="39" spans="2:12" s="1" customFormat="1" ht="25.35" customHeight="1" x14ac:dyDescent="0.2">
      <c r="B39" s="16"/>
      <c r="D39" s="75" t="s">
        <v>28</v>
      </c>
      <c r="E39" s="76"/>
      <c r="F39" s="76"/>
      <c r="G39" s="77" t="s">
        <v>29</v>
      </c>
      <c r="H39" s="78" t="s">
        <v>30</v>
      </c>
      <c r="I39" s="76"/>
      <c r="J39" s="79">
        <f>J30+J33</f>
        <v>0</v>
      </c>
      <c r="K39" s="31"/>
      <c r="L39" s="16"/>
    </row>
    <row r="43" spans="2:12" s="1" customFormat="1" ht="6.9" customHeight="1" x14ac:dyDescent="0.2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16"/>
    </row>
    <row r="44" spans="2:12" s="1" customFormat="1" ht="24.9" customHeight="1" x14ac:dyDescent="0.2">
      <c r="B44" s="16"/>
      <c r="C44" s="12" t="s">
        <v>40</v>
      </c>
      <c r="L44" s="16"/>
    </row>
    <row r="45" spans="2:12" s="1" customFormat="1" ht="6.9" customHeight="1" x14ac:dyDescent="0.2">
      <c r="B45" s="16"/>
      <c r="L45" s="16"/>
    </row>
    <row r="46" spans="2:12" s="1" customFormat="1" ht="12" customHeight="1" x14ac:dyDescent="0.2">
      <c r="B46" s="16"/>
      <c r="C46" s="14" t="s">
        <v>1</v>
      </c>
      <c r="L46" s="16"/>
    </row>
    <row r="47" spans="2:12" s="1" customFormat="1" ht="26.25" customHeight="1" x14ac:dyDescent="0.2">
      <c r="B47" s="16"/>
      <c r="E47" s="86" t="str">
        <f>E7</f>
        <v>BROUMOV - HLAVNÍ BUDOVA OBNOVENÍ VNITŘNÍ VÝMALBY SPRÁVNÍ BUDOVA</v>
      </c>
      <c r="F47" s="87"/>
      <c r="G47" s="87"/>
      <c r="H47" s="87"/>
      <c r="L47" s="16"/>
    </row>
    <row r="48" spans="2:12" s="1" customFormat="1" ht="12" customHeight="1" x14ac:dyDescent="0.2">
      <c r="B48" s="16"/>
      <c r="C48" s="14" t="s">
        <v>38</v>
      </c>
      <c r="L48" s="16"/>
    </row>
    <row r="49" spans="2:12" s="1" customFormat="1" ht="30" customHeight="1" x14ac:dyDescent="0.2">
      <c r="B49" s="16"/>
      <c r="E49" s="84" t="str">
        <f>E9</f>
        <v>1 - VÝMALBA PŘÍZEMÍ 670 m2, NOCLEŽNY, SOCIÁLKY, WC - 860 m2</v>
      </c>
      <c r="F49" s="85"/>
      <c r="G49" s="85"/>
      <c r="H49" s="85"/>
      <c r="L49" s="16"/>
    </row>
    <row r="50" spans="2:12" s="1" customFormat="1" ht="6.9" customHeight="1" x14ac:dyDescent="0.2">
      <c r="B50" s="16"/>
      <c r="L50" s="16"/>
    </row>
    <row r="51" spans="2:12" s="1" customFormat="1" ht="12" customHeight="1" x14ac:dyDescent="0.2">
      <c r="B51" s="16"/>
      <c r="C51" s="14" t="s">
        <v>5</v>
      </c>
      <c r="F51" s="13" t="str">
        <f>F12</f>
        <v>BROUMOV</v>
      </c>
      <c r="I51" s="14" t="s">
        <v>7</v>
      </c>
      <c r="J51" s="22" t="str">
        <f>IF(J12="","",J12)</f>
        <v>21. 11. 2025</v>
      </c>
      <c r="L51" s="16"/>
    </row>
    <row r="52" spans="2:12" s="1" customFormat="1" ht="6.9" customHeight="1" x14ac:dyDescent="0.2">
      <c r="B52" s="16"/>
      <c r="L52" s="16"/>
    </row>
    <row r="53" spans="2:12" s="1" customFormat="1" ht="15.15" customHeight="1" x14ac:dyDescent="0.2">
      <c r="B53" s="16"/>
      <c r="C53" s="14" t="s">
        <v>9</v>
      </c>
      <c r="F53" s="13" t="str">
        <f>E15</f>
        <v>ÚDRŽBA SILNIC KRÁLOVÉHRADECKÉHO KRAJE a.s.</v>
      </c>
      <c r="I53" s="14" t="s">
        <v>15</v>
      </c>
      <c r="J53" s="15" t="str">
        <f>E21</f>
        <v xml:space="preserve"> </v>
      </c>
      <c r="L53" s="16"/>
    </row>
    <row r="54" spans="2:12" s="1" customFormat="1" ht="15.15" customHeight="1" x14ac:dyDescent="0.2">
      <c r="B54" s="16"/>
      <c r="C54" s="14" t="s">
        <v>13</v>
      </c>
      <c r="F54" s="13" t="str">
        <f>IF(E18="","",E18)</f>
        <v xml:space="preserve"> </v>
      </c>
      <c r="I54" s="14" t="s">
        <v>16</v>
      </c>
      <c r="J54" s="15" t="str">
        <f>E24</f>
        <v xml:space="preserve"> </v>
      </c>
      <c r="L54" s="16"/>
    </row>
    <row r="55" spans="2:12" s="1" customFormat="1" ht="10.35" customHeight="1" x14ac:dyDescent="0.2">
      <c r="B55" s="16"/>
      <c r="L55" s="16"/>
    </row>
    <row r="56" spans="2:12" s="1" customFormat="1" ht="29.25" customHeight="1" x14ac:dyDescent="0.2">
      <c r="B56" s="16"/>
      <c r="C56" s="32" t="s">
        <v>41</v>
      </c>
      <c r="D56" s="30"/>
      <c r="E56" s="30"/>
      <c r="F56" s="30"/>
      <c r="G56" s="30"/>
      <c r="H56" s="30"/>
      <c r="I56" s="30"/>
      <c r="J56" s="33" t="s">
        <v>42</v>
      </c>
      <c r="K56" s="30"/>
      <c r="L56" s="16"/>
    </row>
    <row r="57" spans="2:12" s="1" customFormat="1" ht="10.35" customHeight="1" x14ac:dyDescent="0.2">
      <c r="B57" s="16"/>
      <c r="L57" s="16"/>
    </row>
    <row r="58" spans="2:12" s="1" customFormat="1" ht="22.95" customHeight="1" x14ac:dyDescent="0.2">
      <c r="B58" s="16"/>
      <c r="C58" s="34" t="s">
        <v>43</v>
      </c>
      <c r="J58" s="26">
        <f>J59+J62</f>
        <v>0</v>
      </c>
      <c r="L58" s="16"/>
    </row>
    <row r="59" spans="2:12" s="3" customFormat="1" ht="24.9" customHeight="1" x14ac:dyDescent="0.2">
      <c r="B59" s="35"/>
      <c r="D59" s="36" t="s">
        <v>44</v>
      </c>
      <c r="E59" s="37"/>
      <c r="F59" s="37"/>
      <c r="G59" s="37"/>
      <c r="H59" s="37"/>
      <c r="I59" s="37"/>
      <c r="J59" s="38">
        <f>J84</f>
        <v>0</v>
      </c>
      <c r="L59" s="35"/>
    </row>
    <row r="60" spans="2:12" s="4" customFormat="1" ht="19.95" customHeight="1" x14ac:dyDescent="0.2">
      <c r="B60" s="39"/>
      <c r="D60" s="40" t="s">
        <v>45</v>
      </c>
      <c r="E60" s="41"/>
      <c r="F60" s="41"/>
      <c r="G60" s="41"/>
      <c r="H60" s="41"/>
      <c r="I60" s="41"/>
      <c r="J60" s="42">
        <f>J85</f>
        <v>0</v>
      </c>
      <c r="L60" s="39"/>
    </row>
    <row r="61" spans="2:12" s="4" customFormat="1" ht="19.95" customHeight="1" x14ac:dyDescent="0.2">
      <c r="B61" s="39"/>
      <c r="D61" s="40" t="s">
        <v>46</v>
      </c>
      <c r="E61" s="41"/>
      <c r="F61" s="41"/>
      <c r="G61" s="41"/>
      <c r="H61" s="41"/>
      <c r="I61" s="41"/>
      <c r="J61" s="42">
        <f>J87</f>
        <v>0</v>
      </c>
      <c r="L61" s="39"/>
    </row>
    <row r="62" spans="2:12" s="3" customFormat="1" ht="24.9" customHeight="1" x14ac:dyDescent="0.2">
      <c r="B62" s="35"/>
      <c r="D62" s="36" t="s">
        <v>47</v>
      </c>
      <c r="E62" s="37"/>
      <c r="F62" s="37"/>
      <c r="G62" s="37"/>
      <c r="H62" s="37"/>
      <c r="I62" s="37"/>
      <c r="J62" s="38">
        <f>J91</f>
        <v>0</v>
      </c>
      <c r="L62" s="35"/>
    </row>
    <row r="63" spans="2:12" s="4" customFormat="1" ht="19.95" customHeight="1" x14ac:dyDescent="0.2">
      <c r="B63" s="39"/>
      <c r="D63" s="40" t="s">
        <v>48</v>
      </c>
      <c r="E63" s="41"/>
      <c r="F63" s="41"/>
      <c r="G63" s="41"/>
      <c r="H63" s="41"/>
      <c r="I63" s="41"/>
      <c r="J63" s="42">
        <f>J92</f>
        <v>0</v>
      </c>
      <c r="L63" s="39"/>
    </row>
    <row r="64" spans="2:12" s="1" customFormat="1" ht="21.75" customHeight="1" x14ac:dyDescent="0.2">
      <c r="B64" s="16"/>
      <c r="L64" s="16"/>
    </row>
    <row r="65" spans="2:12" s="1" customFormat="1" ht="6.9" customHeight="1" x14ac:dyDescent="0.2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6"/>
    </row>
    <row r="69" spans="2:12" s="1" customFormat="1" ht="6.9" customHeight="1" x14ac:dyDescent="0.2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16"/>
    </row>
    <row r="70" spans="2:12" s="1" customFormat="1" ht="24.9" customHeight="1" x14ac:dyDescent="0.2">
      <c r="B70" s="16"/>
      <c r="C70" s="12" t="s">
        <v>49</v>
      </c>
      <c r="L70" s="16"/>
    </row>
    <row r="71" spans="2:12" s="1" customFormat="1" ht="6.9" customHeight="1" x14ac:dyDescent="0.2">
      <c r="B71" s="16"/>
      <c r="L71" s="16"/>
    </row>
    <row r="72" spans="2:12" s="1" customFormat="1" ht="12" customHeight="1" x14ac:dyDescent="0.2">
      <c r="B72" s="16"/>
      <c r="C72" s="14" t="s">
        <v>1</v>
      </c>
      <c r="L72" s="16"/>
    </row>
    <row r="73" spans="2:12" s="1" customFormat="1" ht="26.25" customHeight="1" x14ac:dyDescent="0.2">
      <c r="B73" s="16"/>
      <c r="E73" s="86" t="str">
        <f>E7</f>
        <v>BROUMOV - HLAVNÍ BUDOVA OBNOVENÍ VNITŘNÍ VÝMALBY SPRÁVNÍ BUDOVA</v>
      </c>
      <c r="F73" s="87"/>
      <c r="G73" s="87"/>
      <c r="H73" s="87"/>
      <c r="L73" s="16"/>
    </row>
    <row r="74" spans="2:12" s="1" customFormat="1" ht="12" customHeight="1" x14ac:dyDescent="0.2">
      <c r="B74" s="16"/>
      <c r="C74" s="14" t="s">
        <v>38</v>
      </c>
      <c r="L74" s="16"/>
    </row>
    <row r="75" spans="2:12" s="1" customFormat="1" ht="30" customHeight="1" x14ac:dyDescent="0.2">
      <c r="B75" s="16"/>
      <c r="E75" s="84" t="str">
        <f>E9</f>
        <v>1 - VÝMALBA PŘÍZEMÍ 670 m2, NOCLEŽNY, SOCIÁLKY, WC - 860 m2</v>
      </c>
      <c r="F75" s="85"/>
      <c r="G75" s="85"/>
      <c r="H75" s="85"/>
      <c r="L75" s="16"/>
    </row>
    <row r="76" spans="2:12" s="1" customFormat="1" ht="6.9" customHeight="1" x14ac:dyDescent="0.2">
      <c r="B76" s="16"/>
      <c r="L76" s="16"/>
    </row>
    <row r="77" spans="2:12" s="1" customFormat="1" ht="12" customHeight="1" x14ac:dyDescent="0.2">
      <c r="B77" s="16"/>
      <c r="C77" s="14" t="s">
        <v>5</v>
      </c>
      <c r="F77" s="13" t="str">
        <f>F12</f>
        <v>BROUMOV</v>
      </c>
      <c r="I77" s="14" t="s">
        <v>7</v>
      </c>
      <c r="J77" s="22" t="str">
        <f>IF(J12="","",J12)</f>
        <v>21. 11. 2025</v>
      </c>
      <c r="L77" s="16"/>
    </row>
    <row r="78" spans="2:12" s="1" customFormat="1" ht="6.9" customHeight="1" x14ac:dyDescent="0.2">
      <c r="B78" s="16"/>
      <c r="L78" s="16"/>
    </row>
    <row r="79" spans="2:12" s="1" customFormat="1" ht="15.15" customHeight="1" x14ac:dyDescent="0.2">
      <c r="B79" s="16"/>
      <c r="C79" s="14" t="s">
        <v>9</v>
      </c>
      <c r="F79" s="13" t="str">
        <f>E15</f>
        <v>ÚDRŽBA SILNIC KRÁLOVÉHRADECKÉHO KRAJE a.s.</v>
      </c>
      <c r="I79" s="14" t="s">
        <v>15</v>
      </c>
      <c r="J79" s="15" t="str">
        <f>E21</f>
        <v xml:space="preserve"> </v>
      </c>
      <c r="L79" s="16"/>
    </row>
    <row r="80" spans="2:12" s="1" customFormat="1" ht="15.15" customHeight="1" x14ac:dyDescent="0.2">
      <c r="B80" s="16"/>
      <c r="C80" s="14" t="s">
        <v>13</v>
      </c>
      <c r="F80" s="13" t="str">
        <f>IF(E18="","",E18)</f>
        <v xml:space="preserve"> </v>
      </c>
      <c r="I80" s="14" t="s">
        <v>16</v>
      </c>
      <c r="J80" s="15" t="str">
        <f>E24</f>
        <v xml:space="preserve"> </v>
      </c>
      <c r="L80" s="16"/>
    </row>
    <row r="81" spans="2:12" s="1" customFormat="1" ht="10.35" customHeight="1" x14ac:dyDescent="0.2">
      <c r="B81" s="16"/>
      <c r="L81" s="16"/>
    </row>
    <row r="82" spans="2:12" s="5" customFormat="1" ht="29.25" customHeight="1" x14ac:dyDescent="0.2">
      <c r="B82" s="43"/>
      <c r="C82" s="44" t="s">
        <v>50</v>
      </c>
      <c r="D82" s="45" t="s">
        <v>33</v>
      </c>
      <c r="E82" s="45" t="s">
        <v>31</v>
      </c>
      <c r="F82" s="45" t="s">
        <v>32</v>
      </c>
      <c r="G82" s="45" t="s">
        <v>51</v>
      </c>
      <c r="H82" s="45" t="s">
        <v>52</v>
      </c>
      <c r="I82" s="45" t="s">
        <v>53</v>
      </c>
      <c r="J82" s="46" t="s">
        <v>42</v>
      </c>
      <c r="K82" s="47" t="s">
        <v>54</v>
      </c>
      <c r="L82" s="43"/>
    </row>
    <row r="83" spans="2:12" s="1" customFormat="1" ht="22.95" customHeight="1" x14ac:dyDescent="0.3">
      <c r="B83" s="16"/>
      <c r="C83" s="25" t="s">
        <v>55</v>
      </c>
      <c r="J83" s="48">
        <f>J84+J91</f>
        <v>0</v>
      </c>
      <c r="L83" s="82"/>
    </row>
    <row r="84" spans="2:12" s="6" customFormat="1" ht="25.95" customHeight="1" x14ac:dyDescent="0.25">
      <c r="B84" s="49"/>
      <c r="D84" s="50" t="s">
        <v>34</v>
      </c>
      <c r="E84" s="51" t="s">
        <v>56</v>
      </c>
      <c r="F84" s="51" t="s">
        <v>57</v>
      </c>
      <c r="J84" s="52">
        <f>SUM(J85,J87)</f>
        <v>0</v>
      </c>
      <c r="L84" s="72"/>
    </row>
    <row r="85" spans="2:12" s="6" customFormat="1" ht="22.95" customHeight="1" x14ac:dyDescent="0.25">
      <c r="B85" s="49"/>
      <c r="D85" s="50" t="s">
        <v>34</v>
      </c>
      <c r="E85" s="53" t="s">
        <v>58</v>
      </c>
      <c r="F85" s="53" t="s">
        <v>59</v>
      </c>
      <c r="J85" s="54">
        <f>J86</f>
        <v>0</v>
      </c>
      <c r="L85" s="49"/>
    </row>
    <row r="86" spans="2:12" s="1" customFormat="1" ht="24.15" customHeight="1" x14ac:dyDescent="0.2">
      <c r="B86" s="55"/>
      <c r="C86" s="56" t="s">
        <v>35</v>
      </c>
      <c r="D86" s="56" t="s">
        <v>60</v>
      </c>
      <c r="E86" s="57" t="s">
        <v>61</v>
      </c>
      <c r="F86" s="58" t="s">
        <v>62</v>
      </c>
      <c r="G86" s="59" t="s">
        <v>63</v>
      </c>
      <c r="H86" s="60">
        <v>242</v>
      </c>
      <c r="I86" s="83"/>
      <c r="J86" s="61">
        <f>ROUND(I86*H86,2)</f>
        <v>0</v>
      </c>
      <c r="K86" s="62"/>
      <c r="L86" s="16"/>
    </row>
    <row r="87" spans="2:12" s="6" customFormat="1" ht="22.95" customHeight="1" x14ac:dyDescent="0.25">
      <c r="B87" s="49"/>
      <c r="D87" s="50" t="s">
        <v>34</v>
      </c>
      <c r="E87" s="53" t="s">
        <v>64</v>
      </c>
      <c r="F87" s="53" t="s">
        <v>65</v>
      </c>
      <c r="J87" s="54">
        <f>SUM(J88:J90)</f>
        <v>0</v>
      </c>
      <c r="L87" s="49"/>
    </row>
    <row r="88" spans="2:12" s="1" customFormat="1" ht="24.15" customHeight="1" x14ac:dyDescent="0.2">
      <c r="B88" s="55"/>
      <c r="C88" s="56" t="s">
        <v>36</v>
      </c>
      <c r="D88" s="56" t="s">
        <v>60</v>
      </c>
      <c r="E88" s="57" t="s">
        <v>66</v>
      </c>
      <c r="F88" s="58" t="s">
        <v>67</v>
      </c>
      <c r="G88" s="59" t="s">
        <v>68</v>
      </c>
      <c r="H88" s="60">
        <v>0.48899999999999999</v>
      </c>
      <c r="I88" s="83"/>
      <c r="J88" s="61">
        <f>ROUND(I88*H88,2)</f>
        <v>0</v>
      </c>
      <c r="K88" s="62"/>
      <c r="L88" s="16"/>
    </row>
    <row r="89" spans="2:12" s="1" customFormat="1" ht="24.15" customHeight="1" x14ac:dyDescent="0.2">
      <c r="B89" s="55"/>
      <c r="C89" s="56" t="s">
        <v>69</v>
      </c>
      <c r="D89" s="56" t="s">
        <v>60</v>
      </c>
      <c r="E89" s="57" t="s">
        <v>70</v>
      </c>
      <c r="F89" s="58" t="s">
        <v>71</v>
      </c>
      <c r="G89" s="59" t="s">
        <v>68</v>
      </c>
      <c r="H89" s="60">
        <v>0.48899999999999999</v>
      </c>
      <c r="I89" s="83"/>
      <c r="J89" s="61">
        <f>ROUND(I89*H89,2)</f>
        <v>0</v>
      </c>
      <c r="K89" s="62"/>
      <c r="L89" s="16"/>
    </row>
    <row r="90" spans="2:12" s="1" customFormat="1" ht="33" customHeight="1" x14ac:dyDescent="0.2">
      <c r="B90" s="55"/>
      <c r="C90" s="56">
        <v>4</v>
      </c>
      <c r="D90" s="56" t="s">
        <v>60</v>
      </c>
      <c r="E90" s="57" t="s">
        <v>74</v>
      </c>
      <c r="F90" s="58" t="s">
        <v>75</v>
      </c>
      <c r="G90" s="59" t="s">
        <v>68</v>
      </c>
      <c r="H90" s="60">
        <v>0.48899999999999999</v>
      </c>
      <c r="I90" s="83"/>
      <c r="J90" s="61">
        <f>ROUND(I90*H90,2)</f>
        <v>0</v>
      </c>
      <c r="K90" s="62"/>
      <c r="L90" s="16"/>
    </row>
    <row r="91" spans="2:12" s="6" customFormat="1" ht="25.95" customHeight="1" x14ac:dyDescent="0.25">
      <c r="B91" s="49"/>
      <c r="D91" s="50" t="s">
        <v>34</v>
      </c>
      <c r="E91" s="51" t="s">
        <v>76</v>
      </c>
      <c r="F91" s="51" t="s">
        <v>77</v>
      </c>
      <c r="J91" s="52">
        <f>J92</f>
        <v>0</v>
      </c>
      <c r="L91" s="49"/>
    </row>
    <row r="92" spans="2:12" s="6" customFormat="1" ht="22.95" customHeight="1" x14ac:dyDescent="0.25">
      <c r="B92" s="49"/>
      <c r="D92" s="50" t="s">
        <v>34</v>
      </c>
      <c r="E92" s="53" t="s">
        <v>78</v>
      </c>
      <c r="F92" s="53" t="s">
        <v>79</v>
      </c>
      <c r="J92" s="54">
        <f>SUM(J93:J99)</f>
        <v>0</v>
      </c>
      <c r="L92" s="72"/>
    </row>
    <row r="93" spans="2:12" s="1" customFormat="1" ht="16.5" customHeight="1" x14ac:dyDescent="0.2">
      <c r="B93" s="55"/>
      <c r="C93" s="56">
        <v>5</v>
      </c>
      <c r="D93" s="56" t="s">
        <v>60</v>
      </c>
      <c r="E93" s="57" t="s">
        <v>80</v>
      </c>
      <c r="F93" s="58" t="s">
        <v>81</v>
      </c>
      <c r="G93" s="59" t="s">
        <v>63</v>
      </c>
      <c r="H93" s="60">
        <v>1530</v>
      </c>
      <c r="I93" s="83"/>
      <c r="J93" s="61">
        <f>ROUND(I93*H93,2)</f>
        <v>0</v>
      </c>
      <c r="K93" s="62"/>
      <c r="L93" s="16"/>
    </row>
    <row r="94" spans="2:12" s="7" customFormat="1" x14ac:dyDescent="0.2">
      <c r="B94" s="63"/>
      <c r="D94" s="64" t="s">
        <v>72</v>
      </c>
      <c r="E94" s="65" t="s">
        <v>0</v>
      </c>
      <c r="F94" s="66" t="s">
        <v>82</v>
      </c>
      <c r="H94" s="67">
        <v>1530</v>
      </c>
      <c r="L94" s="63"/>
    </row>
    <row r="95" spans="2:12" s="8" customFormat="1" x14ac:dyDescent="0.2">
      <c r="B95" s="68"/>
      <c r="D95" s="64" t="s">
        <v>72</v>
      </c>
      <c r="E95" s="69" t="s">
        <v>0</v>
      </c>
      <c r="F95" s="70" t="s">
        <v>73</v>
      </c>
      <c r="H95" s="71">
        <v>1530</v>
      </c>
      <c r="L95" s="68"/>
    </row>
    <row r="96" spans="2:12" s="8" customFormat="1" x14ac:dyDescent="0.2">
      <c r="B96" s="68"/>
      <c r="D96" s="64"/>
      <c r="E96" s="69"/>
      <c r="F96" s="70"/>
      <c r="H96" s="71"/>
      <c r="L96" s="68"/>
    </row>
    <row r="97" spans="2:12" s="1" customFormat="1" ht="24.15" customHeight="1" x14ac:dyDescent="0.2">
      <c r="B97" s="55"/>
      <c r="C97" s="56">
        <v>6</v>
      </c>
      <c r="D97" s="56" t="s">
        <v>60</v>
      </c>
      <c r="E97" s="57" t="s">
        <v>83</v>
      </c>
      <c r="F97" s="58" t="s">
        <v>84</v>
      </c>
      <c r="G97" s="59" t="s">
        <v>63</v>
      </c>
      <c r="H97" s="60">
        <v>1530</v>
      </c>
      <c r="I97" s="83"/>
      <c r="J97" s="61">
        <f>ROUND(I97*H97,2)</f>
        <v>0</v>
      </c>
      <c r="K97" s="62"/>
      <c r="L97" s="16"/>
    </row>
    <row r="98" spans="2:12" s="1" customFormat="1" ht="24.15" customHeight="1" x14ac:dyDescent="0.2">
      <c r="B98" s="55"/>
      <c r="C98" s="56">
        <v>7</v>
      </c>
      <c r="D98" s="56" t="s">
        <v>60</v>
      </c>
      <c r="E98" s="57" t="s">
        <v>87</v>
      </c>
      <c r="F98" s="58" t="s">
        <v>88</v>
      </c>
      <c r="G98" s="59" t="s">
        <v>63</v>
      </c>
      <c r="H98" s="60">
        <v>12</v>
      </c>
      <c r="I98" s="83"/>
      <c r="J98" s="61">
        <f>ROUND(I98*H98,2)</f>
        <v>0</v>
      </c>
      <c r="K98" s="62"/>
      <c r="L98" s="16"/>
    </row>
    <row r="99" spans="2:12" s="1" customFormat="1" ht="33" customHeight="1" x14ac:dyDescent="0.2">
      <c r="B99" s="55"/>
      <c r="C99" s="56">
        <v>8</v>
      </c>
      <c r="D99" s="56" t="s">
        <v>60</v>
      </c>
      <c r="E99" s="57" t="s">
        <v>85</v>
      </c>
      <c r="F99" s="58" t="s">
        <v>86</v>
      </c>
      <c r="G99" s="59" t="s">
        <v>63</v>
      </c>
      <c r="H99" s="60">
        <v>1530</v>
      </c>
      <c r="I99" s="83"/>
      <c r="J99" s="61">
        <f>ROUND(I99*H99,2)</f>
        <v>0</v>
      </c>
      <c r="K99" s="62"/>
      <c r="L99" s="16"/>
    </row>
    <row r="100" spans="2:12" s="1" customFormat="1" ht="6.9" customHeight="1" x14ac:dyDescent="0.2">
      <c r="B100" s="18"/>
      <c r="C100" s="19"/>
      <c r="D100" s="19"/>
      <c r="E100" s="19"/>
      <c r="F100" s="19"/>
      <c r="G100" s="19"/>
      <c r="H100" s="19"/>
      <c r="I100" s="19"/>
      <c r="J100" s="19"/>
      <c r="K100" s="19"/>
      <c r="L100" s="16"/>
    </row>
  </sheetData>
  <autoFilter ref="C82:K99" xr:uid="{00000000-0009-0000-0000-000001000000}"/>
  <mergeCells count="8">
    <mergeCell ref="E49:H49"/>
    <mergeCell ref="E73:H73"/>
    <mergeCell ref="E75:H75"/>
    <mergeCell ref="E7:H7"/>
    <mergeCell ref="E9:H9"/>
    <mergeCell ref="E18:H18"/>
    <mergeCell ref="E27:H27"/>
    <mergeCell ref="E47:H47"/>
  </mergeCells>
  <pageMargins left="0.39374999999999999" right="0.39374999999999999" top="0.39374999999999999" bottom="0.39374999999999999" header="0" footer="0"/>
  <pageSetup paperSize="9" scale="88" fitToHeight="100" orientation="portrait" blackAndWhite="1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Nabídková cena celkem</vt:lpstr>
      <vt:lpstr>BR</vt:lpstr>
      <vt:lpstr>BR!Názvy_tisku</vt:lpstr>
      <vt:lpstr>'Nabídková cena celkem'!Názvy_tisku</vt:lpstr>
      <vt:lpstr>BR!Oblast_tisku</vt:lpstr>
      <vt:lpstr>'Nabídková cena celkem'!Oblast_tisku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LENKA-PRACE-202\lenka.benesova</dc:creator>
  <cp:lastModifiedBy>Nikola Petráčková</cp:lastModifiedBy>
  <cp:lastPrinted>2026-02-26T12:45:02Z</cp:lastPrinted>
  <dcterms:created xsi:type="dcterms:W3CDTF">2025-11-21T09:48:26Z</dcterms:created>
  <dcterms:modified xsi:type="dcterms:W3CDTF">2026-03-16T10:15:31Z</dcterms:modified>
</cp:coreProperties>
</file>