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\\Server-prs\obchod\Obchodní 2026\SOUTĚŽE 2026\66 - Výmalba vnitřních prostor\A ZD\"/>
    </mc:Choice>
  </mc:AlternateContent>
  <xr:revisionPtr revIDLastSave="0" documentId="13_ncr:1_{8259698F-216C-4275-A395-93CFADDB5A5B}" xr6:coauthVersionLast="47" xr6:coauthVersionMax="47" xr10:uidLastSave="{00000000-0000-0000-0000-000000000000}"/>
  <bookViews>
    <workbookView xWindow="-108" yWindow="-108" windowWidth="23256" windowHeight="12456" tabRatio="970" xr2:uid="{00000000-000D-0000-FFFF-FFFF00000000}"/>
  </bookViews>
  <sheets>
    <sheet name="Nabídková cena celkem" sheetId="11" r:id="rId1"/>
    <sheet name="TU" sheetId="10" r:id="rId2"/>
    <sheet name="DK" sheetId="4" r:id="rId3"/>
  </sheets>
  <definedNames>
    <definedName name="_xlnm._FilterDatabase" localSheetId="2" hidden="1">DK!$C$82:$K$98</definedName>
    <definedName name="_xlnm._FilterDatabase" localSheetId="1" hidden="1">TU!$C$82:$K$96</definedName>
    <definedName name="_xlnm.Print_Titles" localSheetId="2">DK!$82:$82</definedName>
    <definedName name="_xlnm.Print_Titles" localSheetId="0">'Nabídková cena celkem'!$3:$5</definedName>
    <definedName name="_xlnm.Print_Titles" localSheetId="1">TU!$82:$82</definedName>
    <definedName name="_xlnm.Print_Area" localSheetId="2">DK!$C$4:$J$39,DK!$C$44:$J$64,DK!$C$70:$J$98</definedName>
    <definedName name="_xlnm.Print_Area" localSheetId="0">'Nabídková cena celkem'!$A$3:$G$12</definedName>
    <definedName name="_xlnm.Print_Area" localSheetId="1">TU!$C$4:$J$39,TU!$C$44:$J$64,TU!$C$70:$J$96</definedName>
  </definedNames>
  <calcPr calcId="191029"/>
</workbook>
</file>

<file path=xl/calcChain.xml><?xml version="1.0" encoding="utf-8"?>
<calcChain xmlns="http://schemas.openxmlformats.org/spreadsheetml/2006/main">
  <c r="G10" i="11" l="1"/>
  <c r="G7" i="11"/>
  <c r="G8" i="11"/>
  <c r="G11" i="11" l="1"/>
  <c r="G12" i="11" s="1"/>
  <c r="J95" i="10" l="1"/>
  <c r="J97" i="4"/>
  <c r="P86" i="4" l="1"/>
  <c r="P85" i="4" s="1"/>
  <c r="R86" i="4"/>
  <c r="R85" i="4" s="1"/>
  <c r="T86" i="4"/>
  <c r="T85" i="4" s="1"/>
  <c r="BE86" i="4"/>
  <c r="BF86" i="4"/>
  <c r="BG86" i="4"/>
  <c r="BH86" i="4"/>
  <c r="BI86" i="4"/>
  <c r="BK86" i="4"/>
  <c r="BK85" i="4" s="1"/>
  <c r="P88" i="4"/>
  <c r="P87" i="4" s="1"/>
  <c r="R88" i="4"/>
  <c r="T88" i="4"/>
  <c r="BE88" i="4"/>
  <c r="BF88" i="4"/>
  <c r="BG88" i="4"/>
  <c r="BH88" i="4"/>
  <c r="BI88" i="4"/>
  <c r="BK88" i="4"/>
  <c r="P89" i="4"/>
  <c r="R89" i="4"/>
  <c r="T89" i="4"/>
  <c r="BE89" i="4"/>
  <c r="BF89" i="4"/>
  <c r="BG89" i="4"/>
  <c r="BH89" i="4"/>
  <c r="BI89" i="4"/>
  <c r="BK89" i="4"/>
  <c r="P90" i="4"/>
  <c r="R90" i="4"/>
  <c r="T90" i="4"/>
  <c r="BE90" i="4"/>
  <c r="BF90" i="4"/>
  <c r="BG90" i="4"/>
  <c r="BH90" i="4"/>
  <c r="BI90" i="4"/>
  <c r="BK90" i="4"/>
  <c r="P93" i="4"/>
  <c r="R93" i="4"/>
  <c r="T93" i="4"/>
  <c r="BE93" i="4"/>
  <c r="BF93" i="4"/>
  <c r="BG93" i="4"/>
  <c r="BH93" i="4"/>
  <c r="BI93" i="4"/>
  <c r="BK93" i="4"/>
  <c r="P96" i="4"/>
  <c r="R96" i="4"/>
  <c r="T96" i="4"/>
  <c r="BE96" i="4"/>
  <c r="BF96" i="4"/>
  <c r="BG96" i="4"/>
  <c r="BH96" i="4"/>
  <c r="BI96" i="4"/>
  <c r="BK96" i="4"/>
  <c r="P98" i="4"/>
  <c r="R98" i="4"/>
  <c r="T98" i="4"/>
  <c r="BE98" i="4"/>
  <c r="BF98" i="4"/>
  <c r="BG98" i="4"/>
  <c r="BH98" i="4"/>
  <c r="BI98" i="4"/>
  <c r="BK98" i="4"/>
  <c r="BK92" i="4" l="1"/>
  <c r="BK91" i="4" s="1"/>
  <c r="T87" i="4"/>
  <c r="T84" i="4" s="1"/>
  <c r="T83" i="4" s="1"/>
  <c r="T92" i="4"/>
  <c r="T91" i="4" s="1"/>
  <c r="R87" i="4"/>
  <c r="R84" i="4" s="1"/>
  <c r="R92" i="4"/>
  <c r="R91" i="4" s="1"/>
  <c r="P84" i="4"/>
  <c r="P92" i="4"/>
  <c r="P91" i="4" s="1"/>
  <c r="BK87" i="4"/>
  <c r="BK84" i="4" s="1"/>
  <c r="P83" i="4" l="1"/>
  <c r="R83" i="4"/>
  <c r="BK83" i="4"/>
  <c r="J96" i="10" l="1"/>
  <c r="J94" i="10"/>
  <c r="J93" i="10"/>
  <c r="J90" i="10"/>
  <c r="J89" i="10"/>
  <c r="J88" i="10"/>
  <c r="J86" i="10"/>
  <c r="J85" i="10" s="1"/>
  <c r="J60" i="10" s="1"/>
  <c r="F80" i="10"/>
  <c r="F79" i="10"/>
  <c r="F77" i="10"/>
  <c r="E75" i="10"/>
  <c r="E73" i="10"/>
  <c r="F54" i="10"/>
  <c r="F53" i="10"/>
  <c r="F51" i="10"/>
  <c r="E49" i="10"/>
  <c r="E47" i="10"/>
  <c r="J37" i="10"/>
  <c r="J36" i="10"/>
  <c r="J35" i="10"/>
  <c r="J54" i="10"/>
  <c r="J53" i="10"/>
  <c r="J77" i="10"/>
  <c r="J87" i="10" l="1"/>
  <c r="J84" i="10" s="1"/>
  <c r="J92" i="10"/>
  <c r="J91" i="10" s="1"/>
  <c r="J62" i="10" s="1"/>
  <c r="F35" i="10"/>
  <c r="F36" i="10"/>
  <c r="F37" i="10"/>
  <c r="J51" i="10"/>
  <c r="J79" i="10"/>
  <c r="J80" i="10"/>
  <c r="J61" i="10" l="1"/>
  <c r="J63" i="10"/>
  <c r="J83" i="10"/>
  <c r="J59" i="10"/>
  <c r="J58" i="10" s="1"/>
  <c r="J30" i="10" l="1"/>
  <c r="F33" i="10" l="1"/>
  <c r="J33" i="10"/>
  <c r="J39" i="10" s="1"/>
  <c r="J98" i="4" l="1"/>
  <c r="J96" i="4"/>
  <c r="J93" i="4"/>
  <c r="J90" i="4"/>
  <c r="J89" i="4"/>
  <c r="J88" i="4"/>
  <c r="J86" i="4"/>
  <c r="J85" i="4" s="1"/>
  <c r="F79" i="4"/>
  <c r="J77" i="4"/>
  <c r="F77" i="4"/>
  <c r="E75" i="4"/>
  <c r="E73" i="4"/>
  <c r="F53" i="4"/>
  <c r="J51" i="4"/>
  <c r="F51" i="4"/>
  <c r="E49" i="4"/>
  <c r="E47" i="4"/>
  <c r="J37" i="4"/>
  <c r="J36" i="4"/>
  <c r="J35" i="4"/>
  <c r="J80" i="4"/>
  <c r="J79" i="4"/>
  <c r="F80" i="4"/>
  <c r="J92" i="4" l="1"/>
  <c r="J91" i="4" s="1"/>
  <c r="J62" i="4" s="1"/>
  <c r="J87" i="4"/>
  <c r="J61" i="4" s="1"/>
  <c r="F35" i="4"/>
  <c r="F36" i="4"/>
  <c r="F37" i="4"/>
  <c r="J60" i="4"/>
  <c r="J53" i="4"/>
  <c r="F54" i="4"/>
  <c r="J54" i="4"/>
  <c r="J63" i="4" l="1"/>
  <c r="J84" i="4"/>
  <c r="J83" i="4" s="1"/>
  <c r="J59" i="4" l="1"/>
  <c r="J58" i="4" s="1"/>
  <c r="J30" i="4"/>
  <c r="F33" i="4" l="1"/>
  <c r="J33" i="4"/>
  <c r="J39" i="4" s="1"/>
</calcChain>
</file>

<file path=xl/sharedStrings.xml><?xml version="1.0" encoding="utf-8"?>
<sst xmlns="http://schemas.openxmlformats.org/spreadsheetml/2006/main" count="391" uniqueCount="122">
  <si>
    <t/>
  </si>
  <si>
    <t>False</t>
  </si>
  <si>
    <t>v ---  níže se nacházejí doplnkové a pomocné údaje k sestavám  --- v</t>
  </si>
  <si>
    <t>Stavba:</t>
  </si>
  <si>
    <t>KSO:</t>
  </si>
  <si>
    <t>CC-CZ:</t>
  </si>
  <si>
    <t>Místo:</t>
  </si>
  <si>
    <t>Datum:</t>
  </si>
  <si>
    <t>21. 11. 2025</t>
  </si>
  <si>
    <t>Zadavatel:</t>
  </si>
  <si>
    <t>IČ:</t>
  </si>
  <si>
    <t>ÚDRŽBA SILNIC KRÁLOVÉHRADECKÉHO KRAJE a.s.</t>
  </si>
  <si>
    <t>DIČ:</t>
  </si>
  <si>
    <t>Zhotovitel:</t>
  </si>
  <si>
    <t xml:space="preserve"> </t>
  </si>
  <si>
    <t>Projektant:</t>
  </si>
  <si>
    <t>True</t>
  </si>
  <si>
    <t>Zpracovatel:</t>
  </si>
  <si>
    <t>Poznámka: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</si>
  <si>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</si>
  <si>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</si>
  <si>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</si>
  <si>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</si>
  <si>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</si>
  <si>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</si>
  <si>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</si>
  <si>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</si>
  <si>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</si>
  <si>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</si>
  <si>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</si>
  <si>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</si>
  <si>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</si>
  <si>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Kód</t>
  </si>
  <si>
    <t>Popis</t>
  </si>
  <si>
    <t>Typ</t>
  </si>
  <si>
    <t>D</t>
  </si>
  <si>
    <t>0</t>
  </si>
  <si>
    <t>1</t>
  </si>
  <si>
    <t>{ce061eeb-546f-45f7-a710-83acba7ebb7f}</t>
  </si>
  <si>
    <t>2</t>
  </si>
  <si>
    <t>KRYCÍ LIST SOUPISU PRACÍ</t>
  </si>
  <si>
    <t>Objekt:</t>
  </si>
  <si>
    <t>REKAPITULACE ČLENĚNÍ SOUPISU PRACÍ</t>
  </si>
  <si>
    <t>Kód dílu - Popis</t>
  </si>
  <si>
    <t>Cena celkem [CZK]</t>
  </si>
  <si>
    <t>Náklady ze soupisu prací</t>
  </si>
  <si>
    <t>-1</t>
  </si>
  <si>
    <t>HSV - Práce a dodávky HSV</t>
  </si>
  <si>
    <t xml:space="preserve">    6 - Úpravy povrchů, podlahy a osazování výplní</t>
  </si>
  <si>
    <t xml:space="preserve">    997 - Doprava suti a vybouraných hmot</t>
  </si>
  <si>
    <t>PSV - Práce a dodávky PSV</t>
  </si>
  <si>
    <t xml:space="preserve">    784 - Dokončovací práce - malby a tapety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</si>
  <si>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</si>
  <si>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</si>
  <si>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</si>
  <si>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</si>
  <si>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</si>
  <si>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</si>
  <si>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</si>
  <si>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</si>
  <si>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</si>
  <si>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</si>
  <si>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</si>
  <si>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</si>
  <si>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</si>
  <si>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HSV</t>
  </si>
  <si>
    <t>Práce a dodávky HSV</t>
  </si>
  <si>
    <t>ROZPOCET</t>
  </si>
  <si>
    <t>6</t>
  </si>
  <si>
    <t>Úpravy povrchů, podlahy a osazování výplní</t>
  </si>
  <si>
    <t>K</t>
  </si>
  <si>
    <t>619991001</t>
  </si>
  <si>
    <t>Zakrytí podlah, stěn, svislých ploch, samostatných konstrukcí a prvků  PE fólií</t>
  </si>
  <si>
    <t>m2</t>
  </si>
  <si>
    <t>4</t>
  </si>
  <si>
    <t>-827935648</t>
  </si>
  <si>
    <t>997</t>
  </si>
  <si>
    <t>Doprava suti a vybouraných hmot</t>
  </si>
  <si>
    <t>997013212</t>
  </si>
  <si>
    <t>Vnitrostaveništní doprava suti a vybouraných hmot pro budovy v přes 6 do 9 m ručně</t>
  </si>
  <si>
    <t>t</t>
  </si>
  <si>
    <t>-1150071517</t>
  </si>
  <si>
    <t>3</t>
  </si>
  <si>
    <t>997013501</t>
  </si>
  <si>
    <t>Odvoz suti a vybouraných hmot na skládku nebo meziskládku do 1 km se složením</t>
  </si>
  <si>
    <t>1290312256</t>
  </si>
  <si>
    <t>VV</t>
  </si>
  <si>
    <t>Součet</t>
  </si>
  <si>
    <t>997013631</t>
  </si>
  <si>
    <t>Poplatek za uložení na skládce (skládkovné) stavebního odpadu směsného kód odpadu 17 09 04</t>
  </si>
  <si>
    <t>1915426782</t>
  </si>
  <si>
    <t>PSV</t>
  </si>
  <si>
    <t>Práce a dodávky PSV</t>
  </si>
  <si>
    <t>784</t>
  </si>
  <si>
    <t>Dokončovací práce - malby a tapety</t>
  </si>
  <si>
    <t>784121001</t>
  </si>
  <si>
    <t>Oškrabání malby v místnostech v do 3,80 m</t>
  </si>
  <si>
    <t>16</t>
  </si>
  <si>
    <t>57871519</t>
  </si>
  <si>
    <t>670+860</t>
  </si>
  <si>
    <t>784181121</t>
  </si>
  <si>
    <t>Hloubková jednonásobná bezbarvá penetrace podkladu v místnostech v do 3,80 m</t>
  </si>
  <si>
    <t>481232597</t>
  </si>
  <si>
    <t>8</t>
  </si>
  <si>
    <t>784211101</t>
  </si>
  <si>
    <t>Dvojnásobné bílé malby ze směsí za mokra výborně oděruvzdorných v místnostech v do 3,80 m</t>
  </si>
  <si>
    <t>-979579884</t>
  </si>
  <si>
    <t>Dvůr Králové nad Labem - Obnovení vnitřní  výmalby administrativní budovy - veškeré místnosti 1238,6 m2</t>
  </si>
  <si>
    <t>1 - Výmalba vnitřních prostor admin. budovy - 1238,6 m2</t>
  </si>
  <si>
    <t xml:space="preserve">Dvůr Králové nad Labem </t>
  </si>
  <si>
    <t>TRUTNOV - VÝMALBA VNITŘNÍCH PROSTOR ADMIN. BUDOVY - I. A II. PATRO - 5. 435,8 m2</t>
  </si>
  <si>
    <t>TRUTNOV</t>
  </si>
  <si>
    <t>20. 11. 2025</t>
  </si>
  <si>
    <t>1 - VÝMALBA VNITŘNÍCH PROSTOR ADMIN. BUDOVY - I. A II. PATRA - 5. 435,8 m2</t>
  </si>
  <si>
    <t>784161401</t>
  </si>
  <si>
    <t>Celoplošné vyhlazení podkladu sádrovou stěrkou v místnostech v do 3,80 m</t>
  </si>
  <si>
    <t>Nabídková cena v Kč bez DPH</t>
  </si>
  <si>
    <t>DPH v Kč</t>
  </si>
  <si>
    <t>Nabídková cena  v Kč včetně DPH</t>
  </si>
  <si>
    <t>Výmalba vnitřních prostor budov v areálu cestmistrovství Trutnov a Dvůr Králové nad Labem</t>
  </si>
  <si>
    <t>Trutnov</t>
  </si>
  <si>
    <t>Dvůr Králové nad Labem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</si>
</sst>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* #,##0.00\ &quot;Kč&quot;_-;\-* #,##0.00\ &quot;Kč&quot;_-;_-* &quot;-&quot;??\ &quot;Kč&quot;_-;_-@_-"/>
    <numFmt numFmtId="164" formatCode="#,##0.00%"/>
    <numFmt numFmtId="165" formatCode="dd\.mm\.yyyy"/>
    <numFmt numFmtId="166" formatCode="#,##0.00000"/>
    <numFmt numFmtId="167" formatCode="#,##0.000"/>
  </numFmts>
  <fonts count="31" x14ac:knownFonts="1">
    <font>
      <sz val="8"/>
      <name val="Arial CE"/>
      <family val="2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505050"/>
      <name val="Arial CE"/>
    </font>
    <font>
      <sz val="8"/>
      <color rgb="FFFF0000"/>
      <name val="Arial CE"/>
    </font>
    <font>
      <sz val="8"/>
      <color rgb="FF3366FF"/>
      <name val="Arial CE"/>
    </font>
    <font>
      <b/>
      <sz val="14"/>
      <name val="Arial CE"/>
    </font>
    <font>
      <b/>
      <sz val="10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69696"/>
      <name val="Arial CE"/>
    </font>
    <font>
      <sz val="8"/>
      <name val="Arial CE"/>
      <family val="2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1"/>
    </font>
    <font>
      <b/>
      <sz val="22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rgb="FFD2D2D2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42"/>
        <bgColor indexed="64"/>
      </patternFill>
    </fill>
  </fills>
  <borders count="38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/>
      <top/>
      <bottom style="hair">
        <color rgb="FF969696"/>
      </bottom>
      <diagonal/>
    </border>
    <border>
      <left/>
      <right/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6">
    <xf numFmtId="0" fontId="0" fillId="0" borderId="0"/>
    <xf numFmtId="0" fontId="2" fillId="0" borderId="0"/>
    <xf numFmtId="44" fontId="2" fillId="0" borderId="0" applyFont="0" applyFill="0" applyBorder="0" applyAlignment="0" applyProtection="0"/>
    <xf numFmtId="0" fontId="24" fillId="0" borderId="0"/>
    <xf numFmtId="0" fontId="1" fillId="0" borderId="0"/>
    <xf numFmtId="0" fontId="27" fillId="0" borderId="0"/>
  </cellStyleXfs>
  <cellXfs count="145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9" fillId="0" borderId="0" xfId="0" applyFont="1"/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0" fillId="0" borderId="0" xfId="0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1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0" fontId="0" fillId="0" borderId="3" xfId="0" applyBorder="1" applyAlignment="1">
      <alignment vertical="center"/>
    </xf>
    <xf numFmtId="0" fontId="3" fillId="0" borderId="0" xfId="0" applyFont="1" applyAlignment="1">
      <alignment horizontal="right" vertical="center"/>
    </xf>
    <xf numFmtId="0" fontId="0" fillId="0" borderId="7" xfId="0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2" xfId="0" applyBorder="1" applyAlignment="1">
      <alignment vertical="center"/>
    </xf>
    <xf numFmtId="165" fontId="4" fillId="0" borderId="0" xfId="0" applyNumberFormat="1" applyFont="1" applyAlignment="1">
      <alignment horizontal="left" vertical="center"/>
    </xf>
    <xf numFmtId="0" fontId="0" fillId="0" borderId="10" xfId="0" applyBorder="1" applyAlignment="1">
      <alignment vertical="center"/>
    </xf>
    <xf numFmtId="0" fontId="15" fillId="0" borderId="0" xfId="0" applyFont="1" applyAlignment="1">
      <alignment horizontal="left" vertical="center"/>
    </xf>
    <xf numFmtId="0" fontId="17" fillId="0" borderId="14" xfId="0" applyFont="1" applyBorder="1" applyAlignment="1">
      <alignment horizontal="center" vertical="center" wrapText="1"/>
    </xf>
    <xf numFmtId="0" fontId="17" fillId="0" borderId="15" xfId="0" applyFont="1" applyBorder="1" applyAlignment="1">
      <alignment horizontal="center" vertical="center" wrapText="1"/>
    </xf>
    <xf numFmtId="0" fontId="17" fillId="0" borderId="16" xfId="0" applyFont="1" applyBorder="1" applyAlignment="1">
      <alignment horizontal="center" vertical="center" wrapText="1"/>
    </xf>
    <xf numFmtId="0" fontId="0" fillId="0" borderId="9" xfId="0" applyBorder="1" applyAlignment="1">
      <alignment vertical="center"/>
    </xf>
    <xf numFmtId="0" fontId="18" fillId="0" borderId="0" xfId="0" applyFont="1" applyAlignment="1">
      <alignment horizontal="left" vertical="center"/>
    </xf>
    <xf numFmtId="4" fontId="18" fillId="0" borderId="0" xfId="0" applyNumberFormat="1" applyFont="1" applyAlignment="1">
      <alignment vertical="center"/>
    </xf>
    <xf numFmtId="0" fontId="19" fillId="0" borderId="0" xfId="0" applyFont="1" applyAlignment="1">
      <alignment horizontal="left" vertical="center"/>
    </xf>
    <xf numFmtId="0" fontId="0" fillId="0" borderId="3" xfId="0" applyBorder="1" applyAlignment="1">
      <alignment vertical="center" wrapText="1"/>
    </xf>
    <xf numFmtId="4" fontId="3" fillId="0" borderId="0" xfId="0" applyNumberFormat="1" applyFont="1" applyAlignment="1">
      <alignment vertical="center"/>
    </xf>
    <xf numFmtId="164" fontId="3" fillId="0" borderId="0" xfId="0" applyNumberFormat="1" applyFont="1" applyAlignment="1">
      <alignment horizontal="right" vertical="center"/>
    </xf>
    <xf numFmtId="0" fontId="0" fillId="2" borderId="0" xfId="0" applyFill="1" applyAlignment="1">
      <alignment vertical="center"/>
    </xf>
    <xf numFmtId="0" fontId="0" fillId="2" borderId="6" xfId="0" applyFill="1" applyBorder="1" applyAlignment="1">
      <alignment vertical="center"/>
    </xf>
    <xf numFmtId="0" fontId="16" fillId="2" borderId="0" xfId="0" applyFont="1" applyFill="1" applyAlignment="1">
      <alignment horizontal="left" vertical="center"/>
    </xf>
    <xf numFmtId="0" fontId="16" fillId="2" borderId="0" xfId="0" applyFont="1" applyFill="1" applyAlignment="1">
      <alignment horizontal="right" vertical="center"/>
    </xf>
    <xf numFmtId="0" fontId="20" fillId="0" borderId="0" xfId="0" applyFont="1" applyAlignment="1">
      <alignment horizontal="left" vertical="center"/>
    </xf>
    <xf numFmtId="0" fontId="7" fillId="0" borderId="3" xfId="0" applyFont="1" applyBorder="1" applyAlignment="1">
      <alignment vertical="center"/>
    </xf>
    <xf numFmtId="0" fontId="7" fillId="0" borderId="18" xfId="0" applyFont="1" applyBorder="1" applyAlignment="1">
      <alignment horizontal="left" vertical="center"/>
    </xf>
    <xf numFmtId="0" fontId="7" fillId="0" borderId="18" xfId="0" applyFont="1" applyBorder="1" applyAlignment="1">
      <alignment vertical="center"/>
    </xf>
    <xf numFmtId="4" fontId="7" fillId="0" borderId="18" xfId="0" applyNumberFormat="1" applyFont="1" applyBorder="1" applyAlignment="1">
      <alignment vertical="center"/>
    </xf>
    <xf numFmtId="0" fontId="8" fillId="0" borderId="3" xfId="0" applyFont="1" applyBorder="1" applyAlignment="1">
      <alignment vertical="center"/>
    </xf>
    <xf numFmtId="0" fontId="8" fillId="0" borderId="18" xfId="0" applyFont="1" applyBorder="1" applyAlignment="1">
      <alignment horizontal="left" vertical="center"/>
    </xf>
    <xf numFmtId="0" fontId="8" fillId="0" borderId="18" xfId="0" applyFont="1" applyBorder="1" applyAlignment="1">
      <alignment vertical="center"/>
    </xf>
    <xf numFmtId="4" fontId="8" fillId="0" borderId="18" xfId="0" applyNumberFormat="1" applyFont="1" applyBorder="1" applyAlignment="1">
      <alignment vertical="center"/>
    </xf>
    <xf numFmtId="0" fontId="0" fillId="0" borderId="3" xfId="0" applyBorder="1" applyAlignment="1">
      <alignment horizontal="center" vertical="center" wrapText="1"/>
    </xf>
    <xf numFmtId="0" fontId="16" fillId="2" borderId="14" xfId="0" applyFont="1" applyFill="1" applyBorder="1" applyAlignment="1">
      <alignment horizontal="center" vertical="center" wrapText="1"/>
    </xf>
    <xf numFmtId="0" fontId="16" fillId="2" borderId="15" xfId="0" applyFont="1" applyFill="1" applyBorder="1" applyAlignment="1">
      <alignment horizontal="center" vertical="center" wrapText="1"/>
    </xf>
    <xf numFmtId="0" fontId="16" fillId="2" borderId="16" xfId="0" applyFont="1" applyFill="1" applyBorder="1" applyAlignment="1">
      <alignment horizontal="center" vertical="center" wrapText="1"/>
    </xf>
    <xf numFmtId="0" fontId="16" fillId="2" borderId="0" xfId="0" applyFont="1" applyFill="1" applyAlignment="1">
      <alignment horizontal="center" vertical="center" wrapText="1"/>
    </xf>
    <xf numFmtId="4" fontId="18" fillId="0" borderId="0" xfId="0" applyNumberFormat="1" applyFont="1"/>
    <xf numFmtId="166" fontId="21" fillId="0" borderId="10" xfId="0" applyNumberFormat="1" applyFont="1" applyBorder="1"/>
    <xf numFmtId="166" fontId="21" fillId="0" borderId="11" xfId="0" applyNumberFormat="1" applyFont="1" applyBorder="1"/>
    <xf numFmtId="4" fontId="22" fillId="0" borderId="0" xfId="0" applyNumberFormat="1" applyFont="1" applyAlignment="1">
      <alignment vertical="center"/>
    </xf>
    <xf numFmtId="0" fontId="9" fillId="0" borderId="3" xfId="0" applyFont="1" applyBorder="1"/>
    <xf numFmtId="0" fontId="9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4" fontId="7" fillId="0" borderId="0" xfId="0" applyNumberFormat="1" applyFont="1"/>
    <xf numFmtId="0" fontId="9" fillId="0" borderId="12" xfId="0" applyFont="1" applyBorder="1"/>
    <xf numFmtId="166" fontId="9" fillId="0" borderId="0" xfId="0" applyNumberFormat="1" applyFont="1"/>
    <xf numFmtId="166" fontId="9" fillId="0" borderId="13" xfId="0" applyNumberFormat="1" applyFont="1" applyBorder="1"/>
    <xf numFmtId="0" fontId="9" fillId="0" borderId="0" xfId="0" applyFont="1" applyAlignment="1">
      <alignment horizontal="center"/>
    </xf>
    <xf numFmtId="4" fontId="9" fillId="0" borderId="0" xfId="0" applyNumberFormat="1" applyFont="1" applyAlignment="1">
      <alignment vertical="center"/>
    </xf>
    <xf numFmtId="0" fontId="8" fillId="0" borderId="0" xfId="0" applyFont="1" applyAlignment="1">
      <alignment horizontal="left"/>
    </xf>
    <xf numFmtId="4" fontId="8" fillId="0" borderId="0" xfId="0" applyNumberFormat="1" applyFont="1"/>
    <xf numFmtId="0" fontId="0" fillId="0" borderId="3" xfId="0" applyBorder="1" applyAlignment="1" applyProtection="1">
      <alignment vertical="center"/>
      <protection locked="0"/>
    </xf>
    <xf numFmtId="0" fontId="16" fillId="0" borderId="20" xfId="0" applyFont="1" applyBorder="1" applyAlignment="1" applyProtection="1">
      <alignment horizontal="center" vertical="center"/>
      <protection locked="0"/>
    </xf>
    <xf numFmtId="49" fontId="16" fillId="0" borderId="20" xfId="0" applyNumberFormat="1" applyFont="1" applyBorder="1" applyAlignment="1" applyProtection="1">
      <alignment horizontal="left" vertical="center" wrapText="1"/>
      <protection locked="0"/>
    </xf>
    <xf numFmtId="0" fontId="16" fillId="0" borderId="20" xfId="0" applyFont="1" applyBorder="1" applyAlignment="1" applyProtection="1">
      <alignment horizontal="left" vertical="center" wrapText="1"/>
      <protection locked="0"/>
    </xf>
    <xf numFmtId="0" fontId="16" fillId="0" borderId="20" xfId="0" applyFont="1" applyBorder="1" applyAlignment="1" applyProtection="1">
      <alignment horizontal="center" vertical="center" wrapText="1"/>
      <protection locked="0"/>
    </xf>
    <xf numFmtId="167" fontId="16" fillId="0" borderId="20" xfId="0" applyNumberFormat="1" applyFont="1" applyBorder="1" applyAlignment="1" applyProtection="1">
      <alignment vertical="center"/>
      <protection locked="0"/>
    </xf>
    <xf numFmtId="4" fontId="16" fillId="0" borderId="20" xfId="0" applyNumberFormat="1" applyFont="1" applyBorder="1" applyAlignment="1" applyProtection="1">
      <alignment vertical="center"/>
      <protection locked="0"/>
    </xf>
    <xf numFmtId="0" fontId="0" fillId="0" borderId="20" xfId="0" applyBorder="1" applyAlignment="1" applyProtection="1">
      <alignment vertical="center"/>
      <protection locked="0"/>
    </xf>
    <xf numFmtId="0" fontId="17" fillId="0" borderId="12" xfId="0" applyFont="1" applyBorder="1" applyAlignment="1">
      <alignment horizontal="left" vertical="center"/>
    </xf>
    <xf numFmtId="0" fontId="17" fillId="0" borderId="0" xfId="0" applyFont="1" applyAlignment="1">
      <alignment horizontal="center" vertical="center"/>
    </xf>
    <xf numFmtId="166" fontId="17" fillId="0" borderId="0" xfId="0" applyNumberFormat="1" applyFont="1" applyAlignment="1">
      <alignment vertical="center"/>
    </xf>
    <xf numFmtId="166" fontId="17" fillId="0" borderId="13" xfId="0" applyNumberFormat="1" applyFont="1" applyBorder="1" applyAlignment="1">
      <alignment vertical="center"/>
    </xf>
    <xf numFmtId="0" fontId="16" fillId="0" borderId="0" xfId="0" applyFont="1" applyAlignment="1">
      <alignment horizontal="left" vertical="center"/>
    </xf>
    <xf numFmtId="4" fontId="0" fillId="0" borderId="0" xfId="0" applyNumberFormat="1" applyAlignment="1">
      <alignment vertical="center"/>
    </xf>
    <xf numFmtId="0" fontId="10" fillId="0" borderId="3" xfId="0" applyFont="1" applyBorder="1" applyAlignment="1">
      <alignment vertical="center"/>
    </xf>
    <xf numFmtId="0" fontId="23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 wrapText="1"/>
    </xf>
    <xf numFmtId="167" fontId="10" fillId="0" borderId="0" xfId="0" applyNumberFormat="1" applyFont="1" applyAlignment="1">
      <alignment vertical="center"/>
    </xf>
    <xf numFmtId="0" fontId="10" fillId="0" borderId="12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0" fontId="11" fillId="0" borderId="3" xfId="0" applyFont="1" applyBorder="1" applyAlignment="1">
      <alignment vertical="center"/>
    </xf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 wrapText="1"/>
    </xf>
    <xf numFmtId="167" fontId="11" fillId="0" borderId="0" xfId="0" applyNumberFormat="1" applyFont="1" applyAlignment="1">
      <alignment vertical="center"/>
    </xf>
    <xf numFmtId="0" fontId="11" fillId="0" borderId="12" xfId="0" applyFont="1" applyBorder="1" applyAlignment="1">
      <alignment vertical="center"/>
    </xf>
    <xf numFmtId="0" fontId="11" fillId="0" borderId="13" xfId="0" applyFont="1" applyBorder="1" applyAlignment="1">
      <alignment vertical="center"/>
    </xf>
    <xf numFmtId="0" fontId="17" fillId="0" borderId="17" xfId="0" applyFont="1" applyBorder="1" applyAlignment="1">
      <alignment horizontal="left" vertical="center"/>
    </xf>
    <xf numFmtId="0" fontId="17" fillId="0" borderId="18" xfId="0" applyFont="1" applyBorder="1" applyAlignment="1">
      <alignment horizontal="center" vertical="center"/>
    </xf>
    <xf numFmtId="166" fontId="17" fillId="0" borderId="18" xfId="0" applyNumberFormat="1" applyFont="1" applyBorder="1" applyAlignment="1">
      <alignment vertical="center"/>
    </xf>
    <xf numFmtId="166" fontId="17" fillId="0" borderId="19" xfId="0" applyNumberFormat="1" applyFont="1" applyBorder="1" applyAlignment="1">
      <alignment vertical="center"/>
    </xf>
    <xf numFmtId="0" fontId="17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0" fillId="3" borderId="0" xfId="0" applyFill="1" applyAlignment="1">
      <alignment vertical="center"/>
    </xf>
    <xf numFmtId="0" fontId="6" fillId="3" borderId="4" xfId="0" applyFont="1" applyFill="1" applyBorder="1" applyAlignment="1">
      <alignment horizontal="left" vertical="center"/>
    </xf>
    <xf numFmtId="0" fontId="0" fillId="3" borderId="5" xfId="0" applyFill="1" applyBorder="1" applyAlignment="1">
      <alignment vertical="center"/>
    </xf>
    <xf numFmtId="0" fontId="6" fillId="3" borderId="5" xfId="0" applyFont="1" applyFill="1" applyBorder="1" applyAlignment="1">
      <alignment horizontal="right" vertical="center"/>
    </xf>
    <xf numFmtId="0" fontId="6" fillId="3" borderId="5" xfId="0" applyFont="1" applyFill="1" applyBorder="1" applyAlignment="1">
      <alignment horizontal="center" vertical="center"/>
    </xf>
    <xf numFmtId="4" fontId="6" fillId="3" borderId="5" xfId="0" applyNumberFormat="1" applyFont="1" applyFill="1" applyBorder="1" applyAlignment="1">
      <alignment vertical="center"/>
    </xf>
    <xf numFmtId="0" fontId="14" fillId="3" borderId="0" xfId="0" applyFont="1" applyFill="1" applyAlignment="1">
      <alignment horizontal="left" vertical="center"/>
    </xf>
    <xf numFmtId="4" fontId="18" fillId="3" borderId="0" xfId="0" applyNumberFormat="1" applyFont="1" applyFill="1" applyAlignment="1">
      <alignment vertical="center"/>
    </xf>
    <xf numFmtId="4" fontId="16" fillId="3" borderId="20" xfId="0" applyNumberFormat="1" applyFont="1" applyFill="1" applyBorder="1" applyAlignment="1" applyProtection="1">
      <alignment vertical="center"/>
      <protection locked="0"/>
    </xf>
    <xf numFmtId="0" fontId="5" fillId="0" borderId="0" xfId="0" applyFont="1" applyAlignment="1">
      <alignment horizontal="left" vertical="center" wrapText="1"/>
    </xf>
    <xf numFmtId="0" fontId="0" fillId="0" borderId="0" xfId="0" applyAlignment="1">
      <alignment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0" fontId="1" fillId="0" borderId="0" xfId="4"/>
    <xf numFmtId="0" fontId="1" fillId="0" borderId="0" xfId="4" applyAlignment="1">
      <alignment horizontal="right"/>
    </xf>
    <xf numFmtId="0" fontId="28" fillId="4" borderId="21" xfId="5" applyFont="1" applyFill="1" applyBorder="1" applyAlignment="1">
      <alignment horizontal="center" vertical="center" wrapText="1"/>
    </xf>
    <xf numFmtId="0" fontId="28" fillId="4" borderId="22" xfId="5" applyFont="1" applyFill="1" applyBorder="1" applyAlignment="1">
      <alignment horizontal="center" vertical="center" wrapText="1"/>
    </xf>
    <xf numFmtId="0" fontId="28" fillId="4" borderId="23" xfId="5" applyFont="1" applyFill="1" applyBorder="1" applyAlignment="1">
      <alignment horizontal="center" vertical="center" wrapText="1"/>
    </xf>
    <xf numFmtId="0" fontId="28" fillId="4" borderId="24" xfId="5" applyFont="1" applyFill="1" applyBorder="1" applyAlignment="1">
      <alignment horizontal="center" vertical="center" wrapText="1"/>
    </xf>
    <xf numFmtId="0" fontId="28" fillId="4" borderId="25" xfId="5" applyFont="1" applyFill="1" applyBorder="1" applyAlignment="1">
      <alignment horizontal="center" vertical="center" wrapText="1"/>
    </xf>
    <xf numFmtId="0" fontId="28" fillId="4" borderId="26" xfId="5" applyFont="1" applyFill="1" applyBorder="1" applyAlignment="1">
      <alignment horizontal="center" vertical="center" wrapText="1"/>
    </xf>
    <xf numFmtId="0" fontId="25" fillId="0" borderId="0" xfId="4" applyFont="1" applyAlignment="1">
      <alignment horizontal="left" vertical="top"/>
    </xf>
    <xf numFmtId="0" fontId="29" fillId="0" borderId="0" xfId="4" applyFont="1" applyAlignment="1">
      <alignment horizontal="left" vertical="center" wrapText="1"/>
    </xf>
    <xf numFmtId="0" fontId="30" fillId="0" borderId="0" xfId="4" applyFont="1" applyAlignment="1">
      <alignment vertical="center"/>
    </xf>
    <xf numFmtId="0" fontId="29" fillId="0" borderId="27" xfId="4" applyFont="1" applyBorder="1" applyAlignment="1">
      <alignment horizontal="left" vertical="center"/>
    </xf>
    <xf numFmtId="0" fontId="29" fillId="0" borderId="28" xfId="4" applyFont="1" applyBorder="1" applyAlignment="1">
      <alignment horizontal="left" vertical="center"/>
    </xf>
    <xf numFmtId="0" fontId="29" fillId="0" borderId="29" xfId="4" applyFont="1" applyBorder="1" applyAlignment="1">
      <alignment horizontal="left" vertical="center"/>
    </xf>
    <xf numFmtId="44" fontId="29" fillId="0" borderId="30" xfId="4" applyNumberFormat="1" applyFont="1" applyBorder="1" applyAlignment="1">
      <alignment vertical="center"/>
    </xf>
    <xf numFmtId="0" fontId="29" fillId="0" borderId="0" xfId="4" applyFont="1" applyAlignment="1">
      <alignment horizontal="right" vertical="center"/>
    </xf>
    <xf numFmtId="0" fontId="29" fillId="0" borderId="0" xfId="4" applyFont="1" applyAlignment="1">
      <alignment horizontal="left" vertical="center"/>
    </xf>
    <xf numFmtId="0" fontId="29" fillId="0" borderId="0" xfId="4" applyFont="1" applyAlignment="1">
      <alignment vertical="center"/>
    </xf>
    <xf numFmtId="44" fontId="30" fillId="0" borderId="0" xfId="4" applyNumberFormat="1" applyFont="1" applyAlignment="1">
      <alignment vertical="center"/>
    </xf>
    <xf numFmtId="0" fontId="29" fillId="0" borderId="31" xfId="4" applyFont="1" applyBorder="1" applyAlignment="1">
      <alignment horizontal="left" vertical="center"/>
    </xf>
    <xf numFmtId="0" fontId="29" fillId="0" borderId="32" xfId="4" applyFont="1" applyBorder="1" applyAlignment="1">
      <alignment horizontal="left" vertical="center"/>
    </xf>
    <xf numFmtId="44" fontId="29" fillId="5" borderId="33" xfId="4" applyNumberFormat="1" applyFont="1" applyFill="1" applyBorder="1" applyAlignment="1">
      <alignment vertical="center"/>
    </xf>
    <xf numFmtId="9" fontId="26" fillId="0" borderId="34" xfId="4" applyNumberFormat="1" applyFont="1" applyBorder="1" applyAlignment="1">
      <alignment horizontal="left"/>
    </xf>
    <xf numFmtId="0" fontId="26" fillId="0" borderId="35" xfId="4" applyFont="1" applyBorder="1"/>
    <xf numFmtId="0" fontId="26" fillId="0" borderId="36" xfId="4" applyFont="1" applyBorder="1"/>
    <xf numFmtId="44" fontId="26" fillId="0" borderId="33" xfId="4" applyNumberFormat="1" applyFont="1" applyBorder="1"/>
    <xf numFmtId="44" fontId="26" fillId="6" borderId="37" xfId="4" applyNumberFormat="1" applyFont="1" applyFill="1" applyBorder="1"/>
    <xf numFmtId="0" fontId="29" fillId="0" borderId="0" xfId="4" applyFont="1" applyAlignment="1">
      <alignment horizontal="left"/>
    </xf>
  </cellXfs>
  <cellStyles count="6">
    <cellStyle name="Excel Built-in Normal" xfId="5" xr:uid="{7D488398-FB25-4C21-B5C6-07DB93E704D4}"/>
    <cellStyle name="Měna 2" xfId="2" xr:uid="{449454D9-49DC-4844-8B78-4799C7FF48BE}"/>
    <cellStyle name="Normální" xfId="0" builtinId="0" customBuiltin="1"/>
    <cellStyle name="Normální 2" xfId="1" xr:uid="{2B31A1CA-DA05-455A-9DD4-DC69F05A409C}"/>
    <cellStyle name="Normální 2 2" xfId="3" xr:uid="{CEBAA1B0-F244-483E-9281-9243A15045AF}"/>
    <cellStyle name="Normální 3" xfId="4" xr:uid="{F3020933-F1AD-4E90-83A0-A3FFB411BB75}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app.urs.cz/products/kros4" TargetMode="External"/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app.urs.cz/products/kros4" TargetMode="External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225425</xdr:colOff>
      <xdr:row>3</xdr:row>
      <xdr:rowOff>0</xdr:rowOff>
    </xdr:from>
    <xdr:to>
      <xdr:col>9</xdr:col>
      <xdr:colOff>1216025</xdr:colOff>
      <xdr:row>7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4416DA8-167E-44A9-9866-63D72869B9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273925" y="695325"/>
          <a:ext cx="990600" cy="885825"/>
        </a:xfrm>
        <a:prstGeom prst="rect">
          <a:avLst/>
        </a:prstGeom>
      </xdr:spPr>
    </xdr:pic>
    <xdr:clientData/>
  </xdr:twoCellAnchor>
  <xdr:twoCellAnchor>
    <xdr:from>
      <xdr:col>9</xdr:col>
      <xdr:colOff>225425</xdr:colOff>
      <xdr:row>43</xdr:row>
      <xdr:rowOff>0</xdr:rowOff>
    </xdr:from>
    <xdr:to>
      <xdr:col>9</xdr:col>
      <xdr:colOff>1216025</xdr:colOff>
      <xdr:row>47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0659423-C1C6-48BA-BC7B-C3BFBD3386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273925" y="12896850"/>
          <a:ext cx="990600" cy="885825"/>
        </a:xfrm>
        <a:prstGeom prst="rect">
          <a:avLst/>
        </a:prstGeom>
      </xdr:spPr>
    </xdr:pic>
    <xdr:clientData/>
  </xdr:twoCellAnchor>
  <xdr:twoCellAnchor>
    <xdr:from>
      <xdr:col>9</xdr:col>
      <xdr:colOff>225425</xdr:colOff>
      <xdr:row>69</xdr:row>
      <xdr:rowOff>0</xdr:rowOff>
    </xdr:from>
    <xdr:to>
      <xdr:col>9</xdr:col>
      <xdr:colOff>1216025</xdr:colOff>
      <xdr:row>73</xdr:row>
      <xdr:rowOff>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1565F415-1E2B-45CE-8003-71CB8FAA07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273925" y="18173700"/>
          <a:ext cx="990600" cy="885825"/>
        </a:xfrm>
        <a:prstGeom prst="rect">
          <a:avLst/>
        </a:prstGeom>
      </xdr:spPr>
    </xdr:pic>
    <xdr:clientData/>
  </xdr:twoCellAnchor>
  <xdr:absoluteAnchor>
    <xdr:pos x="0" y="0"/>
    <xdr:ext cx="285750" cy="285750"/>
    <xdr:pic>
      <xdr:nvPicPr>
        <xdr:cNvPr id="5" name="Picture 4">
          <a:hlinkClick xmlns:r="http://schemas.openxmlformats.org/officeDocument/2006/relationships" r:id="rId2" tooltip="https://app.urs.cz/products/kros4"/>
          <a:extLst>
            <a:ext uri="{FF2B5EF4-FFF2-40B4-BE49-F238E27FC236}">
              <a16:creationId xmlns:a16="http://schemas.microsoft.com/office/drawing/2014/main" id="{02CEAB32-27CC-40DB-89F3-30CBF0BCD9CF}"/>
            </a:ext>
          </a:extLst>
        </xdr:cNvPr>
        <xdr:cNvPicPr/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0" y="0"/>
          <a:ext cx="285750" cy="285750"/>
        </a:xfrm>
        <a:prstGeom prst="rect">
          <a:avLst/>
        </a:prstGeom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225425</xdr:colOff>
      <xdr:row>3</xdr:row>
      <xdr:rowOff>0</xdr:rowOff>
    </xdr:from>
    <xdr:to>
      <xdr:col>9</xdr:col>
      <xdr:colOff>1216025</xdr:colOff>
      <xdr:row>7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9B6A207-1DBC-4FCF-BF45-7EC57C030B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273925" y="695325"/>
          <a:ext cx="990600" cy="885825"/>
        </a:xfrm>
        <a:prstGeom prst="rect">
          <a:avLst/>
        </a:prstGeom>
      </xdr:spPr>
    </xdr:pic>
    <xdr:clientData/>
  </xdr:twoCellAnchor>
  <xdr:twoCellAnchor>
    <xdr:from>
      <xdr:col>9</xdr:col>
      <xdr:colOff>225425</xdr:colOff>
      <xdr:row>43</xdr:row>
      <xdr:rowOff>0</xdr:rowOff>
    </xdr:from>
    <xdr:to>
      <xdr:col>9</xdr:col>
      <xdr:colOff>1216025</xdr:colOff>
      <xdr:row>47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17281AF-23A2-49E8-A7F8-5DF894CE3C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273925" y="12896850"/>
          <a:ext cx="990600" cy="885825"/>
        </a:xfrm>
        <a:prstGeom prst="rect">
          <a:avLst/>
        </a:prstGeom>
      </xdr:spPr>
    </xdr:pic>
    <xdr:clientData/>
  </xdr:twoCellAnchor>
  <xdr:twoCellAnchor>
    <xdr:from>
      <xdr:col>9</xdr:col>
      <xdr:colOff>225425</xdr:colOff>
      <xdr:row>69</xdr:row>
      <xdr:rowOff>0</xdr:rowOff>
    </xdr:from>
    <xdr:to>
      <xdr:col>9</xdr:col>
      <xdr:colOff>1216025</xdr:colOff>
      <xdr:row>73</xdr:row>
      <xdr:rowOff>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7327B2EE-A9C0-4C9A-9457-952532EA08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273925" y="18173700"/>
          <a:ext cx="990600" cy="885825"/>
        </a:xfrm>
        <a:prstGeom prst="rect">
          <a:avLst/>
        </a:prstGeom>
      </xdr:spPr>
    </xdr:pic>
    <xdr:clientData/>
  </xdr:twoCellAnchor>
  <xdr:absoluteAnchor>
    <xdr:pos x="0" y="0"/>
    <xdr:ext cx="285750" cy="285750"/>
    <xdr:pic>
      <xdr:nvPicPr>
        <xdr:cNvPr id="5" name="Picture 4">
          <a:hlinkClick xmlns:r="http://schemas.openxmlformats.org/officeDocument/2006/relationships" r:id="rId2" tooltip="https://app.urs.cz/products/kros4"/>
          <a:extLst>
            <a:ext uri="{FF2B5EF4-FFF2-40B4-BE49-F238E27FC236}">
              <a16:creationId xmlns:a16="http://schemas.microsoft.com/office/drawing/2014/main" id="{7D485853-AA0F-4F96-9C46-F7875795152F}"/>
            </a:ext>
          </a:extLst>
        </xdr:cNvPr>
        <xdr:cNvPicPr/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0" y="0"/>
          <a:ext cx="285750" cy="285750"/>
        </a:xfrm>
        <a:prstGeom prst="rect">
          <a:avLst/>
        </a:prstGeom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FD6283-61D7-4F7C-B7AE-0951B448CF63}">
  <sheetPr>
    <pageSetUpPr fitToPage="1"/>
  </sheetPr>
  <dimension ref="A2:N14"/>
  <sheetViews>
    <sheetView tabSelected="1" workbookViewId="0">
      <selection activeCell="G11" sqref="G11"/>
    </sheetView>
  </sheetViews>
  <sheetFormatPr defaultRowHeight="14.4" x14ac:dyDescent="0.3"/>
  <cols>
    <col min="1" max="1" width="4.28515625" style="117" customWidth="1"/>
    <col min="2" max="2" width="6.42578125" style="118" customWidth="1"/>
    <col min="3" max="3" width="15" style="117" customWidth="1"/>
    <col min="4" max="4" width="9.85546875" style="117" customWidth="1"/>
    <col min="5" max="5" width="8.42578125" style="117" customWidth="1"/>
    <col min="6" max="6" width="31.42578125" style="117" customWidth="1"/>
    <col min="7" max="7" width="67.28515625" style="117" customWidth="1"/>
    <col min="8" max="16384" width="9.140625" style="117"/>
  </cols>
  <sheetData>
    <row r="2" spans="1:14" ht="15" thickBot="1" x14ac:dyDescent="0.35"/>
    <row r="3" spans="1:14" ht="15" customHeight="1" x14ac:dyDescent="0.3">
      <c r="A3" s="119" t="s">
        <v>119</v>
      </c>
      <c r="B3" s="120"/>
      <c r="C3" s="120"/>
      <c r="D3" s="120"/>
      <c r="E3" s="120"/>
      <c r="F3" s="120"/>
      <c r="G3" s="121"/>
    </row>
    <row r="4" spans="1:14" ht="80.7" customHeight="1" thickBot="1" x14ac:dyDescent="0.35">
      <c r="A4" s="122"/>
      <c r="B4" s="123"/>
      <c r="C4" s="123"/>
      <c r="D4" s="123"/>
      <c r="E4" s="123"/>
      <c r="F4" s="123"/>
      <c r="G4" s="124"/>
      <c r="H4" s="125"/>
      <c r="I4" s="125"/>
      <c r="J4" s="125"/>
      <c r="K4" s="125"/>
      <c r="L4" s="125"/>
      <c r="M4" s="125"/>
      <c r="N4" s="125"/>
    </row>
    <row r="5" spans="1:14" ht="14.7" customHeight="1" x14ac:dyDescent="0.3"/>
    <row r="6" spans="1:14" ht="14.7" customHeight="1" x14ac:dyDescent="0.3">
      <c r="A6" s="126"/>
      <c r="B6" s="126"/>
      <c r="C6" s="126"/>
      <c r="D6" s="126"/>
      <c r="E6" s="126"/>
      <c r="F6" s="126"/>
      <c r="G6" s="126"/>
    </row>
    <row r="7" spans="1:14" x14ac:dyDescent="0.3">
      <c r="A7" s="127"/>
      <c r="B7" s="128" t="s">
        <v>120</v>
      </c>
      <c r="C7" s="129"/>
      <c r="D7" s="129"/>
      <c r="E7" s="129"/>
      <c r="F7" s="130"/>
      <c r="G7" s="131">
        <f>TU!J30</f>
        <v>0</v>
      </c>
    </row>
    <row r="8" spans="1:14" x14ac:dyDescent="0.3">
      <c r="A8" s="127"/>
      <c r="B8" s="128" t="s">
        <v>121</v>
      </c>
      <c r="C8" s="129"/>
      <c r="D8" s="129"/>
      <c r="E8" s="129"/>
      <c r="F8" s="130"/>
      <c r="G8" s="131">
        <f>DK!J30</f>
        <v>0</v>
      </c>
    </row>
    <row r="9" spans="1:14" ht="15" thickBot="1" x14ac:dyDescent="0.35">
      <c r="A9" s="127"/>
      <c r="B9" s="132"/>
      <c r="C9" s="133"/>
      <c r="D9" s="134"/>
      <c r="E9" s="127"/>
      <c r="F9" s="127"/>
      <c r="G9" s="135"/>
    </row>
    <row r="10" spans="1:14" ht="15" thickBot="1" x14ac:dyDescent="0.35">
      <c r="A10" s="127"/>
      <c r="B10" s="136" t="s">
        <v>116</v>
      </c>
      <c r="C10" s="137"/>
      <c r="D10" s="137"/>
      <c r="E10" s="137"/>
      <c r="F10" s="137"/>
      <c r="G10" s="138">
        <f>SUM(G7:G8)</f>
        <v>0</v>
      </c>
    </row>
    <row r="11" spans="1:14" ht="15" thickBot="1" x14ac:dyDescent="0.35">
      <c r="B11" s="139">
        <v>0.21</v>
      </c>
      <c r="C11" s="140" t="s">
        <v>117</v>
      </c>
      <c r="D11" s="140"/>
      <c r="E11" s="140"/>
      <c r="F11" s="141"/>
      <c r="G11" s="142">
        <f>G10*B11</f>
        <v>0</v>
      </c>
    </row>
    <row r="12" spans="1:14" ht="15" thickBot="1" x14ac:dyDescent="0.35">
      <c r="B12" s="136" t="s">
        <v>118</v>
      </c>
      <c r="C12" s="137"/>
      <c r="D12" s="137"/>
      <c r="E12" s="137"/>
      <c r="F12" s="137"/>
      <c r="G12" s="143">
        <f>G11+G10</f>
        <v>0</v>
      </c>
    </row>
    <row r="14" spans="1:14" x14ac:dyDescent="0.3">
      <c r="F14" s="144"/>
      <c r="G14" s="144"/>
    </row>
  </sheetData>
  <mergeCells count="7">
    <mergeCell ref="B10:F10"/>
    <mergeCell ref="B12:F12"/>
    <mergeCell ref="A3:G4"/>
    <mergeCell ref="H4:N4"/>
    <mergeCell ref="A6:G6"/>
    <mergeCell ref="B7:F7"/>
    <mergeCell ref="B8:F8"/>
  </mergeCells>
  <pageMargins left="0.59055118110236227" right="0.59055118110236227" top="0.78740157480314965" bottom="0.78740157480314965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608D47-7FA0-4EBA-99C9-DD20148B54D6}">
  <sheetPr>
    <tabColor theme="7" tint="0.79998168889431442"/>
    <pageSetUpPr fitToPage="1"/>
  </sheetPr>
  <dimension ref="B2:L97"/>
  <sheetViews>
    <sheetView showGridLines="0" workbookViewId="0">
      <selection activeCell="E9" sqref="E9:H9"/>
    </sheetView>
  </sheetViews>
  <sheetFormatPr defaultRowHeight="10.199999999999999" x14ac:dyDescent="0.2"/>
  <cols>
    <col min="1" max="1" width="8.28515625" customWidth="1"/>
    <col min="2" max="2" width="1.140625" customWidth="1"/>
    <col min="3" max="3" width="4.140625" customWidth="1"/>
    <col min="4" max="4" width="4.28515625" customWidth="1"/>
    <col min="5" max="5" width="17.140625" customWidth="1"/>
    <col min="6" max="6" width="50.85546875" customWidth="1"/>
    <col min="7" max="7" width="7.42578125" customWidth="1"/>
    <col min="8" max="8" width="14" customWidth="1"/>
    <col min="9" max="9" width="15.85546875" customWidth="1"/>
    <col min="10" max="10" width="22.28515625" customWidth="1"/>
    <col min="11" max="11" width="22.28515625" hidden="1" customWidth="1"/>
    <col min="12" max="12" width="9.28515625" customWidth="1"/>
  </cols>
  <sheetData>
    <row r="2" spans="2:12" ht="36.9" customHeight="1" x14ac:dyDescent="0.2">
      <c r="L2" s="101"/>
    </row>
    <row r="3" spans="2:12" ht="6.9" customHeight="1" x14ac:dyDescent="0.2">
      <c r="B3" s="10"/>
      <c r="C3" s="11"/>
      <c r="D3" s="11"/>
      <c r="E3" s="11"/>
      <c r="F3" s="11"/>
      <c r="G3" s="11"/>
      <c r="H3" s="11"/>
      <c r="I3" s="11"/>
      <c r="J3" s="11"/>
      <c r="K3" s="11"/>
      <c r="L3" s="12"/>
    </row>
    <row r="4" spans="2:12" ht="24.9" customHeight="1" x14ac:dyDescent="0.2">
      <c r="B4" s="12"/>
      <c r="D4" s="13" t="s">
        <v>40</v>
      </c>
      <c r="L4" s="12"/>
    </row>
    <row r="5" spans="2:12" ht="6.9" customHeight="1" x14ac:dyDescent="0.2">
      <c r="B5" s="12"/>
      <c r="L5" s="12"/>
    </row>
    <row r="6" spans="2:12" ht="12" customHeight="1" x14ac:dyDescent="0.2">
      <c r="B6" s="12"/>
      <c r="D6" s="15" t="s">
        <v>3</v>
      </c>
      <c r="L6" s="12"/>
    </row>
    <row r="7" spans="2:12" ht="26.25" customHeight="1" x14ac:dyDescent="0.2">
      <c r="B7" s="12"/>
      <c r="E7" s="113" t="s">
        <v>110</v>
      </c>
      <c r="F7" s="114"/>
      <c r="G7" s="114"/>
      <c r="H7" s="114"/>
      <c r="L7" s="12"/>
    </row>
    <row r="8" spans="2:12" s="1" customFormat="1" ht="12" customHeight="1" x14ac:dyDescent="0.2">
      <c r="B8" s="17"/>
      <c r="D8" s="15" t="s">
        <v>41</v>
      </c>
      <c r="L8" s="17"/>
    </row>
    <row r="9" spans="2:12" s="1" customFormat="1" ht="30" customHeight="1" x14ac:dyDescent="0.2">
      <c r="B9" s="17"/>
      <c r="E9" s="111" t="s">
        <v>113</v>
      </c>
      <c r="F9" s="112"/>
      <c r="G9" s="112"/>
      <c r="H9" s="112"/>
      <c r="L9" s="17"/>
    </row>
    <row r="10" spans="2:12" s="1" customFormat="1" x14ac:dyDescent="0.2">
      <c r="B10" s="17"/>
      <c r="L10" s="17"/>
    </row>
    <row r="11" spans="2:12" s="1" customFormat="1" ht="12" customHeight="1" x14ac:dyDescent="0.2">
      <c r="B11" s="17"/>
      <c r="D11" s="15" t="s">
        <v>4</v>
      </c>
      <c r="F11" s="14" t="s">
        <v>0</v>
      </c>
      <c r="I11" s="15" t="s">
        <v>5</v>
      </c>
      <c r="J11" s="14" t="s">
        <v>0</v>
      </c>
      <c r="L11" s="17"/>
    </row>
    <row r="12" spans="2:12" s="1" customFormat="1" ht="12" customHeight="1" x14ac:dyDescent="0.2">
      <c r="B12" s="17"/>
      <c r="D12" s="15" t="s">
        <v>6</v>
      </c>
      <c r="F12" s="14" t="s">
        <v>111</v>
      </c>
      <c r="I12" s="15" t="s">
        <v>7</v>
      </c>
      <c r="J12" s="23" t="s">
        <v>112</v>
      </c>
      <c r="L12" s="17"/>
    </row>
    <row r="13" spans="2:12" s="1" customFormat="1" ht="10.95" customHeight="1" x14ac:dyDescent="0.2">
      <c r="B13" s="17"/>
      <c r="L13" s="17"/>
    </row>
    <row r="14" spans="2:12" s="1" customFormat="1" ht="12" customHeight="1" x14ac:dyDescent="0.2">
      <c r="B14" s="17"/>
      <c r="D14" s="15" t="s">
        <v>9</v>
      </c>
      <c r="I14" s="15" t="s">
        <v>10</v>
      </c>
      <c r="J14" s="14" t="s">
        <v>0</v>
      </c>
      <c r="L14" s="17"/>
    </row>
    <row r="15" spans="2:12" s="1" customFormat="1" ht="18" customHeight="1" x14ac:dyDescent="0.2">
      <c r="B15" s="17"/>
      <c r="E15" s="14" t="s">
        <v>11</v>
      </c>
      <c r="I15" s="15" t="s">
        <v>12</v>
      </c>
      <c r="J15" s="14" t="s">
        <v>0</v>
      </c>
      <c r="L15" s="17"/>
    </row>
    <row r="16" spans="2:12" s="1" customFormat="1" ht="6.9" customHeight="1" x14ac:dyDescent="0.2">
      <c r="B16" s="17"/>
      <c r="L16" s="17"/>
    </row>
    <row r="17" spans="2:12" s="1" customFormat="1" ht="12" customHeight="1" x14ac:dyDescent="0.2">
      <c r="B17" s="17"/>
      <c r="D17" s="15" t="s">
        <v>13</v>
      </c>
      <c r="I17" s="15" t="s">
        <v>10</v>
      </c>
      <c r="J17" s="14" t="s">
        <v>0</v>
      </c>
      <c r="L17" s="17"/>
    </row>
    <row r="18" spans="2:12" s="1" customFormat="1" ht="18" customHeight="1" x14ac:dyDescent="0.2">
      <c r="B18" s="17"/>
      <c r="E18" s="115" t="s">
        <v>14</v>
      </c>
      <c r="F18" s="115"/>
      <c r="G18" s="115"/>
      <c r="H18" s="115"/>
      <c r="I18" s="15" t="s">
        <v>12</v>
      </c>
      <c r="J18" s="14" t="s">
        <v>0</v>
      </c>
      <c r="L18" s="17"/>
    </row>
    <row r="19" spans="2:12" s="1" customFormat="1" ht="6.9" customHeight="1" x14ac:dyDescent="0.2">
      <c r="B19" s="17"/>
      <c r="L19" s="17"/>
    </row>
    <row r="20" spans="2:12" s="1" customFormat="1" ht="12" customHeight="1" x14ac:dyDescent="0.2">
      <c r="B20" s="17"/>
      <c r="D20" s="15" t="s">
        <v>15</v>
      </c>
      <c r="I20" s="15" t="s">
        <v>10</v>
      </c>
      <c r="J20" s="14" t="s">
        <v>0</v>
      </c>
      <c r="L20" s="17"/>
    </row>
    <row r="21" spans="2:12" s="1" customFormat="1" ht="18" customHeight="1" x14ac:dyDescent="0.2">
      <c r="B21" s="17"/>
      <c r="E21" s="14" t="s">
        <v>14</v>
      </c>
      <c r="I21" s="15" t="s">
        <v>12</v>
      </c>
      <c r="J21" s="14" t="s">
        <v>0</v>
      </c>
      <c r="L21" s="17"/>
    </row>
    <row r="22" spans="2:12" s="1" customFormat="1" ht="6.9" customHeight="1" x14ac:dyDescent="0.2">
      <c r="B22" s="17"/>
      <c r="L22" s="17"/>
    </row>
    <row r="23" spans="2:12" s="1" customFormat="1" ht="12" customHeight="1" x14ac:dyDescent="0.2">
      <c r="B23" s="17"/>
      <c r="D23" s="15" t="s">
        <v>17</v>
      </c>
      <c r="I23" s="15" t="s">
        <v>10</v>
      </c>
      <c r="J23" s="14" t="s">
        <v>0</v>
      </c>
      <c r="L23" s="17"/>
    </row>
    <row r="24" spans="2:12" s="1" customFormat="1" ht="18" customHeight="1" x14ac:dyDescent="0.2">
      <c r="B24" s="17"/>
      <c r="E24" s="14" t="s">
        <v>14</v>
      </c>
      <c r="I24" s="15" t="s">
        <v>12</v>
      </c>
      <c r="J24" s="14" t="s">
        <v>0</v>
      </c>
      <c r="L24" s="17"/>
    </row>
    <row r="25" spans="2:12" s="1" customFormat="1" ht="6.9" customHeight="1" x14ac:dyDescent="0.2">
      <c r="B25" s="17"/>
      <c r="L25" s="17"/>
    </row>
    <row r="26" spans="2:12" s="1" customFormat="1" ht="12" customHeight="1" x14ac:dyDescent="0.2">
      <c r="B26" s="17"/>
      <c r="D26" s="15" t="s">
        <v>18</v>
      </c>
      <c r="L26" s="17"/>
    </row>
    <row r="27" spans="2:12" s="2" customFormat="1" ht="16.5" customHeight="1" x14ac:dyDescent="0.2">
      <c r="B27" s="33"/>
      <c r="E27" s="116" t="s">
        <v>0</v>
      </c>
      <c r="F27" s="116"/>
      <c r="G27" s="116"/>
      <c r="H27" s="116"/>
      <c r="L27" s="33"/>
    </row>
    <row r="28" spans="2:12" s="1" customFormat="1" ht="6.9" customHeight="1" x14ac:dyDescent="0.2">
      <c r="B28" s="17"/>
      <c r="L28" s="17"/>
    </row>
    <row r="29" spans="2:12" s="1" customFormat="1" ht="6.9" customHeight="1" x14ac:dyDescent="0.2">
      <c r="B29" s="17"/>
      <c r="D29" s="24"/>
      <c r="E29" s="24"/>
      <c r="F29" s="24"/>
      <c r="G29" s="24"/>
      <c r="H29" s="24"/>
      <c r="I29" s="24"/>
      <c r="J29" s="24"/>
      <c r="K29" s="24"/>
      <c r="L29" s="17"/>
    </row>
    <row r="30" spans="2:12" s="1" customFormat="1" ht="25.35" customHeight="1" x14ac:dyDescent="0.2">
      <c r="B30" s="17"/>
      <c r="D30" s="108" t="s">
        <v>19</v>
      </c>
      <c r="E30" s="102"/>
      <c r="F30" s="102"/>
      <c r="G30" s="102"/>
      <c r="H30" s="102"/>
      <c r="I30" s="102"/>
      <c r="J30" s="109">
        <f>ROUND(J83, 2)</f>
        <v>0</v>
      </c>
      <c r="L30" s="17"/>
    </row>
    <row r="31" spans="2:12" s="1" customFormat="1" ht="6.9" customHeight="1" x14ac:dyDescent="0.2">
      <c r="B31" s="17"/>
      <c r="D31" s="24"/>
      <c r="E31" s="24"/>
      <c r="F31" s="24"/>
      <c r="G31" s="24"/>
      <c r="H31" s="24"/>
      <c r="I31" s="24"/>
      <c r="J31" s="24"/>
      <c r="K31" s="24"/>
      <c r="L31" s="17"/>
    </row>
    <row r="32" spans="2:12" s="1" customFormat="1" ht="14.4" customHeight="1" x14ac:dyDescent="0.2">
      <c r="B32" s="17"/>
      <c r="F32" s="18" t="s">
        <v>21</v>
      </c>
      <c r="I32" s="18" t="s">
        <v>20</v>
      </c>
      <c r="J32" s="18" t="s">
        <v>22</v>
      </c>
      <c r="L32" s="17"/>
    </row>
    <row r="33" spans="2:12" s="1" customFormat="1" ht="14.4" customHeight="1" x14ac:dyDescent="0.2">
      <c r="B33" s="17"/>
      <c r="D33" s="25" t="s">
        <v>23</v>
      </c>
      <c r="E33" s="15" t="s">
        <v>24</v>
      </c>
      <c r="F33" s="34">
        <f>J30</f>
        <v>0</v>
      </c>
      <c r="I33" s="35">
        <v>0.21</v>
      </c>
      <c r="J33" s="34">
        <f>J30*0.21</f>
        <v>0</v>
      </c>
      <c r="L33" s="17"/>
    </row>
    <row r="34" spans="2:12" s="1" customFormat="1" ht="14.4" customHeight="1" x14ac:dyDescent="0.2">
      <c r="B34" s="17"/>
      <c r="E34" s="15" t="s">
        <v>25</v>
      </c>
      <c r="F34" s="34">
        <v>0</v>
      </c>
      <c r="I34" s="35">
        <v>0.12</v>
      </c>
      <c r="J34" s="34">
        <v>0</v>
      </c>
      <c r="L34" s="17"/>
    </row>
    <row r="35" spans="2:12" s="1" customFormat="1" ht="14.4" hidden="1" customHeight="1" x14ac:dyDescent="0.2">
      <c r="B35" s="17"/>
      <c r="E35" s="15" t="s">
        <v>26</v>
      </c>
      <c r="F35" s="34" t="e">
        <f>ROUND((SUM(#REF!)),  2)</f>
        <v>#REF!</v>
      </c>
      <c r="I35" s="35">
        <v>0.21</v>
      </c>
      <c r="J35" s="34">
        <f>0</f>
        <v>0</v>
      </c>
      <c r="L35" s="17"/>
    </row>
    <row r="36" spans="2:12" s="1" customFormat="1" ht="14.4" hidden="1" customHeight="1" x14ac:dyDescent="0.2">
      <c r="B36" s="17"/>
      <c r="E36" s="15" t="s">
        <v>27</v>
      </c>
      <c r="F36" s="34" t="e">
        <f>ROUND((SUM(#REF!)),  2)</f>
        <v>#REF!</v>
      </c>
      <c r="I36" s="35">
        <v>0.12</v>
      </c>
      <c r="J36" s="34">
        <f>0</f>
        <v>0</v>
      </c>
      <c r="L36" s="17"/>
    </row>
    <row r="37" spans="2:12" s="1" customFormat="1" ht="14.4" hidden="1" customHeight="1" x14ac:dyDescent="0.2">
      <c r="B37" s="17"/>
      <c r="E37" s="15" t="s">
        <v>28</v>
      </c>
      <c r="F37" s="34" t="e">
        <f>ROUND((SUM(#REF!)),  2)</f>
        <v>#REF!</v>
      </c>
      <c r="I37" s="35">
        <v>0</v>
      </c>
      <c r="J37" s="34">
        <f>0</f>
        <v>0</v>
      </c>
      <c r="L37" s="17"/>
    </row>
    <row r="38" spans="2:12" s="1" customFormat="1" ht="6.9" customHeight="1" x14ac:dyDescent="0.2">
      <c r="B38" s="17"/>
      <c r="L38" s="17"/>
    </row>
    <row r="39" spans="2:12" s="1" customFormat="1" ht="25.35" customHeight="1" x14ac:dyDescent="0.2">
      <c r="B39" s="17"/>
      <c r="D39" s="103" t="s">
        <v>29</v>
      </c>
      <c r="E39" s="104"/>
      <c r="F39" s="104"/>
      <c r="G39" s="105" t="s">
        <v>30</v>
      </c>
      <c r="H39" s="106" t="s">
        <v>31</v>
      </c>
      <c r="I39" s="104"/>
      <c r="J39" s="107">
        <f>SUM(J30:J37)</f>
        <v>0</v>
      </c>
      <c r="K39" s="37"/>
      <c r="L39" s="17"/>
    </row>
    <row r="43" spans="2:12" s="1" customFormat="1" ht="6.9" customHeight="1" x14ac:dyDescent="0.2">
      <c r="B43" s="21"/>
      <c r="C43" s="22"/>
      <c r="D43" s="22"/>
      <c r="E43" s="22"/>
      <c r="F43" s="22"/>
      <c r="G43" s="22"/>
      <c r="H43" s="22"/>
      <c r="I43" s="22"/>
      <c r="J43" s="22"/>
      <c r="K43" s="22"/>
      <c r="L43" s="17"/>
    </row>
    <row r="44" spans="2:12" s="1" customFormat="1" ht="24.9" customHeight="1" x14ac:dyDescent="0.2">
      <c r="B44" s="17"/>
      <c r="C44" s="13" t="s">
        <v>42</v>
      </c>
      <c r="L44" s="17"/>
    </row>
    <row r="45" spans="2:12" s="1" customFormat="1" ht="6.9" customHeight="1" x14ac:dyDescent="0.2">
      <c r="B45" s="17"/>
      <c r="L45" s="17"/>
    </row>
    <row r="46" spans="2:12" s="1" customFormat="1" ht="12" customHeight="1" x14ac:dyDescent="0.2">
      <c r="B46" s="17"/>
      <c r="C46" s="15" t="s">
        <v>3</v>
      </c>
      <c r="L46" s="17"/>
    </row>
    <row r="47" spans="2:12" s="1" customFormat="1" ht="26.25" customHeight="1" x14ac:dyDescent="0.2">
      <c r="B47" s="17"/>
      <c r="E47" s="113" t="str">
        <f>E7</f>
        <v>TRUTNOV - VÝMALBA VNITŘNÍCH PROSTOR ADMIN. BUDOVY - I. A II. PATRO - 5. 435,8 m2</v>
      </c>
      <c r="F47" s="114"/>
      <c r="G47" s="114"/>
      <c r="H47" s="114"/>
      <c r="L47" s="17"/>
    </row>
    <row r="48" spans="2:12" s="1" customFormat="1" ht="12" customHeight="1" x14ac:dyDescent="0.2">
      <c r="B48" s="17"/>
      <c r="C48" s="15" t="s">
        <v>41</v>
      </c>
      <c r="L48" s="17"/>
    </row>
    <row r="49" spans="2:12" s="1" customFormat="1" ht="30" customHeight="1" x14ac:dyDescent="0.2">
      <c r="B49" s="17"/>
      <c r="E49" s="111" t="str">
        <f>E9</f>
        <v>1 - VÝMALBA VNITŘNÍCH PROSTOR ADMIN. BUDOVY - I. A II. PATRA - 5. 435,8 m2</v>
      </c>
      <c r="F49" s="112"/>
      <c r="G49" s="112"/>
      <c r="H49" s="112"/>
      <c r="L49" s="17"/>
    </row>
    <row r="50" spans="2:12" s="1" customFormat="1" ht="6.9" customHeight="1" x14ac:dyDescent="0.2">
      <c r="B50" s="17"/>
      <c r="L50" s="17"/>
    </row>
    <row r="51" spans="2:12" s="1" customFormat="1" ht="12" customHeight="1" x14ac:dyDescent="0.2">
      <c r="B51" s="17"/>
      <c r="C51" s="15" t="s">
        <v>6</v>
      </c>
      <c r="F51" s="14" t="str">
        <f>F12</f>
        <v>TRUTNOV</v>
      </c>
      <c r="I51" s="15" t="s">
        <v>7</v>
      </c>
      <c r="J51" s="23" t="str">
        <f>IF(J12="","",J12)</f>
        <v>20. 11. 2025</v>
      </c>
      <c r="L51" s="17"/>
    </row>
    <row r="52" spans="2:12" s="1" customFormat="1" ht="6.9" customHeight="1" x14ac:dyDescent="0.2">
      <c r="B52" s="17"/>
      <c r="L52" s="17"/>
    </row>
    <row r="53" spans="2:12" s="1" customFormat="1" ht="15.15" customHeight="1" x14ac:dyDescent="0.2">
      <c r="B53" s="17"/>
      <c r="C53" s="15" t="s">
        <v>9</v>
      </c>
      <c r="F53" s="14" t="str">
        <f>E15</f>
        <v>ÚDRŽBA SILNIC KRÁLOVÉHRADECKÉHO KRAJE a.s.</v>
      </c>
      <c r="I53" s="15" t="s">
        <v>15</v>
      </c>
      <c r="J53" s="16" t="str">
        <f>E21</f>
        <v xml:space="preserve"> </v>
      </c>
      <c r="L53" s="17"/>
    </row>
    <row r="54" spans="2:12" s="1" customFormat="1" ht="15.15" customHeight="1" x14ac:dyDescent="0.2">
      <c r="B54" s="17"/>
      <c r="C54" s="15" t="s">
        <v>13</v>
      </c>
      <c r="F54" s="14" t="str">
        <f>IF(E18="","",E18)</f>
        <v xml:space="preserve"> </v>
      </c>
      <c r="I54" s="15" t="s">
        <v>17</v>
      </c>
      <c r="J54" s="16" t="str">
        <f>E24</f>
        <v xml:space="preserve"> </v>
      </c>
      <c r="L54" s="17"/>
    </row>
    <row r="55" spans="2:12" s="1" customFormat="1" ht="10.35" customHeight="1" x14ac:dyDescent="0.2">
      <c r="B55" s="17"/>
      <c r="L55" s="17"/>
    </row>
    <row r="56" spans="2:12" s="1" customFormat="1" ht="29.25" customHeight="1" x14ac:dyDescent="0.2">
      <c r="B56" s="17"/>
      <c r="C56" s="38" t="s">
        <v>43</v>
      </c>
      <c r="D56" s="36"/>
      <c r="E56" s="36"/>
      <c r="F56" s="36"/>
      <c r="G56" s="36"/>
      <c r="H56" s="36"/>
      <c r="I56" s="36"/>
      <c r="J56" s="39" t="s">
        <v>44</v>
      </c>
      <c r="K56" s="36"/>
      <c r="L56" s="17"/>
    </row>
    <row r="57" spans="2:12" s="1" customFormat="1" ht="10.35" customHeight="1" x14ac:dyDescent="0.2">
      <c r="B57" s="17"/>
      <c r="L57" s="17"/>
    </row>
    <row r="58" spans="2:12" s="1" customFormat="1" ht="22.95" customHeight="1" x14ac:dyDescent="0.2">
      <c r="B58" s="17"/>
      <c r="C58" s="40" t="s">
        <v>45</v>
      </c>
      <c r="J58" s="31">
        <f>J59+J62</f>
        <v>0</v>
      </c>
      <c r="L58" s="17"/>
    </row>
    <row r="59" spans="2:12" s="3" customFormat="1" ht="24.9" customHeight="1" x14ac:dyDescent="0.2">
      <c r="B59" s="41"/>
      <c r="D59" s="42" t="s">
        <v>47</v>
      </c>
      <c r="E59" s="43"/>
      <c r="F59" s="43"/>
      <c r="G59" s="43"/>
      <c r="H59" s="43"/>
      <c r="I59" s="43"/>
      <c r="J59" s="44">
        <f>J84</f>
        <v>0</v>
      </c>
      <c r="L59" s="41"/>
    </row>
    <row r="60" spans="2:12" s="4" customFormat="1" ht="19.95" customHeight="1" x14ac:dyDescent="0.2">
      <c r="B60" s="45"/>
      <c r="D60" s="46" t="s">
        <v>48</v>
      </c>
      <c r="E60" s="47"/>
      <c r="F60" s="47"/>
      <c r="G60" s="47"/>
      <c r="H60" s="47"/>
      <c r="I60" s="47"/>
      <c r="J60" s="48">
        <f>J85</f>
        <v>0</v>
      </c>
      <c r="L60" s="45"/>
    </row>
    <row r="61" spans="2:12" s="4" customFormat="1" ht="19.95" customHeight="1" x14ac:dyDescent="0.2">
      <c r="B61" s="45"/>
      <c r="D61" s="46" t="s">
        <v>49</v>
      </c>
      <c r="E61" s="47"/>
      <c r="F61" s="47"/>
      <c r="G61" s="47"/>
      <c r="H61" s="47"/>
      <c r="I61" s="47"/>
      <c r="J61" s="48">
        <f>J87</f>
        <v>0</v>
      </c>
      <c r="L61" s="45"/>
    </row>
    <row r="62" spans="2:12" s="3" customFormat="1" ht="24.9" customHeight="1" x14ac:dyDescent="0.2">
      <c r="B62" s="41"/>
      <c r="D62" s="42" t="s">
        <v>50</v>
      </c>
      <c r="E62" s="43"/>
      <c r="F62" s="43"/>
      <c r="G62" s="43"/>
      <c r="H62" s="43"/>
      <c r="I62" s="43"/>
      <c r="J62" s="44">
        <f>J91</f>
        <v>0</v>
      </c>
      <c r="L62" s="41"/>
    </row>
    <row r="63" spans="2:12" s="4" customFormat="1" ht="19.95" customHeight="1" x14ac:dyDescent="0.2">
      <c r="B63" s="45"/>
      <c r="D63" s="46" t="s">
        <v>51</v>
      </c>
      <c r="E63" s="47"/>
      <c r="F63" s="47"/>
      <c r="G63" s="47"/>
      <c r="H63" s="47"/>
      <c r="I63" s="47"/>
      <c r="J63" s="48">
        <f>J92</f>
        <v>0</v>
      </c>
      <c r="L63" s="45"/>
    </row>
    <row r="64" spans="2:12" s="1" customFormat="1" ht="21.75" customHeight="1" x14ac:dyDescent="0.2">
      <c r="B64" s="17"/>
      <c r="L64" s="17"/>
    </row>
    <row r="65" spans="2:12" s="1" customFormat="1" ht="6.9" customHeight="1" x14ac:dyDescent="0.2">
      <c r="B65" s="19"/>
      <c r="C65" s="20"/>
      <c r="D65" s="20"/>
      <c r="E65" s="20"/>
      <c r="F65" s="20"/>
      <c r="G65" s="20"/>
      <c r="H65" s="20"/>
      <c r="I65" s="20"/>
      <c r="J65" s="20"/>
      <c r="K65" s="20"/>
      <c r="L65" s="17"/>
    </row>
    <row r="69" spans="2:12" s="1" customFormat="1" ht="6.9" customHeight="1" x14ac:dyDescent="0.2">
      <c r="B69" s="21"/>
      <c r="C69" s="22"/>
      <c r="D69" s="22"/>
      <c r="E69" s="22"/>
      <c r="F69" s="22"/>
      <c r="G69" s="22"/>
      <c r="H69" s="22"/>
      <c r="I69" s="22"/>
      <c r="J69" s="22"/>
      <c r="K69" s="22"/>
      <c r="L69" s="17"/>
    </row>
    <row r="70" spans="2:12" s="1" customFormat="1" ht="24.9" customHeight="1" x14ac:dyDescent="0.2">
      <c r="B70" s="17"/>
      <c r="C70" s="13" t="s">
        <v>52</v>
      </c>
      <c r="L70" s="17"/>
    </row>
    <row r="71" spans="2:12" s="1" customFormat="1" ht="6.9" customHeight="1" x14ac:dyDescent="0.2">
      <c r="B71" s="17"/>
      <c r="L71" s="17"/>
    </row>
    <row r="72" spans="2:12" s="1" customFormat="1" ht="12" customHeight="1" x14ac:dyDescent="0.2">
      <c r="B72" s="17"/>
      <c r="C72" s="15" t="s">
        <v>3</v>
      </c>
      <c r="L72" s="17"/>
    </row>
    <row r="73" spans="2:12" s="1" customFormat="1" ht="26.25" customHeight="1" x14ac:dyDescent="0.2">
      <c r="B73" s="17"/>
      <c r="E73" s="113" t="str">
        <f>E7</f>
        <v>TRUTNOV - VÝMALBA VNITŘNÍCH PROSTOR ADMIN. BUDOVY - I. A II. PATRO - 5. 435,8 m2</v>
      </c>
      <c r="F73" s="114"/>
      <c r="G73" s="114"/>
      <c r="H73" s="114"/>
      <c r="L73" s="17"/>
    </row>
    <row r="74" spans="2:12" s="1" customFormat="1" ht="12" customHeight="1" x14ac:dyDescent="0.2">
      <c r="B74" s="17"/>
      <c r="C74" s="15" t="s">
        <v>41</v>
      </c>
      <c r="L74" s="17"/>
    </row>
    <row r="75" spans="2:12" s="1" customFormat="1" ht="30" customHeight="1" x14ac:dyDescent="0.2">
      <c r="B75" s="17"/>
      <c r="E75" s="111" t="str">
        <f>E9</f>
        <v>1 - VÝMALBA VNITŘNÍCH PROSTOR ADMIN. BUDOVY - I. A II. PATRA - 5. 435,8 m2</v>
      </c>
      <c r="F75" s="112"/>
      <c r="G75" s="112"/>
      <c r="H75" s="112"/>
      <c r="L75" s="17"/>
    </row>
    <row r="76" spans="2:12" s="1" customFormat="1" ht="6.9" customHeight="1" x14ac:dyDescent="0.2">
      <c r="B76" s="17"/>
      <c r="L76" s="17"/>
    </row>
    <row r="77" spans="2:12" s="1" customFormat="1" ht="12" customHeight="1" x14ac:dyDescent="0.2">
      <c r="B77" s="17"/>
      <c r="C77" s="15" t="s">
        <v>6</v>
      </c>
      <c r="F77" s="14" t="str">
        <f>F12</f>
        <v>TRUTNOV</v>
      </c>
      <c r="I77" s="15" t="s">
        <v>7</v>
      </c>
      <c r="J77" s="23" t="str">
        <f>IF(J12="","",J12)</f>
        <v>20. 11. 2025</v>
      </c>
      <c r="L77" s="17"/>
    </row>
    <row r="78" spans="2:12" s="1" customFormat="1" ht="6.9" customHeight="1" x14ac:dyDescent="0.2">
      <c r="B78" s="17"/>
      <c r="L78" s="17"/>
    </row>
    <row r="79" spans="2:12" s="1" customFormat="1" ht="15.15" customHeight="1" x14ac:dyDescent="0.2">
      <c r="B79" s="17"/>
      <c r="C79" s="15" t="s">
        <v>9</v>
      </c>
      <c r="F79" s="14" t="str">
        <f>E15</f>
        <v>ÚDRŽBA SILNIC KRÁLOVÉHRADECKÉHO KRAJE a.s.</v>
      </c>
      <c r="I79" s="15" t="s">
        <v>15</v>
      </c>
      <c r="J79" s="16" t="str">
        <f>E21</f>
        <v xml:space="preserve"> </v>
      </c>
      <c r="L79" s="17"/>
    </row>
    <row r="80" spans="2:12" s="1" customFormat="1" ht="15.15" customHeight="1" x14ac:dyDescent="0.2">
      <c r="B80" s="17"/>
      <c r="C80" s="15" t="s">
        <v>13</v>
      </c>
      <c r="F80" s="14" t="str">
        <f>IF(E18="","",E18)</f>
        <v xml:space="preserve"> </v>
      </c>
      <c r="I80" s="15" t="s">
        <v>17</v>
      </c>
      <c r="J80" s="16" t="str">
        <f>E24</f>
        <v xml:space="preserve"> </v>
      </c>
      <c r="L80" s="17"/>
    </row>
    <row r="81" spans="2:12" s="1" customFormat="1" ht="10.35" customHeight="1" x14ac:dyDescent="0.2">
      <c r="B81" s="17"/>
      <c r="L81" s="17"/>
    </row>
    <row r="82" spans="2:12" s="5" customFormat="1" ht="29.25" customHeight="1" x14ac:dyDescent="0.2">
      <c r="B82" s="49"/>
      <c r="C82" s="50" t="s">
        <v>53</v>
      </c>
      <c r="D82" s="51" t="s">
        <v>34</v>
      </c>
      <c r="E82" s="51" t="s">
        <v>32</v>
      </c>
      <c r="F82" s="51" t="s">
        <v>33</v>
      </c>
      <c r="G82" s="51" t="s">
        <v>54</v>
      </c>
      <c r="H82" s="51" t="s">
        <v>55</v>
      </c>
      <c r="I82" s="51" t="s">
        <v>56</v>
      </c>
      <c r="J82" s="52" t="s">
        <v>44</v>
      </c>
      <c r="K82" s="53" t="s">
        <v>57</v>
      </c>
      <c r="L82" s="49"/>
    </row>
    <row r="83" spans="2:12" s="1" customFormat="1" ht="22.95" customHeight="1" x14ac:dyDescent="0.3">
      <c r="B83" s="17"/>
      <c r="C83" s="30" t="s">
        <v>64</v>
      </c>
      <c r="J83" s="54">
        <f>J84+J91</f>
        <v>0</v>
      </c>
      <c r="L83" s="17"/>
    </row>
    <row r="84" spans="2:12" s="6" customFormat="1" ht="25.95" customHeight="1" x14ac:dyDescent="0.25">
      <c r="B84" s="58"/>
      <c r="D84" s="59" t="s">
        <v>35</v>
      </c>
      <c r="E84" s="60" t="s">
        <v>65</v>
      </c>
      <c r="F84" s="60" t="s">
        <v>66</v>
      </c>
      <c r="J84" s="61">
        <f>J85+J87</f>
        <v>0</v>
      </c>
      <c r="L84" s="58"/>
    </row>
    <row r="85" spans="2:12" s="6" customFormat="1" ht="22.95" customHeight="1" x14ac:dyDescent="0.25">
      <c r="B85" s="58"/>
      <c r="D85" s="59" t="s">
        <v>35</v>
      </c>
      <c r="E85" s="67" t="s">
        <v>68</v>
      </c>
      <c r="F85" s="67" t="s">
        <v>69</v>
      </c>
      <c r="J85" s="68">
        <f>J86</f>
        <v>0</v>
      </c>
      <c r="L85" s="58"/>
    </row>
    <row r="86" spans="2:12" s="1" customFormat="1" ht="24.15" customHeight="1" x14ac:dyDescent="0.2">
      <c r="B86" s="69"/>
      <c r="C86" s="70" t="s">
        <v>37</v>
      </c>
      <c r="D86" s="70" t="s">
        <v>70</v>
      </c>
      <c r="E86" s="71" t="s">
        <v>71</v>
      </c>
      <c r="F86" s="72" t="s">
        <v>72</v>
      </c>
      <c r="G86" s="73" t="s">
        <v>73</v>
      </c>
      <c r="H86" s="74">
        <v>710</v>
      </c>
      <c r="I86" s="110"/>
      <c r="J86" s="75">
        <f>ROUND(I86*H86,2)</f>
        <v>0</v>
      </c>
      <c r="K86" s="76"/>
      <c r="L86" s="17"/>
    </row>
    <row r="87" spans="2:12" s="6" customFormat="1" ht="22.95" customHeight="1" x14ac:dyDescent="0.25">
      <c r="B87" s="58"/>
      <c r="D87" s="59" t="s">
        <v>35</v>
      </c>
      <c r="E87" s="67" t="s">
        <v>76</v>
      </c>
      <c r="F87" s="67" t="s">
        <v>77</v>
      </c>
      <c r="J87" s="68">
        <f>SUM(J88:J90)</f>
        <v>0</v>
      </c>
      <c r="L87" s="58"/>
    </row>
    <row r="88" spans="2:12" s="1" customFormat="1" ht="24.15" customHeight="1" x14ac:dyDescent="0.2">
      <c r="B88" s="69"/>
      <c r="C88" s="70" t="s">
        <v>39</v>
      </c>
      <c r="D88" s="70" t="s">
        <v>70</v>
      </c>
      <c r="E88" s="71" t="s">
        <v>78</v>
      </c>
      <c r="F88" s="72" t="s">
        <v>79</v>
      </c>
      <c r="G88" s="73" t="s">
        <v>80</v>
      </c>
      <c r="H88" s="74">
        <v>1.728</v>
      </c>
      <c r="I88" s="110"/>
      <c r="J88" s="75">
        <f>ROUND(I88*H88,2)</f>
        <v>0</v>
      </c>
      <c r="K88" s="76"/>
      <c r="L88" s="17"/>
    </row>
    <row r="89" spans="2:12" s="1" customFormat="1" ht="24.15" customHeight="1" x14ac:dyDescent="0.2">
      <c r="B89" s="69"/>
      <c r="C89" s="70" t="s">
        <v>82</v>
      </c>
      <c r="D89" s="70" t="s">
        <v>70</v>
      </c>
      <c r="E89" s="71" t="s">
        <v>83</v>
      </c>
      <c r="F89" s="72" t="s">
        <v>84</v>
      </c>
      <c r="G89" s="73" t="s">
        <v>80</v>
      </c>
      <c r="H89" s="74">
        <v>1.728</v>
      </c>
      <c r="I89" s="110"/>
      <c r="J89" s="75">
        <f>ROUND(I89*H89,2)</f>
        <v>0</v>
      </c>
      <c r="K89" s="76"/>
      <c r="L89" s="17"/>
    </row>
    <row r="90" spans="2:12" s="1" customFormat="1" ht="33" customHeight="1" x14ac:dyDescent="0.2">
      <c r="B90" s="69"/>
      <c r="C90" s="70">
        <v>4</v>
      </c>
      <c r="D90" s="70" t="s">
        <v>70</v>
      </c>
      <c r="E90" s="71" t="s">
        <v>88</v>
      </c>
      <c r="F90" s="72" t="s">
        <v>89</v>
      </c>
      <c r="G90" s="73" t="s">
        <v>80</v>
      </c>
      <c r="H90" s="74">
        <v>1.6850000000000001</v>
      </c>
      <c r="I90" s="110"/>
      <c r="J90" s="75">
        <f>ROUND(I90*H90,2)</f>
        <v>0</v>
      </c>
      <c r="K90" s="76"/>
      <c r="L90" s="17"/>
    </row>
    <row r="91" spans="2:12" s="6" customFormat="1" ht="25.95" customHeight="1" x14ac:dyDescent="0.25">
      <c r="B91" s="58"/>
      <c r="D91" s="59" t="s">
        <v>35</v>
      </c>
      <c r="E91" s="60" t="s">
        <v>91</v>
      </c>
      <c r="F91" s="60" t="s">
        <v>92</v>
      </c>
      <c r="J91" s="61">
        <f>J92</f>
        <v>0</v>
      </c>
      <c r="L91" s="58"/>
    </row>
    <row r="92" spans="2:12" s="6" customFormat="1" ht="22.95" customHeight="1" x14ac:dyDescent="0.25">
      <c r="B92" s="58"/>
      <c r="D92" s="59" t="s">
        <v>35</v>
      </c>
      <c r="E92" s="67" t="s">
        <v>93</v>
      </c>
      <c r="F92" s="67" t="s">
        <v>94</v>
      </c>
      <c r="J92" s="68">
        <f>SUM(J93:J98)</f>
        <v>0</v>
      </c>
      <c r="L92" s="58"/>
    </row>
    <row r="93" spans="2:12" s="1" customFormat="1" ht="16.5" customHeight="1" x14ac:dyDescent="0.2">
      <c r="B93" s="69"/>
      <c r="C93" s="70">
        <v>5</v>
      </c>
      <c r="D93" s="70" t="s">
        <v>70</v>
      </c>
      <c r="E93" s="71" t="s">
        <v>95</v>
      </c>
      <c r="F93" s="72" t="s">
        <v>96</v>
      </c>
      <c r="G93" s="73" t="s">
        <v>73</v>
      </c>
      <c r="H93" s="74">
        <v>5435.8</v>
      </c>
      <c r="I93" s="110"/>
      <c r="J93" s="75">
        <f>ROUND(I93*H93,2)</f>
        <v>0</v>
      </c>
      <c r="K93" s="76"/>
      <c r="L93" s="17"/>
    </row>
    <row r="94" spans="2:12" s="1" customFormat="1" ht="24.15" customHeight="1" x14ac:dyDescent="0.2">
      <c r="B94" s="69"/>
      <c r="C94" s="70">
        <v>6</v>
      </c>
      <c r="D94" s="70" t="s">
        <v>70</v>
      </c>
      <c r="E94" s="71" t="s">
        <v>100</v>
      </c>
      <c r="F94" s="72" t="s">
        <v>101</v>
      </c>
      <c r="G94" s="73" t="s">
        <v>73</v>
      </c>
      <c r="H94" s="74">
        <v>5435.8</v>
      </c>
      <c r="I94" s="110"/>
      <c r="J94" s="75">
        <f>ROUND(I94*H94,2)</f>
        <v>0</v>
      </c>
      <c r="K94" s="76"/>
      <c r="L94" s="17"/>
    </row>
    <row r="95" spans="2:12" s="1" customFormat="1" ht="24.15" customHeight="1" x14ac:dyDescent="0.2">
      <c r="B95" s="69"/>
      <c r="C95" s="70">
        <v>7</v>
      </c>
      <c r="D95" s="70" t="s">
        <v>70</v>
      </c>
      <c r="E95" s="71" t="s">
        <v>114</v>
      </c>
      <c r="F95" s="72" t="s">
        <v>115</v>
      </c>
      <c r="G95" s="73" t="s">
        <v>73</v>
      </c>
      <c r="H95" s="74">
        <v>14</v>
      </c>
      <c r="I95" s="110"/>
      <c r="J95" s="75">
        <f>ROUND(I95*H95,2)</f>
        <v>0</v>
      </c>
      <c r="K95" s="76"/>
      <c r="L95" s="17"/>
    </row>
    <row r="96" spans="2:12" s="1" customFormat="1" ht="33" customHeight="1" x14ac:dyDescent="0.2">
      <c r="B96" s="69"/>
      <c r="C96" s="70" t="s">
        <v>103</v>
      </c>
      <c r="D96" s="70" t="s">
        <v>70</v>
      </c>
      <c r="E96" s="71" t="s">
        <v>104</v>
      </c>
      <c r="F96" s="72" t="s">
        <v>105</v>
      </c>
      <c r="G96" s="73" t="s">
        <v>73</v>
      </c>
      <c r="H96" s="74">
        <v>5435.8</v>
      </c>
      <c r="I96" s="110"/>
      <c r="J96" s="75">
        <f>ROUND(I96*H96,2)</f>
        <v>0</v>
      </c>
      <c r="K96" s="76"/>
      <c r="L96" s="17"/>
    </row>
    <row r="97" spans="2:12" s="1" customFormat="1" ht="6.9" customHeight="1" x14ac:dyDescent="0.2">
      <c r="B97" s="19"/>
      <c r="C97" s="20"/>
      <c r="D97" s="20"/>
      <c r="E97" s="20"/>
      <c r="F97" s="20"/>
      <c r="G97" s="20"/>
      <c r="H97" s="20"/>
      <c r="I97" s="20"/>
      <c r="J97" s="20"/>
      <c r="K97" s="20"/>
      <c r="L97" s="17"/>
    </row>
  </sheetData>
  <autoFilter ref="C82:K96" xr:uid="{00000000-0009-0000-0000-000001000000}"/>
  <mergeCells count="8">
    <mergeCell ref="E49:H49"/>
    <mergeCell ref="E73:H73"/>
    <mergeCell ref="E75:H75"/>
    <mergeCell ref="E7:H7"/>
    <mergeCell ref="E9:H9"/>
    <mergeCell ref="E18:H18"/>
    <mergeCell ref="E27:H27"/>
    <mergeCell ref="E47:H47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98F75C-1ABB-4E90-81D3-1918AD1A08D8}">
  <sheetPr>
    <tabColor theme="7" tint="0.79998168889431442"/>
    <pageSetUpPr fitToPage="1"/>
  </sheetPr>
  <dimension ref="B2:BM99"/>
  <sheetViews>
    <sheetView showGridLines="0" workbookViewId="0">
      <selection activeCell="F23" sqref="F23"/>
    </sheetView>
  </sheetViews>
  <sheetFormatPr defaultRowHeight="10.199999999999999" x14ac:dyDescent="0.2"/>
  <cols>
    <col min="1" max="1" width="8.28515625" customWidth="1"/>
    <col min="2" max="2" width="1.140625" customWidth="1"/>
    <col min="3" max="3" width="4.140625" customWidth="1"/>
    <col min="4" max="4" width="4.28515625" customWidth="1"/>
    <col min="5" max="5" width="17.140625" customWidth="1"/>
    <col min="6" max="6" width="50.85546875" customWidth="1"/>
    <col min="7" max="7" width="7.42578125" customWidth="1"/>
    <col min="8" max="8" width="14" customWidth="1"/>
    <col min="9" max="9" width="15.85546875" customWidth="1"/>
    <col min="10" max="10" width="22.28515625" customWidth="1"/>
    <col min="11" max="11" width="22.28515625" hidden="1" customWidth="1"/>
    <col min="12" max="12" width="9.28515625" customWidth="1"/>
    <col min="13" max="13" width="10.85546875" hidden="1" customWidth="1"/>
    <col min="15" max="20" width="14.140625" hidden="1" customWidth="1"/>
    <col min="21" max="21" width="16.28515625" hidden="1" customWidth="1"/>
    <col min="22" max="22" width="12.28515625" customWidth="1"/>
    <col min="23" max="23" width="16.28515625" customWidth="1"/>
    <col min="24" max="24" width="12.28515625" customWidth="1"/>
    <col min="25" max="25" width="15" customWidth="1"/>
    <col min="26" max="26" width="11" customWidth="1"/>
    <col min="27" max="27" width="15" customWidth="1"/>
    <col min="28" max="28" width="16.28515625" customWidth="1"/>
    <col min="29" max="29" width="11" customWidth="1"/>
    <col min="30" max="30" width="15" customWidth="1"/>
    <col min="31" max="31" width="16.28515625" customWidth="1"/>
  </cols>
  <sheetData>
    <row r="2" spans="2:46" ht="36.9" customHeight="1" x14ac:dyDescent="0.2">
      <c r="L2" s="101"/>
      <c r="AT2" s="9" t="s">
        <v>38</v>
      </c>
    </row>
    <row r="3" spans="2:46" ht="6.9" customHeight="1" x14ac:dyDescent="0.2">
      <c r="B3" s="10"/>
      <c r="C3" s="11"/>
      <c r="D3" s="11"/>
      <c r="E3" s="11"/>
      <c r="F3" s="11"/>
      <c r="G3" s="11"/>
      <c r="H3" s="11"/>
      <c r="I3" s="11"/>
      <c r="J3" s="11"/>
      <c r="K3" s="11"/>
      <c r="L3" s="12"/>
      <c r="AT3" s="9" t="s">
        <v>39</v>
      </c>
    </row>
    <row r="4" spans="2:46" ht="24.9" customHeight="1" x14ac:dyDescent="0.2">
      <c r="B4" s="12"/>
      <c r="D4" s="13" t="s">
        <v>40</v>
      </c>
      <c r="L4" s="12"/>
      <c r="M4" s="32" t="s">
        <v>2</v>
      </c>
      <c r="AT4" s="9" t="s">
        <v>1</v>
      </c>
    </row>
    <row r="5" spans="2:46" ht="6.9" customHeight="1" x14ac:dyDescent="0.2">
      <c r="B5" s="12"/>
      <c r="L5" s="12"/>
    </row>
    <row r="6" spans="2:46" ht="12" customHeight="1" x14ac:dyDescent="0.2">
      <c r="B6" s="12"/>
      <c r="D6" s="15" t="s">
        <v>3</v>
      </c>
      <c r="L6" s="12"/>
    </row>
    <row r="7" spans="2:46" ht="26.25" customHeight="1" x14ac:dyDescent="0.2">
      <c r="B7" s="12"/>
      <c r="E7" s="113" t="s">
        <v>107</v>
      </c>
      <c r="F7" s="114"/>
      <c r="G7" s="114"/>
      <c r="H7" s="114"/>
      <c r="L7" s="12"/>
    </row>
    <row r="8" spans="2:46" s="1" customFormat="1" ht="12" customHeight="1" x14ac:dyDescent="0.2">
      <c r="B8" s="17"/>
      <c r="D8" s="15" t="s">
        <v>41</v>
      </c>
      <c r="L8" s="17"/>
    </row>
    <row r="9" spans="2:46" s="1" customFormat="1" ht="30" customHeight="1" x14ac:dyDescent="0.2">
      <c r="B9" s="17"/>
      <c r="E9" s="111" t="s">
        <v>108</v>
      </c>
      <c r="F9" s="112"/>
      <c r="G9" s="112"/>
      <c r="H9" s="112"/>
      <c r="L9" s="17"/>
    </row>
    <row r="10" spans="2:46" s="1" customFormat="1" x14ac:dyDescent="0.2">
      <c r="B10" s="17"/>
      <c r="L10" s="17"/>
    </row>
    <row r="11" spans="2:46" s="1" customFormat="1" ht="12" customHeight="1" x14ac:dyDescent="0.2">
      <c r="B11" s="17"/>
      <c r="D11" s="15" t="s">
        <v>4</v>
      </c>
      <c r="F11" s="14" t="s">
        <v>0</v>
      </c>
      <c r="I11" s="15" t="s">
        <v>5</v>
      </c>
      <c r="J11" s="14" t="s">
        <v>0</v>
      </c>
      <c r="L11" s="17"/>
    </row>
    <row r="12" spans="2:46" s="1" customFormat="1" ht="12" customHeight="1" x14ac:dyDescent="0.2">
      <c r="B12" s="17"/>
      <c r="D12" s="15" t="s">
        <v>6</v>
      </c>
      <c r="F12" s="14" t="s">
        <v>109</v>
      </c>
      <c r="I12" s="15" t="s">
        <v>7</v>
      </c>
      <c r="J12" s="23" t="s">
        <v>8</v>
      </c>
      <c r="L12" s="17"/>
    </row>
    <row r="13" spans="2:46" s="1" customFormat="1" ht="10.95" customHeight="1" x14ac:dyDescent="0.2">
      <c r="B13" s="17"/>
      <c r="L13" s="17"/>
    </row>
    <row r="14" spans="2:46" s="1" customFormat="1" ht="12" customHeight="1" x14ac:dyDescent="0.2">
      <c r="B14" s="17"/>
      <c r="D14" s="15" t="s">
        <v>9</v>
      </c>
      <c r="I14" s="15" t="s">
        <v>10</v>
      </c>
      <c r="J14" s="14" t="s">
        <v>0</v>
      </c>
      <c r="L14" s="17"/>
    </row>
    <row r="15" spans="2:46" s="1" customFormat="1" ht="18" customHeight="1" x14ac:dyDescent="0.2">
      <c r="B15" s="17"/>
      <c r="E15" s="14" t="s">
        <v>11</v>
      </c>
      <c r="I15" s="15" t="s">
        <v>12</v>
      </c>
      <c r="J15" s="14" t="s">
        <v>0</v>
      </c>
      <c r="L15" s="17"/>
    </row>
    <row r="16" spans="2:46" s="1" customFormat="1" ht="6.9" customHeight="1" x14ac:dyDescent="0.2">
      <c r="B16" s="17"/>
      <c r="L16" s="17"/>
    </row>
    <row r="17" spans="2:12" s="1" customFormat="1" ht="12" customHeight="1" x14ac:dyDescent="0.2">
      <c r="B17" s="17"/>
      <c r="D17" s="15" t="s">
        <v>13</v>
      </c>
      <c r="I17" s="15" t="s">
        <v>10</v>
      </c>
      <c r="J17" s="14" t="s">
        <v>0</v>
      </c>
      <c r="L17" s="17"/>
    </row>
    <row r="18" spans="2:12" s="1" customFormat="1" ht="18" customHeight="1" x14ac:dyDescent="0.2">
      <c r="B18" s="17"/>
      <c r="E18" s="115" t="s">
        <v>14</v>
      </c>
      <c r="F18" s="115"/>
      <c r="G18" s="115"/>
      <c r="H18" s="115"/>
      <c r="I18" s="15" t="s">
        <v>12</v>
      </c>
      <c r="J18" s="14" t="s">
        <v>0</v>
      </c>
      <c r="L18" s="17"/>
    </row>
    <row r="19" spans="2:12" s="1" customFormat="1" ht="6.9" customHeight="1" x14ac:dyDescent="0.2">
      <c r="B19" s="17"/>
      <c r="L19" s="17"/>
    </row>
    <row r="20" spans="2:12" s="1" customFormat="1" ht="12" customHeight="1" x14ac:dyDescent="0.2">
      <c r="B20" s="17"/>
      <c r="D20" s="15" t="s">
        <v>15</v>
      </c>
      <c r="I20" s="15" t="s">
        <v>10</v>
      </c>
      <c r="J20" s="14" t="s">
        <v>0</v>
      </c>
      <c r="L20" s="17"/>
    </row>
    <row r="21" spans="2:12" s="1" customFormat="1" ht="18" customHeight="1" x14ac:dyDescent="0.2">
      <c r="B21" s="17"/>
      <c r="E21" s="14" t="s">
        <v>14</v>
      </c>
      <c r="I21" s="15" t="s">
        <v>12</v>
      </c>
      <c r="J21" s="14" t="s">
        <v>0</v>
      </c>
      <c r="L21" s="17"/>
    </row>
    <row r="22" spans="2:12" s="1" customFormat="1" ht="6.9" customHeight="1" x14ac:dyDescent="0.2">
      <c r="B22" s="17"/>
      <c r="L22" s="17"/>
    </row>
    <row r="23" spans="2:12" s="1" customFormat="1" ht="12" customHeight="1" x14ac:dyDescent="0.2">
      <c r="B23" s="17"/>
      <c r="D23" s="15" t="s">
        <v>17</v>
      </c>
      <c r="I23" s="15" t="s">
        <v>10</v>
      </c>
      <c r="J23" s="14" t="s">
        <v>0</v>
      </c>
      <c r="L23" s="17"/>
    </row>
    <row r="24" spans="2:12" s="1" customFormat="1" ht="18" customHeight="1" x14ac:dyDescent="0.2">
      <c r="B24" s="17"/>
      <c r="E24" s="14" t="s">
        <v>14</v>
      </c>
      <c r="I24" s="15" t="s">
        <v>12</v>
      </c>
      <c r="J24" s="14" t="s">
        <v>0</v>
      </c>
      <c r="L24" s="17"/>
    </row>
    <row r="25" spans="2:12" s="1" customFormat="1" ht="6.9" customHeight="1" x14ac:dyDescent="0.2">
      <c r="B25" s="17"/>
      <c r="L25" s="17"/>
    </row>
    <row r="26" spans="2:12" s="1" customFormat="1" ht="12" customHeight="1" x14ac:dyDescent="0.2">
      <c r="B26" s="17"/>
      <c r="D26" s="15" t="s">
        <v>18</v>
      </c>
      <c r="L26" s="17"/>
    </row>
    <row r="27" spans="2:12" s="2" customFormat="1" ht="16.5" customHeight="1" x14ac:dyDescent="0.2">
      <c r="B27" s="33"/>
      <c r="E27" s="116" t="s">
        <v>0</v>
      </c>
      <c r="F27" s="116"/>
      <c r="G27" s="116"/>
      <c r="H27" s="116"/>
      <c r="L27" s="33"/>
    </row>
    <row r="28" spans="2:12" s="1" customFormat="1" ht="6.9" customHeight="1" x14ac:dyDescent="0.2">
      <c r="B28" s="17"/>
      <c r="L28" s="17"/>
    </row>
    <row r="29" spans="2:12" s="1" customFormat="1" ht="6.9" customHeight="1" x14ac:dyDescent="0.2">
      <c r="B29" s="17"/>
      <c r="D29" s="24"/>
      <c r="E29" s="24"/>
      <c r="F29" s="24"/>
      <c r="G29" s="24"/>
      <c r="H29" s="24"/>
      <c r="I29" s="24"/>
      <c r="J29" s="24"/>
      <c r="K29" s="24"/>
      <c r="L29" s="17"/>
    </row>
    <row r="30" spans="2:12" s="1" customFormat="1" ht="25.35" customHeight="1" x14ac:dyDescent="0.2">
      <c r="B30" s="17"/>
      <c r="D30" s="108" t="s">
        <v>19</v>
      </c>
      <c r="E30" s="102"/>
      <c r="F30" s="102"/>
      <c r="G30" s="102"/>
      <c r="H30" s="102"/>
      <c r="I30" s="102"/>
      <c r="J30" s="109">
        <f>ROUND(J83, 2)</f>
        <v>0</v>
      </c>
      <c r="L30" s="17"/>
    </row>
    <row r="31" spans="2:12" s="1" customFormat="1" ht="6.9" customHeight="1" x14ac:dyDescent="0.2">
      <c r="B31" s="17"/>
      <c r="D31" s="24"/>
      <c r="E31" s="24"/>
      <c r="F31" s="24"/>
      <c r="G31" s="24"/>
      <c r="H31" s="24"/>
      <c r="I31" s="24"/>
      <c r="J31" s="24"/>
      <c r="K31" s="24"/>
      <c r="L31" s="17"/>
    </row>
    <row r="32" spans="2:12" s="1" customFormat="1" ht="14.4" customHeight="1" x14ac:dyDescent="0.2">
      <c r="B32" s="17"/>
      <c r="F32" s="18" t="s">
        <v>21</v>
      </c>
      <c r="I32" s="18" t="s">
        <v>20</v>
      </c>
      <c r="J32" s="18" t="s">
        <v>22</v>
      </c>
      <c r="L32" s="17"/>
    </row>
    <row r="33" spans="2:12" s="1" customFormat="1" ht="14.4" customHeight="1" x14ac:dyDescent="0.2">
      <c r="B33" s="17"/>
      <c r="D33" s="25" t="s">
        <v>23</v>
      </c>
      <c r="E33" s="15" t="s">
        <v>24</v>
      </c>
      <c r="F33" s="34">
        <f>J30</f>
        <v>0</v>
      </c>
      <c r="I33" s="35">
        <v>0.21</v>
      </c>
      <c r="J33" s="34">
        <f>J30*0.21</f>
        <v>0</v>
      </c>
      <c r="L33" s="17"/>
    </row>
    <row r="34" spans="2:12" s="1" customFormat="1" ht="14.4" customHeight="1" x14ac:dyDescent="0.2">
      <c r="B34" s="17"/>
      <c r="E34" s="15" t="s">
        <v>25</v>
      </c>
      <c r="F34" s="34">
        <v>0</v>
      </c>
      <c r="I34" s="35">
        <v>0.12</v>
      </c>
      <c r="J34" s="34">
        <v>0</v>
      </c>
      <c r="L34" s="17"/>
    </row>
    <row r="35" spans="2:12" s="1" customFormat="1" ht="14.4" hidden="1" customHeight="1" x14ac:dyDescent="0.2">
      <c r="B35" s="17"/>
      <c r="E35" s="15" t="s">
        <v>26</v>
      </c>
      <c r="F35" s="34">
        <f>ROUND((SUM(BG83:BG98)),  2)</f>
        <v>0</v>
      </c>
      <c r="I35" s="35">
        <v>0.21</v>
      </c>
      <c r="J35" s="34">
        <f>0</f>
        <v>0</v>
      </c>
      <c r="L35" s="17"/>
    </row>
    <row r="36" spans="2:12" s="1" customFormat="1" ht="14.4" hidden="1" customHeight="1" x14ac:dyDescent="0.2">
      <c r="B36" s="17"/>
      <c r="E36" s="15" t="s">
        <v>27</v>
      </c>
      <c r="F36" s="34">
        <f>ROUND((SUM(BH83:BH98)),  2)</f>
        <v>0</v>
      </c>
      <c r="I36" s="35">
        <v>0.12</v>
      </c>
      <c r="J36" s="34">
        <f>0</f>
        <v>0</v>
      </c>
      <c r="L36" s="17"/>
    </row>
    <row r="37" spans="2:12" s="1" customFormat="1" ht="14.4" hidden="1" customHeight="1" x14ac:dyDescent="0.2">
      <c r="B37" s="17"/>
      <c r="E37" s="15" t="s">
        <v>28</v>
      </c>
      <c r="F37" s="34">
        <f>ROUND((SUM(BI83:BI98)),  2)</f>
        <v>0</v>
      </c>
      <c r="I37" s="35">
        <v>0</v>
      </c>
      <c r="J37" s="34">
        <f>0</f>
        <v>0</v>
      </c>
      <c r="L37" s="17"/>
    </row>
    <row r="38" spans="2:12" s="1" customFormat="1" ht="6.9" customHeight="1" x14ac:dyDescent="0.2">
      <c r="B38" s="17"/>
      <c r="L38" s="17"/>
    </row>
    <row r="39" spans="2:12" s="1" customFormat="1" ht="25.35" customHeight="1" x14ac:dyDescent="0.2">
      <c r="B39" s="17"/>
      <c r="D39" s="103" t="s">
        <v>29</v>
      </c>
      <c r="E39" s="104"/>
      <c r="F39" s="104"/>
      <c r="G39" s="105" t="s">
        <v>30</v>
      </c>
      <c r="H39" s="106" t="s">
        <v>31</v>
      </c>
      <c r="I39" s="104"/>
      <c r="J39" s="107">
        <f>SUM(J30:J37)</f>
        <v>0</v>
      </c>
      <c r="K39" s="37"/>
      <c r="L39" s="17"/>
    </row>
    <row r="43" spans="2:12" s="1" customFormat="1" ht="6.9" customHeight="1" x14ac:dyDescent="0.2">
      <c r="B43" s="21"/>
      <c r="C43" s="22"/>
      <c r="D43" s="22"/>
      <c r="E43" s="22"/>
      <c r="F43" s="22"/>
      <c r="G43" s="22"/>
      <c r="H43" s="22"/>
      <c r="I43" s="22"/>
      <c r="J43" s="22"/>
      <c r="K43" s="22"/>
      <c r="L43" s="17"/>
    </row>
    <row r="44" spans="2:12" s="1" customFormat="1" ht="24.9" customHeight="1" x14ac:dyDescent="0.2">
      <c r="B44" s="17"/>
      <c r="C44" s="13" t="s">
        <v>42</v>
      </c>
      <c r="L44" s="17"/>
    </row>
    <row r="45" spans="2:12" s="1" customFormat="1" ht="6.9" customHeight="1" x14ac:dyDescent="0.2">
      <c r="B45" s="17"/>
      <c r="L45" s="17"/>
    </row>
    <row r="46" spans="2:12" s="1" customFormat="1" ht="12" customHeight="1" x14ac:dyDescent="0.2">
      <c r="B46" s="17"/>
      <c r="C46" s="15" t="s">
        <v>3</v>
      </c>
      <c r="L46" s="17"/>
    </row>
    <row r="47" spans="2:12" s="1" customFormat="1" ht="26.25" customHeight="1" x14ac:dyDescent="0.2">
      <c r="B47" s="17"/>
      <c r="E47" s="113" t="str">
        <f>E7</f>
        <v>Dvůr Králové nad Labem - Obnovení vnitřní  výmalby administrativní budovy - veškeré místnosti 1238,6 m2</v>
      </c>
      <c r="F47" s="114"/>
      <c r="G47" s="114"/>
      <c r="H47" s="114"/>
      <c r="L47" s="17"/>
    </row>
    <row r="48" spans="2:12" s="1" customFormat="1" ht="12" customHeight="1" x14ac:dyDescent="0.2">
      <c r="B48" s="17"/>
      <c r="C48" s="15" t="s">
        <v>41</v>
      </c>
      <c r="L48" s="17"/>
    </row>
    <row r="49" spans="2:47" s="1" customFormat="1" ht="30" customHeight="1" x14ac:dyDescent="0.2">
      <c r="B49" s="17"/>
      <c r="E49" s="111" t="str">
        <f>E9</f>
        <v>1 - Výmalba vnitřních prostor admin. budovy - 1238,6 m2</v>
      </c>
      <c r="F49" s="112"/>
      <c r="G49" s="112"/>
      <c r="H49" s="112"/>
      <c r="L49" s="17"/>
    </row>
    <row r="50" spans="2:47" s="1" customFormat="1" ht="6.9" customHeight="1" x14ac:dyDescent="0.2">
      <c r="B50" s="17"/>
      <c r="L50" s="17"/>
    </row>
    <row r="51" spans="2:47" s="1" customFormat="1" ht="12" customHeight="1" x14ac:dyDescent="0.2">
      <c r="B51" s="17"/>
      <c r="C51" s="15" t="s">
        <v>6</v>
      </c>
      <c r="F51" s="14" t="str">
        <f>F12</f>
        <v xml:space="preserve">Dvůr Králové nad Labem </v>
      </c>
      <c r="I51" s="15" t="s">
        <v>7</v>
      </c>
      <c r="J51" s="23" t="str">
        <f>IF(J12="","",J12)</f>
        <v>21. 11. 2025</v>
      </c>
      <c r="L51" s="17"/>
    </row>
    <row r="52" spans="2:47" s="1" customFormat="1" ht="6.9" customHeight="1" x14ac:dyDescent="0.2">
      <c r="B52" s="17"/>
      <c r="L52" s="17"/>
    </row>
    <row r="53" spans="2:47" s="1" customFormat="1" ht="15.15" customHeight="1" x14ac:dyDescent="0.2">
      <c r="B53" s="17"/>
      <c r="C53" s="15" t="s">
        <v>9</v>
      </c>
      <c r="F53" s="14" t="str">
        <f>E15</f>
        <v>ÚDRŽBA SILNIC KRÁLOVÉHRADECKÉHO KRAJE a.s.</v>
      </c>
      <c r="I53" s="15" t="s">
        <v>15</v>
      </c>
      <c r="J53" s="16" t="str">
        <f>E21</f>
        <v xml:space="preserve"> </v>
      </c>
      <c r="L53" s="17"/>
    </row>
    <row r="54" spans="2:47" s="1" customFormat="1" ht="15.15" customHeight="1" x14ac:dyDescent="0.2">
      <c r="B54" s="17"/>
      <c r="C54" s="15" t="s">
        <v>13</v>
      </c>
      <c r="F54" s="14" t="str">
        <f>IF(E18="","",E18)</f>
        <v xml:space="preserve"> </v>
      </c>
      <c r="I54" s="15" t="s">
        <v>17</v>
      </c>
      <c r="J54" s="16" t="str">
        <f>E24</f>
        <v xml:space="preserve"> </v>
      </c>
      <c r="L54" s="17"/>
    </row>
    <row r="55" spans="2:47" s="1" customFormat="1" ht="10.35" customHeight="1" x14ac:dyDescent="0.2">
      <c r="B55" s="17"/>
      <c r="L55" s="17"/>
    </row>
    <row r="56" spans="2:47" s="1" customFormat="1" ht="29.25" customHeight="1" x14ac:dyDescent="0.2">
      <c r="B56" s="17"/>
      <c r="C56" s="38" t="s">
        <v>43</v>
      </c>
      <c r="D56" s="36"/>
      <c r="E56" s="36"/>
      <c r="F56" s="36"/>
      <c r="G56" s="36"/>
      <c r="H56" s="36"/>
      <c r="I56" s="36"/>
      <c r="J56" s="39" t="s">
        <v>44</v>
      </c>
      <c r="K56" s="36"/>
      <c r="L56" s="17"/>
    </row>
    <row r="57" spans="2:47" s="1" customFormat="1" ht="10.35" customHeight="1" x14ac:dyDescent="0.2">
      <c r="B57" s="17"/>
      <c r="L57" s="17"/>
    </row>
    <row r="58" spans="2:47" s="1" customFormat="1" ht="22.95" customHeight="1" x14ac:dyDescent="0.2">
      <c r="B58" s="17"/>
      <c r="C58" s="40" t="s">
        <v>45</v>
      </c>
      <c r="J58" s="31">
        <f>J59+J62</f>
        <v>0</v>
      </c>
      <c r="L58" s="17"/>
      <c r="AU58" s="9" t="s">
        <v>46</v>
      </c>
    </row>
    <row r="59" spans="2:47" s="3" customFormat="1" ht="24.9" customHeight="1" x14ac:dyDescent="0.2">
      <c r="B59" s="41"/>
      <c r="D59" s="42" t="s">
        <v>47</v>
      </c>
      <c r="E59" s="43"/>
      <c r="F59" s="43"/>
      <c r="G59" s="43"/>
      <c r="H59" s="43"/>
      <c r="I59" s="43"/>
      <c r="J59" s="44">
        <f>J84</f>
        <v>0</v>
      </c>
      <c r="L59" s="41"/>
    </row>
    <row r="60" spans="2:47" s="4" customFormat="1" ht="19.95" customHeight="1" x14ac:dyDescent="0.2">
      <c r="B60" s="45"/>
      <c r="D60" s="46" t="s">
        <v>48</v>
      </c>
      <c r="E60" s="47"/>
      <c r="F60" s="47"/>
      <c r="G60" s="47"/>
      <c r="H60" s="47"/>
      <c r="I60" s="47"/>
      <c r="J60" s="48">
        <f>J85</f>
        <v>0</v>
      </c>
      <c r="L60" s="45"/>
    </row>
    <row r="61" spans="2:47" s="4" customFormat="1" ht="19.95" customHeight="1" x14ac:dyDescent="0.2">
      <c r="B61" s="45"/>
      <c r="D61" s="46" t="s">
        <v>49</v>
      </c>
      <c r="E61" s="47"/>
      <c r="F61" s="47"/>
      <c r="G61" s="47"/>
      <c r="H61" s="47"/>
      <c r="I61" s="47"/>
      <c r="J61" s="48">
        <f>J87</f>
        <v>0</v>
      </c>
      <c r="L61" s="45"/>
    </row>
    <row r="62" spans="2:47" s="3" customFormat="1" ht="24.9" customHeight="1" x14ac:dyDescent="0.2">
      <c r="B62" s="41"/>
      <c r="D62" s="42" t="s">
        <v>50</v>
      </c>
      <c r="E62" s="43"/>
      <c r="F62" s="43"/>
      <c r="G62" s="43"/>
      <c r="H62" s="43"/>
      <c r="I62" s="43"/>
      <c r="J62" s="44">
        <f>J91</f>
        <v>0</v>
      </c>
      <c r="L62" s="41"/>
    </row>
    <row r="63" spans="2:47" s="4" customFormat="1" ht="19.95" customHeight="1" x14ac:dyDescent="0.2">
      <c r="B63" s="45"/>
      <c r="D63" s="46" t="s">
        <v>51</v>
      </c>
      <c r="E63" s="47"/>
      <c r="F63" s="47"/>
      <c r="G63" s="47"/>
      <c r="H63" s="47"/>
      <c r="I63" s="47"/>
      <c r="J63" s="48">
        <f>J92</f>
        <v>0</v>
      </c>
      <c r="L63" s="45"/>
    </row>
    <row r="64" spans="2:47" s="1" customFormat="1" ht="21.75" customHeight="1" x14ac:dyDescent="0.2">
      <c r="B64" s="17"/>
      <c r="L64" s="17"/>
    </row>
    <row r="65" spans="2:12" s="1" customFormat="1" ht="6.9" customHeight="1" x14ac:dyDescent="0.2">
      <c r="B65" s="19"/>
      <c r="C65" s="20"/>
      <c r="D65" s="20"/>
      <c r="E65" s="20"/>
      <c r="F65" s="20"/>
      <c r="G65" s="20"/>
      <c r="H65" s="20"/>
      <c r="I65" s="20"/>
      <c r="J65" s="20"/>
      <c r="K65" s="20"/>
      <c r="L65" s="17"/>
    </row>
    <row r="69" spans="2:12" s="1" customFormat="1" ht="6.9" customHeight="1" x14ac:dyDescent="0.2">
      <c r="B69" s="21"/>
      <c r="C69" s="22"/>
      <c r="D69" s="22"/>
      <c r="E69" s="22"/>
      <c r="F69" s="22"/>
      <c r="G69" s="22"/>
      <c r="H69" s="22"/>
      <c r="I69" s="22"/>
      <c r="J69" s="22"/>
      <c r="K69" s="22"/>
      <c r="L69" s="17"/>
    </row>
    <row r="70" spans="2:12" s="1" customFormat="1" ht="24.9" customHeight="1" x14ac:dyDescent="0.2">
      <c r="B70" s="17"/>
      <c r="C70" s="13" t="s">
        <v>52</v>
      </c>
      <c r="L70" s="17"/>
    </row>
    <row r="71" spans="2:12" s="1" customFormat="1" ht="6.9" customHeight="1" x14ac:dyDescent="0.2">
      <c r="B71" s="17"/>
      <c r="L71" s="17"/>
    </row>
    <row r="72" spans="2:12" s="1" customFormat="1" ht="12" customHeight="1" x14ac:dyDescent="0.2">
      <c r="B72" s="17"/>
      <c r="C72" s="15" t="s">
        <v>3</v>
      </c>
      <c r="L72" s="17"/>
    </row>
    <row r="73" spans="2:12" s="1" customFormat="1" ht="26.25" customHeight="1" x14ac:dyDescent="0.2">
      <c r="B73" s="17"/>
      <c r="E73" s="113" t="str">
        <f>E7</f>
        <v>Dvůr Králové nad Labem - Obnovení vnitřní  výmalby administrativní budovy - veškeré místnosti 1238,6 m2</v>
      </c>
      <c r="F73" s="114"/>
      <c r="G73" s="114"/>
      <c r="H73" s="114"/>
      <c r="L73" s="17"/>
    </row>
    <row r="74" spans="2:12" s="1" customFormat="1" ht="12" customHeight="1" x14ac:dyDescent="0.2">
      <c r="B74" s="17"/>
      <c r="C74" s="15" t="s">
        <v>41</v>
      </c>
      <c r="L74" s="17"/>
    </row>
    <row r="75" spans="2:12" s="1" customFormat="1" ht="30" customHeight="1" x14ac:dyDescent="0.2">
      <c r="B75" s="17"/>
      <c r="E75" s="111" t="str">
        <f>E9</f>
        <v>1 - Výmalba vnitřních prostor admin. budovy - 1238,6 m2</v>
      </c>
      <c r="F75" s="112"/>
      <c r="G75" s="112"/>
      <c r="H75" s="112"/>
      <c r="L75" s="17"/>
    </row>
    <row r="76" spans="2:12" s="1" customFormat="1" ht="6.9" customHeight="1" x14ac:dyDescent="0.2">
      <c r="B76" s="17"/>
      <c r="L76" s="17"/>
    </row>
    <row r="77" spans="2:12" s="1" customFormat="1" ht="12" customHeight="1" x14ac:dyDescent="0.2">
      <c r="B77" s="17"/>
      <c r="C77" s="15" t="s">
        <v>6</v>
      </c>
      <c r="F77" s="14" t="str">
        <f>F12</f>
        <v xml:space="preserve">Dvůr Králové nad Labem </v>
      </c>
      <c r="I77" s="15" t="s">
        <v>7</v>
      </c>
      <c r="J77" s="23" t="str">
        <f>IF(J12="","",J12)</f>
        <v>21. 11. 2025</v>
      </c>
      <c r="L77" s="17"/>
    </row>
    <row r="78" spans="2:12" s="1" customFormat="1" ht="6.9" customHeight="1" x14ac:dyDescent="0.2">
      <c r="B78" s="17"/>
      <c r="L78" s="17"/>
    </row>
    <row r="79" spans="2:12" s="1" customFormat="1" ht="15.15" customHeight="1" x14ac:dyDescent="0.2">
      <c r="B79" s="17"/>
      <c r="C79" s="15" t="s">
        <v>9</v>
      </c>
      <c r="F79" s="14" t="str">
        <f>E15</f>
        <v>ÚDRŽBA SILNIC KRÁLOVÉHRADECKÉHO KRAJE a.s.</v>
      </c>
      <c r="I79" s="15" t="s">
        <v>15</v>
      </c>
      <c r="J79" s="16" t="str">
        <f>E21</f>
        <v xml:space="preserve"> </v>
      </c>
      <c r="L79" s="17"/>
    </row>
    <row r="80" spans="2:12" s="1" customFormat="1" ht="15.15" customHeight="1" x14ac:dyDescent="0.2">
      <c r="B80" s="17"/>
      <c r="C80" s="15" t="s">
        <v>13</v>
      </c>
      <c r="F80" s="14" t="str">
        <f>IF(E18="","",E18)</f>
        <v xml:space="preserve"> </v>
      </c>
      <c r="I80" s="15" t="s">
        <v>17</v>
      </c>
      <c r="J80" s="16" t="str">
        <f>E24</f>
        <v xml:space="preserve"> </v>
      </c>
      <c r="L80" s="17"/>
    </row>
    <row r="81" spans="2:65" s="1" customFormat="1" ht="10.35" customHeight="1" x14ac:dyDescent="0.2">
      <c r="B81" s="17"/>
      <c r="L81" s="17"/>
    </row>
    <row r="82" spans="2:65" s="5" customFormat="1" ht="29.25" customHeight="1" x14ac:dyDescent="0.2">
      <c r="B82" s="49"/>
      <c r="C82" s="50" t="s">
        <v>53</v>
      </c>
      <c r="D82" s="51" t="s">
        <v>34</v>
      </c>
      <c r="E82" s="51" t="s">
        <v>32</v>
      </c>
      <c r="F82" s="51" t="s">
        <v>33</v>
      </c>
      <c r="G82" s="51" t="s">
        <v>54</v>
      </c>
      <c r="H82" s="51" t="s">
        <v>55</v>
      </c>
      <c r="I82" s="51" t="s">
        <v>56</v>
      </c>
      <c r="J82" s="52" t="s">
        <v>44</v>
      </c>
      <c r="K82" s="53" t="s">
        <v>57</v>
      </c>
      <c r="L82" s="49"/>
      <c r="M82" s="26" t="s">
        <v>0</v>
      </c>
      <c r="N82" s="100"/>
      <c r="O82" s="27" t="s">
        <v>58</v>
      </c>
      <c r="P82" s="27" t="s">
        <v>59</v>
      </c>
      <c r="Q82" s="27" t="s">
        <v>60</v>
      </c>
      <c r="R82" s="27" t="s">
        <v>61</v>
      </c>
      <c r="S82" s="27" t="s">
        <v>62</v>
      </c>
      <c r="T82" s="28" t="s">
        <v>63</v>
      </c>
    </row>
    <row r="83" spans="2:65" s="1" customFormat="1" ht="22.95" customHeight="1" x14ac:dyDescent="0.3">
      <c r="B83" s="17"/>
      <c r="C83" s="30" t="s">
        <v>64</v>
      </c>
      <c r="J83" s="54">
        <f>J84+J91</f>
        <v>0</v>
      </c>
      <c r="L83" s="17"/>
      <c r="M83" s="29"/>
      <c r="O83" s="24"/>
      <c r="P83" s="55">
        <f>P84+P91</f>
        <v>270.56084999999996</v>
      </c>
      <c r="Q83" s="24"/>
      <c r="R83" s="55">
        <f>R84+R91</f>
        <v>1.856274</v>
      </c>
      <c r="S83" s="24"/>
      <c r="T83" s="56">
        <f>T84+T91</f>
        <v>0.40010599999999996</v>
      </c>
      <c r="AT83" s="9" t="s">
        <v>35</v>
      </c>
      <c r="AU83" s="9" t="s">
        <v>46</v>
      </c>
      <c r="BK83" s="57">
        <f>BK84+BK91</f>
        <v>0</v>
      </c>
    </row>
    <row r="84" spans="2:65" s="6" customFormat="1" ht="25.95" customHeight="1" x14ac:dyDescent="0.25">
      <c r="B84" s="58"/>
      <c r="D84" s="59" t="s">
        <v>35</v>
      </c>
      <c r="E84" s="60" t="s">
        <v>65</v>
      </c>
      <c r="F84" s="60" t="s">
        <v>66</v>
      </c>
      <c r="J84" s="61">
        <f>SUM(J85,J87)</f>
        <v>0</v>
      </c>
      <c r="L84" s="58"/>
      <c r="M84" s="62"/>
      <c r="P84" s="63">
        <f>P85+P87</f>
        <v>9.2162500000000005</v>
      </c>
      <c r="R84" s="63">
        <f>R85+R87</f>
        <v>1.076E-2</v>
      </c>
      <c r="T84" s="64">
        <f>T85+T87</f>
        <v>1.6140000000000002E-2</v>
      </c>
      <c r="AR84" s="59" t="s">
        <v>37</v>
      </c>
      <c r="AT84" s="65" t="s">
        <v>35</v>
      </c>
      <c r="AU84" s="65" t="s">
        <v>36</v>
      </c>
      <c r="AY84" s="59" t="s">
        <v>67</v>
      </c>
      <c r="BK84" s="66">
        <f>BK85+BK87</f>
        <v>0</v>
      </c>
    </row>
    <row r="85" spans="2:65" s="6" customFormat="1" ht="22.95" customHeight="1" x14ac:dyDescent="0.25">
      <c r="B85" s="58"/>
      <c r="D85" s="59" t="s">
        <v>35</v>
      </c>
      <c r="E85" s="67" t="s">
        <v>68</v>
      </c>
      <c r="F85" s="67" t="s">
        <v>69</v>
      </c>
      <c r="J85" s="68">
        <f>J86</f>
        <v>0</v>
      </c>
      <c r="L85" s="58"/>
      <c r="M85" s="62"/>
      <c r="P85" s="63">
        <f>P86</f>
        <v>8.07</v>
      </c>
      <c r="R85" s="63">
        <f>R86</f>
        <v>1.076E-2</v>
      </c>
      <c r="T85" s="64">
        <f>T86</f>
        <v>1.6140000000000002E-2</v>
      </c>
      <c r="AR85" s="59" t="s">
        <v>37</v>
      </c>
      <c r="AT85" s="65" t="s">
        <v>35</v>
      </c>
      <c r="AU85" s="65" t="s">
        <v>37</v>
      </c>
      <c r="AY85" s="59" t="s">
        <v>67</v>
      </c>
      <c r="BK85" s="66">
        <f>BK86</f>
        <v>0</v>
      </c>
    </row>
    <row r="86" spans="2:65" s="1" customFormat="1" ht="24.15" customHeight="1" x14ac:dyDescent="0.2">
      <c r="B86" s="69"/>
      <c r="C86" s="70" t="s">
        <v>37</v>
      </c>
      <c r="D86" s="70" t="s">
        <v>70</v>
      </c>
      <c r="E86" s="71" t="s">
        <v>71</v>
      </c>
      <c r="F86" s="72" t="s">
        <v>72</v>
      </c>
      <c r="G86" s="73" t="s">
        <v>73</v>
      </c>
      <c r="H86" s="74">
        <v>269</v>
      </c>
      <c r="I86" s="110"/>
      <c r="J86" s="75">
        <f>ROUND(I86*H86,2)</f>
        <v>0</v>
      </c>
      <c r="K86" s="76"/>
      <c r="L86" s="17"/>
      <c r="M86" s="77" t="s">
        <v>0</v>
      </c>
      <c r="N86" s="78"/>
      <c r="O86" s="79">
        <v>0.03</v>
      </c>
      <c r="P86" s="79">
        <f>O86*H86</f>
        <v>8.07</v>
      </c>
      <c r="Q86" s="79">
        <v>4.0000000000000003E-5</v>
      </c>
      <c r="R86" s="79">
        <f>Q86*H86</f>
        <v>1.076E-2</v>
      </c>
      <c r="S86" s="79">
        <v>6.0000000000000002E-5</v>
      </c>
      <c r="T86" s="80">
        <f>S86*H86</f>
        <v>1.6140000000000002E-2</v>
      </c>
      <c r="AR86" s="81" t="s">
        <v>74</v>
      </c>
      <c r="AT86" s="81" t="s">
        <v>70</v>
      </c>
      <c r="AU86" s="81" t="s">
        <v>39</v>
      </c>
      <c r="AY86" s="9" t="s">
        <v>67</v>
      </c>
      <c r="BE86" s="82">
        <f>IF(N86="základní",J86,0)</f>
        <v>0</v>
      </c>
      <c r="BF86" s="82">
        <f>IF(N86="snížená",J86,0)</f>
        <v>0</v>
      </c>
      <c r="BG86" s="82">
        <f>IF(N86="zákl. přenesená",J86,0)</f>
        <v>0</v>
      </c>
      <c r="BH86" s="82">
        <f>IF(N86="sníž. přenesená",J86,0)</f>
        <v>0</v>
      </c>
      <c r="BI86" s="82">
        <f>IF(N86="nulová",J86,0)</f>
        <v>0</v>
      </c>
      <c r="BJ86" s="9" t="s">
        <v>37</v>
      </c>
      <c r="BK86" s="82">
        <f>ROUND(I86*H86,2)</f>
        <v>0</v>
      </c>
      <c r="BL86" s="9" t="s">
        <v>74</v>
      </c>
      <c r="BM86" s="81" t="s">
        <v>75</v>
      </c>
    </row>
    <row r="87" spans="2:65" s="6" customFormat="1" ht="22.95" customHeight="1" x14ac:dyDescent="0.25">
      <c r="B87" s="58"/>
      <c r="D87" s="59" t="s">
        <v>35</v>
      </c>
      <c r="E87" s="67" t="s">
        <v>76</v>
      </c>
      <c r="F87" s="67" t="s">
        <v>77</v>
      </c>
      <c r="J87" s="68">
        <f>SUM(J88:J90)</f>
        <v>0</v>
      </c>
      <c r="L87" s="58"/>
      <c r="M87" s="62"/>
      <c r="P87" s="63">
        <f>SUM(P88:P90)</f>
        <v>1.1462500000000002</v>
      </c>
      <c r="R87" s="63">
        <f>SUM(R88:R90)</f>
        <v>0</v>
      </c>
      <c r="T87" s="64">
        <f>SUM(T88:T90)</f>
        <v>0</v>
      </c>
      <c r="AR87" s="59" t="s">
        <v>37</v>
      </c>
      <c r="AT87" s="65" t="s">
        <v>35</v>
      </c>
      <c r="AU87" s="65" t="s">
        <v>37</v>
      </c>
      <c r="AY87" s="59" t="s">
        <v>67</v>
      </c>
      <c r="BK87" s="66">
        <f>SUM(BK88:BK90)</f>
        <v>0</v>
      </c>
    </row>
    <row r="88" spans="2:65" s="1" customFormat="1" ht="24.15" customHeight="1" x14ac:dyDescent="0.2">
      <c r="B88" s="69"/>
      <c r="C88" s="70" t="s">
        <v>39</v>
      </c>
      <c r="D88" s="70" t="s">
        <v>70</v>
      </c>
      <c r="E88" s="71" t="s">
        <v>78</v>
      </c>
      <c r="F88" s="72" t="s">
        <v>79</v>
      </c>
      <c r="G88" s="73" t="s">
        <v>80</v>
      </c>
      <c r="H88" s="74">
        <v>0.26200000000000001</v>
      </c>
      <c r="I88" s="110"/>
      <c r="J88" s="75">
        <f>ROUND(I88*H88,2)</f>
        <v>0</v>
      </c>
      <c r="K88" s="76"/>
      <c r="L88" s="17"/>
      <c r="M88" s="77" t="s">
        <v>0</v>
      </c>
      <c r="N88" s="78"/>
      <c r="O88" s="79">
        <v>4.25</v>
      </c>
      <c r="P88" s="79">
        <f>O88*H88</f>
        <v>1.1135000000000002</v>
      </c>
      <c r="Q88" s="79">
        <v>0</v>
      </c>
      <c r="R88" s="79">
        <f>Q88*H88</f>
        <v>0</v>
      </c>
      <c r="S88" s="79">
        <v>0</v>
      </c>
      <c r="T88" s="80">
        <f>S88*H88</f>
        <v>0</v>
      </c>
      <c r="AR88" s="81" t="s">
        <v>74</v>
      </c>
      <c r="AT88" s="81" t="s">
        <v>70</v>
      </c>
      <c r="AU88" s="81" t="s">
        <v>39</v>
      </c>
      <c r="AY88" s="9" t="s">
        <v>67</v>
      </c>
      <c r="BE88" s="82">
        <f>IF(N88="základní",J88,0)</f>
        <v>0</v>
      </c>
      <c r="BF88" s="82">
        <f>IF(N88="snížená",J88,0)</f>
        <v>0</v>
      </c>
      <c r="BG88" s="82">
        <f>IF(N88="zákl. přenesená",J88,0)</f>
        <v>0</v>
      </c>
      <c r="BH88" s="82">
        <f>IF(N88="sníž. přenesená",J88,0)</f>
        <v>0</v>
      </c>
      <c r="BI88" s="82">
        <f>IF(N88="nulová",J88,0)</f>
        <v>0</v>
      </c>
      <c r="BJ88" s="9" t="s">
        <v>37</v>
      </c>
      <c r="BK88" s="82">
        <f>ROUND(I88*H88,2)</f>
        <v>0</v>
      </c>
      <c r="BL88" s="9" t="s">
        <v>74</v>
      </c>
      <c r="BM88" s="81" t="s">
        <v>81</v>
      </c>
    </row>
    <row r="89" spans="2:65" s="1" customFormat="1" ht="24.15" customHeight="1" x14ac:dyDescent="0.2">
      <c r="B89" s="69"/>
      <c r="C89" s="70" t="s">
        <v>82</v>
      </c>
      <c r="D89" s="70" t="s">
        <v>70</v>
      </c>
      <c r="E89" s="71" t="s">
        <v>83</v>
      </c>
      <c r="F89" s="72" t="s">
        <v>84</v>
      </c>
      <c r="G89" s="73" t="s">
        <v>80</v>
      </c>
      <c r="H89" s="74">
        <v>0.26200000000000001</v>
      </c>
      <c r="I89" s="110"/>
      <c r="J89" s="75">
        <f>ROUND(I89*H89,2)</f>
        <v>0</v>
      </c>
      <c r="K89" s="76"/>
      <c r="L89" s="17"/>
      <c r="M89" s="77" t="s">
        <v>0</v>
      </c>
      <c r="N89" s="78"/>
      <c r="O89" s="79">
        <v>0.125</v>
      </c>
      <c r="P89" s="79">
        <f>O89*H89</f>
        <v>3.2750000000000001E-2</v>
      </c>
      <c r="Q89" s="79">
        <v>0</v>
      </c>
      <c r="R89" s="79">
        <f>Q89*H89</f>
        <v>0</v>
      </c>
      <c r="S89" s="79">
        <v>0</v>
      </c>
      <c r="T89" s="80">
        <f>S89*H89</f>
        <v>0</v>
      </c>
      <c r="AR89" s="81" t="s">
        <v>74</v>
      </c>
      <c r="AT89" s="81" t="s">
        <v>70</v>
      </c>
      <c r="AU89" s="81" t="s">
        <v>39</v>
      </c>
      <c r="AY89" s="9" t="s">
        <v>67</v>
      </c>
      <c r="BE89" s="82">
        <f>IF(N89="základní",J89,0)</f>
        <v>0</v>
      </c>
      <c r="BF89" s="82">
        <f>IF(N89="snížená",J89,0)</f>
        <v>0</v>
      </c>
      <c r="BG89" s="82">
        <f>IF(N89="zákl. přenesená",J89,0)</f>
        <v>0</v>
      </c>
      <c r="BH89" s="82">
        <f>IF(N89="sníž. přenesená",J89,0)</f>
        <v>0</v>
      </c>
      <c r="BI89" s="82">
        <f>IF(N89="nulová",J89,0)</f>
        <v>0</v>
      </c>
      <c r="BJ89" s="9" t="s">
        <v>37</v>
      </c>
      <c r="BK89" s="82">
        <f>ROUND(I89*H89,2)</f>
        <v>0</v>
      </c>
      <c r="BL89" s="9" t="s">
        <v>74</v>
      </c>
      <c r="BM89" s="81" t="s">
        <v>85</v>
      </c>
    </row>
    <row r="90" spans="2:65" s="1" customFormat="1" ht="33" customHeight="1" x14ac:dyDescent="0.2">
      <c r="B90" s="69"/>
      <c r="C90" s="70">
        <v>4</v>
      </c>
      <c r="D90" s="70" t="s">
        <v>70</v>
      </c>
      <c r="E90" s="71" t="s">
        <v>88</v>
      </c>
      <c r="F90" s="72" t="s">
        <v>89</v>
      </c>
      <c r="G90" s="73" t="s">
        <v>80</v>
      </c>
      <c r="H90" s="74">
        <v>0.26200000000000001</v>
      </c>
      <c r="I90" s="110"/>
      <c r="J90" s="75">
        <f>ROUND(I90*H90,2)</f>
        <v>0</v>
      </c>
      <c r="K90" s="76"/>
      <c r="L90" s="17"/>
      <c r="M90" s="77" t="s">
        <v>0</v>
      </c>
      <c r="N90" s="78"/>
      <c r="O90" s="79">
        <v>0</v>
      </c>
      <c r="P90" s="79">
        <f>O90*H90</f>
        <v>0</v>
      </c>
      <c r="Q90" s="79">
        <v>0</v>
      </c>
      <c r="R90" s="79">
        <f>Q90*H90</f>
        <v>0</v>
      </c>
      <c r="S90" s="79">
        <v>0</v>
      </c>
      <c r="T90" s="80">
        <f>S90*H90</f>
        <v>0</v>
      </c>
      <c r="AR90" s="81" t="s">
        <v>74</v>
      </c>
      <c r="AT90" s="81" t="s">
        <v>70</v>
      </c>
      <c r="AU90" s="81" t="s">
        <v>39</v>
      </c>
      <c r="AY90" s="9" t="s">
        <v>67</v>
      </c>
      <c r="BE90" s="82">
        <f>IF(N90="základní",J90,0)</f>
        <v>0</v>
      </c>
      <c r="BF90" s="82">
        <f>IF(N90="snížená",J90,0)</f>
        <v>0</v>
      </c>
      <c r="BG90" s="82">
        <f>IF(N90="zákl. přenesená",J90,0)</f>
        <v>0</v>
      </c>
      <c r="BH90" s="82">
        <f>IF(N90="sníž. přenesená",J90,0)</f>
        <v>0</v>
      </c>
      <c r="BI90" s="82">
        <f>IF(N90="nulová",J90,0)</f>
        <v>0</v>
      </c>
      <c r="BJ90" s="9" t="s">
        <v>37</v>
      </c>
      <c r="BK90" s="82">
        <f>ROUND(I90*H90,2)</f>
        <v>0</v>
      </c>
      <c r="BL90" s="9" t="s">
        <v>74</v>
      </c>
      <c r="BM90" s="81" t="s">
        <v>90</v>
      </c>
    </row>
    <row r="91" spans="2:65" s="6" customFormat="1" ht="25.95" customHeight="1" x14ac:dyDescent="0.25">
      <c r="B91" s="58"/>
      <c r="D91" s="59" t="s">
        <v>35</v>
      </c>
      <c r="E91" s="60" t="s">
        <v>91</v>
      </c>
      <c r="F91" s="60" t="s">
        <v>92</v>
      </c>
      <c r="J91" s="61">
        <f>J92</f>
        <v>0</v>
      </c>
      <c r="L91" s="58"/>
      <c r="M91" s="62"/>
      <c r="P91" s="63">
        <f>P92</f>
        <v>261.34459999999996</v>
      </c>
      <c r="R91" s="63">
        <f>R92</f>
        <v>1.8455139999999999</v>
      </c>
      <c r="T91" s="64">
        <f>T92</f>
        <v>0.38396599999999997</v>
      </c>
      <c r="AR91" s="59" t="s">
        <v>39</v>
      </c>
      <c r="AT91" s="65" t="s">
        <v>35</v>
      </c>
      <c r="AU91" s="65" t="s">
        <v>36</v>
      </c>
      <c r="AY91" s="59" t="s">
        <v>67</v>
      </c>
      <c r="BK91" s="66">
        <f>BK92</f>
        <v>0</v>
      </c>
    </row>
    <row r="92" spans="2:65" s="6" customFormat="1" ht="22.95" customHeight="1" x14ac:dyDescent="0.25">
      <c r="B92" s="58"/>
      <c r="D92" s="59" t="s">
        <v>35</v>
      </c>
      <c r="E92" s="67" t="s">
        <v>93</v>
      </c>
      <c r="F92" s="67" t="s">
        <v>94</v>
      </c>
      <c r="J92" s="68">
        <f>SUM(J93:J98)</f>
        <v>0</v>
      </c>
      <c r="L92" s="58"/>
      <c r="M92" s="62"/>
      <c r="P92" s="63">
        <f>SUM(P93:P98)</f>
        <v>261.34459999999996</v>
      </c>
      <c r="R92" s="63">
        <f>SUM(R93:R98)</f>
        <v>1.8455139999999999</v>
      </c>
      <c r="T92" s="64">
        <f>SUM(T93:T98)</f>
        <v>0.38396599999999997</v>
      </c>
      <c r="AR92" s="59" t="s">
        <v>39</v>
      </c>
      <c r="AT92" s="65" t="s">
        <v>35</v>
      </c>
      <c r="AU92" s="65" t="s">
        <v>37</v>
      </c>
      <c r="AY92" s="59" t="s">
        <v>67</v>
      </c>
      <c r="BK92" s="66">
        <f>SUM(BK93:BK98)</f>
        <v>0</v>
      </c>
    </row>
    <row r="93" spans="2:65" s="1" customFormat="1" ht="16.5" customHeight="1" x14ac:dyDescent="0.2">
      <c r="B93" s="69"/>
      <c r="C93" s="70">
        <v>5</v>
      </c>
      <c r="D93" s="70" t="s">
        <v>70</v>
      </c>
      <c r="E93" s="71" t="s">
        <v>95</v>
      </c>
      <c r="F93" s="72" t="s">
        <v>96</v>
      </c>
      <c r="G93" s="73" t="s">
        <v>73</v>
      </c>
      <c r="H93" s="74">
        <v>1238.5999999999999</v>
      </c>
      <c r="I93" s="110"/>
      <c r="J93" s="75">
        <f>ROUND(I93*H93,2)</f>
        <v>0</v>
      </c>
      <c r="K93" s="76"/>
      <c r="L93" s="17"/>
      <c r="M93" s="77" t="s">
        <v>0</v>
      </c>
      <c r="N93" s="78"/>
      <c r="O93" s="79">
        <v>7.3999999999999996E-2</v>
      </c>
      <c r="P93" s="79">
        <f>O93*H93</f>
        <v>91.656399999999991</v>
      </c>
      <c r="Q93" s="79">
        <v>1E-3</v>
      </c>
      <c r="R93" s="79">
        <f>Q93*H93</f>
        <v>1.2385999999999999</v>
      </c>
      <c r="S93" s="79">
        <v>3.1E-4</v>
      </c>
      <c r="T93" s="80">
        <f>S93*H93</f>
        <v>0.38396599999999997</v>
      </c>
      <c r="AR93" s="81" t="s">
        <v>97</v>
      </c>
      <c r="AT93" s="81" t="s">
        <v>70</v>
      </c>
      <c r="AU93" s="81" t="s">
        <v>39</v>
      </c>
      <c r="AY93" s="9" t="s">
        <v>67</v>
      </c>
      <c r="BE93" s="82">
        <f>IF(N93="základní",J93,0)</f>
        <v>0</v>
      </c>
      <c r="BF93" s="82">
        <f>IF(N93="snížená",J93,0)</f>
        <v>0</v>
      </c>
      <c r="BG93" s="82">
        <f>IF(N93="zákl. přenesená",J93,0)</f>
        <v>0</v>
      </c>
      <c r="BH93" s="82">
        <f>IF(N93="sníž. přenesená",J93,0)</f>
        <v>0</v>
      </c>
      <c r="BI93" s="82">
        <f>IF(N93="nulová",J93,0)</f>
        <v>0</v>
      </c>
      <c r="BJ93" s="9" t="s">
        <v>37</v>
      </c>
      <c r="BK93" s="82">
        <f>ROUND(I93*H93,2)</f>
        <v>0</v>
      </c>
      <c r="BL93" s="9" t="s">
        <v>97</v>
      </c>
      <c r="BM93" s="81" t="s">
        <v>98</v>
      </c>
    </row>
    <row r="94" spans="2:65" s="7" customFormat="1" x14ac:dyDescent="0.2">
      <c r="B94" s="83"/>
      <c r="D94" s="84" t="s">
        <v>86</v>
      </c>
      <c r="E94" s="85" t="s">
        <v>0</v>
      </c>
      <c r="F94" s="86" t="s">
        <v>99</v>
      </c>
      <c r="H94" s="87">
        <v>1238.5999999999999</v>
      </c>
      <c r="L94" s="83"/>
      <c r="M94" s="88"/>
      <c r="T94" s="89"/>
      <c r="AT94" s="85" t="s">
        <v>86</v>
      </c>
      <c r="AU94" s="85" t="s">
        <v>39</v>
      </c>
      <c r="AV94" s="7" t="s">
        <v>39</v>
      </c>
      <c r="AW94" s="7" t="s">
        <v>16</v>
      </c>
      <c r="AX94" s="7" t="s">
        <v>36</v>
      </c>
      <c r="AY94" s="85" t="s">
        <v>67</v>
      </c>
    </row>
    <row r="95" spans="2:65" s="8" customFormat="1" x14ac:dyDescent="0.2">
      <c r="B95" s="90"/>
      <c r="D95" s="84" t="s">
        <v>86</v>
      </c>
      <c r="E95" s="91" t="s">
        <v>0</v>
      </c>
      <c r="F95" s="92" t="s">
        <v>87</v>
      </c>
      <c r="H95" s="93">
        <v>1238.5999999999999</v>
      </c>
      <c r="L95" s="90"/>
      <c r="M95" s="94"/>
      <c r="T95" s="95"/>
      <c r="AT95" s="91" t="s">
        <v>86</v>
      </c>
      <c r="AU95" s="91" t="s">
        <v>39</v>
      </c>
      <c r="AV95" s="8" t="s">
        <v>74</v>
      </c>
      <c r="AW95" s="8" t="s">
        <v>16</v>
      </c>
      <c r="AX95" s="8" t="s">
        <v>37</v>
      </c>
      <c r="AY95" s="91" t="s">
        <v>67</v>
      </c>
    </row>
    <row r="96" spans="2:65" s="1" customFormat="1" ht="24.15" customHeight="1" x14ac:dyDescent="0.2">
      <c r="B96" s="69"/>
      <c r="C96" s="70">
        <v>6</v>
      </c>
      <c r="D96" s="70" t="s">
        <v>70</v>
      </c>
      <c r="E96" s="71" t="s">
        <v>100</v>
      </c>
      <c r="F96" s="72" t="s">
        <v>101</v>
      </c>
      <c r="G96" s="73" t="s">
        <v>73</v>
      </c>
      <c r="H96" s="74">
        <v>1238.5999999999999</v>
      </c>
      <c r="I96" s="110"/>
      <c r="J96" s="75">
        <f>ROUND(I96*H96,2)</f>
        <v>0</v>
      </c>
      <c r="K96" s="76"/>
      <c r="L96" s="17"/>
      <c r="M96" s="77" t="s">
        <v>0</v>
      </c>
      <c r="N96" s="78"/>
      <c r="O96" s="79">
        <v>3.3000000000000002E-2</v>
      </c>
      <c r="P96" s="79">
        <f>O96*H96</f>
        <v>40.873799999999996</v>
      </c>
      <c r="Q96" s="79">
        <v>2.0000000000000001E-4</v>
      </c>
      <c r="R96" s="79">
        <f>Q96*H96</f>
        <v>0.24772</v>
      </c>
      <c r="S96" s="79">
        <v>0</v>
      </c>
      <c r="T96" s="80">
        <f>S96*H96</f>
        <v>0</v>
      </c>
      <c r="AR96" s="81" t="s">
        <v>97</v>
      </c>
      <c r="AT96" s="81" t="s">
        <v>70</v>
      </c>
      <c r="AU96" s="81" t="s">
        <v>39</v>
      </c>
      <c r="AY96" s="9" t="s">
        <v>67</v>
      </c>
      <c r="BE96" s="82">
        <f>IF(N96="základní",J96,0)</f>
        <v>0</v>
      </c>
      <c r="BF96" s="82">
        <f>IF(N96="snížená",J96,0)</f>
        <v>0</v>
      </c>
      <c r="BG96" s="82">
        <f>IF(N96="zákl. přenesená",J96,0)</f>
        <v>0</v>
      </c>
      <c r="BH96" s="82">
        <f>IF(N96="sníž. přenesená",J96,0)</f>
        <v>0</v>
      </c>
      <c r="BI96" s="82">
        <f>IF(N96="nulová",J96,0)</f>
        <v>0</v>
      </c>
      <c r="BJ96" s="9" t="s">
        <v>37</v>
      </c>
      <c r="BK96" s="82">
        <f>ROUND(I96*H96,2)</f>
        <v>0</v>
      </c>
      <c r="BL96" s="9" t="s">
        <v>97</v>
      </c>
      <c r="BM96" s="81" t="s">
        <v>102</v>
      </c>
    </row>
    <row r="97" spans="2:65" s="1" customFormat="1" ht="24.15" customHeight="1" x14ac:dyDescent="0.2">
      <c r="B97" s="69"/>
      <c r="C97" s="70">
        <v>7</v>
      </c>
      <c r="D97" s="70" t="s">
        <v>70</v>
      </c>
      <c r="E97" s="71" t="s">
        <v>114</v>
      </c>
      <c r="F97" s="72" t="s">
        <v>115</v>
      </c>
      <c r="G97" s="73" t="s">
        <v>73</v>
      </c>
      <c r="H97" s="74">
        <v>9</v>
      </c>
      <c r="I97" s="110"/>
      <c r="J97" s="75">
        <f>ROUND(I97*H97,2)</f>
        <v>0</v>
      </c>
      <c r="K97" s="76"/>
      <c r="L97" s="17"/>
      <c r="M97" s="77"/>
      <c r="N97" s="78"/>
      <c r="O97" s="79"/>
      <c r="P97" s="79"/>
      <c r="Q97" s="79"/>
      <c r="R97" s="79"/>
      <c r="S97" s="79"/>
      <c r="T97" s="80"/>
      <c r="AR97" s="81"/>
      <c r="AT97" s="81"/>
      <c r="AU97" s="81"/>
      <c r="AY97" s="9"/>
      <c r="BE97" s="82"/>
      <c r="BF97" s="82"/>
      <c r="BG97" s="82"/>
      <c r="BH97" s="82"/>
      <c r="BI97" s="82"/>
      <c r="BJ97" s="9"/>
      <c r="BK97" s="82"/>
      <c r="BL97" s="9"/>
      <c r="BM97" s="81"/>
    </row>
    <row r="98" spans="2:65" s="1" customFormat="1" ht="33" customHeight="1" x14ac:dyDescent="0.2">
      <c r="B98" s="69"/>
      <c r="C98" s="70">
        <v>8</v>
      </c>
      <c r="D98" s="70" t="s">
        <v>70</v>
      </c>
      <c r="E98" s="71" t="s">
        <v>104</v>
      </c>
      <c r="F98" s="72" t="s">
        <v>105</v>
      </c>
      <c r="G98" s="73" t="s">
        <v>73</v>
      </c>
      <c r="H98" s="74">
        <v>1238.5999999999999</v>
      </c>
      <c r="I98" s="110"/>
      <c r="J98" s="75">
        <f>ROUND(I98*H98,2)</f>
        <v>0</v>
      </c>
      <c r="K98" s="76"/>
      <c r="L98" s="17"/>
      <c r="M98" s="96" t="s">
        <v>0</v>
      </c>
      <c r="N98" s="97"/>
      <c r="O98" s="98">
        <v>0.104</v>
      </c>
      <c r="P98" s="98">
        <f>O98*H98</f>
        <v>128.81439999999998</v>
      </c>
      <c r="Q98" s="98">
        <v>2.9E-4</v>
      </c>
      <c r="R98" s="98">
        <f>Q98*H98</f>
        <v>0.35919399999999996</v>
      </c>
      <c r="S98" s="98">
        <v>0</v>
      </c>
      <c r="T98" s="99">
        <f>S98*H98</f>
        <v>0</v>
      </c>
      <c r="AR98" s="81" t="s">
        <v>97</v>
      </c>
      <c r="AT98" s="81" t="s">
        <v>70</v>
      </c>
      <c r="AU98" s="81" t="s">
        <v>39</v>
      </c>
      <c r="AY98" s="9" t="s">
        <v>67</v>
      </c>
      <c r="BE98" s="82">
        <f>IF(N98="základní",J98,0)</f>
        <v>0</v>
      </c>
      <c r="BF98" s="82">
        <f>IF(N98="snížená",J98,0)</f>
        <v>0</v>
      </c>
      <c r="BG98" s="82">
        <f>IF(N98="zákl. přenesená",J98,0)</f>
        <v>0</v>
      </c>
      <c r="BH98" s="82">
        <f>IF(N98="sníž. přenesená",J98,0)</f>
        <v>0</v>
      </c>
      <c r="BI98" s="82">
        <f>IF(N98="nulová",J98,0)</f>
        <v>0</v>
      </c>
      <c r="BJ98" s="9" t="s">
        <v>37</v>
      </c>
      <c r="BK98" s="82">
        <f>ROUND(I98*H98,2)</f>
        <v>0</v>
      </c>
      <c r="BL98" s="9" t="s">
        <v>97</v>
      </c>
      <c r="BM98" s="81" t="s">
        <v>106</v>
      </c>
    </row>
    <row r="99" spans="2:65" s="1" customFormat="1" ht="6.9" customHeight="1" x14ac:dyDescent="0.2">
      <c r="B99" s="19"/>
      <c r="C99" s="20"/>
      <c r="D99" s="20"/>
      <c r="E99" s="20"/>
      <c r="F99" s="20"/>
      <c r="G99" s="20"/>
      <c r="H99" s="20"/>
      <c r="I99" s="20"/>
      <c r="J99" s="20"/>
      <c r="K99" s="20"/>
      <c r="L99" s="17"/>
    </row>
  </sheetData>
  <autoFilter ref="C82:K98" xr:uid="{00000000-0009-0000-0000-000001000000}"/>
  <mergeCells count="8">
    <mergeCell ref="E49:H49"/>
    <mergeCell ref="E73:H73"/>
    <mergeCell ref="E75:H75"/>
    <mergeCell ref="E7:H7"/>
    <mergeCell ref="E9:H9"/>
    <mergeCell ref="E18:H18"/>
    <mergeCell ref="E27:H27"/>
    <mergeCell ref="E47:H47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6</vt:i4>
      </vt:variant>
    </vt:vector>
  </HeadingPairs>
  <TitlesOfParts>
    <vt:vector size="9" baseType="lpstr">
      <vt:lpstr>Nabídková cena celkem</vt:lpstr>
      <vt:lpstr>TU</vt:lpstr>
      <vt:lpstr>DK</vt:lpstr>
      <vt:lpstr>DK!Názvy_tisku</vt:lpstr>
      <vt:lpstr>'Nabídková cena celkem'!Názvy_tisku</vt:lpstr>
      <vt:lpstr>TU!Názvy_tisku</vt:lpstr>
      <vt:lpstr>DK!Oblast_tisku</vt:lpstr>
      <vt:lpstr>'Nabídková cena celkem'!Oblast_tisku</vt:lpstr>
      <vt:lpstr>TU!Oblast_tisku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LENKA-PRACE-202\lenka.benesova</dc:creator>
  <cp:lastModifiedBy>Nikola Petráčková</cp:lastModifiedBy>
  <cp:lastPrinted>2026-02-26T12:45:02Z</cp:lastPrinted>
  <dcterms:created xsi:type="dcterms:W3CDTF">2025-11-21T09:48:26Z</dcterms:created>
  <dcterms:modified xsi:type="dcterms:W3CDTF">2026-03-16T10:14:37Z</dcterms:modified>
</cp:coreProperties>
</file>