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SOUTĚŽE 2026\66 - Výmalba vnitřních prostor\A ZD\"/>
    </mc:Choice>
  </mc:AlternateContent>
  <xr:revisionPtr revIDLastSave="0" documentId="13_ncr:1_{8637D372-DF37-4D54-A50C-D68968B12A09}" xr6:coauthVersionLast="47" xr6:coauthVersionMax="47" xr10:uidLastSave="{00000000-0000-0000-0000-000000000000}"/>
  <bookViews>
    <workbookView xWindow="-108" yWindow="-108" windowWidth="23256" windowHeight="12456" tabRatio="970" xr2:uid="{00000000-000D-0000-FFFF-FFFF00000000}"/>
  </bookViews>
  <sheets>
    <sheet name="Nabídková cena celkem" sheetId="27" r:id="rId1"/>
    <sheet name="RK" sheetId="24" r:id="rId2"/>
    <sheet name="DO" sheetId="26" r:id="rId3"/>
    <sheet name="RO" sheetId="25" r:id="rId4"/>
  </sheets>
  <definedNames>
    <definedName name="_xlnm._FilterDatabase" localSheetId="2" hidden="1">DO!$C$82:$K$96</definedName>
    <definedName name="_xlnm._FilterDatabase" localSheetId="1" hidden="1">RK!$C$82:$K$96</definedName>
    <definedName name="_xlnm._FilterDatabase" localSheetId="3" hidden="1">RO!$C$82:$K$96</definedName>
    <definedName name="_xlnm.Print_Titles" localSheetId="2">DO!$82:$82</definedName>
    <definedName name="_xlnm.Print_Titles" localSheetId="0">'Nabídková cena celkem'!$3:$5</definedName>
    <definedName name="_xlnm.Print_Titles" localSheetId="1">RK!$82:$82</definedName>
    <definedName name="_xlnm.Print_Titles" localSheetId="3">RO!$82:$82</definedName>
    <definedName name="_xlnm.Print_Area" localSheetId="2">DO!$C$4:$J$39,DO!$C$44:$J$64,DO!$C$70:$J$96</definedName>
    <definedName name="_xlnm.Print_Area" localSheetId="0">'Nabídková cena celkem'!$A$3:$G$13</definedName>
    <definedName name="_xlnm.Print_Area" localSheetId="1">RK!$C$4:$J$39,RK!$C$44:$J$64,RK!$C$70:$J$96</definedName>
    <definedName name="_xlnm.Print_Area" localSheetId="3">RO!$C$4:$J$39,RO!$C$44:$J$64,RO!$C$70:$J$96</definedName>
  </definedNames>
  <calcPr calcId="191029"/>
</workbook>
</file>

<file path=xl/calcChain.xml><?xml version="1.0" encoding="utf-8"?>
<calcChain xmlns="http://schemas.openxmlformats.org/spreadsheetml/2006/main">
  <c r="J95" i="26" l="1"/>
  <c r="J95" i="25"/>
  <c r="J95" i="24"/>
  <c r="J96" i="26"/>
  <c r="J94" i="26"/>
  <c r="J93" i="26"/>
  <c r="J90" i="26"/>
  <c r="J89" i="26"/>
  <c r="J88" i="26"/>
  <c r="J86" i="26"/>
  <c r="J85" i="26" s="1"/>
  <c r="J60" i="26" s="1"/>
  <c r="J80" i="26"/>
  <c r="F80" i="26"/>
  <c r="J79" i="26"/>
  <c r="F79" i="26"/>
  <c r="J77" i="26"/>
  <c r="F77" i="26"/>
  <c r="E75" i="26"/>
  <c r="E73" i="26"/>
  <c r="J54" i="26"/>
  <c r="F54" i="26"/>
  <c r="J53" i="26"/>
  <c r="F53" i="26"/>
  <c r="J51" i="26"/>
  <c r="F51" i="26"/>
  <c r="E49" i="26"/>
  <c r="E47" i="26"/>
  <c r="J37" i="26"/>
  <c r="F37" i="26"/>
  <c r="J36" i="26"/>
  <c r="F36" i="26"/>
  <c r="J35" i="26"/>
  <c r="F35" i="26"/>
  <c r="J96" i="25"/>
  <c r="J94" i="25"/>
  <c r="J93" i="25"/>
  <c r="J90" i="25"/>
  <c r="J89" i="25"/>
  <c r="J88" i="25"/>
  <c r="J87" i="25" s="1"/>
  <c r="J61" i="25" s="1"/>
  <c r="J86" i="25"/>
  <c r="J85" i="25" s="1"/>
  <c r="J80" i="25"/>
  <c r="F80" i="25"/>
  <c r="J79" i="25"/>
  <c r="F79" i="25"/>
  <c r="J77" i="25"/>
  <c r="F77" i="25"/>
  <c r="E75" i="25"/>
  <c r="E73" i="25"/>
  <c r="J54" i="25"/>
  <c r="F54" i="25"/>
  <c r="J53" i="25"/>
  <c r="F53" i="25"/>
  <c r="J51" i="25"/>
  <c r="F51" i="25"/>
  <c r="E49" i="25"/>
  <c r="E47" i="25"/>
  <c r="J37" i="25"/>
  <c r="F37" i="25"/>
  <c r="J36" i="25"/>
  <c r="F36" i="25"/>
  <c r="J35" i="25"/>
  <c r="F35" i="25"/>
  <c r="J96" i="24"/>
  <c r="J94" i="24"/>
  <c r="J93" i="24"/>
  <c r="J90" i="24"/>
  <c r="J89" i="24"/>
  <c r="J88" i="24"/>
  <c r="J86" i="24"/>
  <c r="J85" i="24" s="1"/>
  <c r="J80" i="24"/>
  <c r="F80" i="24"/>
  <c r="J79" i="24"/>
  <c r="F79" i="24"/>
  <c r="J77" i="24"/>
  <c r="F77" i="24"/>
  <c r="E75" i="24"/>
  <c r="E73" i="24"/>
  <c r="J54" i="24"/>
  <c r="F54" i="24"/>
  <c r="J53" i="24"/>
  <c r="F53" i="24"/>
  <c r="J51" i="24"/>
  <c r="F51" i="24"/>
  <c r="E49" i="24"/>
  <c r="E47" i="24"/>
  <c r="J37" i="24"/>
  <c r="F37" i="24"/>
  <c r="J36" i="24"/>
  <c r="F36" i="24"/>
  <c r="J35" i="24"/>
  <c r="F35" i="24"/>
  <c r="J87" i="26" l="1"/>
  <c r="J61" i="26" s="1"/>
  <c r="J92" i="25"/>
  <c r="J91" i="25" s="1"/>
  <c r="J62" i="25" s="1"/>
  <c r="J92" i="24"/>
  <c r="J91" i="24" s="1"/>
  <c r="J62" i="24" s="1"/>
  <c r="J92" i="26"/>
  <c r="J91" i="26" s="1"/>
  <c r="J62" i="26" s="1"/>
  <c r="J60" i="25"/>
  <c r="J84" i="25"/>
  <c r="J87" i="24"/>
  <c r="J61" i="24" s="1"/>
  <c r="J60" i="24"/>
  <c r="J84" i="26" l="1"/>
  <c r="J83" i="26" s="1"/>
  <c r="J30" i="26" s="1"/>
  <c r="G8" i="27" s="1"/>
  <c r="J63" i="24"/>
  <c r="J63" i="25"/>
  <c r="J63" i="26"/>
  <c r="J83" i="25"/>
  <c r="J30" i="25" s="1"/>
  <c r="G9" i="27" s="1"/>
  <c r="J59" i="25"/>
  <c r="J58" i="25" s="1"/>
  <c r="J84" i="24"/>
  <c r="J83" i="24" s="1"/>
  <c r="J30" i="24" s="1"/>
  <c r="G7" i="27" s="1"/>
  <c r="G11" i="27" l="1"/>
  <c r="G12" i="27" s="1"/>
  <c r="G13" i="27" s="1"/>
  <c r="J59" i="26"/>
  <c r="J58" i="26" s="1"/>
  <c r="J59" i="24"/>
  <c r="J58" i="24" s="1"/>
  <c r="J33" i="26"/>
  <c r="J39" i="26" s="1"/>
  <c r="F33" i="26"/>
  <c r="J33" i="25"/>
  <c r="J39" i="25" s="1"/>
  <c r="F33" i="25"/>
  <c r="F33" i="24"/>
  <c r="J33" i="24"/>
  <c r="J39" i="24" s="1"/>
</calcChain>
</file>

<file path=xl/sharedStrings.xml><?xml version="1.0" encoding="utf-8"?>
<sst xmlns="http://schemas.openxmlformats.org/spreadsheetml/2006/main" count="423" uniqueCount="98">
  <si>
    <t/>
  </si>
  <si>
    <t>Stavba:</t>
  </si>
  <si>
    <t>KSO:</t>
  </si>
  <si>
    <t>CC-CZ:</t>
  </si>
  <si>
    <t>Místo:</t>
  </si>
  <si>
    <t>Datum: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</si>
  <si>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</si>
  <si>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</si>
  <si>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</si>
  <si>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</si>
  <si>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</si>
  <si>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</si>
  <si>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</si>
  <si>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</si>
  <si>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</si>
  <si>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</si>
  <si>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</si>
  <si>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</si>
  <si>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</si>
  <si>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</si>
  <si>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</si>
  <si>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</si>
  <si>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</si>
  <si>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</si>
  <si>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</si>
  <si>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</si>
  <si>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</si>
  <si>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</si>
  <si>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</si>
  <si>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Popis</t>
  </si>
  <si>
    <t>Typ</t>
  </si>
  <si>
    <t>D</t>
  </si>
  <si>
    <t>1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</si>
  <si>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</si>
  <si>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</si>
  <si>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</si>
  <si>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</si>
  <si>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</si>
  <si>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</si>
  <si>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</si>
  <si>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</si>
  <si>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6 - Úpravy povrchů, podlahy a osazování výplní</t>
  </si>
  <si>
    <t xml:space="preserve">    997 - Doprava suti a vybouraných hmot</t>
  </si>
  <si>
    <t>PSV - Práce a dodávky PSV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</si>
  <si>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</si>
  <si>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</si>
  <si>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</si>
  <si>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</si>
  <si>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</si>
  <si>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</si>
  <si>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</si>
  <si>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</si>
  <si>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</si>
  <si>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</si>
  <si>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6</t>
  </si>
  <si>
    <t>Úpravy povrchů, podlahy a osazování výplní</t>
  </si>
  <si>
    <t>K</t>
  </si>
  <si>
    <t>619991001</t>
  </si>
  <si>
    <t>Zakrytí podlah, stěn, svislých ploch, samostatných konstrukcí a prvků  PE fólií</t>
  </si>
  <si>
    <t>m2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</si>
  <si>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</si>
  <si>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</si>
  <si>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</si>
  <si>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</si>
  <si>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</si>
  <si>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3</t>
  </si>
  <si>
    <t>997013501</t>
  </si>
  <si>
    <t>Odvoz suti a vybouraných hmot na skládku nebo meziskládku do 1 km se složením</t>
  </si>
  <si>
    <t>997013631</t>
  </si>
  <si>
    <t>Poplatek za uložení na skládce (skládkovné) stavebního odpadu směsného kód odpadu 17 09 04</t>
  </si>
  <si>
    <t>PSV</t>
  </si>
  <si>
    <t>Práce a dodávky PSV</t>
  </si>
  <si>
    <t>784</t>
  </si>
  <si>
    <t>Dokončovací práce - malby a tapety</t>
  </si>
  <si>
    <t>784121001</t>
  </si>
  <si>
    <t>Oškrabání malby v místnostech v do 3,80 m</t>
  </si>
  <si>
    <t>784181121</t>
  </si>
  <si>
    <t>Hloubková jednonásobná bezbarvá penetrace podkladu v místnostech v do 3,80 m</t>
  </si>
  <si>
    <t>8</t>
  </si>
  <si>
    <t>784211101</t>
  </si>
  <si>
    <t>Dvojnásobné bílé malby ze směsí za mokra výborně oděruvzdorných v místnostech v do 3,80 m</t>
  </si>
  <si>
    <t>20. 11. 2025</t>
  </si>
  <si>
    <t xml:space="preserve">Pod Budínem 1179, 516 01 Rychnov nad Kněžnou </t>
  </si>
  <si>
    <t xml:space="preserve">ulice 5. května 70, 517 61 Rokytnice v Orlických </t>
  </si>
  <si>
    <t xml:space="preserve">Mělčanská 788, 518 01 Dobruška </t>
  </si>
  <si>
    <t>784161401</t>
  </si>
  <si>
    <t>Celoplošné vyhlazení podkladu sádrovou stěrkou v místnostech v do 3,80 m</t>
  </si>
  <si>
    <t>Výmalba vnitřních prostor chodeb, sociálních zařízení, vrátnice a kanceláří v administrativní budově v Rychnově nad Kněžnou - 476 m2</t>
  </si>
  <si>
    <t>Výmalba vnitřních prostor administrativní budovy v Rokytnici v Orlických horách  - 942 m2</t>
  </si>
  <si>
    <t>Výmalba vnitřních prostor administrativní budovy a dílny v Rokytnici v Orlických horách - 942 m2</t>
  </si>
  <si>
    <t>Výmalba vnitřních prostor admin. budovy v Dobrušce  - 524 m2</t>
  </si>
  <si>
    <t>Nabídková cena v Kč bez DPH</t>
  </si>
  <si>
    <t>DPH v Kč</t>
  </si>
  <si>
    <t>Nabídková cena  v Kč včetně DPH</t>
  </si>
  <si>
    <t>Výmalba vnitřních prostor budov v areálu cestmistrovství Rychnov nad Kněžnou, Dobruška a Rokytnice v O. h</t>
  </si>
  <si>
    <t>Rychnov nad Kněžnou</t>
  </si>
  <si>
    <t>Dobruška</t>
  </si>
  <si>
    <t>Rokytnice v O.h.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</si>
</sst>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"/>
  </numFmts>
  <fonts count="24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b/>
      <sz val="12"/>
      <color rgb="FF800000"/>
      <name val="Arial CE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0" fontId="1" fillId="0" borderId="0"/>
    <xf numFmtId="0" fontId="20" fillId="0" borderId="0"/>
  </cellStyleXfs>
  <cellXfs count="1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0" fillId="0" borderId="3" xfId="0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4" fontId="15" fillId="0" borderId="0" xfId="0" applyNumberFormat="1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166" fontId="14" fillId="0" borderId="14" xfId="0" applyNumberFormat="1" applyFont="1" applyBorder="1" applyAlignment="1" applyProtection="1">
      <alignment vertical="center"/>
      <protection locked="0"/>
    </xf>
    <xf numFmtId="4" fontId="14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4" fontId="15" fillId="3" borderId="0" xfId="0" applyNumberFormat="1" applyFont="1" applyFill="1" applyAlignment="1">
      <alignment vertical="center"/>
    </xf>
    <xf numFmtId="49" fontId="14" fillId="0" borderId="10" xfId="0" applyNumberFormat="1" applyFont="1" applyBorder="1" applyAlignment="1" applyProtection="1">
      <alignment horizontal="left" vertical="center" wrapText="1"/>
      <protection locked="0"/>
    </xf>
    <xf numFmtId="4" fontId="14" fillId="0" borderId="12" xfId="0" applyNumberFormat="1" applyFont="1" applyBorder="1" applyAlignment="1" applyProtection="1">
      <alignment vertical="center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166" fontId="14" fillId="0" borderId="15" xfId="3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left"/>
    </xf>
    <xf numFmtId="0" fontId="9" fillId="0" borderId="15" xfId="0" applyFont="1" applyBorder="1"/>
    <xf numFmtId="166" fontId="14" fillId="0" borderId="15" xfId="1" applyNumberFormat="1" applyFont="1" applyBorder="1" applyAlignment="1">
      <alignment vertical="center"/>
    </xf>
    <xf numFmtId="166" fontId="14" fillId="0" borderId="15" xfId="0" applyNumberFormat="1" applyFont="1" applyBorder="1" applyAlignment="1">
      <alignment vertical="center"/>
    </xf>
    <xf numFmtId="4" fontId="14" fillId="3" borderId="14" xfId="0" applyNumberFormat="1" applyFont="1" applyFill="1" applyBorder="1" applyAlignment="1" applyProtection="1">
      <alignment vertical="center"/>
      <protection locked="0"/>
    </xf>
    <xf numFmtId="4" fontId="14" fillId="3" borderId="1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4"/>
    <xf numFmtId="0" fontId="1" fillId="0" borderId="0" xfId="4" applyAlignment="1">
      <alignment horizontal="right"/>
    </xf>
    <xf numFmtId="0" fontId="21" fillId="4" borderId="16" xfId="5" applyFont="1" applyFill="1" applyBorder="1" applyAlignment="1">
      <alignment horizontal="center" vertical="center" wrapText="1"/>
    </xf>
    <xf numFmtId="0" fontId="21" fillId="4" borderId="17" xfId="5" applyFont="1" applyFill="1" applyBorder="1" applyAlignment="1">
      <alignment horizontal="center" vertical="center" wrapText="1"/>
    </xf>
    <xf numFmtId="0" fontId="21" fillId="4" borderId="18" xfId="5" applyFont="1" applyFill="1" applyBorder="1" applyAlignment="1">
      <alignment horizontal="center" vertical="center" wrapText="1"/>
    </xf>
    <xf numFmtId="0" fontId="21" fillId="4" borderId="19" xfId="5" applyFont="1" applyFill="1" applyBorder="1" applyAlignment="1">
      <alignment horizontal="center" vertical="center" wrapText="1"/>
    </xf>
    <xf numFmtId="0" fontId="21" fillId="4" borderId="20" xfId="5" applyFont="1" applyFill="1" applyBorder="1" applyAlignment="1">
      <alignment horizontal="center" vertical="center" wrapText="1"/>
    </xf>
    <xf numFmtId="0" fontId="21" fillId="4" borderId="21" xfId="5" applyFont="1" applyFill="1" applyBorder="1" applyAlignment="1">
      <alignment horizontal="center" vertical="center" wrapText="1"/>
    </xf>
    <xf numFmtId="0" fontId="18" fillId="0" borderId="0" xfId="4" applyFont="1" applyAlignment="1">
      <alignment horizontal="left" vertical="top"/>
    </xf>
    <xf numFmtId="0" fontId="22" fillId="0" borderId="0" xfId="4" applyFont="1" applyAlignment="1">
      <alignment horizontal="left" vertical="center" wrapText="1"/>
    </xf>
    <xf numFmtId="0" fontId="23" fillId="0" borderId="0" xfId="4" applyFont="1" applyAlignment="1">
      <alignment vertical="center"/>
    </xf>
    <xf numFmtId="0" fontId="22" fillId="0" borderId="22" xfId="4" applyFont="1" applyBorder="1" applyAlignment="1">
      <alignment horizontal="left" vertical="center"/>
    </xf>
    <xf numFmtId="0" fontId="22" fillId="0" borderId="23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44" fontId="22" fillId="0" borderId="25" xfId="4" applyNumberFormat="1" applyFont="1" applyBorder="1" applyAlignment="1">
      <alignment vertical="center"/>
    </xf>
    <xf numFmtId="0" fontId="22" fillId="0" borderId="0" xfId="4" applyFont="1" applyAlignment="1">
      <alignment horizontal="right" vertical="center"/>
    </xf>
    <xf numFmtId="0" fontId="22" fillId="0" borderId="0" xfId="4" applyFont="1" applyAlignment="1">
      <alignment horizontal="left" vertical="center"/>
    </xf>
    <xf numFmtId="0" fontId="22" fillId="0" borderId="0" xfId="4" applyFont="1" applyAlignment="1">
      <alignment vertical="center"/>
    </xf>
    <xf numFmtId="44" fontId="23" fillId="0" borderId="0" xfId="4" applyNumberFormat="1" applyFont="1" applyAlignment="1">
      <alignment vertical="center"/>
    </xf>
    <xf numFmtId="0" fontId="22" fillId="0" borderId="26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/>
    </xf>
    <xf numFmtId="44" fontId="22" fillId="5" borderId="28" xfId="4" applyNumberFormat="1" applyFont="1" applyFill="1" applyBorder="1" applyAlignment="1">
      <alignment vertical="center"/>
    </xf>
    <xf numFmtId="9" fontId="19" fillId="0" borderId="29" xfId="4" applyNumberFormat="1" applyFont="1" applyBorder="1" applyAlignment="1">
      <alignment horizontal="left"/>
    </xf>
    <xf numFmtId="0" fontId="19" fillId="0" borderId="30" xfId="4" applyFont="1" applyBorder="1"/>
    <xf numFmtId="0" fontId="19" fillId="0" borderId="31" xfId="4" applyFont="1" applyBorder="1"/>
    <xf numFmtId="44" fontId="19" fillId="0" borderId="28" xfId="4" applyNumberFormat="1" applyFont="1" applyBorder="1"/>
    <xf numFmtId="44" fontId="19" fillId="6" borderId="32" xfId="4" applyNumberFormat="1" applyFont="1" applyFill="1" applyBorder="1"/>
    <xf numFmtId="0" fontId="22" fillId="0" borderId="0" xfId="4" applyFont="1" applyAlignment="1">
      <alignment horizontal="left"/>
    </xf>
  </cellXfs>
  <cellStyles count="6">
    <cellStyle name="Excel Built-in Normal" xfId="5" xr:uid="{3D6CA223-CAA9-496D-B764-2198ADDC6690}"/>
    <cellStyle name="Měna 2" xfId="2" xr:uid="{449454D9-49DC-4844-8B78-4799C7FF48BE}"/>
    <cellStyle name="Normální" xfId="0" builtinId="0" customBuiltin="1"/>
    <cellStyle name="Normální 2" xfId="1" xr:uid="{2B31A1CA-DA05-455A-9DD4-DC69F05A409C}"/>
    <cellStyle name="Normální 2 2" xfId="3" xr:uid="{CEBAA1B0-F244-483E-9281-9243A15045AF}"/>
    <cellStyle name="Normální 3" xfId="4" xr:uid="{63CDE2F4-1DEE-4D5B-B9AD-25CDB8669276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6FCB4B-4A6A-4FE4-A08A-07DB6DC5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637BD9-B764-49FF-A7A4-9542B4C06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2B323A6-FDAC-45E9-AE71-CD816C01D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FE54A355-02C1-448E-BA10-E7A2CB7CF254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F740F-ABD7-41CA-9F28-FA6BC02B7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CD403F-2A45-41D3-9964-090F71C79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BC4250-68F1-489D-943F-4E1C2214D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32ECFC74-1BAD-4041-996D-0B39F5D083D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F2483F-A240-4C58-9AAC-DE7C9C5C1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43</xdr:row>
      <xdr:rowOff>0</xdr:rowOff>
    </xdr:from>
    <xdr:to>
      <xdr:col>9</xdr:col>
      <xdr:colOff>1216025</xdr:colOff>
      <xdr:row>47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97F72A-C1D8-472C-ADFB-C1EA3390E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6953250"/>
          <a:ext cx="990600" cy="885825"/>
        </a:xfrm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7B84808-186D-440E-9794-B4F580E32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3925" y="12230100"/>
          <a:ext cx="990600" cy="885825"/>
        </a:xfrm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65EC7ED0-04E8-4589-93A8-42A3FC2C9A03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1A36-BD98-4361-B5B6-7CB6E2C2D7C2}">
  <sheetPr>
    <pageSetUpPr fitToPage="1"/>
  </sheetPr>
  <dimension ref="A2:N15"/>
  <sheetViews>
    <sheetView tabSelected="1" workbookViewId="0">
      <selection activeCell="G10" sqref="G10"/>
    </sheetView>
  </sheetViews>
  <sheetFormatPr defaultRowHeight="14.4" x14ac:dyDescent="0.3"/>
  <cols>
    <col min="1" max="1" width="4.28515625" style="87" customWidth="1"/>
    <col min="2" max="2" width="6.42578125" style="88" customWidth="1"/>
    <col min="3" max="3" width="15" style="87" customWidth="1"/>
    <col min="4" max="4" width="9.85546875" style="87" customWidth="1"/>
    <col min="5" max="5" width="8.42578125" style="87" customWidth="1"/>
    <col min="6" max="6" width="31.42578125" style="87" customWidth="1"/>
    <col min="7" max="7" width="67.28515625" style="87" customWidth="1"/>
    <col min="8" max="16384" width="9.140625" style="87"/>
  </cols>
  <sheetData>
    <row r="2" spans="1:14" ht="15" thickBot="1" x14ac:dyDescent="0.35"/>
    <row r="3" spans="1:14" ht="15" customHeight="1" x14ac:dyDescent="0.3">
      <c r="A3" s="89" t="s">
        <v>94</v>
      </c>
      <c r="B3" s="90"/>
      <c r="C3" s="90"/>
      <c r="D3" s="90"/>
      <c r="E3" s="90"/>
      <c r="F3" s="90"/>
      <c r="G3" s="91"/>
    </row>
    <row r="4" spans="1:14" ht="80.7" customHeight="1" thickBot="1" x14ac:dyDescent="0.35">
      <c r="A4" s="92"/>
      <c r="B4" s="93"/>
      <c r="C4" s="93"/>
      <c r="D4" s="93"/>
      <c r="E4" s="93"/>
      <c r="F4" s="93"/>
      <c r="G4" s="94"/>
      <c r="H4" s="95"/>
      <c r="I4" s="95"/>
      <c r="J4" s="95"/>
      <c r="K4" s="95"/>
      <c r="L4" s="95"/>
      <c r="M4" s="95"/>
      <c r="N4" s="95"/>
    </row>
    <row r="5" spans="1:14" ht="14.7" customHeight="1" x14ac:dyDescent="0.3"/>
    <row r="6" spans="1:14" ht="14.7" customHeight="1" x14ac:dyDescent="0.3">
      <c r="A6" s="96"/>
      <c r="B6" s="96"/>
      <c r="C6" s="96"/>
      <c r="D6" s="96"/>
      <c r="E6" s="96"/>
      <c r="F6" s="96"/>
      <c r="G6" s="96"/>
    </row>
    <row r="7" spans="1:14" x14ac:dyDescent="0.3">
      <c r="A7" s="97"/>
      <c r="B7" s="98" t="s">
        <v>95</v>
      </c>
      <c r="C7" s="99"/>
      <c r="D7" s="99"/>
      <c r="E7" s="99"/>
      <c r="F7" s="100"/>
      <c r="G7" s="101">
        <f>RK!J30</f>
        <v>0</v>
      </c>
    </row>
    <row r="8" spans="1:14" x14ac:dyDescent="0.3">
      <c r="A8" s="97"/>
      <c r="B8" s="98" t="s">
        <v>96</v>
      </c>
      <c r="C8" s="99"/>
      <c r="D8" s="99"/>
      <c r="E8" s="99"/>
      <c r="F8" s="100"/>
      <c r="G8" s="101">
        <f>DO!J30</f>
        <v>0</v>
      </c>
    </row>
    <row r="9" spans="1:14" x14ac:dyDescent="0.3">
      <c r="A9" s="97"/>
      <c r="B9" s="98" t="s">
        <v>97</v>
      </c>
      <c r="C9" s="99"/>
      <c r="D9" s="99"/>
      <c r="E9" s="99"/>
      <c r="F9" s="100"/>
      <c r="G9" s="101">
        <f>RO!J30</f>
        <v>0</v>
      </c>
    </row>
    <row r="10" spans="1:14" ht="15" thickBot="1" x14ac:dyDescent="0.35">
      <c r="A10" s="97"/>
      <c r="B10" s="102"/>
      <c r="C10" s="103"/>
      <c r="D10" s="104"/>
      <c r="E10" s="97"/>
      <c r="F10" s="97"/>
      <c r="G10" s="105"/>
    </row>
    <row r="11" spans="1:14" ht="15" thickBot="1" x14ac:dyDescent="0.35">
      <c r="A11" s="97"/>
      <c r="B11" s="106" t="s">
        <v>91</v>
      </c>
      <c r="C11" s="107"/>
      <c r="D11" s="107"/>
      <c r="E11" s="107"/>
      <c r="F11" s="107"/>
      <c r="G11" s="108">
        <f>SUM(G7:G9)</f>
        <v>0</v>
      </c>
    </row>
    <row r="12" spans="1:14" ht="15" thickBot="1" x14ac:dyDescent="0.35">
      <c r="B12" s="109">
        <v>0.21</v>
      </c>
      <c r="C12" s="110" t="s">
        <v>92</v>
      </c>
      <c r="D12" s="110"/>
      <c r="E12" s="110"/>
      <c r="F12" s="111"/>
      <c r="G12" s="112">
        <f>G11*B12</f>
        <v>0</v>
      </c>
    </row>
    <row r="13" spans="1:14" ht="15" thickBot="1" x14ac:dyDescent="0.35">
      <c r="B13" s="106" t="s">
        <v>93</v>
      </c>
      <c r="C13" s="107"/>
      <c r="D13" s="107"/>
      <c r="E13" s="107"/>
      <c r="F13" s="107"/>
      <c r="G13" s="113">
        <f>G12+G11</f>
        <v>0</v>
      </c>
    </row>
    <row r="15" spans="1:14" x14ac:dyDescent="0.3">
      <c r="F15" s="114"/>
      <c r="G15" s="114"/>
    </row>
  </sheetData>
  <mergeCells count="8">
    <mergeCell ref="B11:F11"/>
    <mergeCell ref="B13:F13"/>
    <mergeCell ref="A3:G4"/>
    <mergeCell ref="H4:N4"/>
    <mergeCell ref="A6:G6"/>
    <mergeCell ref="B7:F7"/>
    <mergeCell ref="B8:F8"/>
    <mergeCell ref="B9:F9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FE2F-8DA3-4978-8977-988995F8C125}">
  <sheetPr>
    <tabColor theme="6" tint="0.79998168889431442"/>
    <pageSetUpPr fitToPage="1"/>
  </sheetPr>
  <dimension ref="B2:L97"/>
  <sheetViews>
    <sheetView showGridLines="0" topLeftCell="A67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1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1" t="s">
        <v>87</v>
      </c>
      <c r="F7" s="82"/>
      <c r="G7" s="82"/>
      <c r="H7" s="82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3" t="s">
        <v>87</v>
      </c>
      <c r="F9" s="84"/>
      <c r="G9" s="84"/>
      <c r="H9" s="84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82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5" t="s">
        <v>11</v>
      </c>
      <c r="F18" s="85"/>
      <c r="G18" s="85"/>
      <c r="H18" s="85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6" t="s">
        <v>0</v>
      </c>
      <c r="F27" s="86"/>
      <c r="G27" s="86"/>
      <c r="H27" s="86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8" t="s">
        <v>15</v>
      </c>
      <c r="E30" s="62"/>
      <c r="F30" s="62"/>
      <c r="G30" s="62"/>
      <c r="H30" s="62"/>
      <c r="I30" s="62"/>
      <c r="J30" s="69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3" t="s">
        <v>25</v>
      </c>
      <c r="E39" s="64"/>
      <c r="F39" s="64"/>
      <c r="G39" s="65" t="s">
        <v>26</v>
      </c>
      <c r="H39" s="66" t="s">
        <v>27</v>
      </c>
      <c r="I39" s="64"/>
      <c r="J39" s="67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1" t="str">
        <f>E7</f>
        <v>Výmalba vnitřních prostor chodeb, sociálních zařízení, vrátnice a kanceláří v administrativní budově v Rychnově nad Kněžnou - 476 m2</v>
      </c>
      <c r="F47" s="82"/>
      <c r="G47" s="82"/>
      <c r="H47" s="82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3" t="str">
        <f>E9</f>
        <v>Výmalba vnitřních prostor chodeb, sociálních zařízení, vrátnice a kanceláří v administrativní budově v Rychnově nad Kněžnou - 476 m2</v>
      </c>
      <c r="F49" s="84"/>
      <c r="G49" s="84"/>
      <c r="H49" s="84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 xml:space="preserve">Pod Budínem 1179, 516 01 Rychnov nad Kněžnou 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1" t="str">
        <f>E7</f>
        <v>Výmalba vnitřních prostor chodeb, sociálních zařízení, vrátnice a kanceláří v administrativní budově v Rychnově nad Kněžnou - 476 m2</v>
      </c>
      <c r="F73" s="82"/>
      <c r="G73" s="82"/>
      <c r="H73" s="82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3" t="str">
        <f>E9</f>
        <v>Výmalba vnitřních prostor chodeb, sociálních zařízení, vrátnice a kanceláří v administrativní budově v Rychnově nad Kněžnou - 476 m2</v>
      </c>
      <c r="F75" s="84"/>
      <c r="G75" s="84"/>
      <c r="H75" s="84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 xml:space="preserve">Pod Budínem 1179, 516 01 Rychnov nad Kněžnou 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70" t="s">
        <v>57</v>
      </c>
      <c r="F86" s="72" t="s">
        <v>58</v>
      </c>
      <c r="G86" s="73" t="s">
        <v>59</v>
      </c>
      <c r="H86" s="74">
        <v>128</v>
      </c>
      <c r="I86" s="80"/>
      <c r="J86" s="71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75" t="s">
        <v>61</v>
      </c>
      <c r="G87" s="76"/>
      <c r="H87" s="77"/>
      <c r="I87" s="76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70" t="s">
        <v>62</v>
      </c>
      <c r="F88" s="72" t="s">
        <v>63</v>
      </c>
      <c r="G88" s="73" t="s">
        <v>64</v>
      </c>
      <c r="H88" s="78">
        <v>0.69</v>
      </c>
      <c r="I88" s="80"/>
      <c r="J88" s="71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70" t="s">
        <v>66</v>
      </c>
      <c r="F89" s="72" t="s">
        <v>67</v>
      </c>
      <c r="G89" s="73" t="s">
        <v>64</v>
      </c>
      <c r="H89" s="78">
        <v>0.69</v>
      </c>
      <c r="I89" s="80"/>
      <c r="J89" s="71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70" t="s">
        <v>68</v>
      </c>
      <c r="F90" s="72" t="s">
        <v>69</v>
      </c>
      <c r="G90" s="73" t="s">
        <v>64</v>
      </c>
      <c r="H90" s="78">
        <v>0.69</v>
      </c>
      <c r="I90" s="80"/>
      <c r="J90" s="71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476</v>
      </c>
      <c r="I93" s="79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476</v>
      </c>
      <c r="I94" s="79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85</v>
      </c>
      <c r="F95" s="56" t="s">
        <v>86</v>
      </c>
      <c r="G95" s="57" t="s">
        <v>59</v>
      </c>
      <c r="H95" s="58">
        <v>12</v>
      </c>
      <c r="I95" s="79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476</v>
      </c>
      <c r="I96" s="79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E6F16-C084-4889-951D-B3337BBFF56B}">
  <sheetPr>
    <tabColor theme="6" tint="0.79998168889431442"/>
    <pageSetUpPr fitToPage="1"/>
  </sheetPr>
  <dimension ref="B2:L97"/>
  <sheetViews>
    <sheetView showGridLines="0" topLeftCell="A74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1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1" t="s">
        <v>90</v>
      </c>
      <c r="F7" s="82"/>
      <c r="G7" s="82"/>
      <c r="H7" s="82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3" t="s">
        <v>90</v>
      </c>
      <c r="F9" s="84"/>
      <c r="G9" s="84"/>
      <c r="H9" s="84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84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5" t="s">
        <v>11</v>
      </c>
      <c r="F18" s="85"/>
      <c r="G18" s="85"/>
      <c r="H18" s="85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6" t="s">
        <v>0</v>
      </c>
      <c r="F27" s="86"/>
      <c r="G27" s="86"/>
      <c r="H27" s="86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8" t="s">
        <v>15</v>
      </c>
      <c r="E30" s="62"/>
      <c r="F30" s="62"/>
      <c r="G30" s="62"/>
      <c r="H30" s="62"/>
      <c r="I30" s="62"/>
      <c r="J30" s="69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3" t="s">
        <v>25</v>
      </c>
      <c r="E39" s="64"/>
      <c r="F39" s="64"/>
      <c r="G39" s="65" t="s">
        <v>26</v>
      </c>
      <c r="H39" s="66" t="s">
        <v>27</v>
      </c>
      <c r="I39" s="64"/>
      <c r="J39" s="67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1" t="str">
        <f>E7</f>
        <v>Výmalba vnitřních prostor admin. budovy v Dobrušce  - 524 m2</v>
      </c>
      <c r="F47" s="82"/>
      <c r="G47" s="82"/>
      <c r="H47" s="82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3" t="str">
        <f>E9</f>
        <v>Výmalba vnitřních prostor admin. budovy v Dobrušce  - 524 m2</v>
      </c>
      <c r="F49" s="84"/>
      <c r="G49" s="84"/>
      <c r="H49" s="84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 xml:space="preserve">Mělčanská 788, 518 01 Dobruška 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1" t="str">
        <f>E7</f>
        <v>Výmalba vnitřních prostor admin. budovy v Dobrušce  - 524 m2</v>
      </c>
      <c r="F73" s="82"/>
      <c r="G73" s="82"/>
      <c r="H73" s="82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3" t="str">
        <f>E9</f>
        <v>Výmalba vnitřních prostor admin. budovy v Dobrušce  - 524 m2</v>
      </c>
      <c r="F75" s="84"/>
      <c r="G75" s="84"/>
      <c r="H75" s="84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 xml:space="preserve">Mělčanská 788, 518 01 Dobruška 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70" t="s">
        <v>57</v>
      </c>
      <c r="F86" s="72" t="s">
        <v>58</v>
      </c>
      <c r="G86" s="73" t="s">
        <v>59</v>
      </c>
      <c r="H86" s="74">
        <v>198</v>
      </c>
      <c r="I86" s="80"/>
      <c r="J86" s="71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75" t="s">
        <v>61</v>
      </c>
      <c r="G87" s="76"/>
      <c r="H87" s="77"/>
      <c r="I87" s="76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70" t="s">
        <v>62</v>
      </c>
      <c r="F88" s="72" t="s">
        <v>63</v>
      </c>
      <c r="G88" s="73" t="s">
        <v>64</v>
      </c>
      <c r="H88" s="78">
        <v>0.51700000000000002</v>
      </c>
      <c r="I88" s="80"/>
      <c r="J88" s="71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70" t="s">
        <v>66</v>
      </c>
      <c r="F89" s="72" t="s">
        <v>67</v>
      </c>
      <c r="G89" s="73" t="s">
        <v>64</v>
      </c>
      <c r="H89" s="78">
        <v>0.51700000000000002</v>
      </c>
      <c r="I89" s="80"/>
      <c r="J89" s="71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70" t="s">
        <v>68</v>
      </c>
      <c r="F90" s="72" t="s">
        <v>69</v>
      </c>
      <c r="G90" s="73" t="s">
        <v>64</v>
      </c>
      <c r="H90" s="78">
        <v>0.51700000000000002</v>
      </c>
      <c r="I90" s="80"/>
      <c r="J90" s="71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524</v>
      </c>
      <c r="I93" s="79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524</v>
      </c>
      <c r="I94" s="79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85</v>
      </c>
      <c r="F95" s="56" t="s">
        <v>86</v>
      </c>
      <c r="G95" s="57" t="s">
        <v>59</v>
      </c>
      <c r="H95" s="58">
        <v>4</v>
      </c>
      <c r="I95" s="79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524</v>
      </c>
      <c r="I96" s="79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D023-1920-4E84-B013-B41F870375B7}">
  <sheetPr>
    <tabColor theme="6" tint="0.79998168889431442"/>
    <pageSetUpPr fitToPage="1"/>
  </sheetPr>
  <dimension ref="B2:L97"/>
  <sheetViews>
    <sheetView showGridLines="0" topLeftCell="A74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</cols>
  <sheetData>
    <row r="2" spans="2:12" ht="36.9" customHeight="1" x14ac:dyDescent="0.2">
      <c r="L2" s="61"/>
    </row>
    <row r="3" spans="2:12" ht="6.9" customHeight="1" x14ac:dyDescent="0.2">
      <c r="B3" s="7"/>
      <c r="C3" s="8"/>
      <c r="D3" s="8"/>
      <c r="E3" s="8"/>
      <c r="F3" s="8"/>
      <c r="G3" s="8"/>
      <c r="H3" s="8"/>
      <c r="I3" s="8"/>
      <c r="J3" s="8"/>
      <c r="K3" s="8"/>
      <c r="L3" s="9"/>
    </row>
    <row r="4" spans="2:12" ht="24.9" customHeight="1" x14ac:dyDescent="0.2">
      <c r="B4" s="9"/>
      <c r="D4" s="10" t="s">
        <v>34</v>
      </c>
      <c r="L4" s="9"/>
    </row>
    <row r="5" spans="2:12" ht="6.9" customHeight="1" x14ac:dyDescent="0.2">
      <c r="B5" s="9"/>
      <c r="L5" s="9"/>
    </row>
    <row r="6" spans="2:12" ht="12" customHeight="1" x14ac:dyDescent="0.2">
      <c r="B6" s="9"/>
      <c r="D6" s="12" t="s">
        <v>1</v>
      </c>
      <c r="L6" s="9"/>
    </row>
    <row r="7" spans="2:12" ht="26.25" customHeight="1" x14ac:dyDescent="0.2">
      <c r="B7" s="9"/>
      <c r="E7" s="81" t="s">
        <v>88</v>
      </c>
      <c r="F7" s="82"/>
      <c r="G7" s="82"/>
      <c r="H7" s="82"/>
      <c r="L7" s="9"/>
    </row>
    <row r="8" spans="2:12" s="1" customFormat="1" ht="12" customHeight="1" x14ac:dyDescent="0.2">
      <c r="B8" s="14"/>
      <c r="D8" s="12" t="s">
        <v>35</v>
      </c>
      <c r="L8" s="14"/>
    </row>
    <row r="9" spans="2:12" s="1" customFormat="1" ht="30" customHeight="1" x14ac:dyDescent="0.2">
      <c r="B9" s="14"/>
      <c r="E9" s="83" t="s">
        <v>89</v>
      </c>
      <c r="F9" s="84"/>
      <c r="G9" s="84"/>
      <c r="H9" s="84"/>
      <c r="L9" s="14"/>
    </row>
    <row r="10" spans="2:12" s="1" customFormat="1" x14ac:dyDescent="0.2">
      <c r="B10" s="14"/>
      <c r="L10" s="14"/>
    </row>
    <row r="11" spans="2:12" s="1" customFormat="1" ht="12" customHeight="1" x14ac:dyDescent="0.2">
      <c r="B11" s="14"/>
      <c r="D11" s="12" t="s">
        <v>2</v>
      </c>
      <c r="F11" s="11" t="s">
        <v>0</v>
      </c>
      <c r="I11" s="12" t="s">
        <v>3</v>
      </c>
      <c r="J11" s="11" t="s">
        <v>0</v>
      </c>
      <c r="L11" s="14"/>
    </row>
    <row r="12" spans="2:12" s="1" customFormat="1" ht="12" customHeight="1" x14ac:dyDescent="0.2">
      <c r="B12" s="14"/>
      <c r="D12" s="12" t="s">
        <v>4</v>
      </c>
      <c r="F12" s="11" t="s">
        <v>83</v>
      </c>
      <c r="I12" s="12" t="s">
        <v>5</v>
      </c>
      <c r="J12" s="20" t="s">
        <v>81</v>
      </c>
      <c r="L12" s="14"/>
    </row>
    <row r="13" spans="2:12" s="1" customFormat="1" ht="10.95" customHeight="1" x14ac:dyDescent="0.2">
      <c r="B13" s="14"/>
      <c r="L13" s="14"/>
    </row>
    <row r="14" spans="2:12" s="1" customFormat="1" ht="12" customHeight="1" x14ac:dyDescent="0.2">
      <c r="B14" s="14"/>
      <c r="D14" s="12" t="s">
        <v>6</v>
      </c>
      <c r="I14" s="12" t="s">
        <v>7</v>
      </c>
      <c r="J14" s="11" t="s">
        <v>0</v>
      </c>
      <c r="L14" s="14"/>
    </row>
    <row r="15" spans="2:12" s="1" customFormat="1" ht="18" customHeight="1" x14ac:dyDescent="0.2">
      <c r="B15" s="14"/>
      <c r="E15" s="11" t="s">
        <v>8</v>
      </c>
      <c r="I15" s="12" t="s">
        <v>9</v>
      </c>
      <c r="J15" s="11" t="s">
        <v>0</v>
      </c>
      <c r="L15" s="14"/>
    </row>
    <row r="16" spans="2:12" s="1" customFormat="1" ht="6.9" customHeight="1" x14ac:dyDescent="0.2">
      <c r="B16" s="14"/>
      <c r="L16" s="14"/>
    </row>
    <row r="17" spans="2:12" s="1" customFormat="1" ht="12" customHeight="1" x14ac:dyDescent="0.2">
      <c r="B17" s="14"/>
      <c r="D17" s="12" t="s">
        <v>10</v>
      </c>
      <c r="I17" s="12" t="s">
        <v>7</v>
      </c>
      <c r="J17" s="11" t="s">
        <v>0</v>
      </c>
      <c r="L17" s="14"/>
    </row>
    <row r="18" spans="2:12" s="1" customFormat="1" ht="18" customHeight="1" x14ac:dyDescent="0.2">
      <c r="B18" s="14"/>
      <c r="E18" s="85" t="s">
        <v>11</v>
      </c>
      <c r="F18" s="85"/>
      <c r="G18" s="85"/>
      <c r="H18" s="85"/>
      <c r="I18" s="12" t="s">
        <v>9</v>
      </c>
      <c r="J18" s="11" t="s">
        <v>0</v>
      </c>
      <c r="L18" s="14"/>
    </row>
    <row r="19" spans="2:12" s="1" customFormat="1" ht="6.9" customHeight="1" x14ac:dyDescent="0.2">
      <c r="B19" s="14"/>
      <c r="L19" s="14"/>
    </row>
    <row r="20" spans="2:12" s="1" customFormat="1" ht="12" customHeight="1" x14ac:dyDescent="0.2">
      <c r="B20" s="14"/>
      <c r="D20" s="12" t="s">
        <v>12</v>
      </c>
      <c r="I20" s="12" t="s">
        <v>7</v>
      </c>
      <c r="J20" s="11" t="s">
        <v>0</v>
      </c>
      <c r="L20" s="14"/>
    </row>
    <row r="21" spans="2:12" s="1" customFormat="1" ht="18" customHeight="1" x14ac:dyDescent="0.2">
      <c r="B21" s="14"/>
      <c r="E21" s="11" t="s">
        <v>11</v>
      </c>
      <c r="I21" s="12" t="s">
        <v>9</v>
      </c>
      <c r="J21" s="11" t="s">
        <v>0</v>
      </c>
      <c r="L21" s="14"/>
    </row>
    <row r="22" spans="2:12" s="1" customFormat="1" ht="6.9" customHeight="1" x14ac:dyDescent="0.2">
      <c r="B22" s="14"/>
      <c r="L22" s="14"/>
    </row>
    <row r="23" spans="2:12" s="1" customFormat="1" ht="12" customHeight="1" x14ac:dyDescent="0.2">
      <c r="B23" s="14"/>
      <c r="D23" s="12" t="s">
        <v>13</v>
      </c>
      <c r="I23" s="12" t="s">
        <v>7</v>
      </c>
      <c r="J23" s="11" t="s">
        <v>0</v>
      </c>
      <c r="L23" s="14"/>
    </row>
    <row r="24" spans="2:12" s="1" customFormat="1" ht="18" customHeight="1" x14ac:dyDescent="0.2">
      <c r="B24" s="14"/>
      <c r="E24" s="11" t="s">
        <v>11</v>
      </c>
      <c r="I24" s="12" t="s">
        <v>9</v>
      </c>
      <c r="J24" s="11" t="s">
        <v>0</v>
      </c>
      <c r="L24" s="14"/>
    </row>
    <row r="25" spans="2:12" s="1" customFormat="1" ht="6.9" customHeight="1" x14ac:dyDescent="0.2">
      <c r="B25" s="14"/>
      <c r="L25" s="14"/>
    </row>
    <row r="26" spans="2:12" s="1" customFormat="1" ht="12" customHeight="1" x14ac:dyDescent="0.2">
      <c r="B26" s="14"/>
      <c r="D26" s="12" t="s">
        <v>14</v>
      </c>
      <c r="L26" s="14"/>
    </row>
    <row r="27" spans="2:12" s="2" customFormat="1" ht="16.5" customHeight="1" x14ac:dyDescent="0.2">
      <c r="B27" s="25"/>
      <c r="E27" s="86" t="s">
        <v>0</v>
      </c>
      <c r="F27" s="86"/>
      <c r="G27" s="86"/>
      <c r="H27" s="86"/>
      <c r="L27" s="25"/>
    </row>
    <row r="28" spans="2:12" s="1" customFormat="1" ht="6.9" customHeight="1" x14ac:dyDescent="0.2">
      <c r="B28" s="14"/>
      <c r="L28" s="14"/>
    </row>
    <row r="29" spans="2:12" s="1" customFormat="1" ht="6.9" customHeight="1" x14ac:dyDescent="0.2">
      <c r="B29" s="14"/>
      <c r="D29" s="21"/>
      <c r="E29" s="21"/>
      <c r="F29" s="21"/>
      <c r="G29" s="21"/>
      <c r="H29" s="21"/>
      <c r="I29" s="21"/>
      <c r="J29" s="21"/>
      <c r="K29" s="21"/>
      <c r="L29" s="14"/>
    </row>
    <row r="30" spans="2:12" s="1" customFormat="1" ht="25.35" customHeight="1" x14ac:dyDescent="0.2">
      <c r="B30" s="14"/>
      <c r="D30" s="68" t="s">
        <v>15</v>
      </c>
      <c r="E30" s="62"/>
      <c r="F30" s="62"/>
      <c r="G30" s="62"/>
      <c r="H30" s="62"/>
      <c r="I30" s="62"/>
      <c r="J30" s="69">
        <f>ROUND(J83, 2)</f>
        <v>0</v>
      </c>
      <c r="L30" s="14"/>
    </row>
    <row r="31" spans="2:12" s="1" customFormat="1" ht="6.9" customHeight="1" x14ac:dyDescent="0.2">
      <c r="B31" s="14"/>
      <c r="D31" s="21"/>
      <c r="E31" s="21"/>
      <c r="F31" s="21"/>
      <c r="G31" s="21"/>
      <c r="H31" s="21"/>
      <c r="I31" s="21"/>
      <c r="J31" s="21"/>
      <c r="K31" s="21"/>
      <c r="L31" s="14"/>
    </row>
    <row r="32" spans="2:12" s="1" customFormat="1" ht="14.4" customHeight="1" x14ac:dyDescent="0.2">
      <c r="B32" s="14"/>
      <c r="F32" s="15" t="s">
        <v>17</v>
      </c>
      <c r="I32" s="15" t="s">
        <v>16</v>
      </c>
      <c r="J32" s="15" t="s">
        <v>18</v>
      </c>
      <c r="L32" s="14"/>
    </row>
    <row r="33" spans="2:12" s="1" customFormat="1" ht="14.4" customHeight="1" x14ac:dyDescent="0.2">
      <c r="B33" s="14"/>
      <c r="D33" s="22" t="s">
        <v>19</v>
      </c>
      <c r="E33" s="12" t="s">
        <v>20</v>
      </c>
      <c r="F33" s="26">
        <f>J30</f>
        <v>0</v>
      </c>
      <c r="I33" s="27">
        <v>0.21</v>
      </c>
      <c r="J33" s="26">
        <f>J30*0.21</f>
        <v>0</v>
      </c>
      <c r="L33" s="14"/>
    </row>
    <row r="34" spans="2:12" s="1" customFormat="1" ht="14.4" customHeight="1" x14ac:dyDescent="0.2">
      <c r="B34" s="14"/>
      <c r="E34" s="12" t="s">
        <v>21</v>
      </c>
      <c r="F34" s="26">
        <v>0</v>
      </c>
      <c r="I34" s="27">
        <v>0.12</v>
      </c>
      <c r="J34" s="26">
        <v>0</v>
      </c>
      <c r="L34" s="14"/>
    </row>
    <row r="35" spans="2:12" s="1" customFormat="1" ht="14.4" hidden="1" customHeight="1" x14ac:dyDescent="0.2">
      <c r="B35" s="14"/>
      <c r="E35" s="12" t="s">
        <v>22</v>
      </c>
      <c r="F35" s="26" t="e">
        <f>ROUND((SUM(#REF!)),  2)</f>
        <v>#REF!</v>
      </c>
      <c r="I35" s="27">
        <v>0.21</v>
      </c>
      <c r="J35" s="26">
        <f>0</f>
        <v>0</v>
      </c>
      <c r="L35" s="14"/>
    </row>
    <row r="36" spans="2:12" s="1" customFormat="1" ht="14.4" hidden="1" customHeight="1" x14ac:dyDescent="0.2">
      <c r="B36" s="14"/>
      <c r="E36" s="12" t="s">
        <v>23</v>
      </c>
      <c r="F36" s="26" t="e">
        <f>ROUND((SUM(#REF!)),  2)</f>
        <v>#REF!</v>
      </c>
      <c r="I36" s="27">
        <v>0.12</v>
      </c>
      <c r="J36" s="26">
        <f>0</f>
        <v>0</v>
      </c>
      <c r="L36" s="14"/>
    </row>
    <row r="37" spans="2:12" s="1" customFormat="1" ht="14.4" hidden="1" customHeight="1" x14ac:dyDescent="0.2">
      <c r="B37" s="14"/>
      <c r="E37" s="12" t="s">
        <v>24</v>
      </c>
      <c r="F37" s="26" t="e">
        <f>ROUND((SUM(#REF!)),  2)</f>
        <v>#REF!</v>
      </c>
      <c r="I37" s="27">
        <v>0</v>
      </c>
      <c r="J37" s="26">
        <f>0</f>
        <v>0</v>
      </c>
      <c r="L37" s="14"/>
    </row>
    <row r="38" spans="2:12" s="1" customFormat="1" ht="6.9" customHeight="1" x14ac:dyDescent="0.2">
      <c r="B38" s="14"/>
      <c r="L38" s="14"/>
    </row>
    <row r="39" spans="2:12" s="1" customFormat="1" ht="25.35" customHeight="1" x14ac:dyDescent="0.2">
      <c r="B39" s="14"/>
      <c r="D39" s="63" t="s">
        <v>25</v>
      </c>
      <c r="E39" s="64"/>
      <c r="F39" s="64"/>
      <c r="G39" s="65" t="s">
        <v>26</v>
      </c>
      <c r="H39" s="66" t="s">
        <v>27</v>
      </c>
      <c r="I39" s="64"/>
      <c r="J39" s="67">
        <f>SUM(J30:J37)</f>
        <v>0</v>
      </c>
      <c r="K39" s="29"/>
      <c r="L39" s="14"/>
    </row>
    <row r="43" spans="2:12" s="1" customFormat="1" ht="6.9" customHeight="1" x14ac:dyDescent="0.2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4"/>
    </row>
    <row r="44" spans="2:12" s="1" customFormat="1" ht="24.9" customHeight="1" x14ac:dyDescent="0.2">
      <c r="B44" s="14"/>
      <c r="C44" s="10" t="s">
        <v>36</v>
      </c>
      <c r="L44" s="14"/>
    </row>
    <row r="45" spans="2:12" s="1" customFormat="1" ht="6.9" customHeight="1" x14ac:dyDescent="0.2">
      <c r="B45" s="14"/>
      <c r="L45" s="14"/>
    </row>
    <row r="46" spans="2:12" s="1" customFormat="1" ht="12" customHeight="1" x14ac:dyDescent="0.2">
      <c r="B46" s="14"/>
      <c r="C46" s="12" t="s">
        <v>1</v>
      </c>
      <c r="L46" s="14"/>
    </row>
    <row r="47" spans="2:12" s="1" customFormat="1" ht="26.25" customHeight="1" x14ac:dyDescent="0.2">
      <c r="B47" s="14"/>
      <c r="E47" s="81" t="str">
        <f>E7</f>
        <v>Výmalba vnitřních prostor administrativní budovy v Rokytnici v Orlických horách  - 942 m2</v>
      </c>
      <c r="F47" s="82"/>
      <c r="G47" s="82"/>
      <c r="H47" s="82"/>
      <c r="L47" s="14"/>
    </row>
    <row r="48" spans="2:12" s="1" customFormat="1" ht="12" customHeight="1" x14ac:dyDescent="0.2">
      <c r="B48" s="14"/>
      <c r="C48" s="12" t="s">
        <v>35</v>
      </c>
      <c r="L48" s="14"/>
    </row>
    <row r="49" spans="2:12" s="1" customFormat="1" ht="30" customHeight="1" x14ac:dyDescent="0.2">
      <c r="B49" s="14"/>
      <c r="E49" s="83" t="str">
        <f>E9</f>
        <v>Výmalba vnitřních prostor administrativní budovy a dílny v Rokytnici v Orlických horách - 942 m2</v>
      </c>
      <c r="F49" s="84"/>
      <c r="G49" s="84"/>
      <c r="H49" s="84"/>
      <c r="L49" s="14"/>
    </row>
    <row r="50" spans="2:12" s="1" customFormat="1" ht="6.9" customHeight="1" x14ac:dyDescent="0.2">
      <c r="B50" s="14"/>
      <c r="L50" s="14"/>
    </row>
    <row r="51" spans="2:12" s="1" customFormat="1" ht="12" customHeight="1" x14ac:dyDescent="0.2">
      <c r="B51" s="14"/>
      <c r="C51" s="12" t="s">
        <v>4</v>
      </c>
      <c r="F51" s="11" t="str">
        <f>F12</f>
        <v xml:space="preserve">ulice 5. května 70, 517 61 Rokytnice v Orlických </v>
      </c>
      <c r="I51" s="12" t="s">
        <v>5</v>
      </c>
      <c r="J51" s="20" t="str">
        <f>IF(J12="","",J12)</f>
        <v>20. 11. 2025</v>
      </c>
      <c r="L51" s="14"/>
    </row>
    <row r="52" spans="2:12" s="1" customFormat="1" ht="6.9" customHeight="1" x14ac:dyDescent="0.2">
      <c r="B52" s="14"/>
      <c r="L52" s="14"/>
    </row>
    <row r="53" spans="2:12" s="1" customFormat="1" ht="15.15" customHeight="1" x14ac:dyDescent="0.2">
      <c r="B53" s="14"/>
      <c r="C53" s="12" t="s">
        <v>6</v>
      </c>
      <c r="F53" s="11" t="str">
        <f>E15</f>
        <v>ÚDRŽBA SILNIC KRÁLOVÉHRADECKÉHO KRAJE a.s.</v>
      </c>
      <c r="I53" s="12" t="s">
        <v>12</v>
      </c>
      <c r="J53" s="13" t="str">
        <f>E21</f>
        <v xml:space="preserve"> </v>
      </c>
      <c r="L53" s="14"/>
    </row>
    <row r="54" spans="2:12" s="1" customFormat="1" ht="15.15" customHeight="1" x14ac:dyDescent="0.2">
      <c r="B54" s="14"/>
      <c r="C54" s="12" t="s">
        <v>10</v>
      </c>
      <c r="F54" s="11" t="str">
        <f>IF(E18="","",E18)</f>
        <v xml:space="preserve"> </v>
      </c>
      <c r="I54" s="12" t="s">
        <v>13</v>
      </c>
      <c r="J54" s="13" t="str">
        <f>E24</f>
        <v xml:space="preserve"> </v>
      </c>
      <c r="L54" s="14"/>
    </row>
    <row r="55" spans="2:12" s="1" customFormat="1" ht="10.35" customHeight="1" x14ac:dyDescent="0.2">
      <c r="B55" s="14"/>
      <c r="L55" s="14"/>
    </row>
    <row r="56" spans="2:12" s="1" customFormat="1" ht="29.25" customHeight="1" x14ac:dyDescent="0.2">
      <c r="B56" s="14"/>
      <c r="C56" s="30" t="s">
        <v>37</v>
      </c>
      <c r="D56" s="28"/>
      <c r="E56" s="28"/>
      <c r="F56" s="28"/>
      <c r="G56" s="28"/>
      <c r="H56" s="28"/>
      <c r="I56" s="28"/>
      <c r="J56" s="31" t="s">
        <v>38</v>
      </c>
      <c r="K56" s="28"/>
      <c r="L56" s="14"/>
    </row>
    <row r="57" spans="2:12" s="1" customFormat="1" ht="10.35" customHeight="1" x14ac:dyDescent="0.2">
      <c r="B57" s="14"/>
      <c r="L57" s="14"/>
    </row>
    <row r="58" spans="2:12" s="1" customFormat="1" ht="22.95" customHeight="1" x14ac:dyDescent="0.2">
      <c r="B58" s="14"/>
      <c r="C58" s="32" t="s">
        <v>39</v>
      </c>
      <c r="J58" s="24">
        <f>J59+J62</f>
        <v>0</v>
      </c>
      <c r="L58" s="14"/>
    </row>
    <row r="59" spans="2:12" s="3" customFormat="1" ht="24.9" customHeight="1" x14ac:dyDescent="0.2">
      <c r="B59" s="33"/>
      <c r="D59" s="34" t="s">
        <v>40</v>
      </c>
      <c r="E59" s="35"/>
      <c r="F59" s="35"/>
      <c r="G59" s="35"/>
      <c r="H59" s="35"/>
      <c r="I59" s="35"/>
      <c r="J59" s="36">
        <f>J84</f>
        <v>0</v>
      </c>
      <c r="L59" s="33"/>
    </row>
    <row r="60" spans="2:12" s="4" customFormat="1" ht="19.95" customHeight="1" x14ac:dyDescent="0.2">
      <c r="B60" s="37"/>
      <c r="D60" s="38" t="s">
        <v>41</v>
      </c>
      <c r="E60" s="39"/>
      <c r="F60" s="39"/>
      <c r="G60" s="39"/>
      <c r="H60" s="39"/>
      <c r="I60" s="39"/>
      <c r="J60" s="40">
        <f>J85</f>
        <v>0</v>
      </c>
      <c r="L60" s="37"/>
    </row>
    <row r="61" spans="2:12" s="4" customFormat="1" ht="19.95" customHeight="1" x14ac:dyDescent="0.2">
      <c r="B61" s="37"/>
      <c r="D61" s="38" t="s">
        <v>42</v>
      </c>
      <c r="E61" s="39"/>
      <c r="F61" s="39"/>
      <c r="G61" s="39"/>
      <c r="H61" s="39"/>
      <c r="I61" s="39"/>
      <c r="J61" s="40">
        <f>J87</f>
        <v>0</v>
      </c>
      <c r="L61" s="37"/>
    </row>
    <row r="62" spans="2:12" s="3" customFormat="1" ht="24.9" customHeight="1" x14ac:dyDescent="0.2">
      <c r="B62" s="33"/>
      <c r="D62" s="34" t="s">
        <v>43</v>
      </c>
      <c r="E62" s="35"/>
      <c r="F62" s="35"/>
      <c r="G62" s="35"/>
      <c r="H62" s="35"/>
      <c r="I62" s="35"/>
      <c r="J62" s="36">
        <f>J91</f>
        <v>0</v>
      </c>
      <c r="L62" s="33"/>
    </row>
    <row r="63" spans="2:12" s="4" customFormat="1" ht="19.95" customHeight="1" x14ac:dyDescent="0.2">
      <c r="B63" s="37"/>
      <c r="D63" s="38" t="s">
        <v>44</v>
      </c>
      <c r="E63" s="39"/>
      <c r="F63" s="39"/>
      <c r="G63" s="39"/>
      <c r="H63" s="39"/>
      <c r="I63" s="39"/>
      <c r="J63" s="40">
        <f>J92</f>
        <v>0</v>
      </c>
      <c r="L63" s="37"/>
    </row>
    <row r="64" spans="2:12" s="1" customFormat="1" ht="21.75" customHeight="1" x14ac:dyDescent="0.2">
      <c r="B64" s="14"/>
      <c r="L64" s="14"/>
    </row>
    <row r="65" spans="2:12" s="1" customFormat="1" ht="6.9" customHeight="1" x14ac:dyDescent="0.2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4"/>
    </row>
    <row r="69" spans="2:12" s="1" customFormat="1" ht="6.9" customHeight="1" x14ac:dyDescent="0.2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4"/>
    </row>
    <row r="70" spans="2:12" s="1" customFormat="1" ht="24.9" customHeight="1" x14ac:dyDescent="0.2">
      <c r="B70" s="14"/>
      <c r="C70" s="10" t="s">
        <v>45</v>
      </c>
      <c r="L70" s="14"/>
    </row>
    <row r="71" spans="2:12" s="1" customFormat="1" ht="6.9" customHeight="1" x14ac:dyDescent="0.2">
      <c r="B71" s="14"/>
      <c r="L71" s="14"/>
    </row>
    <row r="72" spans="2:12" s="1" customFormat="1" ht="12" customHeight="1" x14ac:dyDescent="0.2">
      <c r="B72" s="14"/>
      <c r="C72" s="12" t="s">
        <v>1</v>
      </c>
      <c r="L72" s="14"/>
    </row>
    <row r="73" spans="2:12" s="1" customFormat="1" ht="26.25" customHeight="1" x14ac:dyDescent="0.2">
      <c r="B73" s="14"/>
      <c r="E73" s="81" t="str">
        <f>E7</f>
        <v>Výmalba vnitřních prostor administrativní budovy v Rokytnici v Orlických horách  - 942 m2</v>
      </c>
      <c r="F73" s="82"/>
      <c r="G73" s="82"/>
      <c r="H73" s="82"/>
      <c r="L73" s="14"/>
    </row>
    <row r="74" spans="2:12" s="1" customFormat="1" ht="12" customHeight="1" x14ac:dyDescent="0.2">
      <c r="B74" s="14"/>
      <c r="C74" s="12" t="s">
        <v>35</v>
      </c>
      <c r="L74" s="14"/>
    </row>
    <row r="75" spans="2:12" s="1" customFormat="1" ht="30" customHeight="1" x14ac:dyDescent="0.2">
      <c r="B75" s="14"/>
      <c r="E75" s="83" t="str">
        <f>E9</f>
        <v>Výmalba vnitřních prostor administrativní budovy a dílny v Rokytnici v Orlických horách - 942 m2</v>
      </c>
      <c r="F75" s="84"/>
      <c r="G75" s="84"/>
      <c r="H75" s="84"/>
      <c r="L75" s="14"/>
    </row>
    <row r="76" spans="2:12" s="1" customFormat="1" ht="6.9" customHeight="1" x14ac:dyDescent="0.2">
      <c r="B76" s="14"/>
      <c r="L76" s="14"/>
    </row>
    <row r="77" spans="2:12" s="1" customFormat="1" ht="12" customHeight="1" x14ac:dyDescent="0.2">
      <c r="B77" s="14"/>
      <c r="C77" s="12" t="s">
        <v>4</v>
      </c>
      <c r="F77" s="11" t="str">
        <f>F12</f>
        <v xml:space="preserve">ulice 5. května 70, 517 61 Rokytnice v Orlických </v>
      </c>
      <c r="I77" s="12" t="s">
        <v>5</v>
      </c>
      <c r="J77" s="20" t="str">
        <f>IF(J12="","",J12)</f>
        <v>20. 11. 2025</v>
      </c>
      <c r="L77" s="14"/>
    </row>
    <row r="78" spans="2:12" s="1" customFormat="1" ht="6.9" customHeight="1" x14ac:dyDescent="0.2">
      <c r="B78" s="14"/>
      <c r="L78" s="14"/>
    </row>
    <row r="79" spans="2:12" s="1" customFormat="1" ht="15.15" customHeight="1" x14ac:dyDescent="0.2">
      <c r="B79" s="14"/>
      <c r="C79" s="12" t="s">
        <v>6</v>
      </c>
      <c r="F79" s="11" t="str">
        <f>E15</f>
        <v>ÚDRŽBA SILNIC KRÁLOVÉHRADECKÉHO KRAJE a.s.</v>
      </c>
      <c r="I79" s="12" t="s">
        <v>12</v>
      </c>
      <c r="J79" s="13" t="str">
        <f>E21</f>
        <v xml:space="preserve"> </v>
      </c>
      <c r="L79" s="14"/>
    </row>
    <row r="80" spans="2:12" s="1" customFormat="1" ht="15.15" customHeight="1" x14ac:dyDescent="0.2">
      <c r="B80" s="14"/>
      <c r="C80" s="12" t="s">
        <v>10</v>
      </c>
      <c r="F80" s="11" t="str">
        <f>IF(E18="","",E18)</f>
        <v xml:space="preserve"> </v>
      </c>
      <c r="I80" s="12" t="s">
        <v>13</v>
      </c>
      <c r="J80" s="13" t="str">
        <f>E24</f>
        <v xml:space="preserve"> </v>
      </c>
      <c r="L80" s="14"/>
    </row>
    <row r="81" spans="2:12" s="1" customFormat="1" ht="10.35" customHeight="1" x14ac:dyDescent="0.2">
      <c r="B81" s="14"/>
      <c r="L81" s="14"/>
    </row>
    <row r="82" spans="2:12" s="5" customFormat="1" ht="29.25" customHeight="1" x14ac:dyDescent="0.2">
      <c r="B82" s="41"/>
      <c r="C82" s="42" t="s">
        <v>46</v>
      </c>
      <c r="D82" s="43" t="s">
        <v>30</v>
      </c>
      <c r="E82" s="43" t="s">
        <v>28</v>
      </c>
      <c r="F82" s="43" t="s">
        <v>29</v>
      </c>
      <c r="G82" s="43" t="s">
        <v>47</v>
      </c>
      <c r="H82" s="43" t="s">
        <v>48</v>
      </c>
      <c r="I82" s="43" t="s">
        <v>49</v>
      </c>
      <c r="J82" s="44" t="s">
        <v>38</v>
      </c>
      <c r="K82" s="45" t="s">
        <v>50</v>
      </c>
      <c r="L82" s="41"/>
    </row>
    <row r="83" spans="2:12" s="1" customFormat="1" ht="22.95" customHeight="1" x14ac:dyDescent="0.3">
      <c r="B83" s="14"/>
      <c r="C83" s="23" t="s">
        <v>51</v>
      </c>
      <c r="J83" s="46">
        <f>J84+J91</f>
        <v>0</v>
      </c>
      <c r="L83" s="14"/>
    </row>
    <row r="84" spans="2:12" s="6" customFormat="1" ht="25.95" customHeight="1" x14ac:dyDescent="0.25">
      <c r="B84" s="47"/>
      <c r="D84" s="48" t="s">
        <v>31</v>
      </c>
      <c r="E84" s="49" t="s">
        <v>52</v>
      </c>
      <c r="F84" s="49" t="s">
        <v>53</v>
      </c>
      <c r="J84" s="50">
        <f>J85+J87</f>
        <v>0</v>
      </c>
      <c r="L84" s="47"/>
    </row>
    <row r="85" spans="2:12" s="6" customFormat="1" ht="22.95" customHeight="1" x14ac:dyDescent="0.25">
      <c r="B85" s="47"/>
      <c r="D85" s="48" t="s">
        <v>31</v>
      </c>
      <c r="E85" s="51" t="s">
        <v>54</v>
      </c>
      <c r="F85" s="51" t="s">
        <v>55</v>
      </c>
      <c r="J85" s="52">
        <f>J86</f>
        <v>0</v>
      </c>
      <c r="L85" s="47"/>
    </row>
    <row r="86" spans="2:12" s="1" customFormat="1" ht="24.15" customHeight="1" x14ac:dyDescent="0.2">
      <c r="B86" s="53"/>
      <c r="C86" s="54" t="s">
        <v>32</v>
      </c>
      <c r="D86" s="54" t="s">
        <v>56</v>
      </c>
      <c r="E86" s="70" t="s">
        <v>57</v>
      </c>
      <c r="F86" s="72" t="s">
        <v>58</v>
      </c>
      <c r="G86" s="73" t="s">
        <v>59</v>
      </c>
      <c r="H86" s="74">
        <v>418</v>
      </c>
      <c r="I86" s="80"/>
      <c r="J86" s="71">
        <f>ROUND(I86*H86,2)</f>
        <v>0</v>
      </c>
      <c r="K86" s="60"/>
      <c r="L86" s="14"/>
    </row>
    <row r="87" spans="2:12" s="6" customFormat="1" ht="22.95" customHeight="1" x14ac:dyDescent="0.25">
      <c r="B87" s="47"/>
      <c r="D87" s="48" t="s">
        <v>31</v>
      </c>
      <c r="E87" s="51" t="s">
        <v>60</v>
      </c>
      <c r="F87" s="75" t="s">
        <v>61</v>
      </c>
      <c r="G87" s="76"/>
      <c r="H87" s="77"/>
      <c r="I87" s="76"/>
      <c r="J87" s="52">
        <f>SUM(J88:J90)</f>
        <v>0</v>
      </c>
      <c r="L87" s="47"/>
    </row>
    <row r="88" spans="2:12" s="1" customFormat="1" ht="24.15" customHeight="1" x14ac:dyDescent="0.2">
      <c r="B88" s="53"/>
      <c r="C88" s="54" t="s">
        <v>33</v>
      </c>
      <c r="D88" s="54" t="s">
        <v>56</v>
      </c>
      <c r="E88" s="70" t="s">
        <v>62</v>
      </c>
      <c r="F88" s="72" t="s">
        <v>63</v>
      </c>
      <c r="G88" s="73"/>
      <c r="H88" s="78">
        <v>0.78300000000000003</v>
      </c>
      <c r="I88" s="80"/>
      <c r="J88" s="71">
        <f>ROUND(I88*H88,2)</f>
        <v>0</v>
      </c>
      <c r="K88" s="60"/>
      <c r="L88" s="14"/>
    </row>
    <row r="89" spans="2:12" s="1" customFormat="1" ht="24.15" customHeight="1" x14ac:dyDescent="0.2">
      <c r="B89" s="53"/>
      <c r="C89" s="54" t="s">
        <v>65</v>
      </c>
      <c r="D89" s="54" t="s">
        <v>56</v>
      </c>
      <c r="E89" s="70" t="s">
        <v>66</v>
      </c>
      <c r="F89" s="72" t="s">
        <v>67</v>
      </c>
      <c r="G89" s="73" t="s">
        <v>64</v>
      </c>
      <c r="H89" s="78">
        <v>0.78300000000000003</v>
      </c>
      <c r="I89" s="80"/>
      <c r="J89" s="71">
        <f>ROUND(I89*H89,2)</f>
        <v>0</v>
      </c>
      <c r="K89" s="60"/>
      <c r="L89" s="14"/>
    </row>
    <row r="90" spans="2:12" s="1" customFormat="1" ht="33" customHeight="1" x14ac:dyDescent="0.2">
      <c r="B90" s="53"/>
      <c r="C90" s="54">
        <v>4</v>
      </c>
      <c r="D90" s="54" t="s">
        <v>56</v>
      </c>
      <c r="E90" s="70" t="s">
        <v>68</v>
      </c>
      <c r="F90" s="72" t="s">
        <v>69</v>
      </c>
      <c r="G90" s="73" t="s">
        <v>64</v>
      </c>
      <c r="H90" s="78">
        <v>0.78300000000000003</v>
      </c>
      <c r="I90" s="80"/>
      <c r="J90" s="71">
        <f>ROUND(I90*H90,2)</f>
        <v>0</v>
      </c>
      <c r="K90" s="60"/>
      <c r="L90" s="14"/>
    </row>
    <row r="91" spans="2:12" s="6" customFormat="1" ht="25.95" customHeight="1" x14ac:dyDescent="0.25">
      <c r="B91" s="47"/>
      <c r="D91" s="48" t="s">
        <v>31</v>
      </c>
      <c r="E91" s="49" t="s">
        <v>70</v>
      </c>
      <c r="F91" s="49" t="s">
        <v>71</v>
      </c>
      <c r="J91" s="50">
        <f>J92</f>
        <v>0</v>
      </c>
      <c r="L91" s="47"/>
    </row>
    <row r="92" spans="2:12" s="6" customFormat="1" ht="22.95" customHeight="1" x14ac:dyDescent="0.25">
      <c r="B92" s="47"/>
      <c r="D92" s="48" t="s">
        <v>31</v>
      </c>
      <c r="E92" s="51" t="s">
        <v>72</v>
      </c>
      <c r="F92" s="51" t="s">
        <v>73</v>
      </c>
      <c r="J92" s="52">
        <f>SUM(J93:J98)</f>
        <v>0</v>
      </c>
      <c r="L92" s="47"/>
    </row>
    <row r="93" spans="2:12" s="1" customFormat="1" ht="16.5" customHeight="1" x14ac:dyDescent="0.2">
      <c r="B93" s="53"/>
      <c r="C93" s="54">
        <v>5</v>
      </c>
      <c r="D93" s="54" t="s">
        <v>56</v>
      </c>
      <c r="E93" s="55" t="s">
        <v>74</v>
      </c>
      <c r="F93" s="56" t="s">
        <v>75</v>
      </c>
      <c r="G93" s="57" t="s">
        <v>59</v>
      </c>
      <c r="H93" s="58">
        <v>942</v>
      </c>
      <c r="I93" s="79"/>
      <c r="J93" s="59">
        <f>ROUND(I93*H93,2)</f>
        <v>0</v>
      </c>
      <c r="K93" s="60"/>
      <c r="L93" s="14"/>
    </row>
    <row r="94" spans="2:12" s="1" customFormat="1" ht="24.15" customHeight="1" x14ac:dyDescent="0.2">
      <c r="B94" s="53"/>
      <c r="C94" s="54">
        <v>6</v>
      </c>
      <c r="D94" s="54" t="s">
        <v>56</v>
      </c>
      <c r="E94" s="55" t="s">
        <v>76</v>
      </c>
      <c r="F94" s="56" t="s">
        <v>77</v>
      </c>
      <c r="G94" s="57" t="s">
        <v>59</v>
      </c>
      <c r="H94" s="58">
        <v>942</v>
      </c>
      <c r="I94" s="79"/>
      <c r="J94" s="59">
        <f>ROUND(I94*H94,2)</f>
        <v>0</v>
      </c>
      <c r="K94" s="60"/>
      <c r="L94" s="14"/>
    </row>
    <row r="95" spans="2:12" s="1" customFormat="1" ht="24.15" customHeight="1" x14ac:dyDescent="0.2">
      <c r="B95" s="53"/>
      <c r="C95" s="54">
        <v>7</v>
      </c>
      <c r="D95" s="54" t="s">
        <v>56</v>
      </c>
      <c r="E95" s="55" t="s">
        <v>85</v>
      </c>
      <c r="F95" s="56" t="s">
        <v>86</v>
      </c>
      <c r="G95" s="57" t="s">
        <v>59</v>
      </c>
      <c r="H95" s="58">
        <v>7</v>
      </c>
      <c r="I95" s="79"/>
      <c r="J95" s="59">
        <f>ROUND(I95*H95,2)</f>
        <v>0</v>
      </c>
      <c r="K95" s="60"/>
      <c r="L95" s="14"/>
    </row>
    <row r="96" spans="2:12" s="1" customFormat="1" ht="33" customHeight="1" x14ac:dyDescent="0.2">
      <c r="B96" s="53"/>
      <c r="C96" s="54" t="s">
        <v>78</v>
      </c>
      <c r="D96" s="54" t="s">
        <v>56</v>
      </c>
      <c r="E96" s="55" t="s">
        <v>79</v>
      </c>
      <c r="F96" s="56" t="s">
        <v>80</v>
      </c>
      <c r="G96" s="57" t="s">
        <v>59</v>
      </c>
      <c r="H96" s="58">
        <v>942</v>
      </c>
      <c r="I96" s="79"/>
      <c r="J96" s="59">
        <f>ROUND(I96*H96,2)</f>
        <v>0</v>
      </c>
      <c r="K96" s="60"/>
      <c r="L96" s="14"/>
    </row>
    <row r="97" spans="2:12" s="1" customFormat="1" ht="6.9" customHeight="1" x14ac:dyDescent="0.2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4"/>
    </row>
  </sheetData>
  <autoFilter ref="C82:K96" xr:uid="{00000000-0009-0000-0000-000001000000}"/>
  <mergeCells count="8">
    <mergeCell ref="E73:H73"/>
    <mergeCell ref="E75:H75"/>
    <mergeCell ref="E7:H7"/>
    <mergeCell ref="E9:H9"/>
    <mergeCell ref="E18:H18"/>
    <mergeCell ref="E27:H27"/>
    <mergeCell ref="E47:H47"/>
    <mergeCell ref="E49:H4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Nabídková cena celkem</vt:lpstr>
      <vt:lpstr>RK</vt:lpstr>
      <vt:lpstr>DO</vt:lpstr>
      <vt:lpstr>RO</vt:lpstr>
      <vt:lpstr>DO!Názvy_tisku</vt:lpstr>
      <vt:lpstr>'Nabídková cena celkem'!Názvy_tisku</vt:lpstr>
      <vt:lpstr>RK!Názvy_tisku</vt:lpstr>
      <vt:lpstr>RO!Názvy_tisku</vt:lpstr>
      <vt:lpstr>DO!Oblast_tisku</vt:lpstr>
      <vt:lpstr>'Nabídková cena celkem'!Oblast_tisku</vt:lpstr>
      <vt:lpstr>RK!Oblast_tisku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cp:lastPrinted>2026-02-26T12:45:02Z</cp:lastPrinted>
  <dcterms:created xsi:type="dcterms:W3CDTF">2025-11-21T09:48:26Z</dcterms:created>
  <dcterms:modified xsi:type="dcterms:W3CDTF">2026-03-16T10:13:09Z</dcterms:modified>
</cp:coreProperties>
</file>