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813\Desktop\AKCE\TRUTNOV-parkovací dům\Výběrko - kácení stromů\"/>
    </mc:Choice>
  </mc:AlternateContent>
  <xr:revisionPtr revIDLastSave="0" documentId="13_ncr:1_{A4CF110A-0EAE-4FAB-9FE3-01942A759847}" xr6:coauthVersionLast="47" xr6:coauthVersionMax="47" xr10:uidLastSave="{00000000-0000-0000-0000-000000000000}"/>
  <bookViews>
    <workbookView xWindow="-120" yWindow="-120" windowWidth="29040" windowHeight="15720" xr2:uid="{00000000-000D-0000-FFFF-FFFF00000000}"/>
  </bookViews>
  <sheets>
    <sheet name="IO 800-1-soupis prací-Kácen..." sheetId="3" r:id="rId1"/>
  </sheets>
  <definedNames>
    <definedName name="_xlnm._FilterDatabase" localSheetId="0" hidden="1">'IO 800-1-soupis prací-Kácen...'!$C$118:$K$301</definedName>
    <definedName name="_xlnm.Print_Titles" localSheetId="0">'IO 800-1-soupis prací-Kácen...'!$118:$118</definedName>
    <definedName name="_xlnm.Print_Area" localSheetId="0">'IO 800-1-soupis prací-Kácen...'!$C$4:$J$76,'IO 800-1-soupis prací-Kácen...'!$C$82:$J$100,'IO 800-1-soupis prací-Kácen...'!$C$106:$K$301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7" i="3" l="1"/>
  <c r="J36" i="3"/>
  <c r="J35" i="3"/>
  <c r="BI300" i="3"/>
  <c r="BH300" i="3"/>
  <c r="BG300" i="3"/>
  <c r="BF300" i="3"/>
  <c r="T300" i="3"/>
  <c r="T299" i="3"/>
  <c r="R300" i="3"/>
  <c r="R299" i="3" s="1"/>
  <c r="P300" i="3"/>
  <c r="P299" i="3" s="1"/>
  <c r="BI296" i="3"/>
  <c r="BH296" i="3"/>
  <c r="BG296" i="3"/>
  <c r="BF296" i="3"/>
  <c r="T296" i="3"/>
  <c r="R296" i="3"/>
  <c r="P296" i="3"/>
  <c r="BI293" i="3"/>
  <c r="BH293" i="3"/>
  <c r="BG293" i="3"/>
  <c r="BF293" i="3"/>
  <c r="T293" i="3"/>
  <c r="R293" i="3"/>
  <c r="P293" i="3"/>
  <c r="BI290" i="3"/>
  <c r="BH290" i="3"/>
  <c r="BG290" i="3"/>
  <c r="BF290" i="3"/>
  <c r="T290" i="3"/>
  <c r="R290" i="3"/>
  <c r="P290" i="3"/>
  <c r="BI287" i="3"/>
  <c r="BH287" i="3"/>
  <c r="BG287" i="3"/>
  <c r="BF287" i="3"/>
  <c r="T287" i="3"/>
  <c r="R287" i="3"/>
  <c r="P287" i="3"/>
  <c r="BI284" i="3"/>
  <c r="BH284" i="3"/>
  <c r="BG284" i="3"/>
  <c r="BF284" i="3"/>
  <c r="T284" i="3"/>
  <c r="R284" i="3"/>
  <c r="P284" i="3"/>
  <c r="BI280" i="3"/>
  <c r="BH280" i="3"/>
  <c r="BG280" i="3"/>
  <c r="BF280" i="3"/>
  <c r="T280" i="3"/>
  <c r="R280" i="3"/>
  <c r="P280" i="3"/>
  <c r="BI276" i="3"/>
  <c r="BH276" i="3"/>
  <c r="BG276" i="3"/>
  <c r="BF276" i="3"/>
  <c r="T276" i="3"/>
  <c r="R276" i="3"/>
  <c r="P276" i="3"/>
  <c r="BI272" i="3"/>
  <c r="BH272" i="3"/>
  <c r="BG272" i="3"/>
  <c r="BF272" i="3"/>
  <c r="T272" i="3"/>
  <c r="R272" i="3"/>
  <c r="P272" i="3"/>
  <c r="BI268" i="3"/>
  <c r="BH268" i="3"/>
  <c r="BG268" i="3"/>
  <c r="BF268" i="3"/>
  <c r="T268" i="3"/>
  <c r="R268" i="3"/>
  <c r="P268" i="3"/>
  <c r="BI264" i="3"/>
  <c r="BH264" i="3"/>
  <c r="BG264" i="3"/>
  <c r="BF264" i="3"/>
  <c r="T264" i="3"/>
  <c r="R264" i="3"/>
  <c r="P264" i="3"/>
  <c r="BI261" i="3"/>
  <c r="BH261" i="3"/>
  <c r="BG261" i="3"/>
  <c r="BF261" i="3"/>
  <c r="T261" i="3"/>
  <c r="R261" i="3"/>
  <c r="P261" i="3"/>
  <c r="BI257" i="3"/>
  <c r="BH257" i="3"/>
  <c r="BG257" i="3"/>
  <c r="BF257" i="3"/>
  <c r="T257" i="3"/>
  <c r="R257" i="3"/>
  <c r="P257" i="3"/>
  <c r="BI253" i="3"/>
  <c r="BH253" i="3"/>
  <c r="BG253" i="3"/>
  <c r="BF253" i="3"/>
  <c r="T253" i="3"/>
  <c r="R253" i="3"/>
  <c r="P253" i="3"/>
  <c r="BI249" i="3"/>
  <c r="BH249" i="3"/>
  <c r="BG249" i="3"/>
  <c r="BF249" i="3"/>
  <c r="T249" i="3"/>
  <c r="R249" i="3"/>
  <c r="P249" i="3"/>
  <c r="BI247" i="3"/>
  <c r="BH247" i="3"/>
  <c r="BG247" i="3"/>
  <c r="BF247" i="3"/>
  <c r="T247" i="3"/>
  <c r="R247" i="3"/>
  <c r="P247" i="3"/>
  <c r="BI245" i="3"/>
  <c r="BH245" i="3"/>
  <c r="BG245" i="3"/>
  <c r="BF245" i="3"/>
  <c r="T245" i="3"/>
  <c r="R245" i="3"/>
  <c r="P245" i="3"/>
  <c r="BI243" i="3"/>
  <c r="BH243" i="3"/>
  <c r="BG243" i="3"/>
  <c r="BF243" i="3"/>
  <c r="T243" i="3"/>
  <c r="R243" i="3"/>
  <c r="P243" i="3"/>
  <c r="BI241" i="3"/>
  <c r="BH241" i="3"/>
  <c r="BG241" i="3"/>
  <c r="BF241" i="3"/>
  <c r="T241" i="3"/>
  <c r="R241" i="3"/>
  <c r="P241" i="3"/>
  <c r="BI239" i="3"/>
  <c r="BH239" i="3"/>
  <c r="BG239" i="3"/>
  <c r="BF239" i="3"/>
  <c r="T239" i="3"/>
  <c r="R239" i="3"/>
  <c r="P239" i="3"/>
  <c r="BI237" i="3"/>
  <c r="BH237" i="3"/>
  <c r="BG237" i="3"/>
  <c r="BF237" i="3"/>
  <c r="T237" i="3"/>
  <c r="R237" i="3"/>
  <c r="P237" i="3"/>
  <c r="BI235" i="3"/>
  <c r="BH235" i="3"/>
  <c r="BG235" i="3"/>
  <c r="BF235" i="3"/>
  <c r="T235" i="3"/>
  <c r="R235" i="3"/>
  <c r="P235" i="3"/>
  <c r="BI232" i="3"/>
  <c r="BH232" i="3"/>
  <c r="BG232" i="3"/>
  <c r="BF232" i="3"/>
  <c r="T232" i="3"/>
  <c r="R232" i="3"/>
  <c r="P232" i="3"/>
  <c r="BI229" i="3"/>
  <c r="BH229" i="3"/>
  <c r="BG229" i="3"/>
  <c r="BF229" i="3"/>
  <c r="T229" i="3"/>
  <c r="R229" i="3"/>
  <c r="P229" i="3"/>
  <c r="BI226" i="3"/>
  <c r="BH226" i="3"/>
  <c r="BG226" i="3"/>
  <c r="BF226" i="3"/>
  <c r="T226" i="3"/>
  <c r="R226" i="3"/>
  <c r="P226" i="3"/>
  <c r="BI224" i="3"/>
  <c r="BH224" i="3"/>
  <c r="BG224" i="3"/>
  <c r="BF224" i="3"/>
  <c r="T224" i="3"/>
  <c r="R224" i="3"/>
  <c r="P224" i="3"/>
  <c r="BI222" i="3"/>
  <c r="BH222" i="3"/>
  <c r="BG222" i="3"/>
  <c r="BF222" i="3"/>
  <c r="T222" i="3"/>
  <c r="R222" i="3"/>
  <c r="P222" i="3"/>
  <c r="BI219" i="3"/>
  <c r="BH219" i="3"/>
  <c r="BG219" i="3"/>
  <c r="BF219" i="3"/>
  <c r="T219" i="3"/>
  <c r="R219" i="3"/>
  <c r="P219" i="3"/>
  <c r="BI216" i="3"/>
  <c r="BH216" i="3"/>
  <c r="BG216" i="3"/>
  <c r="BF216" i="3"/>
  <c r="T216" i="3"/>
  <c r="R216" i="3"/>
  <c r="P216" i="3"/>
  <c r="BI213" i="3"/>
  <c r="BH213" i="3"/>
  <c r="BG213" i="3"/>
  <c r="BF213" i="3"/>
  <c r="T213" i="3"/>
  <c r="R213" i="3"/>
  <c r="P213" i="3"/>
  <c r="BI210" i="3"/>
  <c r="BH210" i="3"/>
  <c r="BG210" i="3"/>
  <c r="BF210" i="3"/>
  <c r="T210" i="3"/>
  <c r="R210" i="3"/>
  <c r="P210" i="3"/>
  <c r="BI207" i="3"/>
  <c r="BH207" i="3"/>
  <c r="BG207" i="3"/>
  <c r="BF207" i="3"/>
  <c r="T207" i="3"/>
  <c r="R207" i="3"/>
  <c r="P207" i="3"/>
  <c r="BI204" i="3"/>
  <c r="BH204" i="3"/>
  <c r="BG204" i="3"/>
  <c r="BF204" i="3"/>
  <c r="T204" i="3"/>
  <c r="R204" i="3"/>
  <c r="P204" i="3"/>
  <c r="BI201" i="3"/>
  <c r="BH201" i="3"/>
  <c r="BG201" i="3"/>
  <c r="BF201" i="3"/>
  <c r="T201" i="3"/>
  <c r="R201" i="3"/>
  <c r="P201" i="3"/>
  <c r="BI198" i="3"/>
  <c r="BH198" i="3"/>
  <c r="BG198" i="3"/>
  <c r="BF198" i="3"/>
  <c r="T198" i="3"/>
  <c r="R198" i="3"/>
  <c r="P198" i="3"/>
  <c r="BI195" i="3"/>
  <c r="BH195" i="3"/>
  <c r="BG195" i="3"/>
  <c r="BF195" i="3"/>
  <c r="T195" i="3"/>
  <c r="R195" i="3"/>
  <c r="P195" i="3"/>
  <c r="BI192" i="3"/>
  <c r="BH192" i="3"/>
  <c r="BG192" i="3"/>
  <c r="BF192" i="3"/>
  <c r="T192" i="3"/>
  <c r="R192" i="3"/>
  <c r="P192" i="3"/>
  <c r="BI189" i="3"/>
  <c r="BH189" i="3"/>
  <c r="BG189" i="3"/>
  <c r="BF189" i="3"/>
  <c r="T189" i="3"/>
  <c r="R189" i="3"/>
  <c r="P189" i="3"/>
  <c r="BI186" i="3"/>
  <c r="BH186" i="3"/>
  <c r="BG186" i="3"/>
  <c r="BF186" i="3"/>
  <c r="T186" i="3"/>
  <c r="R186" i="3"/>
  <c r="P186" i="3"/>
  <c r="BI183" i="3"/>
  <c r="BH183" i="3"/>
  <c r="BG183" i="3"/>
  <c r="BF183" i="3"/>
  <c r="T183" i="3"/>
  <c r="R183" i="3"/>
  <c r="P183" i="3"/>
  <c r="BI180" i="3"/>
  <c r="BH180" i="3"/>
  <c r="BG180" i="3"/>
  <c r="BF180" i="3"/>
  <c r="T180" i="3"/>
  <c r="R180" i="3"/>
  <c r="P180" i="3"/>
  <c r="BI177" i="3"/>
  <c r="BH177" i="3"/>
  <c r="BG177" i="3"/>
  <c r="BF177" i="3"/>
  <c r="T177" i="3"/>
  <c r="R177" i="3"/>
  <c r="P177" i="3"/>
  <c r="BI174" i="3"/>
  <c r="BH174" i="3"/>
  <c r="BG174" i="3"/>
  <c r="BF174" i="3"/>
  <c r="T174" i="3"/>
  <c r="R174" i="3"/>
  <c r="P174" i="3"/>
  <c r="BI171" i="3"/>
  <c r="BH171" i="3"/>
  <c r="BG171" i="3"/>
  <c r="BF171" i="3"/>
  <c r="T171" i="3"/>
  <c r="R171" i="3"/>
  <c r="P171" i="3"/>
  <c r="BI168" i="3"/>
  <c r="BH168" i="3"/>
  <c r="BG168" i="3"/>
  <c r="BF168" i="3"/>
  <c r="T168" i="3"/>
  <c r="R168" i="3"/>
  <c r="P168" i="3"/>
  <c r="BI165" i="3"/>
  <c r="BH165" i="3"/>
  <c r="BG165" i="3"/>
  <c r="BF165" i="3"/>
  <c r="T165" i="3"/>
  <c r="R165" i="3"/>
  <c r="P165" i="3"/>
  <c r="BI162" i="3"/>
  <c r="BH162" i="3"/>
  <c r="BG162" i="3"/>
  <c r="BF162" i="3"/>
  <c r="T162" i="3"/>
  <c r="R162" i="3"/>
  <c r="P162" i="3"/>
  <c r="BI159" i="3"/>
  <c r="BH159" i="3"/>
  <c r="BG159" i="3"/>
  <c r="BF159" i="3"/>
  <c r="T159" i="3"/>
  <c r="R159" i="3"/>
  <c r="P159" i="3"/>
  <c r="BI156" i="3"/>
  <c r="BH156" i="3"/>
  <c r="BG156" i="3"/>
  <c r="BF156" i="3"/>
  <c r="T156" i="3"/>
  <c r="R156" i="3"/>
  <c r="P156" i="3"/>
  <c r="BI153" i="3"/>
  <c r="BH153" i="3"/>
  <c r="BG153" i="3"/>
  <c r="BF153" i="3"/>
  <c r="T153" i="3"/>
  <c r="R153" i="3"/>
  <c r="P153" i="3"/>
  <c r="BI150" i="3"/>
  <c r="BH150" i="3"/>
  <c r="BG150" i="3"/>
  <c r="BF150" i="3"/>
  <c r="T150" i="3"/>
  <c r="R150" i="3"/>
  <c r="P150" i="3"/>
  <c r="BI147" i="3"/>
  <c r="BH147" i="3"/>
  <c r="BG147" i="3"/>
  <c r="BF147" i="3"/>
  <c r="T147" i="3"/>
  <c r="R147" i="3"/>
  <c r="P147" i="3"/>
  <c r="BI144" i="3"/>
  <c r="BH144" i="3"/>
  <c r="BG144" i="3"/>
  <c r="BF144" i="3"/>
  <c r="T144" i="3"/>
  <c r="R144" i="3"/>
  <c r="P144" i="3"/>
  <c r="BI141" i="3"/>
  <c r="BH141" i="3"/>
  <c r="BG141" i="3"/>
  <c r="BF141" i="3"/>
  <c r="T141" i="3"/>
  <c r="R141" i="3"/>
  <c r="P141" i="3"/>
  <c r="BI138" i="3"/>
  <c r="BH138" i="3"/>
  <c r="BG138" i="3"/>
  <c r="BF138" i="3"/>
  <c r="T138" i="3"/>
  <c r="R138" i="3"/>
  <c r="P138" i="3"/>
  <c r="BI135" i="3"/>
  <c r="BH135" i="3"/>
  <c r="BG135" i="3"/>
  <c r="BF135" i="3"/>
  <c r="T135" i="3"/>
  <c r="R135" i="3"/>
  <c r="P135" i="3"/>
  <c r="BI132" i="3"/>
  <c r="BH132" i="3"/>
  <c r="BG132" i="3"/>
  <c r="BF132" i="3"/>
  <c r="T132" i="3"/>
  <c r="R132" i="3"/>
  <c r="P132" i="3"/>
  <c r="BI129" i="3"/>
  <c r="BH129" i="3"/>
  <c r="BG129" i="3"/>
  <c r="BF129" i="3"/>
  <c r="T129" i="3"/>
  <c r="R129" i="3"/>
  <c r="P129" i="3"/>
  <c r="BI126" i="3"/>
  <c r="BH126" i="3"/>
  <c r="BG126" i="3"/>
  <c r="BF126" i="3"/>
  <c r="T126" i="3"/>
  <c r="R126" i="3"/>
  <c r="P126" i="3"/>
  <c r="BI122" i="3"/>
  <c r="BH122" i="3"/>
  <c r="BG122" i="3"/>
  <c r="BF122" i="3"/>
  <c r="T122" i="3"/>
  <c r="R122" i="3"/>
  <c r="P122" i="3"/>
  <c r="J116" i="3"/>
  <c r="J115" i="3"/>
  <c r="F115" i="3"/>
  <c r="F113" i="3"/>
  <c r="E111" i="3"/>
  <c r="J92" i="3"/>
  <c r="J91" i="3"/>
  <c r="F91" i="3"/>
  <c r="F89" i="3"/>
  <c r="E87" i="3"/>
  <c r="J18" i="3"/>
  <c r="E18" i="3"/>
  <c r="F116" i="3" s="1"/>
  <c r="J17" i="3"/>
  <c r="J12" i="3"/>
  <c r="J113" i="3" s="1"/>
  <c r="E7" i="3"/>
  <c r="E85" i="3"/>
  <c r="J243" i="3"/>
  <c r="BK195" i="3"/>
  <c r="BK300" i="3"/>
  <c r="J287" i="3"/>
  <c r="BK219" i="3"/>
  <c r="J162" i="3"/>
  <c r="J129" i="3"/>
  <c r="BK261" i="3"/>
  <c r="J226" i="3"/>
  <c r="BK171" i="3"/>
  <c r="J141" i="3"/>
  <c r="BK272" i="3"/>
  <c r="J239" i="3"/>
  <c r="J195" i="3"/>
  <c r="J171" i="3"/>
  <c r="BK141" i="3"/>
  <c r="J245" i="3"/>
  <c r="BK210" i="3"/>
  <c r="BK287" i="3"/>
  <c r="J261" i="3"/>
  <c r="BK213" i="3"/>
  <c r="BK189" i="3"/>
  <c r="BK296" i="3"/>
  <c r="BK253" i="3"/>
  <c r="J229" i="3"/>
  <c r="J168" i="3"/>
  <c r="J144" i="3"/>
  <c r="BK293" i="3"/>
  <c r="BK241" i="3"/>
  <c r="J210" i="3"/>
  <c r="BK168" i="3"/>
  <c r="BK147" i="3"/>
  <c r="BK132" i="3"/>
  <c r="BK280" i="3"/>
  <c r="BK245" i="3"/>
  <c r="J204" i="3"/>
  <c r="BK177" i="3"/>
  <c r="J150" i="3"/>
  <c r="J280" i="3"/>
  <c r="J241" i="3"/>
  <c r="J219" i="3"/>
  <c r="J264" i="3"/>
  <c r="J232" i="3"/>
  <c r="J198" i="3"/>
  <c r="J186" i="3"/>
  <c r="J300" i="3"/>
  <c r="BK284" i="3"/>
  <c r="BK224" i="3"/>
  <c r="BK156" i="3"/>
  <c r="BK138" i="3"/>
  <c r="J272" i="3"/>
  <c r="BK237" i="3"/>
  <c r="J180" i="3"/>
  <c r="BK150" i="3"/>
  <c r="BK122" i="3"/>
  <c r="BK264" i="3"/>
  <c r="J224" i="3"/>
  <c r="BK186" i="3"/>
  <c r="J156" i="3"/>
  <c r="BK129" i="3"/>
  <c r="J237" i="3"/>
  <c r="J216" i="3"/>
  <c r="J268" i="3"/>
  <c r="BK226" i="3"/>
  <c r="J183" i="3"/>
  <c r="BK268" i="3"/>
  <c r="J192" i="3"/>
  <c r="J165" i="3"/>
  <c r="J122" i="3"/>
  <c r="BK247" i="3"/>
  <c r="J201" i="3"/>
  <c r="J174" i="3"/>
  <c r="BK162" i="3"/>
  <c r="J138" i="3"/>
  <c r="J290" i="3"/>
  <c r="BK243" i="3"/>
  <c r="BK207" i="3"/>
  <c r="BK180" i="3"/>
  <c r="BK144" i="3"/>
  <c r="J249" i="3"/>
  <c r="BK222" i="3"/>
  <c r="J276" i="3"/>
  <c r="BK257" i="3"/>
  <c r="J222" i="3"/>
  <c r="BK192" i="3"/>
  <c r="J293" i="3"/>
  <c r="BK239" i="3"/>
  <c r="BK174" i="3"/>
  <c r="J147" i="3"/>
  <c r="BK126" i="3"/>
  <c r="J253" i="3"/>
  <c r="BK216" i="3"/>
  <c r="J177" i="3"/>
  <c r="BK159" i="3"/>
  <c r="BK135" i="3"/>
  <c r="BK276" i="3"/>
  <c r="BK232" i="3"/>
  <c r="J189" i="3"/>
  <c r="J153" i="3"/>
  <c r="BK229" i="3"/>
  <c r="J213" i="3"/>
  <c r="J296" i="3"/>
  <c r="BK249" i="3"/>
  <c r="BK201" i="3"/>
  <c r="BK290" i="3"/>
  <c r="J247" i="3"/>
  <c r="BK204" i="3"/>
  <c r="BK153" i="3"/>
  <c r="J135" i="3"/>
  <c r="J284" i="3"/>
  <c r="BK235" i="3"/>
  <c r="BK183" i="3"/>
  <c r="BK165" i="3"/>
  <c r="J126" i="3"/>
  <c r="J257" i="3"/>
  <c r="J235" i="3"/>
  <c r="BK198" i="3"/>
  <c r="J159" i="3"/>
  <c r="J132" i="3"/>
  <c r="J207" i="3"/>
  <c r="P121" i="3" l="1"/>
  <c r="P120" i="3" s="1"/>
  <c r="P119" i="3" s="1"/>
  <c r="BK121" i="3"/>
  <c r="J121" i="3" s="1"/>
  <c r="J98" i="3" s="1"/>
  <c r="R121" i="3"/>
  <c r="R120" i="3" s="1"/>
  <c r="R119" i="3" s="1"/>
  <c r="T121" i="3"/>
  <c r="T120" i="3" s="1"/>
  <c r="T119" i="3" s="1"/>
  <c r="BK299" i="3"/>
  <c r="J299" i="3"/>
  <c r="J99" i="3"/>
  <c r="BE210" i="3"/>
  <c r="BE222" i="3"/>
  <c r="BE235" i="3"/>
  <c r="BE239" i="3"/>
  <c r="BE243" i="3"/>
  <c r="BE253" i="3"/>
  <c r="BE261" i="3"/>
  <c r="BE287" i="3"/>
  <c r="BE293" i="3"/>
  <c r="J89" i="3"/>
  <c r="F92" i="3"/>
  <c r="E109" i="3"/>
  <c r="BE122" i="3"/>
  <c r="BE126" i="3"/>
  <c r="BE138" i="3"/>
  <c r="BE141" i="3"/>
  <c r="BE150" i="3"/>
  <c r="BE159" i="3"/>
  <c r="BE171" i="3"/>
  <c r="BE177" i="3"/>
  <c r="BE183" i="3"/>
  <c r="BE213" i="3"/>
  <c r="BE226" i="3"/>
  <c r="BE241" i="3"/>
  <c r="BE268" i="3"/>
  <c r="BE129" i="3"/>
  <c r="BE132" i="3"/>
  <c r="BE135" i="3"/>
  <c r="BE144" i="3"/>
  <c r="BE153" i="3"/>
  <c r="BE156" i="3"/>
  <c r="BE162" i="3"/>
  <c r="BE165" i="3"/>
  <c r="BE174" i="3"/>
  <c r="BE186" i="3"/>
  <c r="BE189" i="3"/>
  <c r="BE192" i="3"/>
  <c r="BE195" i="3"/>
  <c r="BE198" i="3"/>
  <c r="BE204" i="3"/>
  <c r="BE224" i="3"/>
  <c r="BE232" i="3"/>
  <c r="BE290" i="3"/>
  <c r="BE147" i="3"/>
  <c r="BE168" i="3"/>
  <c r="BE201" i="3"/>
  <c r="BE237" i="3"/>
  <c r="BE245" i="3"/>
  <c r="BE249" i="3"/>
  <c r="BE257" i="3"/>
  <c r="BE276" i="3"/>
  <c r="BE296" i="3"/>
  <c r="BE300" i="3"/>
  <c r="BE180" i="3"/>
  <c r="BE207" i="3"/>
  <c r="BE216" i="3"/>
  <c r="BE219" i="3"/>
  <c r="BE229" i="3"/>
  <c r="BE247" i="3"/>
  <c r="BE264" i="3"/>
  <c r="BE272" i="3"/>
  <c r="BE280" i="3"/>
  <c r="BE284" i="3"/>
  <c r="F34" i="3"/>
  <c r="J34" i="3"/>
  <c r="F35" i="3"/>
  <c r="F36" i="3"/>
  <c r="F37" i="3"/>
  <c r="BK120" i="3" l="1"/>
  <c r="J120" i="3" s="1"/>
  <c r="J97" i="3" s="1"/>
  <c r="J33" i="3"/>
  <c r="F33" i="3"/>
  <c r="BK119" i="3" l="1"/>
  <c r="J119" i="3" s="1"/>
  <c r="J96" i="3" s="1"/>
  <c r="J30" i="3" l="1"/>
  <c r="J39" i="3" l="1"/>
</calcChain>
</file>

<file path=xl/sharedStrings.xml><?xml version="1.0" encoding="utf-8"?>
<sst xmlns="http://schemas.openxmlformats.org/spreadsheetml/2006/main" count="1565" uniqueCount="432">
  <si>
    <t/>
  </si>
  <si>
    <t>False</t>
  </si>
  <si>
    <t>21</t>
  </si>
  <si>
    <t>12</t>
  </si>
  <si>
    <t>v ---  níže se nacházejí doplnkové a pomocné údaje k sestavám  --- v</t>
  </si>
  <si>
    <t>Stavba:</t>
  </si>
  <si>
    <t>KSO:</t>
  </si>
  <si>
    <t>CC-CZ:</t>
  </si>
  <si>
    <t>Místo:</t>
  </si>
  <si>
    <t>Oblastní nemocnice Trutnov</t>
  </si>
  <si>
    <t>Datum:</t>
  </si>
  <si>
    <t>Zadavatel:</t>
  </si>
  <si>
    <t>IČ:</t>
  </si>
  <si>
    <t>A99 s.r.o., Purkyňova 71/99, 612 00 BRNO</t>
  </si>
  <si>
    <t>DIČ:</t>
  </si>
  <si>
    <t>Uchazeč:</t>
  </si>
  <si>
    <t>Projektant:</t>
  </si>
  <si>
    <t>Ing. Jana Janíková</t>
  </si>
  <si>
    <t>True</t>
  </si>
  <si>
    <t>Zpracovatel:</t>
  </si>
  <si>
    <t>46344535</t>
  </si>
  <si>
    <t>ZaKT Brno s.r.o., Ponávka 185/2, 602 00 Brno</t>
  </si>
  <si>
    <t>CZ46344535</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</si>
  <si>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</si>
  <si>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</si>
  <si>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</si>
  <si>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</si>
  <si>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</si>
  <si>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</si>
  <si>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</si>
  <si>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</si>
  <si>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</si>
  <si>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</si>
  <si>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</si>
  <si>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</si>
  <si>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</si>
  <si>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</si>
  <si>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</si>
  <si>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</si>
  <si>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</si>
  <si>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</si>
  <si>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</si>
  <si>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</si>
  <si>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Kód</t>
  </si>
  <si>
    <t>Popis</t>
  </si>
  <si>
    <t>Typ</t>
  </si>
  <si>
    <t>D</t>
  </si>
  <si>
    <t>0</t>
  </si>
  <si>
    <t>1</t>
  </si>
  <si>
    <t>2</t>
  </si>
  <si>
    <t>{17a66681-d155-4846-9db7-624bd720b12f}</t>
  </si>
  <si>
    <t>KRYCÍ LIST SOUPISU PRACÍ</t>
  </si>
  <si>
    <t>Objekt:</t>
  </si>
  <si>
    <t>REKAPITULACE ČLENĚNÍ SOUPISU PRACÍ</t>
  </si>
  <si>
    <t>Kód dílu - Popis</t>
  </si>
  <si>
    <t>Cena celkem [CZK]</t>
  </si>
  <si>
    <t>Náklady ze soupisu prací</t>
  </si>
  <si>
    <t>-1</t>
  </si>
  <si>
    <t>HSV - Práce a dodávky HSV</t>
  </si>
  <si>
    <t xml:space="preserve">    1 - Zemní práce</t>
  </si>
  <si>
    <t xml:space="preserve">    998 - Přesun hmot</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</si>
  <si>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</si>
  <si>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</si>
  <si>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</si>
  <si>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</si>
  <si>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</si>
  <si>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</si>
  <si>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</si>
  <si>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</si>
  <si>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</si>
  <si>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</si>
  <si>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</si>
  <si>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</si>
  <si>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</si>
  <si>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</si>
  <si>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</si>
  <si>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</si>
  <si>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</si>
  <si>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</si>
  <si>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kus</t>
  </si>
  <si>
    <t>CS ÚRS 2024 02</t>
  </si>
  <si>
    <t>4</t>
  </si>
  <si>
    <t>PP</t>
  </si>
  <si>
    <t>P</t>
  </si>
  <si>
    <t>3</t>
  </si>
  <si>
    <t>5</t>
  </si>
  <si>
    <t>6</t>
  </si>
  <si>
    <t>7</t>
  </si>
  <si>
    <t>8</t>
  </si>
  <si>
    <t>9</t>
  </si>
  <si>
    <t>10</t>
  </si>
  <si>
    <t>11</t>
  </si>
  <si>
    <t>13</t>
  </si>
  <si>
    <t>14</t>
  </si>
  <si>
    <t>15</t>
  </si>
  <si>
    <t>16</t>
  </si>
  <si>
    <t>17</t>
  </si>
  <si>
    <t>18</t>
  </si>
  <si>
    <t>m2</t>
  </si>
  <si>
    <t>VV</t>
  </si>
  <si>
    <t>19</t>
  </si>
  <si>
    <t>20</t>
  </si>
  <si>
    <t>22</t>
  </si>
  <si>
    <t>23</t>
  </si>
  <si>
    <t>24</t>
  </si>
  <si>
    <t>25</t>
  </si>
  <si>
    <t>26</t>
  </si>
  <si>
    <t>27</t>
  </si>
  <si>
    <t>28</t>
  </si>
  <si>
    <t>29</t>
  </si>
  <si>
    <t>30</t>
  </si>
  <si>
    <t>31</t>
  </si>
  <si>
    <t>32</t>
  </si>
  <si>
    <t>33</t>
  </si>
  <si>
    <t>34</t>
  </si>
  <si>
    <t>35</t>
  </si>
  <si>
    <t>36</t>
  </si>
  <si>
    <t>37</t>
  </si>
  <si>
    <t>38</t>
  </si>
  <si>
    <t>40</t>
  </si>
  <si>
    <t>41</t>
  </si>
  <si>
    <t>42</t>
  </si>
  <si>
    <t>43</t>
  </si>
  <si>
    <t>44</t>
  </si>
  <si>
    <t>45</t>
  </si>
  <si>
    <t>46</t>
  </si>
  <si>
    <t>47</t>
  </si>
  <si>
    <t>48</t>
  </si>
  <si>
    <t>49</t>
  </si>
  <si>
    <t>50</t>
  </si>
  <si>
    <t>51</t>
  </si>
  <si>
    <t>52</t>
  </si>
  <si>
    <t>53</t>
  </si>
  <si>
    <t>54</t>
  </si>
  <si>
    <t>55</t>
  </si>
  <si>
    <t>56</t>
  </si>
  <si>
    <t>57</t>
  </si>
  <si>
    <t>58</t>
  </si>
  <si>
    <t>59</t>
  </si>
  <si>
    <t>60</t>
  </si>
  <si>
    <t>t</t>
  </si>
  <si>
    <t>998</t>
  </si>
  <si>
    <t>Přesun hmot</t>
  </si>
  <si>
    <t>998231411</t>
  </si>
  <si>
    <t>Ruční přesun hmot pro sadovnické a krajinářské úpravy do 100 m</t>
  </si>
  <si>
    <t>IO 800-1 - Rozpočet-Kácení dřevin</t>
  </si>
  <si>
    <t>111251103</t>
  </si>
  <si>
    <t>Odstranění křovin a stromů průměru kmene do 100 mm i s kořeny sklonu terénu do 1:5 z celkové plochy přes 500 m2 strojně</t>
  </si>
  <si>
    <t>-1132117941</t>
  </si>
  <si>
    <t>Odstranění křovin a stromů s odstraněním kořenů strojně průměru kmene do 100 mm v rovině nebo ve svahu sklonu terénu do 1:5, při celkové ploše přes 500 m2</t>
  </si>
  <si>
    <t>Poznámka k položce:_x000D_
dle inventarizačního seznamu dř. č. 51, 242</t>
  </si>
  <si>
    <t>283+2200</t>
  </si>
  <si>
    <t>112151011</t>
  </si>
  <si>
    <t>Volné kácení stromů s rozřezáním a odvětvením D kmene přes 100 do 200 mm</t>
  </si>
  <si>
    <t>1096199785</t>
  </si>
  <si>
    <t>Pokácení stromu volné v celku s odřezáním kmene a s odvětvením průměru kmene přes 100 do 200 mm</t>
  </si>
  <si>
    <t>Poznámka k položce:_x000D_
dle inventarizačního seznamu dř. č. : 16, 17, 19, 20, 28, 31, 38, 40, 50, 53, 58, 72, 110, 113, 134, 137, 149, 215, 216 = celkem 19 ks</t>
  </si>
  <si>
    <t>112151012</t>
  </si>
  <si>
    <t>Volné kácení stromů s rozřezáním a odvětvením D kmene přes 200 do 300 mm</t>
  </si>
  <si>
    <t>-1917363817</t>
  </si>
  <si>
    <t>Pokácení stromu volné v celku s odřezáním kmene a s odvětvením průměru kmene přes 200 do 300 mm</t>
  </si>
  <si>
    <t>Poznámka k položce:_x000D_
dle inventarizačního seznamu dř. č. : 18, 25, 95, 98, 109, 121, 196 = 7 ks</t>
  </si>
  <si>
    <t>112151013</t>
  </si>
  <si>
    <t>Volné kácení stromů s rozřezáním a odvětvením D kmene přes 300 do 400 mm</t>
  </si>
  <si>
    <t>-126588044</t>
  </si>
  <si>
    <t>Pokácení stromu volné v celku s odřezáním kmene a s odvětvením průměru kmene přes 300 do 400 mm</t>
  </si>
  <si>
    <t>Poznámka k položce:_x000D_
dle inventarizačního seznamu dř. č. : 93, 124 = celkem 2 ks</t>
  </si>
  <si>
    <t>112151014</t>
  </si>
  <si>
    <t>Volné kácení stromů s rozřezáním a odvětvením D kmene přes 400 do 500 mm</t>
  </si>
  <si>
    <t>-1357053471</t>
  </si>
  <si>
    <t>Pokácení stromu volné v celku s odřezáním kmene a s odvětvením průměru kmene přes 400 do 500 mm</t>
  </si>
  <si>
    <t>Poznámka k položce:_x000D_
dle inventarizačního seznamu dř. č. : 82, 105 = celkem 2 ks</t>
  </si>
  <si>
    <t>112151015</t>
  </si>
  <si>
    <t>Volné kácení stromů s rozřezáním a odvětvením D kmene přes 500 do 600 mm</t>
  </si>
  <si>
    <t>-1600375648</t>
  </si>
  <si>
    <t>Pokácení stromu volné v celku s odřezáním kmene a s odvětvením průměru kmene přes 500 do 600 mm</t>
  </si>
  <si>
    <t>Poznámka k položce:_x000D_
dle inventarizačního seznamu dř. č. : 102 = celkem 1 ks</t>
  </si>
  <si>
    <t>112151311</t>
  </si>
  <si>
    <t>Kácení stromu bez postupného spouštění koruny a kmene D přes 0,1 do 0,2 m</t>
  </si>
  <si>
    <t>-2102678550</t>
  </si>
  <si>
    <t>Pokácení stromu postupné bez spouštění částí kmene a koruny o průměru na řezné ploše pařezu přes 100 do 200 mm</t>
  </si>
  <si>
    <t>Poznámka k položce:_x000D_
dle inventarizačního seznamu dř. č. : 15, 23, 29, 30x2 ks, 41x1 ks, 42, 49, 55, 60, 80, 87, 126, 127, 129, 144x1 ks, 145, 150, 160x1 ks, 198, 222 = celkem 21 ks</t>
  </si>
  <si>
    <t>112151312</t>
  </si>
  <si>
    <t>Kácení stromu bez postupného spouštění koruny a kmene D přes 0,2 do 0,3 m</t>
  </si>
  <si>
    <t>-465030132</t>
  </si>
  <si>
    <t>Pokácení stromu postupné bez spouštění částí kmene a koruny o průměru na řezné ploše pařezu přes 200 do 300 mm</t>
  </si>
  <si>
    <t>Poznámka k položce:_x000D_
dle inventarizačního seznamu dř. č. : 4, 6, 12, 13, 14, 22, 24, 27, 32, 33, 34, 35, 36, 44, 45, 52, 118, 123, 125, 131, 133, 160x1 ks, 173, 197, 199, 200, 203, 206, 207, 209, 212, 214, 218 = celkem 33 ks</t>
  </si>
  <si>
    <t>112151313</t>
  </si>
  <si>
    <t>Kácení stromu bez postupného spouštění koruny a kmene D přes 0,3 do 0,4 m</t>
  </si>
  <si>
    <t>1254644513</t>
  </si>
  <si>
    <t>Pokácení stromu postupné bez spouštění částí kmene a koruny o průměru na řezné ploše pařezu přes 300 do 400 mm</t>
  </si>
  <si>
    <t>Poznámka k položce:_x000D_
dle inventarizačního seznamu dř. č. : 1, 2, 8, 9, 11, 21, 37, 41x1 ks, 48, 103, 117, 122, 128, 130, 132, 136, 143, 144x1ks, 146, 148, 153, 187, 188, 193, 194, 195, 201, 202, 204, 205, 208, 210, 211, 213, 217, 219, 220, 221, 226 = celkem 39 ks</t>
  </si>
  <si>
    <t>112151314</t>
  </si>
  <si>
    <t>Kácení stromu bez postupného spouštění koruny a kmene D přes 0,4 do 0,5 m</t>
  </si>
  <si>
    <t>-248222226</t>
  </si>
  <si>
    <t>Pokácení stromu postupné bez spouštění částí kmene a koruny o průměru na řezné ploše pařezu přes 400 do 500 mm</t>
  </si>
  <si>
    <t>Poznámka k položce:_x000D_
dle inventarizačního seznamu dř. č. : 3, 5, 7, 10, 39, 43, 47, 116, 119, 135, 139, 140, 141, 147, 157, 158, 159, 163, 189, 191, 192, 223, 224 = celkem 23 ks</t>
  </si>
  <si>
    <t>112151315</t>
  </si>
  <si>
    <t>Kácení stromu bez postupného spouštění koruny a kmene D přes 0,5 do 0,6 m</t>
  </si>
  <si>
    <t>1243251721</t>
  </si>
  <si>
    <t>Pokácení stromu postupné bez spouštění částí kmene a koruny o průměru na řezné ploše pařezu přes 500 do 600 mm</t>
  </si>
  <si>
    <t>Poznámka k položce:_x000D_
dle inventarizačního seznamu dř. č. : 26, 115, 120, 138, 178, 196 = 6 ks</t>
  </si>
  <si>
    <t>112151316</t>
  </si>
  <si>
    <t>Kácení stromu bez postupného spouštění koruny a kmene D přes 0,6 do 0,7 m</t>
  </si>
  <si>
    <t>1142146238</t>
  </si>
  <si>
    <t>Pokácení stromu postupné bez spouštění částí kmene a koruny o průměru na řezné ploše pařezu přes 600 do 700 mm</t>
  </si>
  <si>
    <t>Poznámka k položce:_x000D_
dle inventarizačního seznamu dř. č. : 46, 114, 142, 161 = celkem 4 ks</t>
  </si>
  <si>
    <t>112151317</t>
  </si>
  <si>
    <t>Kácení stromu bez postupného spouštění koruny a kmene D přes 0,7 do 0,8 m</t>
  </si>
  <si>
    <t>602234689</t>
  </si>
  <si>
    <t>Pokácení stromu postupné bez spouštění částí kmene a koruny o průměru na řezné ploše pařezu přes 700 do 800 mm</t>
  </si>
  <si>
    <t>Poznámka k položce:_x000D_
dle inventarizačního seznamu dř. č. : 166 = celkem 1 ks</t>
  </si>
  <si>
    <t>112201111</t>
  </si>
  <si>
    <t>Odstranění pařezů D do 0,2 m v rovině a svahu do 1:5 s odklizením do 20 m a zasypáním jámy</t>
  </si>
  <si>
    <t>952867365</t>
  </si>
  <si>
    <t>Odstranění pařezu v rovině nebo na svahu do 1:5 o průměru pařezu na řezné ploše do 200 mm</t>
  </si>
  <si>
    <t>Poznámka k položce:_x000D_
dle inventarizačního seznamu dř. č. : 38, 40, 42, 49, 50, 53, 55, 58, 60, 72, 87, 110, 113, 126, 127, 129, 134, 137, 144x1 ks, 145, 149, 150, 198, 215, 216, 222 = celkem 26 ks</t>
  </si>
  <si>
    <t>112201112</t>
  </si>
  <si>
    <t>Odstranění pařezů D přes 0,2 do 0,3 m v rovině a svahu do 1:5 s odklizením do 20 m a zasypáním jámy</t>
  </si>
  <si>
    <t>767716132</t>
  </si>
  <si>
    <t>Odstranění pařezu v rovině nebo na svahu do 1:5 o průměru pařezu na řezné ploše přes 200 do 300 mm</t>
  </si>
  <si>
    <t>Poznámka k položce:_x000D_
dle inventarizačního seznamu dř. č. : 44, 45, 52, 95, 98, 109, 118, 121, 123, 125, 131, 133, 173, 196, 197, 199, 200, 203, 204, 206, 207, 209, 212, 214, 218 = celkem 25 ks</t>
  </si>
  <si>
    <t>112201113</t>
  </si>
  <si>
    <t>Odstranění pařezů D přes 0,3 do 0,4 m v rovině a svahu do 1:5 s odklizením do 20 m a zasypáním jámy</t>
  </si>
  <si>
    <t>-2064646163</t>
  </si>
  <si>
    <t>Odstranění pařezu v rovině nebo na svahu do 1:5 o průměru pařezu na řezné ploše přes 300 do 400 mm</t>
  </si>
  <si>
    <t>Poznámka k položce:_x000D_
dle inventarizačního seznamu dř. č. : 37, 41, 48, 93, 103, 117, 122, 124, 128, 130, 132, 136, 143, 144 x 1 ks, 116, 148, 153, 160, 187, 188, 193, 194, 195, 201, 202, 205, 208, 210, 211, 213, 217, 219, 220, 221, 226 = celkem 35 ks</t>
  </si>
  <si>
    <t>112201114</t>
  </si>
  <si>
    <t>Odstranění pařezů D přes 0,4 do 0,5 m v rovině a svahu do 1:5 s odklizením do 20 m a zasypáním jámy</t>
  </si>
  <si>
    <t>-73568539</t>
  </si>
  <si>
    <t>Odstranění pařezu v rovině nebo na svahu do 1:5 o průměru pařezu na řezné ploše přes 400 do 500 mm</t>
  </si>
  <si>
    <t>Poznámka k položce:_x000D_
dle inventarizačního seznamu dř. č. : 39, 43, 47, 105, 116, 119, 135, 139, 140, 141, 147, 157, 158, 159, 163, 189, 191, 192, 223, 224 = celkem 20 ks</t>
  </si>
  <si>
    <t>112201115</t>
  </si>
  <si>
    <t>Odstranění pařezů D přes 0,5 do 0,6 m v rovině a svahu do 1:5 s odklizením do 20 m a zasypáním jámy</t>
  </si>
  <si>
    <t>-553534789</t>
  </si>
  <si>
    <t>Odstranění pařezu v rovině nebo na svahu do 1:5 o průměru pařezu na řezné ploše přes 500 do 600 mm</t>
  </si>
  <si>
    <t>Poznámka k položce:_x000D_
dle inventarizačního seznamu dř. č. : 102, 115, 120, 138, 178, 190 = celkem 6 ks</t>
  </si>
  <si>
    <t>112201116</t>
  </si>
  <si>
    <t>Odstranění pařezů D přes 0,6 do 0,7 m v rovině a svahu do 1:5 s odklizením do 20 m a zasypáním jámy</t>
  </si>
  <si>
    <t>50606517</t>
  </si>
  <si>
    <t>Odstranění pařezu v rovině nebo na svahu do 1:5 o průměru pařezu na řezné ploše přes 600 do 700 mm</t>
  </si>
  <si>
    <t>112201117</t>
  </si>
  <si>
    <t>Odstranění pařezů D přes 0,7 do 0,8 m v rovině a svahu do 1:5 s odklizením do 20 m a zasypáním jámy</t>
  </si>
  <si>
    <t>-852104344</t>
  </si>
  <si>
    <t>Odstranění pařezu v rovině nebo na svahu do 1:5 o průměru pařezu na řezné ploše přes 700 do 800 mm</t>
  </si>
  <si>
    <t>112201131</t>
  </si>
  <si>
    <t>Odstranění pařezů D do 0,2 m ve svahu přes 1:5 do 1:2 s odklizením do 20 m a zasypáním jámy</t>
  </si>
  <si>
    <t>-1077867604</t>
  </si>
  <si>
    <t>Odstranění pařezu na svahu přes 1:5 do 1:2 o průměru pařezu na řezné ploše do 200 mm</t>
  </si>
  <si>
    <t>Poznámka k položce:_x000D_
dle inventarizačního seznamu dř. č. : 15, 16, 17, 19, 20, 23, 29, 31 = celkem 8 ks</t>
  </si>
  <si>
    <t>112201132</t>
  </si>
  <si>
    <t>Odstranění pařezů D přes 0,2 do 0,3 m ve svahu přes 1:5 do 1:2 s odklizením do 20 m a zasypáním jámy</t>
  </si>
  <si>
    <t>-202438297</t>
  </si>
  <si>
    <t>Odstranění pařezu na svahu přes 1:5 do 1:2 o průměru pařezu na řezné ploše přes 200 do 300 mm</t>
  </si>
  <si>
    <t>Poznámka k položce:_x000D_
dle inventarizačního seznamu dř. č. : 4, 6, 8, 12, 13, 14, 18, 22, 24, 25, 30, 32, 33, 34, 35, 36 = celkem 16 ks</t>
  </si>
  <si>
    <t>112201133</t>
  </si>
  <si>
    <t>Odstranění pařezů D přes 0,3 do 0,4 m ve svahu přes 1:5 do 1:2 s odklizením do 20 m a zasypáním jámy</t>
  </si>
  <si>
    <t>657469625</t>
  </si>
  <si>
    <t>Odstranění pařezu na svahu přes 1:5 do 1:2 o průměru pařezu na řezné ploše přes 300 do 400 mm</t>
  </si>
  <si>
    <t>Poznámka k položce:_x000D_
dle inventarizačního seznamu dř. č. : 1, 2, 7, 9, 11, 21 = celkem 6 ks</t>
  </si>
  <si>
    <t>112201134</t>
  </si>
  <si>
    <t>Odstranění pařezů D přes 0,4 do 0,5 m ve svahu přes 1:5 do 1:2 s odklizením do 20 m a zasypáním jámy</t>
  </si>
  <si>
    <t>-163200560</t>
  </si>
  <si>
    <t>Odstranění pařezu na svahu přes 1:5 do 1:2 o průměru pařezu na řezné ploše přes 400 do 500 mm</t>
  </si>
  <si>
    <t>Poznámka k položce:_x000D_
dle inventarizačního seznamu dř. č. : 3, 5, 10 = 3 ks</t>
  </si>
  <si>
    <t>112201135</t>
  </si>
  <si>
    <t>Odstranění pařezů D přes 0,5 do 0,6 m ve svahu přes 1:5 do 1:2 s odklizením do 20 m a zasypáním jámy</t>
  </si>
  <si>
    <t>950603828</t>
  </si>
  <si>
    <t>Odstranění pařezu na svahu přes 1:5 do 1:2 o průměru pařezu na řezné ploše přes 500 do 600 mm</t>
  </si>
  <si>
    <t>Poznámka k položce:_x000D_
dle inventarizačního seznamu dř. č. : 26 = celkem 1 ks</t>
  </si>
  <si>
    <t>112201151</t>
  </si>
  <si>
    <t>Odstranění pařezů D do 0,2 m ve svahu přes 1:2 do 1:1 s odklizením do 20 m a zasypáním jámy</t>
  </si>
  <si>
    <t>-525946765</t>
  </si>
  <si>
    <t>Odstranění pařezu na svahu přes 1:2 do 1:1 o průměru pařezu na řezné ploše do 200 mm</t>
  </si>
  <si>
    <t>Poznámka k položce:_x000D_
dle inventarizačního seznamu dř. č. : 27, 80 = celkem 2 ks</t>
  </si>
  <si>
    <t>112201152</t>
  </si>
  <si>
    <t>Odstranění pařezů D přes 0,2 do 0,3 m ve svahu přes 1:2 do 1:1 s odklizením do 20 m a zasypáním jámy</t>
  </si>
  <si>
    <t>-1461487211</t>
  </si>
  <si>
    <t>Odstranění pařezu na svahu přes 1:2 do 1:1 o průměru pařezu na řezné ploše přes 200 do 300 mm</t>
  </si>
  <si>
    <t>Poznámka k položce:_x000D_
dle inventarizačního seznamu dř. č. : 28 = celkem 1 ks</t>
  </si>
  <si>
    <t>111211231</t>
  </si>
  <si>
    <t>Snesení listnatého klestu D do 30 cm ve svahu do 1:3</t>
  </si>
  <si>
    <t>-837442281</t>
  </si>
  <si>
    <t>Snesení větví stromů na hromady nebo naložení na dopravní prostředek listnatých v rovině nebo ve svahu do 1:3, průměru kmene do 30 cm</t>
  </si>
  <si>
    <t>Poznámka k položce:_x000D_
dle inventarizačního seznamu dř. č. : 4, 6, 8, 12, 13, 14, 17, 18, 22, 23, 24, 29, 30x 2 ks, 31, 32, 33, 34, 35, 36, 38, 40, 41, 42, 44, 45, 49, 53, 55, 58, 95, 98, 109, 110, 113, 118, 121, 123, 125, 126, 127, 129, 131, 133, 134, 137, 144x1 ks, 145, 149, 150, 160x2 ks, 173, 196, 197, 198, 199, 200, 203, 204, 206, 207, 209, 212, 214, 215, 216, 218, 222,  = celkem 69 ks</t>
  </si>
  <si>
    <t>111211232</t>
  </si>
  <si>
    <t>Snesení listnatého klestu D přes 30 cm ve svahu do 1:3</t>
  </si>
  <si>
    <t>2071899966</t>
  </si>
  <si>
    <t>Snesení větví stromů na hromady nebo naložení na dopravní prostředek listnatých v rovině nebo ve svahu do 1:3, průměru kmene přes 30 cm</t>
  </si>
  <si>
    <t>Poznámka k položce:_x000D_
dle inventarizačního seznamu dř. č. : 1, 2, 3, 5, 7, 9, 10, 11, 21, 26, 37, 39, 41, 43, 46, 47, 48, 93, 102, 103, 105, 114, 115, 116, 117, 119, 120, 122, 128, 130, 132, 135, 136, 138, 139, 140, 141, 142, 143, 144x1 ks, 146, 147, 148, 153, 157, 158, 159, 161, 163, 166, 178, 187, 188, 189, 190, 191, 192, 193, 194, 195, 201, 202, 205, 208, 209, 210, 211, 213, 217, 219, 220, 221, 223, 224, 226 = celkem 75 ks</t>
  </si>
  <si>
    <t>111211241</t>
  </si>
  <si>
    <t>Snesení listnatého klestu D do 30 cm ve svahu přes 1:3</t>
  </si>
  <si>
    <t>1022172644</t>
  </si>
  <si>
    <t>Snesení větví stromů na hromady nebo naložení na dopravní prostředek listnatých v rovině nebo ve svahu přes 1:3, průměru kmene do 30 cm</t>
  </si>
  <si>
    <t>Poznámka k položce:_x000D_
dle inventarizačního seznamu dř. č. : 27 = celkem 1 ks</t>
  </si>
  <si>
    <t>111211211</t>
  </si>
  <si>
    <t>Snesení jehličnatého klestu D do 30 cm ve svahu do 1:3</t>
  </si>
  <si>
    <t>-1277399874</t>
  </si>
  <si>
    <t>Snesení větví stromů na hromady nebo naložení na dopravní prostředek jehličnatých v rovině nebo ve svahu do 1:3, průměru kmene do 30 cm</t>
  </si>
  <si>
    <t>Poznámka k položce:_x000D_
dle inventarizačního seznamu dř. č. : 15, 16, 19, 20, 25, 50, 52, 60, 72, 87 = celkem 10 ks</t>
  </si>
  <si>
    <t>111211221</t>
  </si>
  <si>
    <t>Snesení jehličnatého klestu D do 30 cm ve svahu přes 1:3</t>
  </si>
  <si>
    <t>-1295556973</t>
  </si>
  <si>
    <t>Snesení větví stromů na hromady nebo naložení na dopravní prostředek jehličnatých v rovině nebo ve svahu přes 1:3, průměru kmene do 30 cm</t>
  </si>
  <si>
    <t>Poznámka k položce:_x000D_
dle inventarizačního seznamu dř. č. : 12, 80 = celkem 2 ks</t>
  </si>
  <si>
    <t>112155115</t>
  </si>
  <si>
    <t>Štěpkování stromků a větví v zapojeném porostu průměru kmene do 300 mm s naložením</t>
  </si>
  <si>
    <t>-1692840112</t>
  </si>
  <si>
    <t>Štěpkování s naložením na dopravní prostředek a odvozem do 20 km stromků a větví v zapojeném porostu, průměru kmene do 300 mm</t>
  </si>
  <si>
    <t>79+3</t>
  </si>
  <si>
    <t>112155121</t>
  </si>
  <si>
    <t>Štěpkování stromků a větví v zapojeném porostu průměru kmene přes 300 do 500 mm s naložením</t>
  </si>
  <si>
    <t>2055343333</t>
  </si>
  <si>
    <t>Štěpkování s naložením na dopravní prostředek a odvozem do 20 km stromků a větví v zapojeném porostu, průměru kmene přes 300 do 500 mm</t>
  </si>
  <si>
    <t>112155125</t>
  </si>
  <si>
    <t>Štěpkování stromků a větví v zapojeném porostu průměru kmene přes 500 do 700 mm s naložením</t>
  </si>
  <si>
    <t>-105888824</t>
  </si>
  <si>
    <t>Štěpkování s naložením na dopravní prostředek a odvozem do 20 km stromků a větví v zapojeném porostu, průměru kmene přes 500 do 700 mm</t>
  </si>
  <si>
    <t>112155311</t>
  </si>
  <si>
    <t>Štěpkování keřového porostu středně hustého s naložením</t>
  </si>
  <si>
    <t>665266319</t>
  </si>
  <si>
    <t>Štěpkování s naložením na dopravní prostředek a odvozem do 20 km keřového porostu středně hustého</t>
  </si>
  <si>
    <t>162201411</t>
  </si>
  <si>
    <t>Vodorovné přemístění kmenů stromů listnatých do 1 km D kmene přes 100 do 300 mm</t>
  </si>
  <si>
    <t>-243773585</t>
  </si>
  <si>
    <t>Vodorovné přemístění větví, kmenů nebo pařezů s naložením, složením a dopravou do 1000 m kmenů stromů listnatých, průměru přes 100 do 300 mm</t>
  </si>
  <si>
    <t>Poznámka k položce:_x000D_
68 kmenů pokácených + 1 ležící souš = celkem 69 ks</t>
  </si>
  <si>
    <t>162201412</t>
  </si>
  <si>
    <t>Vodorovné přemístění kmenů stromů listnatých do 1 km D kmene přes 300 do 500 mm</t>
  </si>
  <si>
    <t>1048678209</t>
  </si>
  <si>
    <t>Vodorovné přemístění větví, kmenů nebo pařezů s naložením, složením a dopravou do 1000 m kmenů stromů listnatých, průměru přes 300 do 500 mm</t>
  </si>
  <si>
    <t>Poznámka k položce:_x000D_
66 kmenů pokácených + 1 ležící souš = celkem 67 ks</t>
  </si>
  <si>
    <t>39</t>
  </si>
  <si>
    <t>162201413</t>
  </si>
  <si>
    <t>Vodorovné přemístění kmenů stromů listnatých do 1 km D kmene přes 500 do 700 mm</t>
  </si>
  <si>
    <t>1314604890</t>
  </si>
  <si>
    <t>Vodorovné přemístění větví, kmenů nebo pařezů s naložením, složením a dopravou do 1000 m kmenů stromů listnatých, průměru přes 500 do 700 mm</t>
  </si>
  <si>
    <t>162201414</t>
  </si>
  <si>
    <t>Vodorovné přemístění kmenů stromů listnatých do 1 km D kmene přes 700 do 900 mm</t>
  </si>
  <si>
    <t>1860185291</t>
  </si>
  <si>
    <t>Vodorovné přemístění větví, kmenů nebo pařezů s naložením, složením a dopravou do 1000 m kmenů stromů listnatých, průměru přes 700 do 900 mm</t>
  </si>
  <si>
    <t>162201415</t>
  </si>
  <si>
    <t>Vodorovné přemístění kmenů stromů jehličnatých do 1 km D kmene přes 100 do 300 mm</t>
  </si>
  <si>
    <t>531649836</t>
  </si>
  <si>
    <t>Vodorovné přemístění větví, kmenů nebo pařezů s naložením, složením a dopravou do 1000 m kmenů stromů jehličnatých, průměru přes 100 do 300 mm</t>
  </si>
  <si>
    <t>162201421</t>
  </si>
  <si>
    <t>Vodorovné přemístění pařezů do 1 km D přes 100 do 300 mm</t>
  </si>
  <si>
    <t>-522452539</t>
  </si>
  <si>
    <t>Vodorovné přemístění větví, kmenů nebo pařezů s naložením, složením a dopravou do 1000 m pařezů kmenů, průměru přes 100 do 300 mm</t>
  </si>
  <si>
    <t>162201422</t>
  </si>
  <si>
    <t>Vodorovné přemístění pařezů do 1 km D přes 300 do 500 mm</t>
  </si>
  <si>
    <t>-1213901414</t>
  </si>
  <si>
    <t>Vodorovné přemístění větví, kmenů nebo pařezů s naložením, složením a dopravou do 1000 m pařezů kmenů, průměru přes 300 do 500 mm</t>
  </si>
  <si>
    <t>162201423</t>
  </si>
  <si>
    <t>Vodorovné přemístění pařezů do 1 km D přes 500 do 700 mm</t>
  </si>
  <si>
    <t>-1101826152</t>
  </si>
  <si>
    <t>Vodorovné přemístění větví, kmenů nebo pařezů s naložením, složením a dopravou do 1000 m pařezů kmenů, průměru přes 500 do 700 mm</t>
  </si>
  <si>
    <t>162201424</t>
  </si>
  <si>
    <t>Vodorovné přemístění pařezů do 1 km D přes 700 do 900 mm</t>
  </si>
  <si>
    <t>1375972764</t>
  </si>
  <si>
    <t>Vodorovné přemístění větví, kmenů nebo pařezů s naložením, složením a dopravou do 1000 m pařezů kmenů, průměru přes 700 do 900 mm</t>
  </si>
  <si>
    <t>162301951</t>
  </si>
  <si>
    <t>Příplatek k vodorovnému přemístění kmenů stromů listnatých D kmene přes 100 do 300 mm ZKD 1 km</t>
  </si>
  <si>
    <t>880531914</t>
  </si>
  <si>
    <t>Vodorovné přemístění větví, kmenů nebo pařezů s naložením, složením a dopravou Příplatek k cenám za každých dalších i započatých 1000 m přes 1000 m kmenů stromů listnatých, o průměru přes 100 do 300 mm</t>
  </si>
  <si>
    <t>Poznámka k položce:_x000D_
celkem do 10 km</t>
  </si>
  <si>
    <t>9*69</t>
  </si>
  <si>
    <t>162301952</t>
  </si>
  <si>
    <t>Příplatek k vodorovnému přemístění kmenů stromů listnatých D kmene přes 300 do 500 mm ZKD 1 km</t>
  </si>
  <si>
    <t>-554315437</t>
  </si>
  <si>
    <t>Vodorovné přemístění větví, kmenů nebo pařezů s naložením, složením a dopravou Příplatek k cenám za každých dalších i započatých 1000 m přes 1000 m kmenů stromů listnatých, o průměru přes 300 do 500 mm</t>
  </si>
  <si>
    <t>9*67</t>
  </si>
  <si>
    <t>162301953</t>
  </si>
  <si>
    <t>Příplatek k vodorovnému přemístění kmenů stromů listnatých D kmene přes 500 do 700 mm ZKD 1 km</t>
  </si>
  <si>
    <t>-1828201882</t>
  </si>
  <si>
    <t>Vodorovné přemístění větví, kmenů nebo pařezů s naložením, složením a dopravou Příplatek k cenám za každých dalších i započatých 1000 m přes 1000 m kmenů stromů listnatých, o průměru přes 500 do 700 mm</t>
  </si>
  <si>
    <t>9*11</t>
  </si>
  <si>
    <t>162301954</t>
  </si>
  <si>
    <t>Příplatek k vodorovnému přemístění kmenů stromů listnatých D kmene přes 700 do 900 mm ZKD 1 km</t>
  </si>
  <si>
    <t>1913136139</t>
  </si>
  <si>
    <t>Vodorovné přemístění větví, kmenů nebo pařezů s naložením, složením a dopravou Příplatek k cenám za každých dalších i započatých 1000 m přes 1000 m kmenů stromů listnatých, o průměru přes 700 do 900 mm</t>
  </si>
  <si>
    <t>9*1</t>
  </si>
  <si>
    <t>162301961</t>
  </si>
  <si>
    <t>Příplatek k vodorovnému přemístění kmenů stromů jehličnatých D kmene přes 100 do 300 mm ZKD 1 km</t>
  </si>
  <si>
    <t>1778727659</t>
  </si>
  <si>
    <t>Vodorovné přemístění větví, kmenů nebo pařezů s naložením, složením a dopravou Příplatek k cenám za každých dalších i započatých 1000 m přes 1000 m kmenů stromů jehličnatých, průměru přes 100 do 300 mm</t>
  </si>
  <si>
    <t>9*12</t>
  </si>
  <si>
    <t>162301971</t>
  </si>
  <si>
    <t>Příplatek k vodorovnému přemístění pařezů D přes 100 do 300 mm ZKD 1 km</t>
  </si>
  <si>
    <t>-767723263</t>
  </si>
  <si>
    <t>Vodorovné přemístění větví, kmenů nebo pařezů s naložením, složením a dopravou Příplatek k cenám za každých dalších i započatých 1000 m přes 1000 m pařezů kmenů, průměru přes 100 do 300 mm</t>
  </si>
  <si>
    <t>9*78</t>
  </si>
  <si>
    <t>162301972</t>
  </si>
  <si>
    <t>Příplatek k vodorovnému přemístění pařezů D přes 300 do 500 mm ZKD 1 km</t>
  </si>
  <si>
    <t>-2034800788</t>
  </si>
  <si>
    <t>Vodorovné přemístění větví, kmenů nebo pařezů s naložením, složením a dopravou Příplatek k cenám za každých dalších i započatých 1000 m přes 1000 m pařezů kmenů, průměru přes 300 do 500 mm</t>
  </si>
  <si>
    <t>9*64</t>
  </si>
  <si>
    <t>162301973</t>
  </si>
  <si>
    <t>Příplatek k vodorovnému přemístění pařezů D přes 500 do 700 mm ZKD 1 km</t>
  </si>
  <si>
    <t>-258664415</t>
  </si>
  <si>
    <t>Vodorovné přemístění větví, kmenů nebo pařezů s naložením, složením a dopravou Příplatek k cenám za každých dalších i započatých 1000 m přes 1000 m pařezů kmenů, průměru přes 500 do 700 mm</t>
  </si>
  <si>
    <t>162301974</t>
  </si>
  <si>
    <t>Příplatek k vodorovnému přemístění pařezů D přes 700 do 900 mm ZKD 1 km</t>
  </si>
  <si>
    <t>-469165748</t>
  </si>
  <si>
    <t>Vodorovné přemístění větví, kmenů nebo pařezů s naložením, složením a dopravou Příplatek k cenám za každých dalších i započatých 1000 m přes 1000 m pařezů kmenů, průměru přes 700 do 900 mm</t>
  </si>
  <si>
    <t>184818231</t>
  </si>
  <si>
    <t>Ochrana kmene průměru do 300 mm bedněním výšky do 2 m</t>
  </si>
  <si>
    <t>-2024057116</t>
  </si>
  <si>
    <t>Ochrana kmene bedněním před poškozením stavebním provozem zřízení včetně odstranění výšky bednění do 2 m průměru kmene do 300 mm</t>
  </si>
  <si>
    <t>Poznámka k položce:_x000D_
dle inventarizačního seznamu dř.č.: 56, 61, 62,151 = celkem 4 ks</t>
  </si>
  <si>
    <t>184818232</t>
  </si>
  <si>
    <t>Ochrana kmene průměru přes 300 do 500 mm bedněním výšky do 2 m</t>
  </si>
  <si>
    <t>1220644658</t>
  </si>
  <si>
    <t>Ochrana kmene bedněním před poškozením stavebním provozem zřízení včetně odstranění výšky bednění do 2 m průměru kmene přes 300 do 500 mm</t>
  </si>
  <si>
    <t>Poznámka k položce:_x000D_
dle inventarizačního seznamu dř.č.: 57, 59, 112,, 152, 154, 225, 227 = celkem 7 ks</t>
  </si>
  <si>
    <t>184818233</t>
  </si>
  <si>
    <t>Ochrana kmene průměru přes 500 do 700 mm bedněním výšky do 2 m</t>
  </si>
  <si>
    <t>-974632392</t>
  </si>
  <si>
    <t>Ochrana kmene bedněním před poškozením stavebním provozem zřízení včetně odstranění výšky bednění do 2 m průměru kmene přes 500 do 700 mm</t>
  </si>
  <si>
    <t>Poznámka k položce:_x000D_
dle inventarizačního seznamu dř.č.: 228, 241 = celkem 2 ks</t>
  </si>
  <si>
    <t>184818235</t>
  </si>
  <si>
    <t>Ochrana kmene průměru přes 900 do 1100 mm bedněním výšky do 2 m</t>
  </si>
  <si>
    <t>-672211575</t>
  </si>
  <si>
    <t>Ochrana kmene bedněním před poškozením stavebním provozem zřízení včetně odstranění výšky bednění do 2 m průměru kmene přes 900 do 1100 mm</t>
  </si>
  <si>
    <t>Poznámka k položce:_x000D_
dle inventarizačního seznamu dř.č.: 240</t>
  </si>
  <si>
    <t>184818239</t>
  </si>
  <si>
    <t>Ochrana kmene průměru přes 1100 mm průměru kmene při výšce bednění do 2 m</t>
  </si>
  <si>
    <t>276871809</t>
  </si>
  <si>
    <t>Ochrana kmene bedněním před poškozením stavebním provozem zřízení včetně odstranění výšky bednění do 2 m průměru kmene přes 1100 mm</t>
  </si>
  <si>
    <t>Poznámka k položce:_x000D_
dle inventarizačního seznamu dř.č.: 54</t>
  </si>
  <si>
    <t>-806334667</t>
  </si>
  <si>
    <t>Přesun hmot pro sadovnické a krajinářské úpravy ručně (bez užití mechanizace) dopravní vzdálenost do 100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</si>
</sst>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23" x14ac:knownFonts="1">
    <font>
      <sz val="8"/>
      <name val="Arial CE"/>
      <family val="2"/>
    </font>
    <font>
      <sz val="10"/>
      <color rgb="FF969696"/>
      <name val="Arial CE"/>
    </font>
    <font>
      <sz val="10"/>
      <name val="Arial CE"/>
    </font>
    <font>
      <b/>
      <sz val="11"/>
      <name val="Arial CE"/>
    </font>
    <font>
      <b/>
      <sz val="12"/>
      <name val="Arial CE"/>
    </font>
    <font>
      <sz val="12"/>
      <color rgb="FF003366"/>
      <name val="Arial CE"/>
    </font>
    <font>
      <sz val="10"/>
      <color rgb="FF003366"/>
      <name val="Arial CE"/>
    </font>
    <font>
      <sz val="8"/>
      <color rgb="FF003366"/>
      <name val="Arial CE"/>
    </font>
    <font>
      <sz val="8"/>
      <color rgb="FF505050"/>
      <name val="Arial CE"/>
    </font>
    <font>
      <b/>
      <sz val="14"/>
      <name val="Arial CE"/>
    </font>
    <font>
      <b/>
      <sz val="10"/>
      <name val="Arial CE"/>
    </font>
    <font>
      <b/>
      <sz val="10"/>
      <color rgb="FF464646"/>
      <name val="Arial CE"/>
    </font>
    <font>
      <sz val="8"/>
      <color rgb="FF969696"/>
      <name val="Arial CE"/>
    </font>
    <font>
      <sz val="9"/>
      <name val="Arial CE"/>
    </font>
    <font>
      <sz val="9"/>
      <color rgb="FF969696"/>
      <name val="Arial CE"/>
    </font>
    <font>
      <b/>
      <sz val="12"/>
      <color rgb="FF960000"/>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7"/>
      <color rgb="FF969696"/>
      <name val="Arial CE"/>
    </font>
  </fonts>
  <fills count="4">
    <fill>
      <patternFill patternType="none"/>
    </fill>
    <fill>
      <patternFill patternType="gray125"/>
    </fill>
    <fill>
      <patternFill patternType="solid">
        <fgColor rgb="FFFFFFCC"/>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1">
    <xf numFmtId="0" fontId="0" fillId="0" borderId="0"/>
  </cellStyleXfs>
  <cellXfs count="118">
    <xf numFmtId="0" fontId="0" fillId="0" borderId="0" xfId="0"/>
    <xf numFmtId="0" fontId="0" fillId="0" borderId="0" xfId="0" applyAlignment="1">
      <alignment vertical="center"/>
    </xf>
    <xf numFmtId="0" fontId="0" fillId="0" borderId="0" xfId="0"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Alignment="1">
      <alignment horizontal="center" vertical="center" wrapText="1"/>
    </xf>
    <xf numFmtId="0" fontId="7" fillId="0" borderId="0" xfId="0" applyFont="1"/>
    <xf numFmtId="0" fontId="8" fillId="0" borderId="0" xfId="0" applyFont="1" applyAlignment="1">
      <alignmen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9"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3" xfId="0" applyBorder="1" applyAlignment="1">
      <alignment vertical="center"/>
    </xf>
    <xf numFmtId="0" fontId="0" fillId="0" borderId="5" xfId="0" applyBorder="1" applyAlignment="1">
      <alignment vertical="center"/>
    </xf>
    <xf numFmtId="0" fontId="1" fillId="0" borderId="0" xfId="0" applyFont="1" applyAlignment="1">
      <alignment horizontal="right" vertical="center"/>
    </xf>
    <xf numFmtId="0" fontId="11"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12" fillId="0" borderId="0" xfId="0" applyFont="1" applyAlignment="1">
      <alignment horizontal="left" vertical="center"/>
    </xf>
    <xf numFmtId="0" fontId="0" fillId="0" borderId="15" xfId="0" applyBorder="1" applyAlignment="1">
      <alignment vertical="center"/>
    </xf>
    <xf numFmtId="0" fontId="0" fillId="3" borderId="7" xfId="0" applyFill="1" applyBorder="1" applyAlignment="1">
      <alignment vertical="center"/>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0" fillId="0" borderId="11" xfId="0" applyBorder="1" applyAlignment="1">
      <alignment vertical="center"/>
    </xf>
    <xf numFmtId="0" fontId="15" fillId="0" borderId="0" xfId="0" applyFont="1" applyAlignment="1">
      <alignment horizontal="left" vertical="center"/>
    </xf>
    <xf numFmtId="4" fontId="15" fillId="0" borderId="0" xfId="0" applyNumberFormat="1" applyFont="1" applyAlignment="1">
      <alignment vertical="center"/>
    </xf>
    <xf numFmtId="0" fontId="16" fillId="0" borderId="0" xfId="0" applyFont="1" applyAlignment="1">
      <alignment horizontal="left" vertical="center"/>
    </xf>
    <xf numFmtId="0" fontId="0" fillId="0" borderId="3" xfId="0" applyBorder="1" applyAlignment="1">
      <alignment vertical="center" wrapText="1"/>
    </xf>
    <xf numFmtId="0" fontId="10"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3" borderId="0" xfId="0" applyFill="1" applyAlignment="1">
      <alignment vertical="center"/>
    </xf>
    <xf numFmtId="0" fontId="4" fillId="3" borderId="6" xfId="0" applyFont="1" applyFill="1" applyBorder="1" applyAlignment="1">
      <alignment horizontal="left" vertical="center"/>
    </xf>
    <xf numFmtId="0" fontId="4" fillId="3" borderId="7" xfId="0" applyFont="1" applyFill="1" applyBorder="1" applyAlignment="1">
      <alignment horizontal="right" vertical="center"/>
    </xf>
    <xf numFmtId="0" fontId="4" fillId="3" borderId="7" xfId="0" applyFont="1" applyFill="1" applyBorder="1" applyAlignment="1">
      <alignment horizontal="center" vertical="center"/>
    </xf>
    <xf numFmtId="4" fontId="4" fillId="3" borderId="7" xfId="0" applyNumberFormat="1" applyFont="1" applyFill="1" applyBorder="1" applyAlignment="1">
      <alignment vertical="center"/>
    </xf>
    <xf numFmtId="0" fontId="0" fillId="3" borderId="8" xfId="0"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13" fillId="3" borderId="0" xfId="0" applyFont="1" applyFill="1" applyAlignment="1">
      <alignment horizontal="left" vertical="center"/>
    </xf>
    <xf numFmtId="0" fontId="13" fillId="3" borderId="0" xfId="0" applyFont="1" applyFill="1" applyAlignment="1">
      <alignment horizontal="right" vertical="center"/>
    </xf>
    <xf numFmtId="0" fontId="17" fillId="0" borderId="0" xfId="0" applyFont="1" applyAlignment="1">
      <alignment horizontal="left" vertical="center"/>
    </xf>
    <xf numFmtId="0" fontId="5" fillId="0" borderId="3" xfId="0" applyFont="1" applyBorder="1" applyAlignment="1">
      <alignment vertical="center"/>
    </xf>
    <xf numFmtId="0" fontId="5" fillId="0" borderId="20" xfId="0" applyFont="1" applyBorder="1" applyAlignment="1">
      <alignment horizontal="left" vertical="center"/>
    </xf>
    <xf numFmtId="0" fontId="5" fillId="0" borderId="20" xfId="0" applyFont="1" applyBorder="1" applyAlignment="1">
      <alignment vertical="center"/>
    </xf>
    <xf numFmtId="4" fontId="5" fillId="0" borderId="20" xfId="0" applyNumberFormat="1" applyFont="1" applyBorder="1" applyAlignment="1">
      <alignmen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0" fillId="0" borderId="3" xfId="0" applyBorder="1" applyAlignment="1">
      <alignment horizontal="center" vertical="center" wrapText="1"/>
    </xf>
    <xf numFmtId="0" fontId="13"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xf numFmtId="4" fontId="15" fillId="0" borderId="0" xfId="0" applyNumberFormat="1" applyFont="1"/>
    <xf numFmtId="166" fontId="18" fillId="0" borderId="12" xfId="0" applyNumberFormat="1" applyFont="1" applyBorder="1"/>
    <xf numFmtId="166" fontId="18" fillId="0" borderId="13" xfId="0" applyNumberFormat="1" applyFont="1" applyBorder="1"/>
    <xf numFmtId="4" fontId="19" fillId="0" borderId="0" xfId="0" applyNumberFormat="1" applyFont="1" applyAlignment="1">
      <alignment vertical="center"/>
    </xf>
    <xf numFmtId="0" fontId="7" fillId="0" borderId="3" xfId="0" applyFont="1" applyBorder="1"/>
    <xf numFmtId="0" fontId="7" fillId="0" borderId="0" xfId="0" applyFont="1" applyAlignment="1">
      <alignment horizontal="left"/>
    </xf>
    <xf numFmtId="0" fontId="5" fillId="0" borderId="0" xfId="0" applyFont="1" applyAlignment="1">
      <alignment horizontal="left"/>
    </xf>
    <xf numFmtId="0" fontId="7" fillId="0" borderId="0" xfId="0" applyFont="1" applyProtection="1">
      <protection locked="0"/>
    </xf>
    <xf numFmtId="4" fontId="5" fillId="0" borderId="0" xfId="0" applyNumberFormat="1" applyFont="1"/>
    <xf numFmtId="0" fontId="7" fillId="0" borderId="14" xfId="0" applyFont="1" applyBorder="1"/>
    <xf numFmtId="166" fontId="7" fillId="0" borderId="0" xfId="0" applyNumberFormat="1" applyFont="1"/>
    <xf numFmtId="166" fontId="7" fillId="0" borderId="15" xfId="0" applyNumberFormat="1" applyFont="1" applyBorder="1"/>
    <xf numFmtId="0" fontId="7" fillId="0" borderId="0" xfId="0" applyFont="1" applyAlignment="1">
      <alignment horizontal="center"/>
    </xf>
    <xf numFmtId="4" fontId="7" fillId="0" borderId="0" xfId="0" applyNumberFormat="1" applyFont="1" applyAlignment="1">
      <alignment vertical="center"/>
    </xf>
    <xf numFmtId="0" fontId="6" fillId="0" borderId="0" xfId="0" applyFont="1" applyAlignment="1">
      <alignment horizontal="left"/>
    </xf>
    <xf numFmtId="4" fontId="6" fillId="0" borderId="0" xfId="0" applyNumberFormat="1" applyFont="1"/>
    <xf numFmtId="0" fontId="13" fillId="0" borderId="22" xfId="0" applyFont="1" applyBorder="1" applyAlignment="1">
      <alignment horizontal="center" vertical="center"/>
    </xf>
    <xf numFmtId="49" fontId="13" fillId="0" borderId="22" xfId="0" applyNumberFormat="1" applyFont="1" applyBorder="1" applyAlignment="1">
      <alignment horizontal="left" vertical="center" wrapText="1"/>
    </xf>
    <xf numFmtId="0" fontId="13" fillId="0" borderId="22" xfId="0" applyFont="1" applyBorder="1" applyAlignment="1">
      <alignment horizontal="left" vertical="center" wrapText="1"/>
    </xf>
    <xf numFmtId="0" fontId="13" fillId="0" borderId="22" xfId="0" applyFont="1" applyBorder="1" applyAlignment="1">
      <alignment horizontal="center" vertical="center" wrapText="1"/>
    </xf>
    <xf numFmtId="167" fontId="13" fillId="0" borderId="22" xfId="0" applyNumberFormat="1" applyFont="1" applyBorder="1" applyAlignment="1">
      <alignment vertical="center"/>
    </xf>
    <xf numFmtId="4" fontId="13" fillId="2" borderId="22" xfId="0" applyNumberFormat="1" applyFont="1" applyFill="1" applyBorder="1" applyAlignment="1" applyProtection="1">
      <alignment vertical="center"/>
      <protection locked="0"/>
    </xf>
    <xf numFmtId="4" fontId="13" fillId="0" borderId="22" xfId="0" applyNumberFormat="1" applyFont="1" applyBorder="1" applyAlignment="1">
      <alignment vertical="center"/>
    </xf>
    <xf numFmtId="0" fontId="14" fillId="2" borderId="14" xfId="0" applyFont="1" applyFill="1" applyBorder="1" applyAlignment="1" applyProtection="1">
      <alignment horizontal="left" vertical="center"/>
      <protection locked="0"/>
    </xf>
    <xf numFmtId="0" fontId="14" fillId="0" borderId="0" xfId="0" applyFont="1" applyAlignment="1">
      <alignment horizontal="center" vertical="center"/>
    </xf>
    <xf numFmtId="166" fontId="14" fillId="0" borderId="0" xfId="0" applyNumberFormat="1" applyFont="1" applyAlignment="1">
      <alignment vertical="center"/>
    </xf>
    <xf numFmtId="166" fontId="14" fillId="0" borderId="15" xfId="0" applyNumberFormat="1" applyFont="1" applyBorder="1" applyAlignment="1">
      <alignment vertical="center"/>
    </xf>
    <xf numFmtId="0" fontId="13" fillId="0" borderId="0" xfId="0" applyFont="1" applyAlignment="1">
      <alignment horizontal="left" vertical="center"/>
    </xf>
    <xf numFmtId="4" fontId="0" fillId="0" borderId="0" xfId="0" applyNumberFormat="1" applyAlignment="1">
      <alignment vertical="center"/>
    </xf>
    <xf numFmtId="0" fontId="20" fillId="0" borderId="0" xfId="0" applyFont="1" applyAlignment="1">
      <alignment horizontal="left" vertical="center"/>
    </xf>
    <xf numFmtId="0" fontId="21" fillId="0" borderId="0" xfId="0" applyFont="1" applyAlignment="1">
      <alignment horizontal="left" vertical="center" wrapText="1"/>
    </xf>
    <xf numFmtId="0" fontId="0" fillId="0" borderId="0" xfId="0" applyAlignment="1" applyProtection="1">
      <alignment vertical="center"/>
      <protection locked="0"/>
    </xf>
    <xf numFmtId="0" fontId="0" fillId="0" borderId="14" xfId="0" applyBorder="1" applyAlignment="1">
      <alignment vertical="center"/>
    </xf>
    <xf numFmtId="0" fontId="22" fillId="0" borderId="0" xfId="0" applyFont="1" applyAlignment="1">
      <alignment vertical="center" wrapText="1"/>
    </xf>
    <xf numFmtId="0" fontId="8" fillId="0" borderId="3" xfId="0" applyFont="1" applyBorder="1" applyAlignment="1">
      <alignment vertical="center"/>
    </xf>
    <xf numFmtId="0" fontId="8" fillId="0" borderId="0" xfId="0" applyFont="1" applyAlignment="1">
      <alignment horizontal="left" vertical="center"/>
    </xf>
    <xf numFmtId="0" fontId="8" fillId="0" borderId="0" xfId="0" applyFont="1" applyAlignment="1">
      <alignment horizontal="left" vertical="center" wrapText="1"/>
    </xf>
    <xf numFmtId="167" fontId="8" fillId="0" borderId="0" xfId="0" applyNumberFormat="1" applyFont="1" applyAlignment="1">
      <alignment vertical="center"/>
    </xf>
    <xf numFmtId="0" fontId="8" fillId="0" borderId="0" xfId="0" applyFont="1" applyAlignment="1" applyProtection="1">
      <alignment vertical="center"/>
      <protection locked="0"/>
    </xf>
    <xf numFmtId="0" fontId="8" fillId="0" borderId="14" xfId="0" applyFont="1" applyBorder="1" applyAlignment="1">
      <alignment vertical="center"/>
    </xf>
    <xf numFmtId="0" fontId="8" fillId="0" borderId="15" xfId="0" applyFont="1"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2" fillId="0" borderId="0" xfId="0" applyFont="1" applyAlignment="1">
      <alignment horizontal="left" vertical="center"/>
    </xf>
    <xf numFmtId="0" fontId="0" fillId="0" borderId="0" xfId="0"/>
    <xf numFmtId="0" fontId="2"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cellXfs>
  <cellStyles count="1">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302"/>
  <sheetViews>
    <sheetView showGridLines="0" tabSelected="1" workbookViewId="0">
      <selection activeCell="E18" sqref="E18:H18"/>
    </sheetView>
  </sheetViews>
  <sheetFormatPr defaultRowHeight="11.25" x14ac:dyDescent="0.2"/>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x14ac:dyDescent="0.2">
      <c r="L2" s="111"/>
      <c r="M2" s="111"/>
      <c r="N2" s="111"/>
      <c r="O2" s="111"/>
      <c r="P2" s="111"/>
      <c r="Q2" s="111"/>
      <c r="R2" s="111"/>
      <c r="S2" s="111"/>
      <c r="T2" s="111"/>
      <c r="U2" s="111"/>
      <c r="V2" s="111"/>
      <c r="AT2" s="8" t="s">
        <v>50</v>
      </c>
    </row>
    <row r="3" spans="2:46" ht="6.95" customHeight="1" x14ac:dyDescent="0.2">
      <c r="B3" s="9"/>
      <c r="C3" s="10"/>
      <c r="D3" s="10"/>
      <c r="E3" s="10"/>
      <c r="F3" s="10"/>
      <c r="G3" s="10"/>
      <c r="H3" s="10"/>
      <c r="I3" s="10"/>
      <c r="J3" s="10"/>
      <c r="K3" s="10"/>
      <c r="L3" s="11"/>
      <c r="AT3" s="8" t="s">
        <v>49</v>
      </c>
    </row>
    <row r="4" spans="2:46" ht="24.95" customHeight="1" x14ac:dyDescent="0.2">
      <c r="B4" s="11"/>
      <c r="D4" s="12" t="s">
        <v>51</v>
      </c>
      <c r="L4" s="11"/>
      <c r="M4" s="38" t="s">
        <v>4</v>
      </c>
      <c r="AT4" s="8" t="s">
        <v>1</v>
      </c>
    </row>
    <row r="5" spans="2:46" ht="6.95" customHeight="1" x14ac:dyDescent="0.2">
      <c r="B5" s="11"/>
      <c r="L5" s="11"/>
    </row>
    <row r="6" spans="2:46" ht="12" customHeight="1" x14ac:dyDescent="0.2">
      <c r="B6" s="11"/>
      <c r="D6" s="14" t="s">
        <v>5</v>
      </c>
      <c r="L6" s="11"/>
    </row>
    <row r="7" spans="2:46" ht="16.5" customHeight="1" x14ac:dyDescent="0.2">
      <c r="B7" s="11"/>
      <c r="E7" s="115" t="e">
        <f>#REF!</f>
        <v>#REF!</v>
      </c>
      <c r="F7" s="116"/>
      <c r="G7" s="116"/>
      <c r="H7" s="116"/>
      <c r="L7" s="11"/>
    </row>
    <row r="8" spans="2:46" s="1" customFormat="1" ht="12" customHeight="1" x14ac:dyDescent="0.2">
      <c r="B8" s="17"/>
      <c r="D8" s="14" t="s">
        <v>52</v>
      </c>
      <c r="L8" s="17"/>
    </row>
    <row r="9" spans="2:46" s="1" customFormat="1" ht="16.5" customHeight="1" x14ac:dyDescent="0.2">
      <c r="B9" s="17"/>
      <c r="E9" s="113" t="s">
        <v>145</v>
      </c>
      <c r="F9" s="114"/>
      <c r="G9" s="114"/>
      <c r="H9" s="114"/>
      <c r="L9" s="17"/>
    </row>
    <row r="10" spans="2:46" s="1" customFormat="1" x14ac:dyDescent="0.2">
      <c r="B10" s="17"/>
      <c r="L10" s="17"/>
    </row>
    <row r="11" spans="2:46" s="1" customFormat="1" ht="12" customHeight="1" x14ac:dyDescent="0.2">
      <c r="B11" s="17"/>
      <c r="D11" s="14" t="s">
        <v>6</v>
      </c>
      <c r="F11" s="13" t="s">
        <v>0</v>
      </c>
      <c r="I11" s="14" t="s">
        <v>7</v>
      </c>
      <c r="J11" s="13" t="s">
        <v>0</v>
      </c>
      <c r="L11" s="17"/>
    </row>
    <row r="12" spans="2:46" s="1" customFormat="1" ht="12" customHeight="1" x14ac:dyDescent="0.2">
      <c r="B12" s="17"/>
      <c r="D12" s="14" t="s">
        <v>8</v>
      </c>
      <c r="F12" s="13" t="s">
        <v>9</v>
      </c>
      <c r="I12" s="14" t="s">
        <v>10</v>
      </c>
      <c r="J12" s="27" t="e">
        <f>#REF!</f>
        <v>#REF!</v>
      </c>
      <c r="L12" s="17"/>
    </row>
    <row r="13" spans="2:46" s="1" customFormat="1" ht="10.9" customHeight="1" x14ac:dyDescent="0.2">
      <c r="B13" s="17"/>
      <c r="L13" s="17"/>
    </row>
    <row r="14" spans="2:46" s="1" customFormat="1" ht="12" customHeight="1" x14ac:dyDescent="0.2">
      <c r="B14" s="17"/>
      <c r="D14" s="14" t="s">
        <v>11</v>
      </c>
      <c r="I14" s="14" t="s">
        <v>12</v>
      </c>
      <c r="J14" s="13" t="s">
        <v>0</v>
      </c>
      <c r="L14" s="17"/>
    </row>
    <row r="15" spans="2:46" s="1" customFormat="1" ht="18" customHeight="1" x14ac:dyDescent="0.2">
      <c r="B15" s="17"/>
      <c r="E15" s="13" t="s">
        <v>13</v>
      </c>
      <c r="I15" s="14" t="s">
        <v>14</v>
      </c>
      <c r="J15" s="13" t="s">
        <v>0</v>
      </c>
      <c r="L15" s="17"/>
    </row>
    <row r="16" spans="2:46" s="1" customFormat="1" ht="6.95" customHeight="1" x14ac:dyDescent="0.2">
      <c r="B16" s="17"/>
      <c r="L16" s="17"/>
    </row>
    <row r="17" spans="2:12" s="1" customFormat="1" ht="12" customHeight="1" x14ac:dyDescent="0.2">
      <c r="B17" s="17"/>
      <c r="D17" s="14" t="s">
        <v>15</v>
      </c>
      <c r="I17" s="14" t="s">
        <v>12</v>
      </c>
      <c r="J17" s="15" t="e">
        <f>#REF!</f>
        <v>#REF!</v>
      </c>
      <c r="L17" s="17"/>
    </row>
    <row r="18" spans="2:12" s="1" customFormat="1" ht="18" customHeight="1" x14ac:dyDescent="0.2">
      <c r="B18" s="17"/>
      <c r="E18" s="117" t="e">
        <f>#REF!</f>
        <v>#REF!</v>
      </c>
      <c r="F18" s="110"/>
      <c r="G18" s="110"/>
      <c r="H18" s="110"/>
      <c r="I18" s="14" t="s">
        <v>14</v>
      </c>
      <c r="J18" s="15" t="e">
        <f>#REF!</f>
        <v>#REF!</v>
      </c>
      <c r="L18" s="17"/>
    </row>
    <row r="19" spans="2:12" s="1" customFormat="1" ht="6.95" customHeight="1" x14ac:dyDescent="0.2">
      <c r="B19" s="17"/>
      <c r="L19" s="17"/>
    </row>
    <row r="20" spans="2:12" s="1" customFormat="1" ht="12" customHeight="1" x14ac:dyDescent="0.2">
      <c r="B20" s="17"/>
      <c r="D20" s="14" t="s">
        <v>16</v>
      </c>
      <c r="I20" s="14" t="s">
        <v>12</v>
      </c>
      <c r="J20" s="13" t="s">
        <v>0</v>
      </c>
      <c r="L20" s="17"/>
    </row>
    <row r="21" spans="2:12" s="1" customFormat="1" ht="18" customHeight="1" x14ac:dyDescent="0.2">
      <c r="B21" s="17"/>
      <c r="E21" s="13" t="s">
        <v>17</v>
      </c>
      <c r="I21" s="14" t="s">
        <v>14</v>
      </c>
      <c r="J21" s="13" t="s">
        <v>0</v>
      </c>
      <c r="L21" s="17"/>
    </row>
    <row r="22" spans="2:12" s="1" customFormat="1" ht="6.95" customHeight="1" x14ac:dyDescent="0.2">
      <c r="B22" s="17"/>
      <c r="L22" s="17"/>
    </row>
    <row r="23" spans="2:12" s="1" customFormat="1" ht="12" customHeight="1" x14ac:dyDescent="0.2">
      <c r="B23" s="17"/>
      <c r="D23" s="14" t="s">
        <v>19</v>
      </c>
      <c r="I23" s="14" t="s">
        <v>12</v>
      </c>
      <c r="J23" s="13" t="s">
        <v>20</v>
      </c>
      <c r="L23" s="17"/>
    </row>
    <row r="24" spans="2:12" s="1" customFormat="1" ht="18" customHeight="1" x14ac:dyDescent="0.2">
      <c r="B24" s="17"/>
      <c r="E24" s="13" t="s">
        <v>21</v>
      </c>
      <c r="I24" s="14" t="s">
        <v>14</v>
      </c>
      <c r="J24" s="13" t="s">
        <v>22</v>
      </c>
      <c r="L24" s="17"/>
    </row>
    <row r="25" spans="2:12" s="1" customFormat="1" ht="6.95" customHeight="1" x14ac:dyDescent="0.2">
      <c r="B25" s="17"/>
      <c r="L25" s="17"/>
    </row>
    <row r="26" spans="2:12" s="1" customFormat="1" ht="12" customHeight="1" x14ac:dyDescent="0.2">
      <c r="B26" s="17"/>
      <c r="D26" s="14" t="s">
        <v>23</v>
      </c>
      <c r="L26" s="17"/>
    </row>
    <row r="27" spans="2:12" s="2" customFormat="1" ht="16.5" customHeight="1" x14ac:dyDescent="0.2">
      <c r="B27" s="39"/>
      <c r="E27" s="112" t="s">
        <v>0</v>
      </c>
      <c r="F27" s="112"/>
      <c r="G27" s="112"/>
      <c r="H27" s="112"/>
      <c r="L27" s="39"/>
    </row>
    <row r="28" spans="2:12" s="1" customFormat="1" ht="6.95" customHeight="1" x14ac:dyDescent="0.2">
      <c r="B28" s="17"/>
      <c r="L28" s="17"/>
    </row>
    <row r="29" spans="2:12" s="1" customFormat="1" ht="6.95" customHeight="1" x14ac:dyDescent="0.2">
      <c r="B29" s="17"/>
      <c r="D29" s="28"/>
      <c r="E29" s="28"/>
      <c r="F29" s="28"/>
      <c r="G29" s="28"/>
      <c r="H29" s="28"/>
      <c r="I29" s="28"/>
      <c r="J29" s="28"/>
      <c r="K29" s="28"/>
      <c r="L29" s="17"/>
    </row>
    <row r="30" spans="2:12" s="1" customFormat="1" ht="25.35" customHeight="1" x14ac:dyDescent="0.2">
      <c r="B30" s="17"/>
      <c r="D30" s="40" t="s">
        <v>24</v>
      </c>
      <c r="J30" s="37">
        <f>ROUND(J119, 2)</f>
        <v>0</v>
      </c>
      <c r="L30" s="17"/>
    </row>
    <row r="31" spans="2:12" s="1" customFormat="1" ht="6.95" customHeight="1" x14ac:dyDescent="0.2">
      <c r="B31" s="17"/>
      <c r="D31" s="28"/>
      <c r="E31" s="28"/>
      <c r="F31" s="28"/>
      <c r="G31" s="28"/>
      <c r="H31" s="28"/>
      <c r="I31" s="28"/>
      <c r="J31" s="28"/>
      <c r="K31" s="28"/>
      <c r="L31" s="17"/>
    </row>
    <row r="32" spans="2:12" s="1" customFormat="1" ht="14.45" customHeight="1" x14ac:dyDescent="0.2">
      <c r="B32" s="17"/>
      <c r="F32" s="19" t="s">
        <v>26</v>
      </c>
      <c r="I32" s="19" t="s">
        <v>25</v>
      </c>
      <c r="J32" s="19" t="s">
        <v>27</v>
      </c>
      <c r="L32" s="17"/>
    </row>
    <row r="33" spans="2:12" s="1" customFormat="1" ht="14.45" customHeight="1" x14ac:dyDescent="0.2">
      <c r="B33" s="17"/>
      <c r="D33" s="29" t="s">
        <v>28</v>
      </c>
      <c r="E33" s="14" t="s">
        <v>29</v>
      </c>
      <c r="F33" s="41">
        <f>ROUND((SUM(BE119:BE301)),  2)</f>
        <v>0</v>
      </c>
      <c r="I33" s="42">
        <v>0.21</v>
      </c>
      <c r="J33" s="41">
        <f>ROUND(((SUM(BE119:BE301))*I33),  2)</f>
        <v>0</v>
      </c>
      <c r="L33" s="17"/>
    </row>
    <row r="34" spans="2:12" s="1" customFormat="1" ht="14.45" customHeight="1" x14ac:dyDescent="0.2">
      <c r="B34" s="17"/>
      <c r="E34" s="14" t="s">
        <v>30</v>
      </c>
      <c r="F34" s="41">
        <f>ROUND((SUM(BF119:BF301)),  2)</f>
        <v>0</v>
      </c>
      <c r="I34" s="42">
        <v>0.12</v>
      </c>
      <c r="J34" s="41">
        <f>ROUND(((SUM(BF119:BF301))*I34),  2)</f>
        <v>0</v>
      </c>
      <c r="L34" s="17"/>
    </row>
    <row r="35" spans="2:12" s="1" customFormat="1" ht="14.45" hidden="1" customHeight="1" x14ac:dyDescent="0.2">
      <c r="B35" s="17"/>
      <c r="E35" s="14" t="s">
        <v>31</v>
      </c>
      <c r="F35" s="41">
        <f>ROUND((SUM(BG119:BG301)),  2)</f>
        <v>0</v>
      </c>
      <c r="I35" s="42">
        <v>0.21</v>
      </c>
      <c r="J35" s="41">
        <f>0</f>
        <v>0</v>
      </c>
      <c r="L35" s="17"/>
    </row>
    <row r="36" spans="2:12" s="1" customFormat="1" ht="14.45" hidden="1" customHeight="1" x14ac:dyDescent="0.2">
      <c r="B36" s="17"/>
      <c r="E36" s="14" t="s">
        <v>32</v>
      </c>
      <c r="F36" s="41">
        <f>ROUND((SUM(BH119:BH301)),  2)</f>
        <v>0</v>
      </c>
      <c r="I36" s="42">
        <v>0.12</v>
      </c>
      <c r="J36" s="41">
        <f>0</f>
        <v>0</v>
      </c>
      <c r="L36" s="17"/>
    </row>
    <row r="37" spans="2:12" s="1" customFormat="1" ht="14.45" hidden="1" customHeight="1" x14ac:dyDescent="0.2">
      <c r="B37" s="17"/>
      <c r="E37" s="14" t="s">
        <v>33</v>
      </c>
      <c r="F37" s="41">
        <f>ROUND((SUM(BI119:BI301)),  2)</f>
        <v>0</v>
      </c>
      <c r="I37" s="42">
        <v>0</v>
      </c>
      <c r="J37" s="41">
        <f>0</f>
        <v>0</v>
      </c>
      <c r="L37" s="17"/>
    </row>
    <row r="38" spans="2:12" s="1" customFormat="1" ht="6.95" customHeight="1" x14ac:dyDescent="0.2">
      <c r="B38" s="17"/>
      <c r="L38" s="17"/>
    </row>
    <row r="39" spans="2:12" s="1" customFormat="1" ht="25.35" customHeight="1" x14ac:dyDescent="0.2">
      <c r="B39" s="17"/>
      <c r="C39" s="43"/>
      <c r="D39" s="44" t="s">
        <v>34</v>
      </c>
      <c r="E39" s="31"/>
      <c r="F39" s="31"/>
      <c r="G39" s="45" t="s">
        <v>35</v>
      </c>
      <c r="H39" s="46" t="s">
        <v>36</v>
      </c>
      <c r="I39" s="31"/>
      <c r="J39" s="47">
        <f>SUM(J30:J37)</f>
        <v>0</v>
      </c>
      <c r="K39" s="48"/>
      <c r="L39" s="17"/>
    </row>
    <row r="40" spans="2:12" s="1" customFormat="1" ht="14.45" customHeight="1" x14ac:dyDescent="0.2">
      <c r="B40" s="17"/>
      <c r="L40" s="17"/>
    </row>
    <row r="41" spans="2:12" ht="14.45" customHeight="1" x14ac:dyDescent="0.2">
      <c r="B41" s="11"/>
      <c r="L41" s="11"/>
    </row>
    <row r="42" spans="2:12" ht="14.45" customHeight="1" x14ac:dyDescent="0.2">
      <c r="B42" s="11"/>
      <c r="L42" s="11"/>
    </row>
    <row r="43" spans="2:12" ht="14.45" customHeight="1" x14ac:dyDescent="0.2">
      <c r="B43" s="11"/>
      <c r="L43" s="11"/>
    </row>
    <row r="44" spans="2:12" ht="14.45" customHeight="1" x14ac:dyDescent="0.2">
      <c r="B44" s="11"/>
      <c r="L44" s="11"/>
    </row>
    <row r="45" spans="2:12" ht="14.45" customHeight="1" x14ac:dyDescent="0.2">
      <c r="B45" s="11"/>
      <c r="L45" s="11"/>
    </row>
    <row r="46" spans="2:12" ht="14.45" customHeight="1" x14ac:dyDescent="0.2">
      <c r="B46" s="11"/>
      <c r="L46" s="11"/>
    </row>
    <row r="47" spans="2:12" ht="14.45" customHeight="1" x14ac:dyDescent="0.2">
      <c r="B47" s="11"/>
      <c r="L47" s="11"/>
    </row>
    <row r="48" spans="2:12" ht="14.45" customHeight="1" x14ac:dyDescent="0.2">
      <c r="B48" s="11"/>
      <c r="L48" s="11"/>
    </row>
    <row r="49" spans="2:12" ht="14.45" customHeight="1" x14ac:dyDescent="0.2">
      <c r="B49" s="11"/>
      <c r="L49" s="11"/>
    </row>
    <row r="50" spans="2:12" s="1" customFormat="1" ht="14.45" customHeight="1" x14ac:dyDescent="0.2">
      <c r="B50" s="17"/>
      <c r="D50" s="20" t="s">
        <v>37</v>
      </c>
      <c r="E50" s="21"/>
      <c r="F50" s="21"/>
      <c r="G50" s="20" t="s">
        <v>38</v>
      </c>
      <c r="H50" s="21"/>
      <c r="I50" s="21"/>
      <c r="J50" s="21"/>
      <c r="K50" s="21"/>
      <c r="L50" s="17"/>
    </row>
    <row r="51" spans="2:12" x14ac:dyDescent="0.2">
      <c r="B51" s="11"/>
      <c r="L51" s="11"/>
    </row>
    <row r="52" spans="2:12" x14ac:dyDescent="0.2">
      <c r="B52" s="11"/>
      <c r="L52" s="11"/>
    </row>
    <row r="53" spans="2:12" x14ac:dyDescent="0.2">
      <c r="B53" s="11"/>
      <c r="L53" s="11"/>
    </row>
    <row r="54" spans="2:12" x14ac:dyDescent="0.2">
      <c r="B54" s="11"/>
      <c r="L54" s="11"/>
    </row>
    <row r="55" spans="2:12" x14ac:dyDescent="0.2">
      <c r="B55" s="11"/>
      <c r="L55" s="11"/>
    </row>
    <row r="56" spans="2:12" x14ac:dyDescent="0.2">
      <c r="B56" s="11"/>
      <c r="L56" s="11"/>
    </row>
    <row r="57" spans="2:12" x14ac:dyDescent="0.2">
      <c r="B57" s="11"/>
      <c r="L57" s="11"/>
    </row>
    <row r="58" spans="2:12" x14ac:dyDescent="0.2">
      <c r="B58" s="11"/>
      <c r="L58" s="11"/>
    </row>
    <row r="59" spans="2:12" x14ac:dyDescent="0.2">
      <c r="B59" s="11"/>
      <c r="L59" s="11"/>
    </row>
    <row r="60" spans="2:12" x14ac:dyDescent="0.2">
      <c r="B60" s="11"/>
      <c r="L60" s="11"/>
    </row>
    <row r="61" spans="2:12" s="1" customFormat="1" ht="12.75" x14ac:dyDescent="0.2">
      <c r="B61" s="17"/>
      <c r="D61" s="22" t="s">
        <v>39</v>
      </c>
      <c r="E61" s="18"/>
      <c r="F61" s="49" t="s">
        <v>40</v>
      </c>
      <c r="G61" s="22" t="s">
        <v>39</v>
      </c>
      <c r="H61" s="18"/>
      <c r="I61" s="18"/>
      <c r="J61" s="50" t="s">
        <v>40</v>
      </c>
      <c r="K61" s="18"/>
      <c r="L61" s="17"/>
    </row>
    <row r="62" spans="2:12" x14ac:dyDescent="0.2">
      <c r="B62" s="11"/>
      <c r="L62" s="11"/>
    </row>
    <row r="63" spans="2:12" x14ac:dyDescent="0.2">
      <c r="B63" s="11"/>
      <c r="L63" s="11"/>
    </row>
    <row r="64" spans="2:12" x14ac:dyDescent="0.2">
      <c r="B64" s="11"/>
      <c r="L64" s="11"/>
    </row>
    <row r="65" spans="2:12" s="1" customFormat="1" ht="12.75" x14ac:dyDescent="0.2">
      <c r="B65" s="17"/>
      <c r="D65" s="20" t="s">
        <v>41</v>
      </c>
      <c r="E65" s="21"/>
      <c r="F65" s="21"/>
      <c r="G65" s="20" t="s">
        <v>42</v>
      </c>
      <c r="H65" s="21"/>
      <c r="I65" s="21"/>
      <c r="J65" s="21"/>
      <c r="K65" s="21"/>
      <c r="L65" s="17"/>
    </row>
    <row r="66" spans="2:12" x14ac:dyDescent="0.2">
      <c r="B66" s="11"/>
      <c r="L66" s="11"/>
    </row>
    <row r="67" spans="2:12" x14ac:dyDescent="0.2">
      <c r="B67" s="11"/>
      <c r="L67" s="11"/>
    </row>
    <row r="68" spans="2:12" x14ac:dyDescent="0.2">
      <c r="B68" s="11"/>
      <c r="L68" s="11"/>
    </row>
    <row r="69" spans="2:12" x14ac:dyDescent="0.2">
      <c r="B69" s="11"/>
      <c r="L69" s="11"/>
    </row>
    <row r="70" spans="2:12" x14ac:dyDescent="0.2">
      <c r="B70" s="11"/>
      <c r="L70" s="11"/>
    </row>
    <row r="71" spans="2:12" x14ac:dyDescent="0.2">
      <c r="B71" s="11"/>
      <c r="L71" s="11"/>
    </row>
    <row r="72" spans="2:12" x14ac:dyDescent="0.2">
      <c r="B72" s="11"/>
      <c r="L72" s="11"/>
    </row>
    <row r="73" spans="2:12" x14ac:dyDescent="0.2">
      <c r="B73" s="11"/>
      <c r="L73" s="11"/>
    </row>
    <row r="74" spans="2:12" x14ac:dyDescent="0.2">
      <c r="B74" s="11"/>
      <c r="L74" s="11"/>
    </row>
    <row r="75" spans="2:12" x14ac:dyDescent="0.2">
      <c r="B75" s="11"/>
      <c r="L75" s="11"/>
    </row>
    <row r="76" spans="2:12" s="1" customFormat="1" ht="12.75" x14ac:dyDescent="0.2">
      <c r="B76" s="17"/>
      <c r="D76" s="22" t="s">
        <v>39</v>
      </c>
      <c r="E76" s="18"/>
      <c r="F76" s="49" t="s">
        <v>40</v>
      </c>
      <c r="G76" s="22" t="s">
        <v>39</v>
      </c>
      <c r="H76" s="18"/>
      <c r="I76" s="18"/>
      <c r="J76" s="50" t="s">
        <v>40</v>
      </c>
      <c r="K76" s="18"/>
      <c r="L76" s="17"/>
    </row>
    <row r="77" spans="2:12" s="1" customFormat="1" ht="14.45" customHeight="1" x14ac:dyDescent="0.2">
      <c r="B77" s="23"/>
      <c r="C77" s="24"/>
      <c r="D77" s="24"/>
      <c r="E77" s="24"/>
      <c r="F77" s="24"/>
      <c r="G77" s="24"/>
      <c r="H77" s="24"/>
      <c r="I77" s="24"/>
      <c r="J77" s="24"/>
      <c r="K77" s="24"/>
      <c r="L77" s="17"/>
    </row>
    <row r="81" spans="2:47" s="1" customFormat="1" ht="6.95" customHeight="1" x14ac:dyDescent="0.2">
      <c r="B81" s="25"/>
      <c r="C81" s="26"/>
      <c r="D81" s="26"/>
      <c r="E81" s="26"/>
      <c r="F81" s="26"/>
      <c r="G81" s="26"/>
      <c r="H81" s="26"/>
      <c r="I81" s="26"/>
      <c r="J81" s="26"/>
      <c r="K81" s="26"/>
      <c r="L81" s="17"/>
    </row>
    <row r="82" spans="2:47" s="1" customFormat="1" ht="24.95" customHeight="1" x14ac:dyDescent="0.2">
      <c r="B82" s="17"/>
      <c r="C82" s="12" t="s">
        <v>53</v>
      </c>
      <c r="L82" s="17"/>
    </row>
    <row r="83" spans="2:47" s="1" customFormat="1" ht="6.95" customHeight="1" x14ac:dyDescent="0.2">
      <c r="B83" s="17"/>
      <c r="L83" s="17"/>
    </row>
    <row r="84" spans="2:47" s="1" customFormat="1" ht="12" customHeight="1" x14ac:dyDescent="0.2">
      <c r="B84" s="17"/>
      <c r="C84" s="14" t="s">
        <v>5</v>
      </c>
      <c r="L84" s="17"/>
    </row>
    <row r="85" spans="2:47" s="1" customFormat="1" ht="16.5" customHeight="1" x14ac:dyDescent="0.2">
      <c r="B85" s="17"/>
      <c r="E85" s="115" t="e">
        <f>E7</f>
        <v>#REF!</v>
      </c>
      <c r="F85" s="116"/>
      <c r="G85" s="116"/>
      <c r="H85" s="116"/>
      <c r="L85" s="17"/>
    </row>
    <row r="86" spans="2:47" s="1" customFormat="1" ht="12" customHeight="1" x14ac:dyDescent="0.2">
      <c r="B86" s="17"/>
      <c r="C86" s="14" t="s">
        <v>52</v>
      </c>
      <c r="L86" s="17"/>
    </row>
    <row r="87" spans="2:47" s="1" customFormat="1" ht="16.5" customHeight="1" x14ac:dyDescent="0.2">
      <c r="B87" s="17"/>
      <c r="E87" s="113" t="str">
        <f>E9</f>
        <v>IO 800-1 - Rozpočet-Kácení dřevin</v>
      </c>
      <c r="F87" s="114"/>
      <c r="G87" s="114"/>
      <c r="H87" s="114"/>
      <c r="L87" s="17"/>
    </row>
    <row r="88" spans="2:47" s="1" customFormat="1" ht="6.95" customHeight="1" x14ac:dyDescent="0.2">
      <c r="B88" s="17"/>
      <c r="L88" s="17"/>
    </row>
    <row r="89" spans="2:47" s="1" customFormat="1" ht="12" customHeight="1" x14ac:dyDescent="0.2">
      <c r="B89" s="17"/>
      <c r="C89" s="14" t="s">
        <v>8</v>
      </c>
      <c r="F89" s="13" t="str">
        <f>F12</f>
        <v>Oblastní nemocnice Trutnov</v>
      </c>
      <c r="I89" s="14" t="s">
        <v>10</v>
      </c>
      <c r="J89" s="27" t="e">
        <f>IF(J12="","",J12)</f>
        <v>#REF!</v>
      </c>
      <c r="L89" s="17"/>
    </row>
    <row r="90" spans="2:47" s="1" customFormat="1" ht="6.95" customHeight="1" x14ac:dyDescent="0.2">
      <c r="B90" s="17"/>
      <c r="L90" s="17"/>
    </row>
    <row r="91" spans="2:47" s="1" customFormat="1" ht="15.2" customHeight="1" x14ac:dyDescent="0.2">
      <c r="B91" s="17"/>
      <c r="C91" s="14" t="s">
        <v>11</v>
      </c>
      <c r="F91" s="13" t="str">
        <f>E15</f>
        <v>A99 s.r.o., Purkyňova 71/99, 612 00 BRNO</v>
      </c>
      <c r="I91" s="14" t="s">
        <v>16</v>
      </c>
      <c r="J91" s="16" t="str">
        <f>E21</f>
        <v>Ing. Jana Janíková</v>
      </c>
      <c r="L91" s="17"/>
    </row>
    <row r="92" spans="2:47" s="1" customFormat="1" ht="40.15" customHeight="1" x14ac:dyDescent="0.2">
      <c r="B92" s="17"/>
      <c r="C92" s="14" t="s">
        <v>15</v>
      </c>
      <c r="F92" s="13" t="e">
        <f>IF(E18="","",E18)</f>
        <v>#REF!</v>
      </c>
      <c r="I92" s="14" t="s">
        <v>19</v>
      </c>
      <c r="J92" s="16" t="str">
        <f>E24</f>
        <v>ZaKT Brno s.r.o., Ponávka 185/2, 602 00 Brno</v>
      </c>
      <c r="L92" s="17"/>
    </row>
    <row r="93" spans="2:47" s="1" customFormat="1" ht="10.35" customHeight="1" x14ac:dyDescent="0.2">
      <c r="B93" s="17"/>
      <c r="L93" s="17"/>
    </row>
    <row r="94" spans="2:47" s="1" customFormat="1" ht="29.25" customHeight="1" x14ac:dyDescent="0.2">
      <c r="B94" s="17"/>
      <c r="C94" s="51" t="s">
        <v>54</v>
      </c>
      <c r="D94" s="43"/>
      <c r="E94" s="43"/>
      <c r="F94" s="43"/>
      <c r="G94" s="43"/>
      <c r="H94" s="43"/>
      <c r="I94" s="43"/>
      <c r="J94" s="52" t="s">
        <v>55</v>
      </c>
      <c r="K94" s="43"/>
      <c r="L94" s="17"/>
    </row>
    <row r="95" spans="2:47" s="1" customFormat="1" ht="10.35" customHeight="1" x14ac:dyDescent="0.2">
      <c r="B95" s="17"/>
      <c r="L95" s="17"/>
    </row>
    <row r="96" spans="2:47" s="1" customFormat="1" ht="22.9" customHeight="1" x14ac:dyDescent="0.2">
      <c r="B96" s="17"/>
      <c r="C96" s="53" t="s">
        <v>56</v>
      </c>
      <c r="J96" s="37">
        <f>J119</f>
        <v>0</v>
      </c>
      <c r="L96" s="17"/>
      <c r="AU96" s="8" t="s">
        <v>57</v>
      </c>
    </row>
    <row r="97" spans="2:12" s="3" customFormat="1" ht="24.95" customHeight="1" x14ac:dyDescent="0.2">
      <c r="B97" s="54"/>
      <c r="D97" s="55" t="s">
        <v>58</v>
      </c>
      <c r="E97" s="56"/>
      <c r="F97" s="56"/>
      <c r="G97" s="56"/>
      <c r="H97" s="56"/>
      <c r="I97" s="56"/>
      <c r="J97" s="57">
        <f>J120</f>
        <v>0</v>
      </c>
      <c r="L97" s="54"/>
    </row>
    <row r="98" spans="2:12" s="4" customFormat="1" ht="19.899999999999999" customHeight="1" x14ac:dyDescent="0.2">
      <c r="B98" s="58"/>
      <c r="D98" s="59" t="s">
        <v>59</v>
      </c>
      <c r="E98" s="60"/>
      <c r="F98" s="60"/>
      <c r="G98" s="60"/>
      <c r="H98" s="60"/>
      <c r="I98" s="60"/>
      <c r="J98" s="61">
        <f>J121</f>
        <v>0</v>
      </c>
      <c r="L98" s="58"/>
    </row>
    <row r="99" spans="2:12" s="4" customFormat="1" ht="19.899999999999999" customHeight="1" x14ac:dyDescent="0.2">
      <c r="B99" s="58"/>
      <c r="D99" s="59" t="s">
        <v>60</v>
      </c>
      <c r="E99" s="60"/>
      <c r="F99" s="60"/>
      <c r="G99" s="60"/>
      <c r="H99" s="60"/>
      <c r="I99" s="60"/>
      <c r="J99" s="61">
        <f>J299</f>
        <v>0</v>
      </c>
      <c r="L99" s="58"/>
    </row>
    <row r="100" spans="2:12" s="1" customFormat="1" ht="21.75" customHeight="1" x14ac:dyDescent="0.2">
      <c r="B100" s="17"/>
      <c r="L100" s="17"/>
    </row>
    <row r="101" spans="2:12" s="1" customFormat="1" ht="6.95" customHeight="1" x14ac:dyDescent="0.2">
      <c r="B101" s="23"/>
      <c r="C101" s="24"/>
      <c r="D101" s="24"/>
      <c r="E101" s="24"/>
      <c r="F101" s="24"/>
      <c r="G101" s="24"/>
      <c r="H101" s="24"/>
      <c r="I101" s="24"/>
      <c r="J101" s="24"/>
      <c r="K101" s="24"/>
      <c r="L101" s="17"/>
    </row>
    <row r="105" spans="2:12" s="1" customFormat="1" ht="6.95" customHeight="1" x14ac:dyDescent="0.2">
      <c r="B105" s="25"/>
      <c r="C105" s="26"/>
      <c r="D105" s="26"/>
      <c r="E105" s="26"/>
      <c r="F105" s="26"/>
      <c r="G105" s="26"/>
      <c r="H105" s="26"/>
      <c r="I105" s="26"/>
      <c r="J105" s="26"/>
      <c r="K105" s="26"/>
      <c r="L105" s="17"/>
    </row>
    <row r="106" spans="2:12" s="1" customFormat="1" ht="24.95" customHeight="1" x14ac:dyDescent="0.2">
      <c r="B106" s="17"/>
      <c r="C106" s="12" t="s">
        <v>61</v>
      </c>
      <c r="L106" s="17"/>
    </row>
    <row r="107" spans="2:12" s="1" customFormat="1" ht="6.95" customHeight="1" x14ac:dyDescent="0.2">
      <c r="B107" s="17"/>
      <c r="L107" s="17"/>
    </row>
    <row r="108" spans="2:12" s="1" customFormat="1" ht="12" customHeight="1" x14ac:dyDescent="0.2">
      <c r="B108" s="17"/>
      <c r="C108" s="14" t="s">
        <v>5</v>
      </c>
      <c r="L108" s="17"/>
    </row>
    <row r="109" spans="2:12" s="1" customFormat="1" ht="16.5" customHeight="1" x14ac:dyDescent="0.2">
      <c r="B109" s="17"/>
      <c r="E109" s="115" t="e">
        <f>E7</f>
        <v>#REF!</v>
      </c>
      <c r="F109" s="116"/>
      <c r="G109" s="116"/>
      <c r="H109" s="116"/>
      <c r="L109" s="17"/>
    </row>
    <row r="110" spans="2:12" s="1" customFormat="1" ht="12" customHeight="1" x14ac:dyDescent="0.2">
      <c r="B110" s="17"/>
      <c r="C110" s="14" t="s">
        <v>52</v>
      </c>
      <c r="L110" s="17"/>
    </row>
    <row r="111" spans="2:12" s="1" customFormat="1" ht="16.5" customHeight="1" x14ac:dyDescent="0.2">
      <c r="B111" s="17"/>
      <c r="E111" s="113" t="str">
        <f>E9</f>
        <v>IO 800-1 - Rozpočet-Kácení dřevin</v>
      </c>
      <c r="F111" s="114"/>
      <c r="G111" s="114"/>
      <c r="H111" s="114"/>
      <c r="L111" s="17"/>
    </row>
    <row r="112" spans="2:12" s="1" customFormat="1" ht="6.95" customHeight="1" x14ac:dyDescent="0.2">
      <c r="B112" s="17"/>
      <c r="L112" s="17"/>
    </row>
    <row r="113" spans="2:65" s="1" customFormat="1" ht="12" customHeight="1" x14ac:dyDescent="0.2">
      <c r="B113" s="17"/>
      <c r="C113" s="14" t="s">
        <v>8</v>
      </c>
      <c r="F113" s="13" t="str">
        <f>F12</f>
        <v>Oblastní nemocnice Trutnov</v>
      </c>
      <c r="I113" s="14" t="s">
        <v>10</v>
      </c>
      <c r="J113" s="27" t="e">
        <f>IF(J12="","",J12)</f>
        <v>#REF!</v>
      </c>
      <c r="L113" s="17"/>
    </row>
    <row r="114" spans="2:65" s="1" customFormat="1" ht="6.95" customHeight="1" x14ac:dyDescent="0.2">
      <c r="B114" s="17"/>
      <c r="L114" s="17"/>
    </row>
    <row r="115" spans="2:65" s="1" customFormat="1" ht="15.2" customHeight="1" x14ac:dyDescent="0.2">
      <c r="B115" s="17"/>
      <c r="C115" s="14" t="s">
        <v>11</v>
      </c>
      <c r="F115" s="13" t="str">
        <f>E15</f>
        <v>A99 s.r.o., Purkyňova 71/99, 612 00 BRNO</v>
      </c>
      <c r="I115" s="14" t="s">
        <v>16</v>
      </c>
      <c r="J115" s="16" t="str">
        <f>E21</f>
        <v>Ing. Jana Janíková</v>
      </c>
      <c r="L115" s="17"/>
    </row>
    <row r="116" spans="2:65" s="1" customFormat="1" ht="40.15" customHeight="1" x14ac:dyDescent="0.2">
      <c r="B116" s="17"/>
      <c r="C116" s="14" t="s">
        <v>15</v>
      </c>
      <c r="F116" s="13" t="e">
        <f>IF(E18="","",E18)</f>
        <v>#REF!</v>
      </c>
      <c r="I116" s="14" t="s">
        <v>19</v>
      </c>
      <c r="J116" s="16" t="str">
        <f>E24</f>
        <v>ZaKT Brno s.r.o., Ponávka 185/2, 602 00 Brno</v>
      </c>
      <c r="L116" s="17"/>
    </row>
    <row r="117" spans="2:65" s="1" customFormat="1" ht="10.35" customHeight="1" x14ac:dyDescent="0.2">
      <c r="B117" s="17"/>
      <c r="L117" s="17"/>
    </row>
    <row r="118" spans="2:65" s="5" customFormat="1" ht="29.25" customHeight="1" x14ac:dyDescent="0.2">
      <c r="B118" s="62"/>
      <c r="C118" s="63" t="s">
        <v>62</v>
      </c>
      <c r="D118" s="64" t="s">
        <v>45</v>
      </c>
      <c r="E118" s="64" t="s">
        <v>43</v>
      </c>
      <c r="F118" s="64" t="s">
        <v>44</v>
      </c>
      <c r="G118" s="64" t="s">
        <v>63</v>
      </c>
      <c r="H118" s="64" t="s">
        <v>64</v>
      </c>
      <c r="I118" s="64" t="s">
        <v>65</v>
      </c>
      <c r="J118" s="64" t="s">
        <v>55</v>
      </c>
      <c r="K118" s="65" t="s">
        <v>66</v>
      </c>
      <c r="L118" s="62"/>
      <c r="M118" s="32" t="s">
        <v>0</v>
      </c>
      <c r="N118" s="33" t="s">
        <v>28</v>
      </c>
      <c r="O118" s="33" t="s">
        <v>67</v>
      </c>
      <c r="P118" s="33" t="s">
        <v>68</v>
      </c>
      <c r="Q118" s="33" t="s">
        <v>69</v>
      </c>
      <c r="R118" s="33" t="s">
        <v>70</v>
      </c>
      <c r="S118" s="33" t="s">
        <v>71</v>
      </c>
      <c r="T118" s="34" t="s">
        <v>72</v>
      </c>
    </row>
    <row r="119" spans="2:65" s="1" customFormat="1" ht="22.9" customHeight="1" x14ac:dyDescent="0.25">
      <c r="B119" s="17"/>
      <c r="C119" s="36" t="s">
        <v>73</v>
      </c>
      <c r="J119" s="66">
        <f>BK119</f>
        <v>0</v>
      </c>
      <c r="L119" s="17"/>
      <c r="M119" s="35"/>
      <c r="N119" s="28"/>
      <c r="O119" s="28"/>
      <c r="P119" s="67">
        <f>P120</f>
        <v>0</v>
      </c>
      <c r="Q119" s="28"/>
      <c r="R119" s="67">
        <f>R120</f>
        <v>0.36723</v>
      </c>
      <c r="S119" s="28"/>
      <c r="T119" s="68">
        <f>T120</f>
        <v>0</v>
      </c>
      <c r="AT119" s="8" t="s">
        <v>46</v>
      </c>
      <c r="AU119" s="8" t="s">
        <v>57</v>
      </c>
      <c r="BK119" s="69">
        <f>BK120</f>
        <v>0</v>
      </c>
    </row>
    <row r="120" spans="2:65" s="6" customFormat="1" ht="25.9" customHeight="1" x14ac:dyDescent="0.2">
      <c r="B120" s="70"/>
      <c r="D120" s="71" t="s">
        <v>46</v>
      </c>
      <c r="E120" s="72" t="s">
        <v>74</v>
      </c>
      <c r="F120" s="72" t="s">
        <v>75</v>
      </c>
      <c r="I120" s="73"/>
      <c r="J120" s="74">
        <f>BK120</f>
        <v>0</v>
      </c>
      <c r="L120" s="70"/>
      <c r="M120" s="75"/>
      <c r="P120" s="76">
        <f>P121+P299</f>
        <v>0</v>
      </c>
      <c r="R120" s="76">
        <f>R121+R299</f>
        <v>0.36723</v>
      </c>
      <c r="T120" s="77">
        <f>T121+T299</f>
        <v>0</v>
      </c>
      <c r="AR120" s="71" t="s">
        <v>48</v>
      </c>
      <c r="AT120" s="78" t="s">
        <v>46</v>
      </c>
      <c r="AU120" s="78" t="s">
        <v>47</v>
      </c>
      <c r="AY120" s="71" t="s">
        <v>76</v>
      </c>
      <c r="BK120" s="79">
        <f>BK121+BK299</f>
        <v>0</v>
      </c>
    </row>
    <row r="121" spans="2:65" s="6" customFormat="1" ht="22.9" customHeight="1" x14ac:dyDescent="0.2">
      <c r="B121" s="70"/>
      <c r="D121" s="71" t="s">
        <v>46</v>
      </c>
      <c r="E121" s="80" t="s">
        <v>48</v>
      </c>
      <c r="F121" s="80" t="s">
        <v>77</v>
      </c>
      <c r="I121" s="73"/>
      <c r="J121" s="81">
        <f>BK121</f>
        <v>0</v>
      </c>
      <c r="L121" s="70"/>
      <c r="M121" s="75"/>
      <c r="P121" s="76">
        <f>SUM(P122:P298)</f>
        <v>0</v>
      </c>
      <c r="R121" s="76">
        <f>SUM(R122:R298)</f>
        <v>0.36723</v>
      </c>
      <c r="T121" s="77">
        <f>SUM(T122:T298)</f>
        <v>0</v>
      </c>
      <c r="AR121" s="71" t="s">
        <v>48</v>
      </c>
      <c r="AT121" s="78" t="s">
        <v>46</v>
      </c>
      <c r="AU121" s="78" t="s">
        <v>48</v>
      </c>
      <c r="AY121" s="71" t="s">
        <v>76</v>
      </c>
      <c r="BK121" s="79">
        <f>SUM(BK122:BK298)</f>
        <v>0</v>
      </c>
    </row>
    <row r="122" spans="2:65" s="1" customFormat="1" ht="37.9" customHeight="1" x14ac:dyDescent="0.2">
      <c r="B122" s="17"/>
      <c r="C122" s="82" t="s">
        <v>48</v>
      </c>
      <c r="D122" s="82" t="s">
        <v>78</v>
      </c>
      <c r="E122" s="83" t="s">
        <v>146</v>
      </c>
      <c r="F122" s="84" t="s">
        <v>147</v>
      </c>
      <c r="G122" s="85" t="s">
        <v>98</v>
      </c>
      <c r="H122" s="86">
        <v>2483</v>
      </c>
      <c r="I122" s="87"/>
      <c r="J122" s="88">
        <f>ROUND(I122*H122,2)</f>
        <v>0</v>
      </c>
      <c r="K122" s="84" t="s">
        <v>80</v>
      </c>
      <c r="L122" s="17"/>
      <c r="M122" s="89" t="s">
        <v>0</v>
      </c>
      <c r="N122" s="90" t="s">
        <v>29</v>
      </c>
      <c r="P122" s="91">
        <f>O122*H122</f>
        <v>0</v>
      </c>
      <c r="Q122" s="91">
        <v>0</v>
      </c>
      <c r="R122" s="91">
        <f>Q122*H122</f>
        <v>0</v>
      </c>
      <c r="S122" s="91">
        <v>0</v>
      </c>
      <c r="T122" s="92">
        <f>S122*H122</f>
        <v>0</v>
      </c>
      <c r="AR122" s="93" t="s">
        <v>81</v>
      </c>
      <c r="AT122" s="93" t="s">
        <v>78</v>
      </c>
      <c r="AU122" s="93" t="s">
        <v>49</v>
      </c>
      <c r="AY122" s="8" t="s">
        <v>76</v>
      </c>
      <c r="BE122" s="94">
        <f>IF(N122="základní",J122,0)</f>
        <v>0</v>
      </c>
      <c r="BF122" s="94">
        <f>IF(N122="snížená",J122,0)</f>
        <v>0</v>
      </c>
      <c r="BG122" s="94">
        <f>IF(N122="zákl. přenesená",J122,0)</f>
        <v>0</v>
      </c>
      <c r="BH122" s="94">
        <f>IF(N122="sníž. přenesená",J122,0)</f>
        <v>0</v>
      </c>
      <c r="BI122" s="94">
        <f>IF(N122="nulová",J122,0)</f>
        <v>0</v>
      </c>
      <c r="BJ122" s="8" t="s">
        <v>48</v>
      </c>
      <c r="BK122" s="94">
        <f>ROUND(I122*H122,2)</f>
        <v>0</v>
      </c>
      <c r="BL122" s="8" t="s">
        <v>81</v>
      </c>
      <c r="BM122" s="93" t="s">
        <v>148</v>
      </c>
    </row>
    <row r="123" spans="2:65" s="1" customFormat="1" ht="29.25" x14ac:dyDescent="0.2">
      <c r="B123" s="17"/>
      <c r="D123" s="95" t="s">
        <v>82</v>
      </c>
      <c r="F123" s="96" t="s">
        <v>149</v>
      </c>
      <c r="I123" s="97"/>
      <c r="L123" s="17"/>
      <c r="M123" s="98"/>
      <c r="T123" s="30"/>
      <c r="AT123" s="8" t="s">
        <v>82</v>
      </c>
      <c r="AU123" s="8" t="s">
        <v>49</v>
      </c>
    </row>
    <row r="124" spans="2:65" s="1" customFormat="1" ht="19.5" x14ac:dyDescent="0.2">
      <c r="B124" s="17"/>
      <c r="D124" s="95" t="s">
        <v>83</v>
      </c>
      <c r="F124" s="99" t="s">
        <v>150</v>
      </c>
      <c r="I124" s="97"/>
      <c r="L124" s="17"/>
      <c r="M124" s="98"/>
      <c r="T124" s="30"/>
      <c r="AT124" s="8" t="s">
        <v>83</v>
      </c>
      <c r="AU124" s="8" t="s">
        <v>49</v>
      </c>
    </row>
    <row r="125" spans="2:65" s="7" customFormat="1" x14ac:dyDescent="0.2">
      <c r="B125" s="100"/>
      <c r="D125" s="95" t="s">
        <v>99</v>
      </c>
      <c r="E125" s="101" t="s">
        <v>0</v>
      </c>
      <c r="F125" s="102" t="s">
        <v>151</v>
      </c>
      <c r="H125" s="103">
        <v>2483</v>
      </c>
      <c r="I125" s="104"/>
      <c r="L125" s="100"/>
      <c r="M125" s="105"/>
      <c r="T125" s="106"/>
      <c r="AT125" s="101" t="s">
        <v>99</v>
      </c>
      <c r="AU125" s="101" t="s">
        <v>49</v>
      </c>
      <c r="AV125" s="7" t="s">
        <v>49</v>
      </c>
      <c r="AW125" s="7" t="s">
        <v>18</v>
      </c>
      <c r="AX125" s="7" t="s">
        <v>48</v>
      </c>
      <c r="AY125" s="101" t="s">
        <v>76</v>
      </c>
    </row>
    <row r="126" spans="2:65" s="1" customFormat="1" ht="24.2" customHeight="1" x14ac:dyDescent="0.2">
      <c r="B126" s="17"/>
      <c r="C126" s="82" t="s">
        <v>49</v>
      </c>
      <c r="D126" s="82" t="s">
        <v>78</v>
      </c>
      <c r="E126" s="83" t="s">
        <v>152</v>
      </c>
      <c r="F126" s="84" t="s">
        <v>153</v>
      </c>
      <c r="G126" s="85" t="s">
        <v>79</v>
      </c>
      <c r="H126" s="86">
        <v>19</v>
      </c>
      <c r="I126" s="87"/>
      <c r="J126" s="88">
        <f>ROUND(I126*H126,2)</f>
        <v>0</v>
      </c>
      <c r="K126" s="84" t="s">
        <v>80</v>
      </c>
      <c r="L126" s="17"/>
      <c r="M126" s="89" t="s">
        <v>0</v>
      </c>
      <c r="N126" s="90" t="s">
        <v>29</v>
      </c>
      <c r="P126" s="91">
        <f>O126*H126</f>
        <v>0</v>
      </c>
      <c r="Q126" s="91">
        <v>0</v>
      </c>
      <c r="R126" s="91">
        <f>Q126*H126</f>
        <v>0</v>
      </c>
      <c r="S126" s="91">
        <v>0</v>
      </c>
      <c r="T126" s="92">
        <f>S126*H126</f>
        <v>0</v>
      </c>
      <c r="AR126" s="93" t="s">
        <v>81</v>
      </c>
      <c r="AT126" s="93" t="s">
        <v>78</v>
      </c>
      <c r="AU126" s="93" t="s">
        <v>49</v>
      </c>
      <c r="AY126" s="8" t="s">
        <v>76</v>
      </c>
      <c r="BE126" s="94">
        <f>IF(N126="základní",J126,0)</f>
        <v>0</v>
      </c>
      <c r="BF126" s="94">
        <f>IF(N126="snížená",J126,0)</f>
        <v>0</v>
      </c>
      <c r="BG126" s="94">
        <f>IF(N126="zákl. přenesená",J126,0)</f>
        <v>0</v>
      </c>
      <c r="BH126" s="94">
        <f>IF(N126="sníž. přenesená",J126,0)</f>
        <v>0</v>
      </c>
      <c r="BI126" s="94">
        <f>IF(N126="nulová",J126,0)</f>
        <v>0</v>
      </c>
      <c r="BJ126" s="8" t="s">
        <v>48</v>
      </c>
      <c r="BK126" s="94">
        <f>ROUND(I126*H126,2)</f>
        <v>0</v>
      </c>
      <c r="BL126" s="8" t="s">
        <v>81</v>
      </c>
      <c r="BM126" s="93" t="s">
        <v>154</v>
      </c>
    </row>
    <row r="127" spans="2:65" s="1" customFormat="1" ht="19.5" x14ac:dyDescent="0.2">
      <c r="B127" s="17"/>
      <c r="D127" s="95" t="s">
        <v>82</v>
      </c>
      <c r="F127" s="96" t="s">
        <v>155</v>
      </c>
      <c r="I127" s="97"/>
      <c r="L127" s="17"/>
      <c r="M127" s="98"/>
      <c r="T127" s="30"/>
      <c r="AT127" s="8" t="s">
        <v>82</v>
      </c>
      <c r="AU127" s="8" t="s">
        <v>49</v>
      </c>
    </row>
    <row r="128" spans="2:65" s="1" customFormat="1" ht="29.25" x14ac:dyDescent="0.2">
      <c r="B128" s="17"/>
      <c r="D128" s="95" t="s">
        <v>83</v>
      </c>
      <c r="F128" s="99" t="s">
        <v>156</v>
      </c>
      <c r="I128" s="97"/>
      <c r="L128" s="17"/>
      <c r="M128" s="98"/>
      <c r="T128" s="30"/>
      <c r="AT128" s="8" t="s">
        <v>83</v>
      </c>
      <c r="AU128" s="8" t="s">
        <v>49</v>
      </c>
    </row>
    <row r="129" spans="2:65" s="1" customFormat="1" ht="24.2" customHeight="1" x14ac:dyDescent="0.2">
      <c r="B129" s="17"/>
      <c r="C129" s="82" t="s">
        <v>84</v>
      </c>
      <c r="D129" s="82" t="s">
        <v>78</v>
      </c>
      <c r="E129" s="83" t="s">
        <v>157</v>
      </c>
      <c r="F129" s="84" t="s">
        <v>158</v>
      </c>
      <c r="G129" s="85" t="s">
        <v>79</v>
      </c>
      <c r="H129" s="86">
        <v>7</v>
      </c>
      <c r="I129" s="87"/>
      <c r="J129" s="88">
        <f>ROUND(I129*H129,2)</f>
        <v>0</v>
      </c>
      <c r="K129" s="84" t="s">
        <v>80</v>
      </c>
      <c r="L129" s="17"/>
      <c r="M129" s="89" t="s">
        <v>0</v>
      </c>
      <c r="N129" s="90" t="s">
        <v>29</v>
      </c>
      <c r="P129" s="91">
        <f>O129*H129</f>
        <v>0</v>
      </c>
      <c r="Q129" s="91">
        <v>0</v>
      </c>
      <c r="R129" s="91">
        <f>Q129*H129</f>
        <v>0</v>
      </c>
      <c r="S129" s="91">
        <v>0</v>
      </c>
      <c r="T129" s="92">
        <f>S129*H129</f>
        <v>0</v>
      </c>
      <c r="AR129" s="93" t="s">
        <v>81</v>
      </c>
      <c r="AT129" s="93" t="s">
        <v>78</v>
      </c>
      <c r="AU129" s="93" t="s">
        <v>49</v>
      </c>
      <c r="AY129" s="8" t="s">
        <v>76</v>
      </c>
      <c r="BE129" s="94">
        <f>IF(N129="základní",J129,0)</f>
        <v>0</v>
      </c>
      <c r="BF129" s="94">
        <f>IF(N129="snížená",J129,0)</f>
        <v>0</v>
      </c>
      <c r="BG129" s="94">
        <f>IF(N129="zákl. přenesená",J129,0)</f>
        <v>0</v>
      </c>
      <c r="BH129" s="94">
        <f>IF(N129="sníž. přenesená",J129,0)</f>
        <v>0</v>
      </c>
      <c r="BI129" s="94">
        <f>IF(N129="nulová",J129,0)</f>
        <v>0</v>
      </c>
      <c r="BJ129" s="8" t="s">
        <v>48</v>
      </c>
      <c r="BK129" s="94">
        <f>ROUND(I129*H129,2)</f>
        <v>0</v>
      </c>
      <c r="BL129" s="8" t="s">
        <v>81</v>
      </c>
      <c r="BM129" s="93" t="s">
        <v>159</v>
      </c>
    </row>
    <row r="130" spans="2:65" s="1" customFormat="1" ht="19.5" x14ac:dyDescent="0.2">
      <c r="B130" s="17"/>
      <c r="D130" s="95" t="s">
        <v>82</v>
      </c>
      <c r="F130" s="96" t="s">
        <v>160</v>
      </c>
      <c r="I130" s="97"/>
      <c r="L130" s="17"/>
      <c r="M130" s="98"/>
      <c r="T130" s="30"/>
      <c r="AT130" s="8" t="s">
        <v>82</v>
      </c>
      <c r="AU130" s="8" t="s">
        <v>49</v>
      </c>
    </row>
    <row r="131" spans="2:65" s="1" customFormat="1" ht="29.25" x14ac:dyDescent="0.2">
      <c r="B131" s="17"/>
      <c r="D131" s="95" t="s">
        <v>83</v>
      </c>
      <c r="F131" s="99" t="s">
        <v>161</v>
      </c>
      <c r="I131" s="97"/>
      <c r="L131" s="17"/>
      <c r="M131" s="98"/>
      <c r="T131" s="30"/>
      <c r="AT131" s="8" t="s">
        <v>83</v>
      </c>
      <c r="AU131" s="8" t="s">
        <v>49</v>
      </c>
    </row>
    <row r="132" spans="2:65" s="1" customFormat="1" ht="24.2" customHeight="1" x14ac:dyDescent="0.2">
      <c r="B132" s="17"/>
      <c r="C132" s="82" t="s">
        <v>81</v>
      </c>
      <c r="D132" s="82" t="s">
        <v>78</v>
      </c>
      <c r="E132" s="83" t="s">
        <v>162</v>
      </c>
      <c r="F132" s="84" t="s">
        <v>163</v>
      </c>
      <c r="G132" s="85" t="s">
        <v>79</v>
      </c>
      <c r="H132" s="86">
        <v>2</v>
      </c>
      <c r="I132" s="87"/>
      <c r="J132" s="88">
        <f>ROUND(I132*H132,2)</f>
        <v>0</v>
      </c>
      <c r="K132" s="84" t="s">
        <v>80</v>
      </c>
      <c r="L132" s="17"/>
      <c r="M132" s="89" t="s">
        <v>0</v>
      </c>
      <c r="N132" s="90" t="s">
        <v>29</v>
      </c>
      <c r="P132" s="91">
        <f>O132*H132</f>
        <v>0</v>
      </c>
      <c r="Q132" s="91">
        <v>0</v>
      </c>
      <c r="R132" s="91">
        <f>Q132*H132</f>
        <v>0</v>
      </c>
      <c r="S132" s="91">
        <v>0</v>
      </c>
      <c r="T132" s="92">
        <f>S132*H132</f>
        <v>0</v>
      </c>
      <c r="AR132" s="93" t="s">
        <v>81</v>
      </c>
      <c r="AT132" s="93" t="s">
        <v>78</v>
      </c>
      <c r="AU132" s="93" t="s">
        <v>49</v>
      </c>
      <c r="AY132" s="8" t="s">
        <v>76</v>
      </c>
      <c r="BE132" s="94">
        <f>IF(N132="základní",J132,0)</f>
        <v>0</v>
      </c>
      <c r="BF132" s="94">
        <f>IF(N132="snížená",J132,0)</f>
        <v>0</v>
      </c>
      <c r="BG132" s="94">
        <f>IF(N132="zákl. přenesená",J132,0)</f>
        <v>0</v>
      </c>
      <c r="BH132" s="94">
        <f>IF(N132="sníž. přenesená",J132,0)</f>
        <v>0</v>
      </c>
      <c r="BI132" s="94">
        <f>IF(N132="nulová",J132,0)</f>
        <v>0</v>
      </c>
      <c r="BJ132" s="8" t="s">
        <v>48</v>
      </c>
      <c r="BK132" s="94">
        <f>ROUND(I132*H132,2)</f>
        <v>0</v>
      </c>
      <c r="BL132" s="8" t="s">
        <v>81</v>
      </c>
      <c r="BM132" s="93" t="s">
        <v>164</v>
      </c>
    </row>
    <row r="133" spans="2:65" s="1" customFormat="1" ht="19.5" x14ac:dyDescent="0.2">
      <c r="B133" s="17"/>
      <c r="D133" s="95" t="s">
        <v>82</v>
      </c>
      <c r="F133" s="96" t="s">
        <v>165</v>
      </c>
      <c r="I133" s="97"/>
      <c r="L133" s="17"/>
      <c r="M133" s="98"/>
      <c r="T133" s="30"/>
      <c r="AT133" s="8" t="s">
        <v>82</v>
      </c>
      <c r="AU133" s="8" t="s">
        <v>49</v>
      </c>
    </row>
    <row r="134" spans="2:65" s="1" customFormat="1" ht="19.5" x14ac:dyDescent="0.2">
      <c r="B134" s="17"/>
      <c r="D134" s="95" t="s">
        <v>83</v>
      </c>
      <c r="F134" s="99" t="s">
        <v>166</v>
      </c>
      <c r="I134" s="97"/>
      <c r="L134" s="17"/>
      <c r="M134" s="98"/>
      <c r="T134" s="30"/>
      <c r="AT134" s="8" t="s">
        <v>83</v>
      </c>
      <c r="AU134" s="8" t="s">
        <v>49</v>
      </c>
    </row>
    <row r="135" spans="2:65" s="1" customFormat="1" ht="24.2" customHeight="1" x14ac:dyDescent="0.2">
      <c r="B135" s="17"/>
      <c r="C135" s="82" t="s">
        <v>85</v>
      </c>
      <c r="D135" s="82" t="s">
        <v>78</v>
      </c>
      <c r="E135" s="83" t="s">
        <v>167</v>
      </c>
      <c r="F135" s="84" t="s">
        <v>168</v>
      </c>
      <c r="G135" s="85" t="s">
        <v>79</v>
      </c>
      <c r="H135" s="86">
        <v>2</v>
      </c>
      <c r="I135" s="87"/>
      <c r="J135" s="88">
        <f>ROUND(I135*H135,2)</f>
        <v>0</v>
      </c>
      <c r="K135" s="84" t="s">
        <v>80</v>
      </c>
      <c r="L135" s="17"/>
      <c r="M135" s="89" t="s">
        <v>0</v>
      </c>
      <c r="N135" s="90" t="s">
        <v>29</v>
      </c>
      <c r="P135" s="91">
        <f>O135*H135</f>
        <v>0</v>
      </c>
      <c r="Q135" s="91">
        <v>0</v>
      </c>
      <c r="R135" s="91">
        <f>Q135*H135</f>
        <v>0</v>
      </c>
      <c r="S135" s="91">
        <v>0</v>
      </c>
      <c r="T135" s="92">
        <f>S135*H135</f>
        <v>0</v>
      </c>
      <c r="AR135" s="93" t="s">
        <v>81</v>
      </c>
      <c r="AT135" s="93" t="s">
        <v>78</v>
      </c>
      <c r="AU135" s="93" t="s">
        <v>49</v>
      </c>
      <c r="AY135" s="8" t="s">
        <v>76</v>
      </c>
      <c r="BE135" s="94">
        <f>IF(N135="základní",J135,0)</f>
        <v>0</v>
      </c>
      <c r="BF135" s="94">
        <f>IF(N135="snížená",J135,0)</f>
        <v>0</v>
      </c>
      <c r="BG135" s="94">
        <f>IF(N135="zákl. přenesená",J135,0)</f>
        <v>0</v>
      </c>
      <c r="BH135" s="94">
        <f>IF(N135="sníž. přenesená",J135,0)</f>
        <v>0</v>
      </c>
      <c r="BI135" s="94">
        <f>IF(N135="nulová",J135,0)</f>
        <v>0</v>
      </c>
      <c r="BJ135" s="8" t="s">
        <v>48</v>
      </c>
      <c r="BK135" s="94">
        <f>ROUND(I135*H135,2)</f>
        <v>0</v>
      </c>
      <c r="BL135" s="8" t="s">
        <v>81</v>
      </c>
      <c r="BM135" s="93" t="s">
        <v>169</v>
      </c>
    </row>
    <row r="136" spans="2:65" s="1" customFormat="1" ht="19.5" x14ac:dyDescent="0.2">
      <c r="B136" s="17"/>
      <c r="D136" s="95" t="s">
        <v>82</v>
      </c>
      <c r="F136" s="96" t="s">
        <v>170</v>
      </c>
      <c r="I136" s="97"/>
      <c r="L136" s="17"/>
      <c r="M136" s="98"/>
      <c r="T136" s="30"/>
      <c r="AT136" s="8" t="s">
        <v>82</v>
      </c>
      <c r="AU136" s="8" t="s">
        <v>49</v>
      </c>
    </row>
    <row r="137" spans="2:65" s="1" customFormat="1" ht="19.5" x14ac:dyDescent="0.2">
      <c r="B137" s="17"/>
      <c r="D137" s="95" t="s">
        <v>83</v>
      </c>
      <c r="F137" s="99" t="s">
        <v>171</v>
      </c>
      <c r="I137" s="97"/>
      <c r="L137" s="17"/>
      <c r="M137" s="98"/>
      <c r="T137" s="30"/>
      <c r="AT137" s="8" t="s">
        <v>83</v>
      </c>
      <c r="AU137" s="8" t="s">
        <v>49</v>
      </c>
    </row>
    <row r="138" spans="2:65" s="1" customFormat="1" ht="24.2" customHeight="1" x14ac:dyDescent="0.2">
      <c r="B138" s="17"/>
      <c r="C138" s="82" t="s">
        <v>86</v>
      </c>
      <c r="D138" s="82" t="s">
        <v>78</v>
      </c>
      <c r="E138" s="83" t="s">
        <v>172</v>
      </c>
      <c r="F138" s="84" t="s">
        <v>173</v>
      </c>
      <c r="G138" s="85" t="s">
        <v>79</v>
      </c>
      <c r="H138" s="86">
        <v>1</v>
      </c>
      <c r="I138" s="87"/>
      <c r="J138" s="88">
        <f>ROUND(I138*H138,2)</f>
        <v>0</v>
      </c>
      <c r="K138" s="84" t="s">
        <v>80</v>
      </c>
      <c r="L138" s="17"/>
      <c r="M138" s="89" t="s">
        <v>0</v>
      </c>
      <c r="N138" s="90" t="s">
        <v>29</v>
      </c>
      <c r="P138" s="91">
        <f>O138*H138</f>
        <v>0</v>
      </c>
      <c r="Q138" s="91">
        <v>0</v>
      </c>
      <c r="R138" s="91">
        <f>Q138*H138</f>
        <v>0</v>
      </c>
      <c r="S138" s="91">
        <v>0</v>
      </c>
      <c r="T138" s="92">
        <f>S138*H138</f>
        <v>0</v>
      </c>
      <c r="AR138" s="93" t="s">
        <v>81</v>
      </c>
      <c r="AT138" s="93" t="s">
        <v>78</v>
      </c>
      <c r="AU138" s="93" t="s">
        <v>49</v>
      </c>
      <c r="AY138" s="8" t="s">
        <v>76</v>
      </c>
      <c r="BE138" s="94">
        <f>IF(N138="základní",J138,0)</f>
        <v>0</v>
      </c>
      <c r="BF138" s="94">
        <f>IF(N138="snížená",J138,0)</f>
        <v>0</v>
      </c>
      <c r="BG138" s="94">
        <f>IF(N138="zákl. přenesená",J138,0)</f>
        <v>0</v>
      </c>
      <c r="BH138" s="94">
        <f>IF(N138="sníž. přenesená",J138,0)</f>
        <v>0</v>
      </c>
      <c r="BI138" s="94">
        <f>IF(N138="nulová",J138,0)</f>
        <v>0</v>
      </c>
      <c r="BJ138" s="8" t="s">
        <v>48</v>
      </c>
      <c r="BK138" s="94">
        <f>ROUND(I138*H138,2)</f>
        <v>0</v>
      </c>
      <c r="BL138" s="8" t="s">
        <v>81</v>
      </c>
      <c r="BM138" s="93" t="s">
        <v>174</v>
      </c>
    </row>
    <row r="139" spans="2:65" s="1" customFormat="1" ht="19.5" x14ac:dyDescent="0.2">
      <c r="B139" s="17"/>
      <c r="D139" s="95" t="s">
        <v>82</v>
      </c>
      <c r="F139" s="96" t="s">
        <v>175</v>
      </c>
      <c r="I139" s="97"/>
      <c r="L139" s="17"/>
      <c r="M139" s="98"/>
      <c r="T139" s="30"/>
      <c r="AT139" s="8" t="s">
        <v>82</v>
      </c>
      <c r="AU139" s="8" t="s">
        <v>49</v>
      </c>
    </row>
    <row r="140" spans="2:65" s="1" customFormat="1" ht="19.5" x14ac:dyDescent="0.2">
      <c r="B140" s="17"/>
      <c r="D140" s="95" t="s">
        <v>83</v>
      </c>
      <c r="F140" s="99" t="s">
        <v>176</v>
      </c>
      <c r="I140" s="97"/>
      <c r="L140" s="17"/>
      <c r="M140" s="98"/>
      <c r="T140" s="30"/>
      <c r="AT140" s="8" t="s">
        <v>83</v>
      </c>
      <c r="AU140" s="8" t="s">
        <v>49</v>
      </c>
    </row>
    <row r="141" spans="2:65" s="1" customFormat="1" ht="24.2" customHeight="1" x14ac:dyDescent="0.2">
      <c r="B141" s="17"/>
      <c r="C141" s="82" t="s">
        <v>87</v>
      </c>
      <c r="D141" s="82" t="s">
        <v>78</v>
      </c>
      <c r="E141" s="83" t="s">
        <v>177</v>
      </c>
      <c r="F141" s="84" t="s">
        <v>178</v>
      </c>
      <c r="G141" s="85" t="s">
        <v>79</v>
      </c>
      <c r="H141" s="86">
        <v>21</v>
      </c>
      <c r="I141" s="87"/>
      <c r="J141" s="88">
        <f>ROUND(I141*H141,2)</f>
        <v>0</v>
      </c>
      <c r="K141" s="84" t="s">
        <v>80</v>
      </c>
      <c r="L141" s="17"/>
      <c r="M141" s="89" t="s">
        <v>0</v>
      </c>
      <c r="N141" s="90" t="s">
        <v>29</v>
      </c>
      <c r="P141" s="91">
        <f>O141*H141</f>
        <v>0</v>
      </c>
      <c r="Q141" s="91">
        <v>0</v>
      </c>
      <c r="R141" s="91">
        <f>Q141*H141</f>
        <v>0</v>
      </c>
      <c r="S141" s="91">
        <v>0</v>
      </c>
      <c r="T141" s="92">
        <f>S141*H141</f>
        <v>0</v>
      </c>
      <c r="AR141" s="93" t="s">
        <v>81</v>
      </c>
      <c r="AT141" s="93" t="s">
        <v>78</v>
      </c>
      <c r="AU141" s="93" t="s">
        <v>49</v>
      </c>
      <c r="AY141" s="8" t="s">
        <v>76</v>
      </c>
      <c r="BE141" s="94">
        <f>IF(N141="základní",J141,0)</f>
        <v>0</v>
      </c>
      <c r="BF141" s="94">
        <f>IF(N141="snížená",J141,0)</f>
        <v>0</v>
      </c>
      <c r="BG141" s="94">
        <f>IF(N141="zákl. přenesená",J141,0)</f>
        <v>0</v>
      </c>
      <c r="BH141" s="94">
        <f>IF(N141="sníž. přenesená",J141,0)</f>
        <v>0</v>
      </c>
      <c r="BI141" s="94">
        <f>IF(N141="nulová",J141,0)</f>
        <v>0</v>
      </c>
      <c r="BJ141" s="8" t="s">
        <v>48</v>
      </c>
      <c r="BK141" s="94">
        <f>ROUND(I141*H141,2)</f>
        <v>0</v>
      </c>
      <c r="BL141" s="8" t="s">
        <v>81</v>
      </c>
      <c r="BM141" s="93" t="s">
        <v>179</v>
      </c>
    </row>
    <row r="142" spans="2:65" s="1" customFormat="1" ht="19.5" x14ac:dyDescent="0.2">
      <c r="B142" s="17"/>
      <c r="D142" s="95" t="s">
        <v>82</v>
      </c>
      <c r="F142" s="96" t="s">
        <v>180</v>
      </c>
      <c r="I142" s="97"/>
      <c r="L142" s="17"/>
      <c r="M142" s="98"/>
      <c r="T142" s="30"/>
      <c r="AT142" s="8" t="s">
        <v>82</v>
      </c>
      <c r="AU142" s="8" t="s">
        <v>49</v>
      </c>
    </row>
    <row r="143" spans="2:65" s="1" customFormat="1" ht="39" x14ac:dyDescent="0.2">
      <c r="B143" s="17"/>
      <c r="D143" s="95" t="s">
        <v>83</v>
      </c>
      <c r="F143" s="99" t="s">
        <v>181</v>
      </c>
      <c r="I143" s="97"/>
      <c r="L143" s="17"/>
      <c r="M143" s="98"/>
      <c r="T143" s="30"/>
      <c r="AT143" s="8" t="s">
        <v>83</v>
      </c>
      <c r="AU143" s="8" t="s">
        <v>49</v>
      </c>
    </row>
    <row r="144" spans="2:65" s="1" customFormat="1" ht="24.2" customHeight="1" x14ac:dyDescent="0.2">
      <c r="B144" s="17"/>
      <c r="C144" s="82" t="s">
        <v>88</v>
      </c>
      <c r="D144" s="82" t="s">
        <v>78</v>
      </c>
      <c r="E144" s="83" t="s">
        <v>182</v>
      </c>
      <c r="F144" s="84" t="s">
        <v>183</v>
      </c>
      <c r="G144" s="85" t="s">
        <v>79</v>
      </c>
      <c r="H144" s="86">
        <v>33</v>
      </c>
      <c r="I144" s="87"/>
      <c r="J144" s="88">
        <f>ROUND(I144*H144,2)</f>
        <v>0</v>
      </c>
      <c r="K144" s="84" t="s">
        <v>80</v>
      </c>
      <c r="L144" s="17"/>
      <c r="M144" s="89" t="s">
        <v>0</v>
      </c>
      <c r="N144" s="90" t="s">
        <v>29</v>
      </c>
      <c r="P144" s="91">
        <f>O144*H144</f>
        <v>0</v>
      </c>
      <c r="Q144" s="91">
        <v>0</v>
      </c>
      <c r="R144" s="91">
        <f>Q144*H144</f>
        <v>0</v>
      </c>
      <c r="S144" s="91">
        <v>0</v>
      </c>
      <c r="T144" s="92">
        <f>S144*H144</f>
        <v>0</v>
      </c>
      <c r="AR144" s="93" t="s">
        <v>81</v>
      </c>
      <c r="AT144" s="93" t="s">
        <v>78</v>
      </c>
      <c r="AU144" s="93" t="s">
        <v>49</v>
      </c>
      <c r="AY144" s="8" t="s">
        <v>76</v>
      </c>
      <c r="BE144" s="94">
        <f>IF(N144="základní",J144,0)</f>
        <v>0</v>
      </c>
      <c r="BF144" s="94">
        <f>IF(N144="snížená",J144,0)</f>
        <v>0</v>
      </c>
      <c r="BG144" s="94">
        <f>IF(N144="zákl. přenesená",J144,0)</f>
        <v>0</v>
      </c>
      <c r="BH144" s="94">
        <f>IF(N144="sníž. přenesená",J144,0)</f>
        <v>0</v>
      </c>
      <c r="BI144" s="94">
        <f>IF(N144="nulová",J144,0)</f>
        <v>0</v>
      </c>
      <c r="BJ144" s="8" t="s">
        <v>48</v>
      </c>
      <c r="BK144" s="94">
        <f>ROUND(I144*H144,2)</f>
        <v>0</v>
      </c>
      <c r="BL144" s="8" t="s">
        <v>81</v>
      </c>
      <c r="BM144" s="93" t="s">
        <v>184</v>
      </c>
    </row>
    <row r="145" spans="2:65" s="1" customFormat="1" ht="19.5" x14ac:dyDescent="0.2">
      <c r="B145" s="17"/>
      <c r="D145" s="95" t="s">
        <v>82</v>
      </c>
      <c r="F145" s="96" t="s">
        <v>185</v>
      </c>
      <c r="I145" s="97"/>
      <c r="L145" s="17"/>
      <c r="M145" s="98"/>
      <c r="T145" s="30"/>
      <c r="AT145" s="8" t="s">
        <v>82</v>
      </c>
      <c r="AU145" s="8" t="s">
        <v>49</v>
      </c>
    </row>
    <row r="146" spans="2:65" s="1" customFormat="1" ht="39" x14ac:dyDescent="0.2">
      <c r="B146" s="17"/>
      <c r="D146" s="95" t="s">
        <v>83</v>
      </c>
      <c r="F146" s="99" t="s">
        <v>186</v>
      </c>
      <c r="I146" s="97"/>
      <c r="L146" s="17"/>
      <c r="M146" s="98"/>
      <c r="T146" s="30"/>
      <c r="AT146" s="8" t="s">
        <v>83</v>
      </c>
      <c r="AU146" s="8" t="s">
        <v>49</v>
      </c>
    </row>
    <row r="147" spans="2:65" s="1" customFormat="1" ht="24.2" customHeight="1" x14ac:dyDescent="0.2">
      <c r="B147" s="17"/>
      <c r="C147" s="82" t="s">
        <v>89</v>
      </c>
      <c r="D147" s="82" t="s">
        <v>78</v>
      </c>
      <c r="E147" s="83" t="s">
        <v>187</v>
      </c>
      <c r="F147" s="84" t="s">
        <v>188</v>
      </c>
      <c r="G147" s="85" t="s">
        <v>79</v>
      </c>
      <c r="H147" s="86">
        <v>39</v>
      </c>
      <c r="I147" s="87"/>
      <c r="J147" s="88">
        <f>ROUND(I147*H147,2)</f>
        <v>0</v>
      </c>
      <c r="K147" s="84" t="s">
        <v>80</v>
      </c>
      <c r="L147" s="17"/>
      <c r="M147" s="89" t="s">
        <v>0</v>
      </c>
      <c r="N147" s="90" t="s">
        <v>29</v>
      </c>
      <c r="P147" s="91">
        <f>O147*H147</f>
        <v>0</v>
      </c>
      <c r="Q147" s="91">
        <v>0</v>
      </c>
      <c r="R147" s="91">
        <f>Q147*H147</f>
        <v>0</v>
      </c>
      <c r="S147" s="91">
        <v>0</v>
      </c>
      <c r="T147" s="92">
        <f>S147*H147</f>
        <v>0</v>
      </c>
      <c r="AR147" s="93" t="s">
        <v>81</v>
      </c>
      <c r="AT147" s="93" t="s">
        <v>78</v>
      </c>
      <c r="AU147" s="93" t="s">
        <v>49</v>
      </c>
      <c r="AY147" s="8" t="s">
        <v>76</v>
      </c>
      <c r="BE147" s="94">
        <f>IF(N147="základní",J147,0)</f>
        <v>0</v>
      </c>
      <c r="BF147" s="94">
        <f>IF(N147="snížená",J147,0)</f>
        <v>0</v>
      </c>
      <c r="BG147" s="94">
        <f>IF(N147="zákl. přenesená",J147,0)</f>
        <v>0</v>
      </c>
      <c r="BH147" s="94">
        <f>IF(N147="sníž. přenesená",J147,0)</f>
        <v>0</v>
      </c>
      <c r="BI147" s="94">
        <f>IF(N147="nulová",J147,0)</f>
        <v>0</v>
      </c>
      <c r="BJ147" s="8" t="s">
        <v>48</v>
      </c>
      <c r="BK147" s="94">
        <f>ROUND(I147*H147,2)</f>
        <v>0</v>
      </c>
      <c r="BL147" s="8" t="s">
        <v>81</v>
      </c>
      <c r="BM147" s="93" t="s">
        <v>189</v>
      </c>
    </row>
    <row r="148" spans="2:65" s="1" customFormat="1" ht="19.5" x14ac:dyDescent="0.2">
      <c r="B148" s="17"/>
      <c r="D148" s="95" t="s">
        <v>82</v>
      </c>
      <c r="F148" s="96" t="s">
        <v>190</v>
      </c>
      <c r="I148" s="97"/>
      <c r="L148" s="17"/>
      <c r="M148" s="98"/>
      <c r="T148" s="30"/>
      <c r="AT148" s="8" t="s">
        <v>82</v>
      </c>
      <c r="AU148" s="8" t="s">
        <v>49</v>
      </c>
    </row>
    <row r="149" spans="2:65" s="1" customFormat="1" ht="48.75" x14ac:dyDescent="0.2">
      <c r="B149" s="17"/>
      <c r="D149" s="95" t="s">
        <v>83</v>
      </c>
      <c r="F149" s="99" t="s">
        <v>191</v>
      </c>
      <c r="I149" s="97"/>
      <c r="L149" s="17"/>
      <c r="M149" s="98"/>
      <c r="T149" s="30"/>
      <c r="AT149" s="8" t="s">
        <v>83</v>
      </c>
      <c r="AU149" s="8" t="s">
        <v>49</v>
      </c>
    </row>
    <row r="150" spans="2:65" s="1" customFormat="1" ht="24.2" customHeight="1" x14ac:dyDescent="0.2">
      <c r="B150" s="17"/>
      <c r="C150" s="82" t="s">
        <v>90</v>
      </c>
      <c r="D150" s="82" t="s">
        <v>78</v>
      </c>
      <c r="E150" s="83" t="s">
        <v>192</v>
      </c>
      <c r="F150" s="84" t="s">
        <v>193</v>
      </c>
      <c r="G150" s="85" t="s">
        <v>79</v>
      </c>
      <c r="H150" s="86">
        <v>23</v>
      </c>
      <c r="I150" s="87"/>
      <c r="J150" s="88">
        <f>ROUND(I150*H150,2)</f>
        <v>0</v>
      </c>
      <c r="K150" s="84" t="s">
        <v>80</v>
      </c>
      <c r="L150" s="17"/>
      <c r="M150" s="89" t="s">
        <v>0</v>
      </c>
      <c r="N150" s="90" t="s">
        <v>29</v>
      </c>
      <c r="P150" s="91">
        <f>O150*H150</f>
        <v>0</v>
      </c>
      <c r="Q150" s="91">
        <v>0</v>
      </c>
      <c r="R150" s="91">
        <f>Q150*H150</f>
        <v>0</v>
      </c>
      <c r="S150" s="91">
        <v>0</v>
      </c>
      <c r="T150" s="92">
        <f>S150*H150</f>
        <v>0</v>
      </c>
      <c r="AR150" s="93" t="s">
        <v>81</v>
      </c>
      <c r="AT150" s="93" t="s">
        <v>78</v>
      </c>
      <c r="AU150" s="93" t="s">
        <v>49</v>
      </c>
      <c r="AY150" s="8" t="s">
        <v>76</v>
      </c>
      <c r="BE150" s="94">
        <f>IF(N150="základní",J150,0)</f>
        <v>0</v>
      </c>
      <c r="BF150" s="94">
        <f>IF(N150="snížená",J150,0)</f>
        <v>0</v>
      </c>
      <c r="BG150" s="94">
        <f>IF(N150="zákl. přenesená",J150,0)</f>
        <v>0</v>
      </c>
      <c r="BH150" s="94">
        <f>IF(N150="sníž. přenesená",J150,0)</f>
        <v>0</v>
      </c>
      <c r="BI150" s="94">
        <f>IF(N150="nulová",J150,0)</f>
        <v>0</v>
      </c>
      <c r="BJ150" s="8" t="s">
        <v>48</v>
      </c>
      <c r="BK150" s="94">
        <f>ROUND(I150*H150,2)</f>
        <v>0</v>
      </c>
      <c r="BL150" s="8" t="s">
        <v>81</v>
      </c>
      <c r="BM150" s="93" t="s">
        <v>194</v>
      </c>
    </row>
    <row r="151" spans="2:65" s="1" customFormat="1" ht="19.5" x14ac:dyDescent="0.2">
      <c r="B151" s="17"/>
      <c r="D151" s="95" t="s">
        <v>82</v>
      </c>
      <c r="F151" s="96" t="s">
        <v>195</v>
      </c>
      <c r="I151" s="97"/>
      <c r="L151" s="17"/>
      <c r="M151" s="98"/>
      <c r="T151" s="30"/>
      <c r="AT151" s="8" t="s">
        <v>82</v>
      </c>
      <c r="AU151" s="8" t="s">
        <v>49</v>
      </c>
    </row>
    <row r="152" spans="2:65" s="1" customFormat="1" ht="39" x14ac:dyDescent="0.2">
      <c r="B152" s="17"/>
      <c r="D152" s="95" t="s">
        <v>83</v>
      </c>
      <c r="F152" s="99" t="s">
        <v>196</v>
      </c>
      <c r="I152" s="97"/>
      <c r="L152" s="17"/>
      <c r="M152" s="98"/>
      <c r="T152" s="30"/>
      <c r="AT152" s="8" t="s">
        <v>83</v>
      </c>
      <c r="AU152" s="8" t="s">
        <v>49</v>
      </c>
    </row>
    <row r="153" spans="2:65" s="1" customFormat="1" ht="24.2" customHeight="1" x14ac:dyDescent="0.2">
      <c r="B153" s="17"/>
      <c r="C153" s="82" t="s">
        <v>91</v>
      </c>
      <c r="D153" s="82" t="s">
        <v>78</v>
      </c>
      <c r="E153" s="83" t="s">
        <v>197</v>
      </c>
      <c r="F153" s="84" t="s">
        <v>198</v>
      </c>
      <c r="G153" s="85" t="s">
        <v>79</v>
      </c>
      <c r="H153" s="86">
        <v>6</v>
      </c>
      <c r="I153" s="87"/>
      <c r="J153" s="88">
        <f>ROUND(I153*H153,2)</f>
        <v>0</v>
      </c>
      <c r="K153" s="84" t="s">
        <v>80</v>
      </c>
      <c r="L153" s="17"/>
      <c r="M153" s="89" t="s">
        <v>0</v>
      </c>
      <c r="N153" s="90" t="s">
        <v>29</v>
      </c>
      <c r="P153" s="91">
        <f>O153*H153</f>
        <v>0</v>
      </c>
      <c r="Q153" s="91">
        <v>0</v>
      </c>
      <c r="R153" s="91">
        <f>Q153*H153</f>
        <v>0</v>
      </c>
      <c r="S153" s="91">
        <v>0</v>
      </c>
      <c r="T153" s="92">
        <f>S153*H153</f>
        <v>0</v>
      </c>
      <c r="AR153" s="93" t="s">
        <v>81</v>
      </c>
      <c r="AT153" s="93" t="s">
        <v>78</v>
      </c>
      <c r="AU153" s="93" t="s">
        <v>49</v>
      </c>
      <c r="AY153" s="8" t="s">
        <v>76</v>
      </c>
      <c r="BE153" s="94">
        <f>IF(N153="základní",J153,0)</f>
        <v>0</v>
      </c>
      <c r="BF153" s="94">
        <f>IF(N153="snížená",J153,0)</f>
        <v>0</v>
      </c>
      <c r="BG153" s="94">
        <f>IF(N153="zákl. přenesená",J153,0)</f>
        <v>0</v>
      </c>
      <c r="BH153" s="94">
        <f>IF(N153="sníž. přenesená",J153,0)</f>
        <v>0</v>
      </c>
      <c r="BI153" s="94">
        <f>IF(N153="nulová",J153,0)</f>
        <v>0</v>
      </c>
      <c r="BJ153" s="8" t="s">
        <v>48</v>
      </c>
      <c r="BK153" s="94">
        <f>ROUND(I153*H153,2)</f>
        <v>0</v>
      </c>
      <c r="BL153" s="8" t="s">
        <v>81</v>
      </c>
      <c r="BM153" s="93" t="s">
        <v>199</v>
      </c>
    </row>
    <row r="154" spans="2:65" s="1" customFormat="1" ht="19.5" x14ac:dyDescent="0.2">
      <c r="B154" s="17"/>
      <c r="D154" s="95" t="s">
        <v>82</v>
      </c>
      <c r="F154" s="96" t="s">
        <v>200</v>
      </c>
      <c r="I154" s="97"/>
      <c r="L154" s="17"/>
      <c r="M154" s="98"/>
      <c r="T154" s="30"/>
      <c r="AT154" s="8" t="s">
        <v>82</v>
      </c>
      <c r="AU154" s="8" t="s">
        <v>49</v>
      </c>
    </row>
    <row r="155" spans="2:65" s="1" customFormat="1" ht="29.25" x14ac:dyDescent="0.2">
      <c r="B155" s="17"/>
      <c r="D155" s="95" t="s">
        <v>83</v>
      </c>
      <c r="F155" s="99" t="s">
        <v>201</v>
      </c>
      <c r="I155" s="97"/>
      <c r="L155" s="17"/>
      <c r="M155" s="98"/>
      <c r="T155" s="30"/>
      <c r="AT155" s="8" t="s">
        <v>83</v>
      </c>
      <c r="AU155" s="8" t="s">
        <v>49</v>
      </c>
    </row>
    <row r="156" spans="2:65" s="1" customFormat="1" ht="24.2" customHeight="1" x14ac:dyDescent="0.2">
      <c r="B156" s="17"/>
      <c r="C156" s="82" t="s">
        <v>3</v>
      </c>
      <c r="D156" s="82" t="s">
        <v>78</v>
      </c>
      <c r="E156" s="83" t="s">
        <v>202</v>
      </c>
      <c r="F156" s="84" t="s">
        <v>203</v>
      </c>
      <c r="G156" s="85" t="s">
        <v>79</v>
      </c>
      <c r="H156" s="86">
        <v>4</v>
      </c>
      <c r="I156" s="87"/>
      <c r="J156" s="88">
        <f>ROUND(I156*H156,2)</f>
        <v>0</v>
      </c>
      <c r="K156" s="84" t="s">
        <v>80</v>
      </c>
      <c r="L156" s="17"/>
      <c r="M156" s="89" t="s">
        <v>0</v>
      </c>
      <c r="N156" s="90" t="s">
        <v>29</v>
      </c>
      <c r="P156" s="91">
        <f>O156*H156</f>
        <v>0</v>
      </c>
      <c r="Q156" s="91">
        <v>0</v>
      </c>
      <c r="R156" s="91">
        <f>Q156*H156</f>
        <v>0</v>
      </c>
      <c r="S156" s="91">
        <v>0</v>
      </c>
      <c r="T156" s="92">
        <f>S156*H156</f>
        <v>0</v>
      </c>
      <c r="AR156" s="93" t="s">
        <v>81</v>
      </c>
      <c r="AT156" s="93" t="s">
        <v>78</v>
      </c>
      <c r="AU156" s="93" t="s">
        <v>49</v>
      </c>
      <c r="AY156" s="8" t="s">
        <v>76</v>
      </c>
      <c r="BE156" s="94">
        <f>IF(N156="základní",J156,0)</f>
        <v>0</v>
      </c>
      <c r="BF156" s="94">
        <f>IF(N156="snížená",J156,0)</f>
        <v>0</v>
      </c>
      <c r="BG156" s="94">
        <f>IF(N156="zákl. přenesená",J156,0)</f>
        <v>0</v>
      </c>
      <c r="BH156" s="94">
        <f>IF(N156="sníž. přenesená",J156,0)</f>
        <v>0</v>
      </c>
      <c r="BI156" s="94">
        <f>IF(N156="nulová",J156,0)</f>
        <v>0</v>
      </c>
      <c r="BJ156" s="8" t="s">
        <v>48</v>
      </c>
      <c r="BK156" s="94">
        <f>ROUND(I156*H156,2)</f>
        <v>0</v>
      </c>
      <c r="BL156" s="8" t="s">
        <v>81</v>
      </c>
      <c r="BM156" s="93" t="s">
        <v>204</v>
      </c>
    </row>
    <row r="157" spans="2:65" s="1" customFormat="1" ht="19.5" x14ac:dyDescent="0.2">
      <c r="B157" s="17"/>
      <c r="D157" s="95" t="s">
        <v>82</v>
      </c>
      <c r="F157" s="96" t="s">
        <v>205</v>
      </c>
      <c r="I157" s="97"/>
      <c r="L157" s="17"/>
      <c r="M157" s="98"/>
      <c r="T157" s="30"/>
      <c r="AT157" s="8" t="s">
        <v>82</v>
      </c>
      <c r="AU157" s="8" t="s">
        <v>49</v>
      </c>
    </row>
    <row r="158" spans="2:65" s="1" customFormat="1" ht="19.5" x14ac:dyDescent="0.2">
      <c r="B158" s="17"/>
      <c r="D158" s="95" t="s">
        <v>83</v>
      </c>
      <c r="F158" s="99" t="s">
        <v>206</v>
      </c>
      <c r="I158" s="97"/>
      <c r="L158" s="17"/>
      <c r="M158" s="98"/>
      <c r="T158" s="30"/>
      <c r="AT158" s="8" t="s">
        <v>83</v>
      </c>
      <c r="AU158" s="8" t="s">
        <v>49</v>
      </c>
    </row>
    <row r="159" spans="2:65" s="1" customFormat="1" ht="24.2" customHeight="1" x14ac:dyDescent="0.2">
      <c r="B159" s="17"/>
      <c r="C159" s="82" t="s">
        <v>92</v>
      </c>
      <c r="D159" s="82" t="s">
        <v>78</v>
      </c>
      <c r="E159" s="83" t="s">
        <v>207</v>
      </c>
      <c r="F159" s="84" t="s">
        <v>208</v>
      </c>
      <c r="G159" s="85" t="s">
        <v>79</v>
      </c>
      <c r="H159" s="86">
        <v>1</v>
      </c>
      <c r="I159" s="87"/>
      <c r="J159" s="88">
        <f>ROUND(I159*H159,2)</f>
        <v>0</v>
      </c>
      <c r="K159" s="84" t="s">
        <v>80</v>
      </c>
      <c r="L159" s="17"/>
      <c r="M159" s="89" t="s">
        <v>0</v>
      </c>
      <c r="N159" s="90" t="s">
        <v>29</v>
      </c>
      <c r="P159" s="91">
        <f>O159*H159</f>
        <v>0</v>
      </c>
      <c r="Q159" s="91">
        <v>0</v>
      </c>
      <c r="R159" s="91">
        <f>Q159*H159</f>
        <v>0</v>
      </c>
      <c r="S159" s="91">
        <v>0</v>
      </c>
      <c r="T159" s="92">
        <f>S159*H159</f>
        <v>0</v>
      </c>
      <c r="AR159" s="93" t="s">
        <v>81</v>
      </c>
      <c r="AT159" s="93" t="s">
        <v>78</v>
      </c>
      <c r="AU159" s="93" t="s">
        <v>49</v>
      </c>
      <c r="AY159" s="8" t="s">
        <v>76</v>
      </c>
      <c r="BE159" s="94">
        <f>IF(N159="základní",J159,0)</f>
        <v>0</v>
      </c>
      <c r="BF159" s="94">
        <f>IF(N159="snížená",J159,0)</f>
        <v>0</v>
      </c>
      <c r="BG159" s="94">
        <f>IF(N159="zákl. přenesená",J159,0)</f>
        <v>0</v>
      </c>
      <c r="BH159" s="94">
        <f>IF(N159="sníž. přenesená",J159,0)</f>
        <v>0</v>
      </c>
      <c r="BI159" s="94">
        <f>IF(N159="nulová",J159,0)</f>
        <v>0</v>
      </c>
      <c r="BJ159" s="8" t="s">
        <v>48</v>
      </c>
      <c r="BK159" s="94">
        <f>ROUND(I159*H159,2)</f>
        <v>0</v>
      </c>
      <c r="BL159" s="8" t="s">
        <v>81</v>
      </c>
      <c r="BM159" s="93" t="s">
        <v>209</v>
      </c>
    </row>
    <row r="160" spans="2:65" s="1" customFormat="1" ht="19.5" x14ac:dyDescent="0.2">
      <c r="B160" s="17"/>
      <c r="D160" s="95" t="s">
        <v>82</v>
      </c>
      <c r="F160" s="96" t="s">
        <v>210</v>
      </c>
      <c r="I160" s="97"/>
      <c r="L160" s="17"/>
      <c r="M160" s="98"/>
      <c r="T160" s="30"/>
      <c r="AT160" s="8" t="s">
        <v>82</v>
      </c>
      <c r="AU160" s="8" t="s">
        <v>49</v>
      </c>
    </row>
    <row r="161" spans="2:65" s="1" customFormat="1" ht="19.5" x14ac:dyDescent="0.2">
      <c r="B161" s="17"/>
      <c r="D161" s="95" t="s">
        <v>83</v>
      </c>
      <c r="F161" s="99" t="s">
        <v>211</v>
      </c>
      <c r="I161" s="97"/>
      <c r="L161" s="17"/>
      <c r="M161" s="98"/>
      <c r="T161" s="30"/>
      <c r="AT161" s="8" t="s">
        <v>83</v>
      </c>
      <c r="AU161" s="8" t="s">
        <v>49</v>
      </c>
    </row>
    <row r="162" spans="2:65" s="1" customFormat="1" ht="33" customHeight="1" x14ac:dyDescent="0.2">
      <c r="B162" s="17"/>
      <c r="C162" s="82" t="s">
        <v>93</v>
      </c>
      <c r="D162" s="82" t="s">
        <v>78</v>
      </c>
      <c r="E162" s="83" t="s">
        <v>212</v>
      </c>
      <c r="F162" s="84" t="s">
        <v>213</v>
      </c>
      <c r="G162" s="85" t="s">
        <v>79</v>
      </c>
      <c r="H162" s="86">
        <v>26</v>
      </c>
      <c r="I162" s="87"/>
      <c r="J162" s="88">
        <f>ROUND(I162*H162,2)</f>
        <v>0</v>
      </c>
      <c r="K162" s="84" t="s">
        <v>80</v>
      </c>
      <c r="L162" s="17"/>
      <c r="M162" s="89" t="s">
        <v>0</v>
      </c>
      <c r="N162" s="90" t="s">
        <v>29</v>
      </c>
      <c r="P162" s="91">
        <f>O162*H162</f>
        <v>0</v>
      </c>
      <c r="Q162" s="91">
        <v>0</v>
      </c>
      <c r="R162" s="91">
        <f>Q162*H162</f>
        <v>0</v>
      </c>
      <c r="S162" s="91">
        <v>0</v>
      </c>
      <c r="T162" s="92">
        <f>S162*H162</f>
        <v>0</v>
      </c>
      <c r="AR162" s="93" t="s">
        <v>81</v>
      </c>
      <c r="AT162" s="93" t="s">
        <v>78</v>
      </c>
      <c r="AU162" s="93" t="s">
        <v>49</v>
      </c>
      <c r="AY162" s="8" t="s">
        <v>76</v>
      </c>
      <c r="BE162" s="94">
        <f>IF(N162="základní",J162,0)</f>
        <v>0</v>
      </c>
      <c r="BF162" s="94">
        <f>IF(N162="snížená",J162,0)</f>
        <v>0</v>
      </c>
      <c r="BG162" s="94">
        <f>IF(N162="zákl. přenesená",J162,0)</f>
        <v>0</v>
      </c>
      <c r="BH162" s="94">
        <f>IF(N162="sníž. přenesená",J162,0)</f>
        <v>0</v>
      </c>
      <c r="BI162" s="94">
        <f>IF(N162="nulová",J162,0)</f>
        <v>0</v>
      </c>
      <c r="BJ162" s="8" t="s">
        <v>48</v>
      </c>
      <c r="BK162" s="94">
        <f>ROUND(I162*H162,2)</f>
        <v>0</v>
      </c>
      <c r="BL162" s="8" t="s">
        <v>81</v>
      </c>
      <c r="BM162" s="93" t="s">
        <v>214</v>
      </c>
    </row>
    <row r="163" spans="2:65" s="1" customFormat="1" ht="19.5" x14ac:dyDescent="0.2">
      <c r="B163" s="17"/>
      <c r="D163" s="95" t="s">
        <v>82</v>
      </c>
      <c r="F163" s="96" t="s">
        <v>215</v>
      </c>
      <c r="I163" s="97"/>
      <c r="L163" s="17"/>
      <c r="M163" s="98"/>
      <c r="T163" s="30"/>
      <c r="AT163" s="8" t="s">
        <v>82</v>
      </c>
      <c r="AU163" s="8" t="s">
        <v>49</v>
      </c>
    </row>
    <row r="164" spans="2:65" s="1" customFormat="1" ht="39" x14ac:dyDescent="0.2">
      <c r="B164" s="17"/>
      <c r="D164" s="95" t="s">
        <v>83</v>
      </c>
      <c r="F164" s="99" t="s">
        <v>216</v>
      </c>
      <c r="I164" s="97"/>
      <c r="L164" s="17"/>
      <c r="M164" s="98"/>
      <c r="T164" s="30"/>
      <c r="AT164" s="8" t="s">
        <v>83</v>
      </c>
      <c r="AU164" s="8" t="s">
        <v>49</v>
      </c>
    </row>
    <row r="165" spans="2:65" s="1" customFormat="1" ht="33" customHeight="1" x14ac:dyDescent="0.2">
      <c r="B165" s="17"/>
      <c r="C165" s="82" t="s">
        <v>94</v>
      </c>
      <c r="D165" s="82" t="s">
        <v>78</v>
      </c>
      <c r="E165" s="83" t="s">
        <v>217</v>
      </c>
      <c r="F165" s="84" t="s">
        <v>218</v>
      </c>
      <c r="G165" s="85" t="s">
        <v>79</v>
      </c>
      <c r="H165" s="86">
        <v>25</v>
      </c>
      <c r="I165" s="87"/>
      <c r="J165" s="88">
        <f>ROUND(I165*H165,2)</f>
        <v>0</v>
      </c>
      <c r="K165" s="84" t="s">
        <v>80</v>
      </c>
      <c r="L165" s="17"/>
      <c r="M165" s="89" t="s">
        <v>0</v>
      </c>
      <c r="N165" s="90" t="s">
        <v>29</v>
      </c>
      <c r="P165" s="91">
        <f>O165*H165</f>
        <v>0</v>
      </c>
      <c r="Q165" s="91">
        <v>0</v>
      </c>
      <c r="R165" s="91">
        <f>Q165*H165</f>
        <v>0</v>
      </c>
      <c r="S165" s="91">
        <v>0</v>
      </c>
      <c r="T165" s="92">
        <f>S165*H165</f>
        <v>0</v>
      </c>
      <c r="AR165" s="93" t="s">
        <v>81</v>
      </c>
      <c r="AT165" s="93" t="s">
        <v>78</v>
      </c>
      <c r="AU165" s="93" t="s">
        <v>49</v>
      </c>
      <c r="AY165" s="8" t="s">
        <v>76</v>
      </c>
      <c r="BE165" s="94">
        <f>IF(N165="základní",J165,0)</f>
        <v>0</v>
      </c>
      <c r="BF165" s="94">
        <f>IF(N165="snížená",J165,0)</f>
        <v>0</v>
      </c>
      <c r="BG165" s="94">
        <f>IF(N165="zákl. přenesená",J165,0)</f>
        <v>0</v>
      </c>
      <c r="BH165" s="94">
        <f>IF(N165="sníž. přenesená",J165,0)</f>
        <v>0</v>
      </c>
      <c r="BI165" s="94">
        <f>IF(N165="nulová",J165,0)</f>
        <v>0</v>
      </c>
      <c r="BJ165" s="8" t="s">
        <v>48</v>
      </c>
      <c r="BK165" s="94">
        <f>ROUND(I165*H165,2)</f>
        <v>0</v>
      </c>
      <c r="BL165" s="8" t="s">
        <v>81</v>
      </c>
      <c r="BM165" s="93" t="s">
        <v>219</v>
      </c>
    </row>
    <row r="166" spans="2:65" s="1" customFormat="1" ht="19.5" x14ac:dyDescent="0.2">
      <c r="B166" s="17"/>
      <c r="D166" s="95" t="s">
        <v>82</v>
      </c>
      <c r="F166" s="96" t="s">
        <v>220</v>
      </c>
      <c r="I166" s="97"/>
      <c r="L166" s="17"/>
      <c r="M166" s="98"/>
      <c r="T166" s="30"/>
      <c r="AT166" s="8" t="s">
        <v>82</v>
      </c>
      <c r="AU166" s="8" t="s">
        <v>49</v>
      </c>
    </row>
    <row r="167" spans="2:65" s="1" customFormat="1" ht="39" x14ac:dyDescent="0.2">
      <c r="B167" s="17"/>
      <c r="D167" s="95" t="s">
        <v>83</v>
      </c>
      <c r="F167" s="99" t="s">
        <v>221</v>
      </c>
      <c r="I167" s="97"/>
      <c r="L167" s="17"/>
      <c r="M167" s="98"/>
      <c r="T167" s="30"/>
      <c r="AT167" s="8" t="s">
        <v>83</v>
      </c>
      <c r="AU167" s="8" t="s">
        <v>49</v>
      </c>
    </row>
    <row r="168" spans="2:65" s="1" customFormat="1" ht="33" customHeight="1" x14ac:dyDescent="0.2">
      <c r="B168" s="17"/>
      <c r="C168" s="82" t="s">
        <v>95</v>
      </c>
      <c r="D168" s="82" t="s">
        <v>78</v>
      </c>
      <c r="E168" s="83" t="s">
        <v>222</v>
      </c>
      <c r="F168" s="84" t="s">
        <v>223</v>
      </c>
      <c r="G168" s="85" t="s">
        <v>79</v>
      </c>
      <c r="H168" s="86">
        <v>35</v>
      </c>
      <c r="I168" s="87"/>
      <c r="J168" s="88">
        <f>ROUND(I168*H168,2)</f>
        <v>0</v>
      </c>
      <c r="K168" s="84" t="s">
        <v>80</v>
      </c>
      <c r="L168" s="17"/>
      <c r="M168" s="89" t="s">
        <v>0</v>
      </c>
      <c r="N168" s="90" t="s">
        <v>29</v>
      </c>
      <c r="P168" s="91">
        <f>O168*H168</f>
        <v>0</v>
      </c>
      <c r="Q168" s="91">
        <v>0</v>
      </c>
      <c r="R168" s="91">
        <f>Q168*H168</f>
        <v>0</v>
      </c>
      <c r="S168" s="91">
        <v>0</v>
      </c>
      <c r="T168" s="92">
        <f>S168*H168</f>
        <v>0</v>
      </c>
      <c r="AR168" s="93" t="s">
        <v>81</v>
      </c>
      <c r="AT168" s="93" t="s">
        <v>78</v>
      </c>
      <c r="AU168" s="93" t="s">
        <v>49</v>
      </c>
      <c r="AY168" s="8" t="s">
        <v>76</v>
      </c>
      <c r="BE168" s="94">
        <f>IF(N168="základní",J168,0)</f>
        <v>0</v>
      </c>
      <c r="BF168" s="94">
        <f>IF(N168="snížená",J168,0)</f>
        <v>0</v>
      </c>
      <c r="BG168" s="94">
        <f>IF(N168="zákl. přenesená",J168,0)</f>
        <v>0</v>
      </c>
      <c r="BH168" s="94">
        <f>IF(N168="sníž. přenesená",J168,0)</f>
        <v>0</v>
      </c>
      <c r="BI168" s="94">
        <f>IF(N168="nulová",J168,0)</f>
        <v>0</v>
      </c>
      <c r="BJ168" s="8" t="s">
        <v>48</v>
      </c>
      <c r="BK168" s="94">
        <f>ROUND(I168*H168,2)</f>
        <v>0</v>
      </c>
      <c r="BL168" s="8" t="s">
        <v>81</v>
      </c>
      <c r="BM168" s="93" t="s">
        <v>224</v>
      </c>
    </row>
    <row r="169" spans="2:65" s="1" customFormat="1" ht="19.5" x14ac:dyDescent="0.2">
      <c r="B169" s="17"/>
      <c r="D169" s="95" t="s">
        <v>82</v>
      </c>
      <c r="F169" s="96" t="s">
        <v>225</v>
      </c>
      <c r="I169" s="97"/>
      <c r="L169" s="17"/>
      <c r="M169" s="98"/>
      <c r="T169" s="30"/>
      <c r="AT169" s="8" t="s">
        <v>82</v>
      </c>
      <c r="AU169" s="8" t="s">
        <v>49</v>
      </c>
    </row>
    <row r="170" spans="2:65" s="1" customFormat="1" ht="48.75" x14ac:dyDescent="0.2">
      <c r="B170" s="17"/>
      <c r="D170" s="95" t="s">
        <v>83</v>
      </c>
      <c r="F170" s="99" t="s">
        <v>226</v>
      </c>
      <c r="I170" s="97"/>
      <c r="L170" s="17"/>
      <c r="M170" s="98"/>
      <c r="T170" s="30"/>
      <c r="AT170" s="8" t="s">
        <v>83</v>
      </c>
      <c r="AU170" s="8" t="s">
        <v>49</v>
      </c>
    </row>
    <row r="171" spans="2:65" s="1" customFormat="1" ht="33" customHeight="1" x14ac:dyDescent="0.2">
      <c r="B171" s="17"/>
      <c r="C171" s="82" t="s">
        <v>96</v>
      </c>
      <c r="D171" s="82" t="s">
        <v>78</v>
      </c>
      <c r="E171" s="83" t="s">
        <v>227</v>
      </c>
      <c r="F171" s="84" t="s">
        <v>228</v>
      </c>
      <c r="G171" s="85" t="s">
        <v>79</v>
      </c>
      <c r="H171" s="86">
        <v>20</v>
      </c>
      <c r="I171" s="87"/>
      <c r="J171" s="88">
        <f>ROUND(I171*H171,2)</f>
        <v>0</v>
      </c>
      <c r="K171" s="84" t="s">
        <v>80</v>
      </c>
      <c r="L171" s="17"/>
      <c r="M171" s="89" t="s">
        <v>0</v>
      </c>
      <c r="N171" s="90" t="s">
        <v>29</v>
      </c>
      <c r="P171" s="91">
        <f>O171*H171</f>
        <v>0</v>
      </c>
      <c r="Q171" s="91">
        <v>0</v>
      </c>
      <c r="R171" s="91">
        <f>Q171*H171</f>
        <v>0</v>
      </c>
      <c r="S171" s="91">
        <v>0</v>
      </c>
      <c r="T171" s="92">
        <f>S171*H171</f>
        <v>0</v>
      </c>
      <c r="AR171" s="93" t="s">
        <v>81</v>
      </c>
      <c r="AT171" s="93" t="s">
        <v>78</v>
      </c>
      <c r="AU171" s="93" t="s">
        <v>49</v>
      </c>
      <c r="AY171" s="8" t="s">
        <v>76</v>
      </c>
      <c r="BE171" s="94">
        <f>IF(N171="základní",J171,0)</f>
        <v>0</v>
      </c>
      <c r="BF171" s="94">
        <f>IF(N171="snížená",J171,0)</f>
        <v>0</v>
      </c>
      <c r="BG171" s="94">
        <f>IF(N171="zákl. přenesená",J171,0)</f>
        <v>0</v>
      </c>
      <c r="BH171" s="94">
        <f>IF(N171="sníž. přenesená",J171,0)</f>
        <v>0</v>
      </c>
      <c r="BI171" s="94">
        <f>IF(N171="nulová",J171,0)</f>
        <v>0</v>
      </c>
      <c r="BJ171" s="8" t="s">
        <v>48</v>
      </c>
      <c r="BK171" s="94">
        <f>ROUND(I171*H171,2)</f>
        <v>0</v>
      </c>
      <c r="BL171" s="8" t="s">
        <v>81</v>
      </c>
      <c r="BM171" s="93" t="s">
        <v>229</v>
      </c>
    </row>
    <row r="172" spans="2:65" s="1" customFormat="1" ht="19.5" x14ac:dyDescent="0.2">
      <c r="B172" s="17"/>
      <c r="D172" s="95" t="s">
        <v>82</v>
      </c>
      <c r="F172" s="96" t="s">
        <v>230</v>
      </c>
      <c r="I172" s="97"/>
      <c r="L172" s="17"/>
      <c r="M172" s="98"/>
      <c r="T172" s="30"/>
      <c r="AT172" s="8" t="s">
        <v>82</v>
      </c>
      <c r="AU172" s="8" t="s">
        <v>49</v>
      </c>
    </row>
    <row r="173" spans="2:65" s="1" customFormat="1" ht="39" x14ac:dyDescent="0.2">
      <c r="B173" s="17"/>
      <c r="D173" s="95" t="s">
        <v>83</v>
      </c>
      <c r="F173" s="99" t="s">
        <v>231</v>
      </c>
      <c r="I173" s="97"/>
      <c r="L173" s="17"/>
      <c r="M173" s="98"/>
      <c r="T173" s="30"/>
      <c r="AT173" s="8" t="s">
        <v>83</v>
      </c>
      <c r="AU173" s="8" t="s">
        <v>49</v>
      </c>
    </row>
    <row r="174" spans="2:65" s="1" customFormat="1" ht="33" customHeight="1" x14ac:dyDescent="0.2">
      <c r="B174" s="17"/>
      <c r="C174" s="82" t="s">
        <v>97</v>
      </c>
      <c r="D174" s="82" t="s">
        <v>78</v>
      </c>
      <c r="E174" s="83" t="s">
        <v>232</v>
      </c>
      <c r="F174" s="84" t="s">
        <v>233</v>
      </c>
      <c r="G174" s="85" t="s">
        <v>79</v>
      </c>
      <c r="H174" s="86">
        <v>6</v>
      </c>
      <c r="I174" s="87"/>
      <c r="J174" s="88">
        <f>ROUND(I174*H174,2)</f>
        <v>0</v>
      </c>
      <c r="K174" s="84" t="s">
        <v>80</v>
      </c>
      <c r="L174" s="17"/>
      <c r="M174" s="89" t="s">
        <v>0</v>
      </c>
      <c r="N174" s="90" t="s">
        <v>29</v>
      </c>
      <c r="P174" s="91">
        <f>O174*H174</f>
        <v>0</v>
      </c>
      <c r="Q174" s="91">
        <v>0</v>
      </c>
      <c r="R174" s="91">
        <f>Q174*H174</f>
        <v>0</v>
      </c>
      <c r="S174" s="91">
        <v>0</v>
      </c>
      <c r="T174" s="92">
        <f>S174*H174</f>
        <v>0</v>
      </c>
      <c r="AR174" s="93" t="s">
        <v>81</v>
      </c>
      <c r="AT174" s="93" t="s">
        <v>78</v>
      </c>
      <c r="AU174" s="93" t="s">
        <v>49</v>
      </c>
      <c r="AY174" s="8" t="s">
        <v>76</v>
      </c>
      <c r="BE174" s="94">
        <f>IF(N174="základní",J174,0)</f>
        <v>0</v>
      </c>
      <c r="BF174" s="94">
        <f>IF(N174="snížená",J174,0)</f>
        <v>0</v>
      </c>
      <c r="BG174" s="94">
        <f>IF(N174="zákl. přenesená",J174,0)</f>
        <v>0</v>
      </c>
      <c r="BH174" s="94">
        <f>IF(N174="sníž. přenesená",J174,0)</f>
        <v>0</v>
      </c>
      <c r="BI174" s="94">
        <f>IF(N174="nulová",J174,0)</f>
        <v>0</v>
      </c>
      <c r="BJ174" s="8" t="s">
        <v>48</v>
      </c>
      <c r="BK174" s="94">
        <f>ROUND(I174*H174,2)</f>
        <v>0</v>
      </c>
      <c r="BL174" s="8" t="s">
        <v>81</v>
      </c>
      <c r="BM174" s="93" t="s">
        <v>234</v>
      </c>
    </row>
    <row r="175" spans="2:65" s="1" customFormat="1" ht="19.5" x14ac:dyDescent="0.2">
      <c r="B175" s="17"/>
      <c r="D175" s="95" t="s">
        <v>82</v>
      </c>
      <c r="F175" s="96" t="s">
        <v>235</v>
      </c>
      <c r="I175" s="97"/>
      <c r="L175" s="17"/>
      <c r="M175" s="98"/>
      <c r="T175" s="30"/>
      <c r="AT175" s="8" t="s">
        <v>82</v>
      </c>
      <c r="AU175" s="8" t="s">
        <v>49</v>
      </c>
    </row>
    <row r="176" spans="2:65" s="1" customFormat="1" ht="29.25" x14ac:dyDescent="0.2">
      <c r="B176" s="17"/>
      <c r="D176" s="95" t="s">
        <v>83</v>
      </c>
      <c r="F176" s="99" t="s">
        <v>236</v>
      </c>
      <c r="I176" s="97"/>
      <c r="L176" s="17"/>
      <c r="M176" s="98"/>
      <c r="T176" s="30"/>
      <c r="AT176" s="8" t="s">
        <v>83</v>
      </c>
      <c r="AU176" s="8" t="s">
        <v>49</v>
      </c>
    </row>
    <row r="177" spans="2:65" s="1" customFormat="1" ht="33" customHeight="1" x14ac:dyDescent="0.2">
      <c r="B177" s="17"/>
      <c r="C177" s="82" t="s">
        <v>100</v>
      </c>
      <c r="D177" s="82" t="s">
        <v>78</v>
      </c>
      <c r="E177" s="83" t="s">
        <v>237</v>
      </c>
      <c r="F177" s="84" t="s">
        <v>238</v>
      </c>
      <c r="G177" s="85" t="s">
        <v>79</v>
      </c>
      <c r="H177" s="86">
        <v>4</v>
      </c>
      <c r="I177" s="87"/>
      <c r="J177" s="88">
        <f>ROUND(I177*H177,2)</f>
        <v>0</v>
      </c>
      <c r="K177" s="84" t="s">
        <v>80</v>
      </c>
      <c r="L177" s="17"/>
      <c r="M177" s="89" t="s">
        <v>0</v>
      </c>
      <c r="N177" s="90" t="s">
        <v>29</v>
      </c>
      <c r="P177" s="91">
        <f>O177*H177</f>
        <v>0</v>
      </c>
      <c r="Q177" s="91">
        <v>0</v>
      </c>
      <c r="R177" s="91">
        <f>Q177*H177</f>
        <v>0</v>
      </c>
      <c r="S177" s="91">
        <v>0</v>
      </c>
      <c r="T177" s="92">
        <f>S177*H177</f>
        <v>0</v>
      </c>
      <c r="AR177" s="93" t="s">
        <v>81</v>
      </c>
      <c r="AT177" s="93" t="s">
        <v>78</v>
      </c>
      <c r="AU177" s="93" t="s">
        <v>49</v>
      </c>
      <c r="AY177" s="8" t="s">
        <v>76</v>
      </c>
      <c r="BE177" s="94">
        <f>IF(N177="základní",J177,0)</f>
        <v>0</v>
      </c>
      <c r="BF177" s="94">
        <f>IF(N177="snížená",J177,0)</f>
        <v>0</v>
      </c>
      <c r="BG177" s="94">
        <f>IF(N177="zákl. přenesená",J177,0)</f>
        <v>0</v>
      </c>
      <c r="BH177" s="94">
        <f>IF(N177="sníž. přenesená",J177,0)</f>
        <v>0</v>
      </c>
      <c r="BI177" s="94">
        <f>IF(N177="nulová",J177,0)</f>
        <v>0</v>
      </c>
      <c r="BJ177" s="8" t="s">
        <v>48</v>
      </c>
      <c r="BK177" s="94">
        <f>ROUND(I177*H177,2)</f>
        <v>0</v>
      </c>
      <c r="BL177" s="8" t="s">
        <v>81</v>
      </c>
      <c r="BM177" s="93" t="s">
        <v>239</v>
      </c>
    </row>
    <row r="178" spans="2:65" s="1" customFormat="1" ht="19.5" x14ac:dyDescent="0.2">
      <c r="B178" s="17"/>
      <c r="D178" s="95" t="s">
        <v>82</v>
      </c>
      <c r="F178" s="96" t="s">
        <v>240</v>
      </c>
      <c r="I178" s="97"/>
      <c r="L178" s="17"/>
      <c r="M178" s="98"/>
      <c r="T178" s="30"/>
      <c r="AT178" s="8" t="s">
        <v>82</v>
      </c>
      <c r="AU178" s="8" t="s">
        <v>49</v>
      </c>
    </row>
    <row r="179" spans="2:65" s="1" customFormat="1" ht="19.5" x14ac:dyDescent="0.2">
      <c r="B179" s="17"/>
      <c r="D179" s="95" t="s">
        <v>83</v>
      </c>
      <c r="F179" s="99" t="s">
        <v>206</v>
      </c>
      <c r="I179" s="97"/>
      <c r="L179" s="17"/>
      <c r="M179" s="98"/>
      <c r="T179" s="30"/>
      <c r="AT179" s="8" t="s">
        <v>83</v>
      </c>
      <c r="AU179" s="8" t="s">
        <v>49</v>
      </c>
    </row>
    <row r="180" spans="2:65" s="1" customFormat="1" ht="33" customHeight="1" x14ac:dyDescent="0.2">
      <c r="B180" s="17"/>
      <c r="C180" s="82" t="s">
        <v>101</v>
      </c>
      <c r="D180" s="82" t="s">
        <v>78</v>
      </c>
      <c r="E180" s="83" t="s">
        <v>241</v>
      </c>
      <c r="F180" s="84" t="s">
        <v>242</v>
      </c>
      <c r="G180" s="85" t="s">
        <v>79</v>
      </c>
      <c r="H180" s="86">
        <v>1</v>
      </c>
      <c r="I180" s="87"/>
      <c r="J180" s="88">
        <f>ROUND(I180*H180,2)</f>
        <v>0</v>
      </c>
      <c r="K180" s="84" t="s">
        <v>80</v>
      </c>
      <c r="L180" s="17"/>
      <c r="M180" s="89" t="s">
        <v>0</v>
      </c>
      <c r="N180" s="90" t="s">
        <v>29</v>
      </c>
      <c r="P180" s="91">
        <f>O180*H180</f>
        <v>0</v>
      </c>
      <c r="Q180" s="91">
        <v>0</v>
      </c>
      <c r="R180" s="91">
        <f>Q180*H180</f>
        <v>0</v>
      </c>
      <c r="S180" s="91">
        <v>0</v>
      </c>
      <c r="T180" s="92">
        <f>S180*H180</f>
        <v>0</v>
      </c>
      <c r="AR180" s="93" t="s">
        <v>81</v>
      </c>
      <c r="AT180" s="93" t="s">
        <v>78</v>
      </c>
      <c r="AU180" s="93" t="s">
        <v>49</v>
      </c>
      <c r="AY180" s="8" t="s">
        <v>76</v>
      </c>
      <c r="BE180" s="94">
        <f>IF(N180="základní",J180,0)</f>
        <v>0</v>
      </c>
      <c r="BF180" s="94">
        <f>IF(N180="snížená",J180,0)</f>
        <v>0</v>
      </c>
      <c r="BG180" s="94">
        <f>IF(N180="zákl. přenesená",J180,0)</f>
        <v>0</v>
      </c>
      <c r="BH180" s="94">
        <f>IF(N180="sníž. přenesená",J180,0)</f>
        <v>0</v>
      </c>
      <c r="BI180" s="94">
        <f>IF(N180="nulová",J180,0)</f>
        <v>0</v>
      </c>
      <c r="BJ180" s="8" t="s">
        <v>48</v>
      </c>
      <c r="BK180" s="94">
        <f>ROUND(I180*H180,2)</f>
        <v>0</v>
      </c>
      <c r="BL180" s="8" t="s">
        <v>81</v>
      </c>
      <c r="BM180" s="93" t="s">
        <v>243</v>
      </c>
    </row>
    <row r="181" spans="2:65" s="1" customFormat="1" ht="19.5" x14ac:dyDescent="0.2">
      <c r="B181" s="17"/>
      <c r="D181" s="95" t="s">
        <v>82</v>
      </c>
      <c r="F181" s="96" t="s">
        <v>244</v>
      </c>
      <c r="I181" s="97"/>
      <c r="L181" s="17"/>
      <c r="M181" s="98"/>
      <c r="T181" s="30"/>
      <c r="AT181" s="8" t="s">
        <v>82</v>
      </c>
      <c r="AU181" s="8" t="s">
        <v>49</v>
      </c>
    </row>
    <row r="182" spans="2:65" s="1" customFormat="1" ht="19.5" x14ac:dyDescent="0.2">
      <c r="B182" s="17"/>
      <c r="D182" s="95" t="s">
        <v>83</v>
      </c>
      <c r="F182" s="99" t="s">
        <v>211</v>
      </c>
      <c r="I182" s="97"/>
      <c r="L182" s="17"/>
      <c r="M182" s="98"/>
      <c r="T182" s="30"/>
      <c r="AT182" s="8" t="s">
        <v>83</v>
      </c>
      <c r="AU182" s="8" t="s">
        <v>49</v>
      </c>
    </row>
    <row r="183" spans="2:65" s="1" customFormat="1" ht="33" customHeight="1" x14ac:dyDescent="0.2">
      <c r="B183" s="17"/>
      <c r="C183" s="82" t="s">
        <v>2</v>
      </c>
      <c r="D183" s="82" t="s">
        <v>78</v>
      </c>
      <c r="E183" s="83" t="s">
        <v>245</v>
      </c>
      <c r="F183" s="84" t="s">
        <v>246</v>
      </c>
      <c r="G183" s="85" t="s">
        <v>79</v>
      </c>
      <c r="H183" s="86">
        <v>8</v>
      </c>
      <c r="I183" s="87"/>
      <c r="J183" s="88">
        <f>ROUND(I183*H183,2)</f>
        <v>0</v>
      </c>
      <c r="K183" s="84" t="s">
        <v>80</v>
      </c>
      <c r="L183" s="17"/>
      <c r="M183" s="89" t="s">
        <v>0</v>
      </c>
      <c r="N183" s="90" t="s">
        <v>29</v>
      </c>
      <c r="P183" s="91">
        <f>O183*H183</f>
        <v>0</v>
      </c>
      <c r="Q183" s="91">
        <v>0</v>
      </c>
      <c r="R183" s="91">
        <f>Q183*H183</f>
        <v>0</v>
      </c>
      <c r="S183" s="91">
        <v>0</v>
      </c>
      <c r="T183" s="92">
        <f>S183*H183</f>
        <v>0</v>
      </c>
      <c r="AR183" s="93" t="s">
        <v>81</v>
      </c>
      <c r="AT183" s="93" t="s">
        <v>78</v>
      </c>
      <c r="AU183" s="93" t="s">
        <v>49</v>
      </c>
      <c r="AY183" s="8" t="s">
        <v>76</v>
      </c>
      <c r="BE183" s="94">
        <f>IF(N183="základní",J183,0)</f>
        <v>0</v>
      </c>
      <c r="BF183" s="94">
        <f>IF(N183="snížená",J183,0)</f>
        <v>0</v>
      </c>
      <c r="BG183" s="94">
        <f>IF(N183="zákl. přenesená",J183,0)</f>
        <v>0</v>
      </c>
      <c r="BH183" s="94">
        <f>IF(N183="sníž. přenesená",J183,0)</f>
        <v>0</v>
      </c>
      <c r="BI183" s="94">
        <f>IF(N183="nulová",J183,0)</f>
        <v>0</v>
      </c>
      <c r="BJ183" s="8" t="s">
        <v>48</v>
      </c>
      <c r="BK183" s="94">
        <f>ROUND(I183*H183,2)</f>
        <v>0</v>
      </c>
      <c r="BL183" s="8" t="s">
        <v>81</v>
      </c>
      <c r="BM183" s="93" t="s">
        <v>247</v>
      </c>
    </row>
    <row r="184" spans="2:65" s="1" customFormat="1" ht="19.5" x14ac:dyDescent="0.2">
      <c r="B184" s="17"/>
      <c r="D184" s="95" t="s">
        <v>82</v>
      </c>
      <c r="F184" s="96" t="s">
        <v>248</v>
      </c>
      <c r="I184" s="97"/>
      <c r="L184" s="17"/>
      <c r="M184" s="98"/>
      <c r="T184" s="30"/>
      <c r="AT184" s="8" t="s">
        <v>82</v>
      </c>
      <c r="AU184" s="8" t="s">
        <v>49</v>
      </c>
    </row>
    <row r="185" spans="2:65" s="1" customFormat="1" ht="29.25" x14ac:dyDescent="0.2">
      <c r="B185" s="17"/>
      <c r="D185" s="95" t="s">
        <v>83</v>
      </c>
      <c r="F185" s="99" t="s">
        <v>249</v>
      </c>
      <c r="I185" s="97"/>
      <c r="L185" s="17"/>
      <c r="M185" s="98"/>
      <c r="T185" s="30"/>
      <c r="AT185" s="8" t="s">
        <v>83</v>
      </c>
      <c r="AU185" s="8" t="s">
        <v>49</v>
      </c>
    </row>
    <row r="186" spans="2:65" s="1" customFormat="1" ht="33" customHeight="1" x14ac:dyDescent="0.2">
      <c r="B186" s="17"/>
      <c r="C186" s="82" t="s">
        <v>102</v>
      </c>
      <c r="D186" s="82" t="s">
        <v>78</v>
      </c>
      <c r="E186" s="83" t="s">
        <v>250</v>
      </c>
      <c r="F186" s="84" t="s">
        <v>251</v>
      </c>
      <c r="G186" s="85" t="s">
        <v>79</v>
      </c>
      <c r="H186" s="86">
        <v>16</v>
      </c>
      <c r="I186" s="87"/>
      <c r="J186" s="88">
        <f>ROUND(I186*H186,2)</f>
        <v>0</v>
      </c>
      <c r="K186" s="84" t="s">
        <v>80</v>
      </c>
      <c r="L186" s="17"/>
      <c r="M186" s="89" t="s">
        <v>0</v>
      </c>
      <c r="N186" s="90" t="s">
        <v>29</v>
      </c>
      <c r="P186" s="91">
        <f>O186*H186</f>
        <v>0</v>
      </c>
      <c r="Q186" s="91">
        <v>0</v>
      </c>
      <c r="R186" s="91">
        <f>Q186*H186</f>
        <v>0</v>
      </c>
      <c r="S186" s="91">
        <v>0</v>
      </c>
      <c r="T186" s="92">
        <f>S186*H186</f>
        <v>0</v>
      </c>
      <c r="AR186" s="93" t="s">
        <v>81</v>
      </c>
      <c r="AT186" s="93" t="s">
        <v>78</v>
      </c>
      <c r="AU186" s="93" t="s">
        <v>49</v>
      </c>
      <c r="AY186" s="8" t="s">
        <v>76</v>
      </c>
      <c r="BE186" s="94">
        <f>IF(N186="základní",J186,0)</f>
        <v>0</v>
      </c>
      <c r="BF186" s="94">
        <f>IF(N186="snížená",J186,0)</f>
        <v>0</v>
      </c>
      <c r="BG186" s="94">
        <f>IF(N186="zákl. přenesená",J186,0)</f>
        <v>0</v>
      </c>
      <c r="BH186" s="94">
        <f>IF(N186="sníž. přenesená",J186,0)</f>
        <v>0</v>
      </c>
      <c r="BI186" s="94">
        <f>IF(N186="nulová",J186,0)</f>
        <v>0</v>
      </c>
      <c r="BJ186" s="8" t="s">
        <v>48</v>
      </c>
      <c r="BK186" s="94">
        <f>ROUND(I186*H186,2)</f>
        <v>0</v>
      </c>
      <c r="BL186" s="8" t="s">
        <v>81</v>
      </c>
      <c r="BM186" s="93" t="s">
        <v>252</v>
      </c>
    </row>
    <row r="187" spans="2:65" s="1" customFormat="1" ht="19.5" x14ac:dyDescent="0.2">
      <c r="B187" s="17"/>
      <c r="D187" s="95" t="s">
        <v>82</v>
      </c>
      <c r="F187" s="96" t="s">
        <v>253</v>
      </c>
      <c r="I187" s="97"/>
      <c r="L187" s="17"/>
      <c r="M187" s="98"/>
      <c r="T187" s="30"/>
      <c r="AT187" s="8" t="s">
        <v>82</v>
      </c>
      <c r="AU187" s="8" t="s">
        <v>49</v>
      </c>
    </row>
    <row r="188" spans="2:65" s="1" customFormat="1" ht="29.25" x14ac:dyDescent="0.2">
      <c r="B188" s="17"/>
      <c r="D188" s="95" t="s">
        <v>83</v>
      </c>
      <c r="F188" s="99" t="s">
        <v>254</v>
      </c>
      <c r="I188" s="97"/>
      <c r="L188" s="17"/>
      <c r="M188" s="98"/>
      <c r="T188" s="30"/>
      <c r="AT188" s="8" t="s">
        <v>83</v>
      </c>
      <c r="AU188" s="8" t="s">
        <v>49</v>
      </c>
    </row>
    <row r="189" spans="2:65" s="1" customFormat="1" ht="33" customHeight="1" x14ac:dyDescent="0.2">
      <c r="B189" s="17"/>
      <c r="C189" s="82" t="s">
        <v>103</v>
      </c>
      <c r="D189" s="82" t="s">
        <v>78</v>
      </c>
      <c r="E189" s="83" t="s">
        <v>255</v>
      </c>
      <c r="F189" s="84" t="s">
        <v>256</v>
      </c>
      <c r="G189" s="85" t="s">
        <v>79</v>
      </c>
      <c r="H189" s="86">
        <v>6</v>
      </c>
      <c r="I189" s="87"/>
      <c r="J189" s="88">
        <f>ROUND(I189*H189,2)</f>
        <v>0</v>
      </c>
      <c r="K189" s="84" t="s">
        <v>80</v>
      </c>
      <c r="L189" s="17"/>
      <c r="M189" s="89" t="s">
        <v>0</v>
      </c>
      <c r="N189" s="90" t="s">
        <v>29</v>
      </c>
      <c r="P189" s="91">
        <f>O189*H189</f>
        <v>0</v>
      </c>
      <c r="Q189" s="91">
        <v>0</v>
      </c>
      <c r="R189" s="91">
        <f>Q189*H189</f>
        <v>0</v>
      </c>
      <c r="S189" s="91">
        <v>0</v>
      </c>
      <c r="T189" s="92">
        <f>S189*H189</f>
        <v>0</v>
      </c>
      <c r="AR189" s="93" t="s">
        <v>81</v>
      </c>
      <c r="AT189" s="93" t="s">
        <v>78</v>
      </c>
      <c r="AU189" s="93" t="s">
        <v>49</v>
      </c>
      <c r="AY189" s="8" t="s">
        <v>76</v>
      </c>
      <c r="BE189" s="94">
        <f>IF(N189="základní",J189,0)</f>
        <v>0</v>
      </c>
      <c r="BF189" s="94">
        <f>IF(N189="snížená",J189,0)</f>
        <v>0</v>
      </c>
      <c r="BG189" s="94">
        <f>IF(N189="zákl. přenesená",J189,0)</f>
        <v>0</v>
      </c>
      <c r="BH189" s="94">
        <f>IF(N189="sníž. přenesená",J189,0)</f>
        <v>0</v>
      </c>
      <c r="BI189" s="94">
        <f>IF(N189="nulová",J189,0)</f>
        <v>0</v>
      </c>
      <c r="BJ189" s="8" t="s">
        <v>48</v>
      </c>
      <c r="BK189" s="94">
        <f>ROUND(I189*H189,2)</f>
        <v>0</v>
      </c>
      <c r="BL189" s="8" t="s">
        <v>81</v>
      </c>
      <c r="BM189" s="93" t="s">
        <v>257</v>
      </c>
    </row>
    <row r="190" spans="2:65" s="1" customFormat="1" ht="19.5" x14ac:dyDescent="0.2">
      <c r="B190" s="17"/>
      <c r="D190" s="95" t="s">
        <v>82</v>
      </c>
      <c r="F190" s="96" t="s">
        <v>258</v>
      </c>
      <c r="I190" s="97"/>
      <c r="L190" s="17"/>
      <c r="M190" s="98"/>
      <c r="T190" s="30"/>
      <c r="AT190" s="8" t="s">
        <v>82</v>
      </c>
      <c r="AU190" s="8" t="s">
        <v>49</v>
      </c>
    </row>
    <row r="191" spans="2:65" s="1" customFormat="1" ht="19.5" x14ac:dyDescent="0.2">
      <c r="B191" s="17"/>
      <c r="D191" s="95" t="s">
        <v>83</v>
      </c>
      <c r="F191" s="99" t="s">
        <v>259</v>
      </c>
      <c r="I191" s="97"/>
      <c r="L191" s="17"/>
      <c r="M191" s="98"/>
      <c r="T191" s="30"/>
      <c r="AT191" s="8" t="s">
        <v>83</v>
      </c>
      <c r="AU191" s="8" t="s">
        <v>49</v>
      </c>
    </row>
    <row r="192" spans="2:65" s="1" customFormat="1" ht="33" customHeight="1" x14ac:dyDescent="0.2">
      <c r="B192" s="17"/>
      <c r="C192" s="82" t="s">
        <v>104</v>
      </c>
      <c r="D192" s="82" t="s">
        <v>78</v>
      </c>
      <c r="E192" s="83" t="s">
        <v>260</v>
      </c>
      <c r="F192" s="84" t="s">
        <v>261</v>
      </c>
      <c r="G192" s="85" t="s">
        <v>79</v>
      </c>
      <c r="H192" s="86">
        <v>3</v>
      </c>
      <c r="I192" s="87"/>
      <c r="J192" s="88">
        <f>ROUND(I192*H192,2)</f>
        <v>0</v>
      </c>
      <c r="K192" s="84" t="s">
        <v>80</v>
      </c>
      <c r="L192" s="17"/>
      <c r="M192" s="89" t="s">
        <v>0</v>
      </c>
      <c r="N192" s="90" t="s">
        <v>29</v>
      </c>
      <c r="P192" s="91">
        <f>O192*H192</f>
        <v>0</v>
      </c>
      <c r="Q192" s="91">
        <v>0</v>
      </c>
      <c r="R192" s="91">
        <f>Q192*H192</f>
        <v>0</v>
      </c>
      <c r="S192" s="91">
        <v>0</v>
      </c>
      <c r="T192" s="92">
        <f>S192*H192</f>
        <v>0</v>
      </c>
      <c r="AR192" s="93" t="s">
        <v>81</v>
      </c>
      <c r="AT192" s="93" t="s">
        <v>78</v>
      </c>
      <c r="AU192" s="93" t="s">
        <v>49</v>
      </c>
      <c r="AY192" s="8" t="s">
        <v>76</v>
      </c>
      <c r="BE192" s="94">
        <f>IF(N192="základní",J192,0)</f>
        <v>0</v>
      </c>
      <c r="BF192" s="94">
        <f>IF(N192="snížená",J192,0)</f>
        <v>0</v>
      </c>
      <c r="BG192" s="94">
        <f>IF(N192="zákl. přenesená",J192,0)</f>
        <v>0</v>
      </c>
      <c r="BH192" s="94">
        <f>IF(N192="sníž. přenesená",J192,0)</f>
        <v>0</v>
      </c>
      <c r="BI192" s="94">
        <f>IF(N192="nulová",J192,0)</f>
        <v>0</v>
      </c>
      <c r="BJ192" s="8" t="s">
        <v>48</v>
      </c>
      <c r="BK192" s="94">
        <f>ROUND(I192*H192,2)</f>
        <v>0</v>
      </c>
      <c r="BL192" s="8" t="s">
        <v>81</v>
      </c>
      <c r="BM192" s="93" t="s">
        <v>262</v>
      </c>
    </row>
    <row r="193" spans="2:65" s="1" customFormat="1" ht="19.5" x14ac:dyDescent="0.2">
      <c r="B193" s="17"/>
      <c r="D193" s="95" t="s">
        <v>82</v>
      </c>
      <c r="F193" s="96" t="s">
        <v>263</v>
      </c>
      <c r="I193" s="97"/>
      <c r="L193" s="17"/>
      <c r="M193" s="98"/>
      <c r="T193" s="30"/>
      <c r="AT193" s="8" t="s">
        <v>82</v>
      </c>
      <c r="AU193" s="8" t="s">
        <v>49</v>
      </c>
    </row>
    <row r="194" spans="2:65" s="1" customFormat="1" ht="19.5" x14ac:dyDescent="0.2">
      <c r="B194" s="17"/>
      <c r="D194" s="95" t="s">
        <v>83</v>
      </c>
      <c r="F194" s="99" t="s">
        <v>264</v>
      </c>
      <c r="I194" s="97"/>
      <c r="L194" s="17"/>
      <c r="M194" s="98"/>
      <c r="T194" s="30"/>
      <c r="AT194" s="8" t="s">
        <v>83</v>
      </c>
      <c r="AU194" s="8" t="s">
        <v>49</v>
      </c>
    </row>
    <row r="195" spans="2:65" s="1" customFormat="1" ht="33" customHeight="1" x14ac:dyDescent="0.2">
      <c r="B195" s="17"/>
      <c r="C195" s="82" t="s">
        <v>105</v>
      </c>
      <c r="D195" s="82" t="s">
        <v>78</v>
      </c>
      <c r="E195" s="83" t="s">
        <v>265</v>
      </c>
      <c r="F195" s="84" t="s">
        <v>266</v>
      </c>
      <c r="G195" s="85" t="s">
        <v>79</v>
      </c>
      <c r="H195" s="86">
        <v>1</v>
      </c>
      <c r="I195" s="87"/>
      <c r="J195" s="88">
        <f>ROUND(I195*H195,2)</f>
        <v>0</v>
      </c>
      <c r="K195" s="84" t="s">
        <v>80</v>
      </c>
      <c r="L195" s="17"/>
      <c r="M195" s="89" t="s">
        <v>0</v>
      </c>
      <c r="N195" s="90" t="s">
        <v>29</v>
      </c>
      <c r="P195" s="91">
        <f>O195*H195</f>
        <v>0</v>
      </c>
      <c r="Q195" s="91">
        <v>0</v>
      </c>
      <c r="R195" s="91">
        <f>Q195*H195</f>
        <v>0</v>
      </c>
      <c r="S195" s="91">
        <v>0</v>
      </c>
      <c r="T195" s="92">
        <f>S195*H195</f>
        <v>0</v>
      </c>
      <c r="AR195" s="93" t="s">
        <v>81</v>
      </c>
      <c r="AT195" s="93" t="s">
        <v>78</v>
      </c>
      <c r="AU195" s="93" t="s">
        <v>49</v>
      </c>
      <c r="AY195" s="8" t="s">
        <v>76</v>
      </c>
      <c r="BE195" s="94">
        <f>IF(N195="základní",J195,0)</f>
        <v>0</v>
      </c>
      <c r="BF195" s="94">
        <f>IF(N195="snížená",J195,0)</f>
        <v>0</v>
      </c>
      <c r="BG195" s="94">
        <f>IF(N195="zákl. přenesená",J195,0)</f>
        <v>0</v>
      </c>
      <c r="BH195" s="94">
        <f>IF(N195="sníž. přenesená",J195,0)</f>
        <v>0</v>
      </c>
      <c r="BI195" s="94">
        <f>IF(N195="nulová",J195,0)</f>
        <v>0</v>
      </c>
      <c r="BJ195" s="8" t="s">
        <v>48</v>
      </c>
      <c r="BK195" s="94">
        <f>ROUND(I195*H195,2)</f>
        <v>0</v>
      </c>
      <c r="BL195" s="8" t="s">
        <v>81</v>
      </c>
      <c r="BM195" s="93" t="s">
        <v>267</v>
      </c>
    </row>
    <row r="196" spans="2:65" s="1" customFormat="1" ht="19.5" x14ac:dyDescent="0.2">
      <c r="B196" s="17"/>
      <c r="D196" s="95" t="s">
        <v>82</v>
      </c>
      <c r="F196" s="96" t="s">
        <v>268</v>
      </c>
      <c r="I196" s="97"/>
      <c r="L196" s="17"/>
      <c r="M196" s="98"/>
      <c r="T196" s="30"/>
      <c r="AT196" s="8" t="s">
        <v>82</v>
      </c>
      <c r="AU196" s="8" t="s">
        <v>49</v>
      </c>
    </row>
    <row r="197" spans="2:65" s="1" customFormat="1" ht="19.5" x14ac:dyDescent="0.2">
      <c r="B197" s="17"/>
      <c r="D197" s="95" t="s">
        <v>83</v>
      </c>
      <c r="F197" s="99" t="s">
        <v>269</v>
      </c>
      <c r="I197" s="97"/>
      <c r="L197" s="17"/>
      <c r="M197" s="98"/>
      <c r="T197" s="30"/>
      <c r="AT197" s="8" t="s">
        <v>83</v>
      </c>
      <c r="AU197" s="8" t="s">
        <v>49</v>
      </c>
    </row>
    <row r="198" spans="2:65" s="1" customFormat="1" ht="33" customHeight="1" x14ac:dyDescent="0.2">
      <c r="B198" s="17"/>
      <c r="C198" s="82" t="s">
        <v>106</v>
      </c>
      <c r="D198" s="82" t="s">
        <v>78</v>
      </c>
      <c r="E198" s="83" t="s">
        <v>270</v>
      </c>
      <c r="F198" s="84" t="s">
        <v>271</v>
      </c>
      <c r="G198" s="85" t="s">
        <v>79</v>
      </c>
      <c r="H198" s="86">
        <v>2</v>
      </c>
      <c r="I198" s="87"/>
      <c r="J198" s="88">
        <f>ROUND(I198*H198,2)</f>
        <v>0</v>
      </c>
      <c r="K198" s="84" t="s">
        <v>80</v>
      </c>
      <c r="L198" s="17"/>
      <c r="M198" s="89" t="s">
        <v>0</v>
      </c>
      <c r="N198" s="90" t="s">
        <v>29</v>
      </c>
      <c r="P198" s="91">
        <f>O198*H198</f>
        <v>0</v>
      </c>
      <c r="Q198" s="91">
        <v>0</v>
      </c>
      <c r="R198" s="91">
        <f>Q198*H198</f>
        <v>0</v>
      </c>
      <c r="S198" s="91">
        <v>0</v>
      </c>
      <c r="T198" s="92">
        <f>S198*H198</f>
        <v>0</v>
      </c>
      <c r="AR198" s="93" t="s">
        <v>81</v>
      </c>
      <c r="AT198" s="93" t="s">
        <v>78</v>
      </c>
      <c r="AU198" s="93" t="s">
        <v>49</v>
      </c>
      <c r="AY198" s="8" t="s">
        <v>76</v>
      </c>
      <c r="BE198" s="94">
        <f>IF(N198="základní",J198,0)</f>
        <v>0</v>
      </c>
      <c r="BF198" s="94">
        <f>IF(N198="snížená",J198,0)</f>
        <v>0</v>
      </c>
      <c r="BG198" s="94">
        <f>IF(N198="zákl. přenesená",J198,0)</f>
        <v>0</v>
      </c>
      <c r="BH198" s="94">
        <f>IF(N198="sníž. přenesená",J198,0)</f>
        <v>0</v>
      </c>
      <c r="BI198" s="94">
        <f>IF(N198="nulová",J198,0)</f>
        <v>0</v>
      </c>
      <c r="BJ198" s="8" t="s">
        <v>48</v>
      </c>
      <c r="BK198" s="94">
        <f>ROUND(I198*H198,2)</f>
        <v>0</v>
      </c>
      <c r="BL198" s="8" t="s">
        <v>81</v>
      </c>
      <c r="BM198" s="93" t="s">
        <v>272</v>
      </c>
    </row>
    <row r="199" spans="2:65" s="1" customFormat="1" ht="19.5" x14ac:dyDescent="0.2">
      <c r="B199" s="17"/>
      <c r="D199" s="95" t="s">
        <v>82</v>
      </c>
      <c r="F199" s="96" t="s">
        <v>273</v>
      </c>
      <c r="I199" s="97"/>
      <c r="L199" s="17"/>
      <c r="M199" s="98"/>
      <c r="T199" s="30"/>
      <c r="AT199" s="8" t="s">
        <v>82</v>
      </c>
      <c r="AU199" s="8" t="s">
        <v>49</v>
      </c>
    </row>
    <row r="200" spans="2:65" s="1" customFormat="1" ht="19.5" x14ac:dyDescent="0.2">
      <c r="B200" s="17"/>
      <c r="D200" s="95" t="s">
        <v>83</v>
      </c>
      <c r="F200" s="99" t="s">
        <v>274</v>
      </c>
      <c r="I200" s="97"/>
      <c r="L200" s="17"/>
      <c r="M200" s="98"/>
      <c r="T200" s="30"/>
      <c r="AT200" s="8" t="s">
        <v>83</v>
      </c>
      <c r="AU200" s="8" t="s">
        <v>49</v>
      </c>
    </row>
    <row r="201" spans="2:65" s="1" customFormat="1" ht="33" customHeight="1" x14ac:dyDescent="0.2">
      <c r="B201" s="17"/>
      <c r="C201" s="82" t="s">
        <v>107</v>
      </c>
      <c r="D201" s="82" t="s">
        <v>78</v>
      </c>
      <c r="E201" s="83" t="s">
        <v>275</v>
      </c>
      <c r="F201" s="84" t="s">
        <v>276</v>
      </c>
      <c r="G201" s="85" t="s">
        <v>79</v>
      </c>
      <c r="H201" s="86">
        <v>1</v>
      </c>
      <c r="I201" s="87"/>
      <c r="J201" s="88">
        <f>ROUND(I201*H201,2)</f>
        <v>0</v>
      </c>
      <c r="K201" s="84" t="s">
        <v>80</v>
      </c>
      <c r="L201" s="17"/>
      <c r="M201" s="89" t="s">
        <v>0</v>
      </c>
      <c r="N201" s="90" t="s">
        <v>29</v>
      </c>
      <c r="P201" s="91">
        <f>O201*H201</f>
        <v>0</v>
      </c>
      <c r="Q201" s="91">
        <v>0</v>
      </c>
      <c r="R201" s="91">
        <f>Q201*H201</f>
        <v>0</v>
      </c>
      <c r="S201" s="91">
        <v>0</v>
      </c>
      <c r="T201" s="92">
        <f>S201*H201</f>
        <v>0</v>
      </c>
      <c r="AR201" s="93" t="s">
        <v>81</v>
      </c>
      <c r="AT201" s="93" t="s">
        <v>78</v>
      </c>
      <c r="AU201" s="93" t="s">
        <v>49</v>
      </c>
      <c r="AY201" s="8" t="s">
        <v>76</v>
      </c>
      <c r="BE201" s="94">
        <f>IF(N201="základní",J201,0)</f>
        <v>0</v>
      </c>
      <c r="BF201" s="94">
        <f>IF(N201="snížená",J201,0)</f>
        <v>0</v>
      </c>
      <c r="BG201" s="94">
        <f>IF(N201="zákl. přenesená",J201,0)</f>
        <v>0</v>
      </c>
      <c r="BH201" s="94">
        <f>IF(N201="sníž. přenesená",J201,0)</f>
        <v>0</v>
      </c>
      <c r="BI201" s="94">
        <f>IF(N201="nulová",J201,0)</f>
        <v>0</v>
      </c>
      <c r="BJ201" s="8" t="s">
        <v>48</v>
      </c>
      <c r="BK201" s="94">
        <f>ROUND(I201*H201,2)</f>
        <v>0</v>
      </c>
      <c r="BL201" s="8" t="s">
        <v>81</v>
      </c>
      <c r="BM201" s="93" t="s">
        <v>277</v>
      </c>
    </row>
    <row r="202" spans="2:65" s="1" customFormat="1" ht="19.5" x14ac:dyDescent="0.2">
      <c r="B202" s="17"/>
      <c r="D202" s="95" t="s">
        <v>82</v>
      </c>
      <c r="F202" s="96" t="s">
        <v>278</v>
      </c>
      <c r="I202" s="97"/>
      <c r="L202" s="17"/>
      <c r="M202" s="98"/>
      <c r="T202" s="30"/>
      <c r="AT202" s="8" t="s">
        <v>82</v>
      </c>
      <c r="AU202" s="8" t="s">
        <v>49</v>
      </c>
    </row>
    <row r="203" spans="2:65" s="1" customFormat="1" ht="19.5" x14ac:dyDescent="0.2">
      <c r="B203" s="17"/>
      <c r="D203" s="95" t="s">
        <v>83</v>
      </c>
      <c r="F203" s="99" t="s">
        <v>279</v>
      </c>
      <c r="I203" s="97"/>
      <c r="L203" s="17"/>
      <c r="M203" s="98"/>
      <c r="T203" s="30"/>
      <c r="AT203" s="8" t="s">
        <v>83</v>
      </c>
      <c r="AU203" s="8" t="s">
        <v>49</v>
      </c>
    </row>
    <row r="204" spans="2:65" s="1" customFormat="1" ht="21.75" customHeight="1" x14ac:dyDescent="0.2">
      <c r="B204" s="17"/>
      <c r="C204" s="82" t="s">
        <v>108</v>
      </c>
      <c r="D204" s="82" t="s">
        <v>78</v>
      </c>
      <c r="E204" s="83" t="s">
        <v>280</v>
      </c>
      <c r="F204" s="84" t="s">
        <v>281</v>
      </c>
      <c r="G204" s="85" t="s">
        <v>79</v>
      </c>
      <c r="H204" s="86">
        <v>69</v>
      </c>
      <c r="I204" s="87"/>
      <c r="J204" s="88">
        <f>ROUND(I204*H204,2)</f>
        <v>0</v>
      </c>
      <c r="K204" s="84" t="s">
        <v>80</v>
      </c>
      <c r="L204" s="17"/>
      <c r="M204" s="89" t="s">
        <v>0</v>
      </c>
      <c r="N204" s="90" t="s">
        <v>29</v>
      </c>
      <c r="P204" s="91">
        <f>O204*H204</f>
        <v>0</v>
      </c>
      <c r="Q204" s="91">
        <v>0</v>
      </c>
      <c r="R204" s="91">
        <f>Q204*H204</f>
        <v>0</v>
      </c>
      <c r="S204" s="91">
        <v>0</v>
      </c>
      <c r="T204" s="92">
        <f>S204*H204</f>
        <v>0</v>
      </c>
      <c r="AR204" s="93" t="s">
        <v>81</v>
      </c>
      <c r="AT204" s="93" t="s">
        <v>78</v>
      </c>
      <c r="AU204" s="93" t="s">
        <v>49</v>
      </c>
      <c r="AY204" s="8" t="s">
        <v>76</v>
      </c>
      <c r="BE204" s="94">
        <f>IF(N204="základní",J204,0)</f>
        <v>0</v>
      </c>
      <c r="BF204" s="94">
        <f>IF(N204="snížená",J204,0)</f>
        <v>0</v>
      </c>
      <c r="BG204" s="94">
        <f>IF(N204="zákl. přenesená",J204,0)</f>
        <v>0</v>
      </c>
      <c r="BH204" s="94">
        <f>IF(N204="sníž. přenesená",J204,0)</f>
        <v>0</v>
      </c>
      <c r="BI204" s="94">
        <f>IF(N204="nulová",J204,0)</f>
        <v>0</v>
      </c>
      <c r="BJ204" s="8" t="s">
        <v>48</v>
      </c>
      <c r="BK204" s="94">
        <f>ROUND(I204*H204,2)</f>
        <v>0</v>
      </c>
      <c r="BL204" s="8" t="s">
        <v>81</v>
      </c>
      <c r="BM204" s="93" t="s">
        <v>282</v>
      </c>
    </row>
    <row r="205" spans="2:65" s="1" customFormat="1" ht="29.25" x14ac:dyDescent="0.2">
      <c r="B205" s="17"/>
      <c r="D205" s="95" t="s">
        <v>82</v>
      </c>
      <c r="F205" s="96" t="s">
        <v>283</v>
      </c>
      <c r="I205" s="97"/>
      <c r="L205" s="17"/>
      <c r="M205" s="98"/>
      <c r="T205" s="30"/>
      <c r="AT205" s="8" t="s">
        <v>82</v>
      </c>
      <c r="AU205" s="8" t="s">
        <v>49</v>
      </c>
    </row>
    <row r="206" spans="2:65" s="1" customFormat="1" ht="68.25" x14ac:dyDescent="0.2">
      <c r="B206" s="17"/>
      <c r="D206" s="95" t="s">
        <v>83</v>
      </c>
      <c r="F206" s="99" t="s">
        <v>284</v>
      </c>
      <c r="I206" s="97"/>
      <c r="L206" s="17"/>
      <c r="M206" s="98"/>
      <c r="T206" s="30"/>
      <c r="AT206" s="8" t="s">
        <v>83</v>
      </c>
      <c r="AU206" s="8" t="s">
        <v>49</v>
      </c>
    </row>
    <row r="207" spans="2:65" s="1" customFormat="1" ht="21.75" customHeight="1" x14ac:dyDescent="0.2">
      <c r="B207" s="17"/>
      <c r="C207" s="82" t="s">
        <v>109</v>
      </c>
      <c r="D207" s="82" t="s">
        <v>78</v>
      </c>
      <c r="E207" s="83" t="s">
        <v>285</v>
      </c>
      <c r="F207" s="84" t="s">
        <v>286</v>
      </c>
      <c r="G207" s="85" t="s">
        <v>79</v>
      </c>
      <c r="H207" s="86">
        <v>75</v>
      </c>
      <c r="I207" s="87"/>
      <c r="J207" s="88">
        <f>ROUND(I207*H207,2)</f>
        <v>0</v>
      </c>
      <c r="K207" s="84" t="s">
        <v>80</v>
      </c>
      <c r="L207" s="17"/>
      <c r="M207" s="89" t="s">
        <v>0</v>
      </c>
      <c r="N207" s="90" t="s">
        <v>29</v>
      </c>
      <c r="P207" s="91">
        <f>O207*H207</f>
        <v>0</v>
      </c>
      <c r="Q207" s="91">
        <v>0</v>
      </c>
      <c r="R207" s="91">
        <f>Q207*H207</f>
        <v>0</v>
      </c>
      <c r="S207" s="91">
        <v>0</v>
      </c>
      <c r="T207" s="92">
        <f>S207*H207</f>
        <v>0</v>
      </c>
      <c r="AR207" s="93" t="s">
        <v>81</v>
      </c>
      <c r="AT207" s="93" t="s">
        <v>78</v>
      </c>
      <c r="AU207" s="93" t="s">
        <v>49</v>
      </c>
      <c r="AY207" s="8" t="s">
        <v>76</v>
      </c>
      <c r="BE207" s="94">
        <f>IF(N207="základní",J207,0)</f>
        <v>0</v>
      </c>
      <c r="BF207" s="94">
        <f>IF(N207="snížená",J207,0)</f>
        <v>0</v>
      </c>
      <c r="BG207" s="94">
        <f>IF(N207="zákl. přenesená",J207,0)</f>
        <v>0</v>
      </c>
      <c r="BH207" s="94">
        <f>IF(N207="sníž. přenesená",J207,0)</f>
        <v>0</v>
      </c>
      <c r="BI207" s="94">
        <f>IF(N207="nulová",J207,0)</f>
        <v>0</v>
      </c>
      <c r="BJ207" s="8" t="s">
        <v>48</v>
      </c>
      <c r="BK207" s="94">
        <f>ROUND(I207*H207,2)</f>
        <v>0</v>
      </c>
      <c r="BL207" s="8" t="s">
        <v>81</v>
      </c>
      <c r="BM207" s="93" t="s">
        <v>287</v>
      </c>
    </row>
    <row r="208" spans="2:65" s="1" customFormat="1" ht="29.25" x14ac:dyDescent="0.2">
      <c r="B208" s="17"/>
      <c r="D208" s="95" t="s">
        <v>82</v>
      </c>
      <c r="F208" s="96" t="s">
        <v>288</v>
      </c>
      <c r="I208" s="97"/>
      <c r="L208" s="17"/>
      <c r="M208" s="98"/>
      <c r="T208" s="30"/>
      <c r="AT208" s="8" t="s">
        <v>82</v>
      </c>
      <c r="AU208" s="8" t="s">
        <v>49</v>
      </c>
    </row>
    <row r="209" spans="2:65" s="1" customFormat="1" ht="78" x14ac:dyDescent="0.2">
      <c r="B209" s="17"/>
      <c r="D209" s="95" t="s">
        <v>83</v>
      </c>
      <c r="F209" s="99" t="s">
        <v>289</v>
      </c>
      <c r="I209" s="97"/>
      <c r="L209" s="17"/>
      <c r="M209" s="98"/>
      <c r="T209" s="30"/>
      <c r="AT209" s="8" t="s">
        <v>83</v>
      </c>
      <c r="AU209" s="8" t="s">
        <v>49</v>
      </c>
    </row>
    <row r="210" spans="2:65" s="1" customFormat="1" ht="21.75" customHeight="1" x14ac:dyDescent="0.2">
      <c r="B210" s="17"/>
      <c r="C210" s="82" t="s">
        <v>110</v>
      </c>
      <c r="D210" s="82" t="s">
        <v>78</v>
      </c>
      <c r="E210" s="83" t="s">
        <v>290</v>
      </c>
      <c r="F210" s="84" t="s">
        <v>291</v>
      </c>
      <c r="G210" s="85" t="s">
        <v>79</v>
      </c>
      <c r="H210" s="86">
        <v>1</v>
      </c>
      <c r="I210" s="87"/>
      <c r="J210" s="88">
        <f>ROUND(I210*H210,2)</f>
        <v>0</v>
      </c>
      <c r="K210" s="84" t="s">
        <v>80</v>
      </c>
      <c r="L210" s="17"/>
      <c r="M210" s="89" t="s">
        <v>0</v>
      </c>
      <c r="N210" s="90" t="s">
        <v>29</v>
      </c>
      <c r="P210" s="91">
        <f>O210*H210</f>
        <v>0</v>
      </c>
      <c r="Q210" s="91">
        <v>0</v>
      </c>
      <c r="R210" s="91">
        <f>Q210*H210</f>
        <v>0</v>
      </c>
      <c r="S210" s="91">
        <v>0</v>
      </c>
      <c r="T210" s="92">
        <f>S210*H210</f>
        <v>0</v>
      </c>
      <c r="AR210" s="93" t="s">
        <v>81</v>
      </c>
      <c r="AT210" s="93" t="s">
        <v>78</v>
      </c>
      <c r="AU210" s="93" t="s">
        <v>49</v>
      </c>
      <c r="AY210" s="8" t="s">
        <v>76</v>
      </c>
      <c r="BE210" s="94">
        <f>IF(N210="základní",J210,0)</f>
        <v>0</v>
      </c>
      <c r="BF210" s="94">
        <f>IF(N210="snížená",J210,0)</f>
        <v>0</v>
      </c>
      <c r="BG210" s="94">
        <f>IF(N210="zákl. přenesená",J210,0)</f>
        <v>0</v>
      </c>
      <c r="BH210" s="94">
        <f>IF(N210="sníž. přenesená",J210,0)</f>
        <v>0</v>
      </c>
      <c r="BI210" s="94">
        <f>IF(N210="nulová",J210,0)</f>
        <v>0</v>
      </c>
      <c r="BJ210" s="8" t="s">
        <v>48</v>
      </c>
      <c r="BK210" s="94">
        <f>ROUND(I210*H210,2)</f>
        <v>0</v>
      </c>
      <c r="BL210" s="8" t="s">
        <v>81</v>
      </c>
      <c r="BM210" s="93" t="s">
        <v>292</v>
      </c>
    </row>
    <row r="211" spans="2:65" s="1" customFormat="1" ht="29.25" x14ac:dyDescent="0.2">
      <c r="B211" s="17"/>
      <c r="D211" s="95" t="s">
        <v>82</v>
      </c>
      <c r="F211" s="96" t="s">
        <v>293</v>
      </c>
      <c r="I211" s="97"/>
      <c r="L211" s="17"/>
      <c r="M211" s="98"/>
      <c r="T211" s="30"/>
      <c r="AT211" s="8" t="s">
        <v>82</v>
      </c>
      <c r="AU211" s="8" t="s">
        <v>49</v>
      </c>
    </row>
    <row r="212" spans="2:65" s="1" customFormat="1" ht="19.5" x14ac:dyDescent="0.2">
      <c r="B212" s="17"/>
      <c r="D212" s="95" t="s">
        <v>83</v>
      </c>
      <c r="F212" s="99" t="s">
        <v>294</v>
      </c>
      <c r="I212" s="97"/>
      <c r="L212" s="17"/>
      <c r="M212" s="98"/>
      <c r="T212" s="30"/>
      <c r="AT212" s="8" t="s">
        <v>83</v>
      </c>
      <c r="AU212" s="8" t="s">
        <v>49</v>
      </c>
    </row>
    <row r="213" spans="2:65" s="1" customFormat="1" ht="24.2" customHeight="1" x14ac:dyDescent="0.2">
      <c r="B213" s="17"/>
      <c r="C213" s="82" t="s">
        <v>111</v>
      </c>
      <c r="D213" s="82" t="s">
        <v>78</v>
      </c>
      <c r="E213" s="83" t="s">
        <v>295</v>
      </c>
      <c r="F213" s="84" t="s">
        <v>296</v>
      </c>
      <c r="G213" s="85" t="s">
        <v>79</v>
      </c>
      <c r="H213" s="86">
        <v>10</v>
      </c>
      <c r="I213" s="87"/>
      <c r="J213" s="88">
        <f>ROUND(I213*H213,2)</f>
        <v>0</v>
      </c>
      <c r="K213" s="84" t="s">
        <v>80</v>
      </c>
      <c r="L213" s="17"/>
      <c r="M213" s="89" t="s">
        <v>0</v>
      </c>
      <c r="N213" s="90" t="s">
        <v>29</v>
      </c>
      <c r="P213" s="91">
        <f>O213*H213</f>
        <v>0</v>
      </c>
      <c r="Q213" s="91">
        <v>0</v>
      </c>
      <c r="R213" s="91">
        <f>Q213*H213</f>
        <v>0</v>
      </c>
      <c r="S213" s="91">
        <v>0</v>
      </c>
      <c r="T213" s="92">
        <f>S213*H213</f>
        <v>0</v>
      </c>
      <c r="AR213" s="93" t="s">
        <v>81</v>
      </c>
      <c r="AT213" s="93" t="s">
        <v>78</v>
      </c>
      <c r="AU213" s="93" t="s">
        <v>49</v>
      </c>
      <c r="AY213" s="8" t="s">
        <v>76</v>
      </c>
      <c r="BE213" s="94">
        <f>IF(N213="základní",J213,0)</f>
        <v>0</v>
      </c>
      <c r="BF213" s="94">
        <f>IF(N213="snížená",J213,0)</f>
        <v>0</v>
      </c>
      <c r="BG213" s="94">
        <f>IF(N213="zákl. přenesená",J213,0)</f>
        <v>0</v>
      </c>
      <c r="BH213" s="94">
        <f>IF(N213="sníž. přenesená",J213,0)</f>
        <v>0</v>
      </c>
      <c r="BI213" s="94">
        <f>IF(N213="nulová",J213,0)</f>
        <v>0</v>
      </c>
      <c r="BJ213" s="8" t="s">
        <v>48</v>
      </c>
      <c r="BK213" s="94">
        <f>ROUND(I213*H213,2)</f>
        <v>0</v>
      </c>
      <c r="BL213" s="8" t="s">
        <v>81</v>
      </c>
      <c r="BM213" s="93" t="s">
        <v>297</v>
      </c>
    </row>
    <row r="214" spans="2:65" s="1" customFormat="1" ht="29.25" x14ac:dyDescent="0.2">
      <c r="B214" s="17"/>
      <c r="D214" s="95" t="s">
        <v>82</v>
      </c>
      <c r="F214" s="96" t="s">
        <v>298</v>
      </c>
      <c r="I214" s="97"/>
      <c r="L214" s="17"/>
      <c r="M214" s="98"/>
      <c r="T214" s="30"/>
      <c r="AT214" s="8" t="s">
        <v>82</v>
      </c>
      <c r="AU214" s="8" t="s">
        <v>49</v>
      </c>
    </row>
    <row r="215" spans="2:65" s="1" customFormat="1" ht="29.25" x14ac:dyDescent="0.2">
      <c r="B215" s="17"/>
      <c r="D215" s="95" t="s">
        <v>83</v>
      </c>
      <c r="F215" s="99" t="s">
        <v>299</v>
      </c>
      <c r="I215" s="97"/>
      <c r="L215" s="17"/>
      <c r="M215" s="98"/>
      <c r="T215" s="30"/>
      <c r="AT215" s="8" t="s">
        <v>83</v>
      </c>
      <c r="AU215" s="8" t="s">
        <v>49</v>
      </c>
    </row>
    <row r="216" spans="2:65" s="1" customFormat="1" ht="24.2" customHeight="1" x14ac:dyDescent="0.2">
      <c r="B216" s="17"/>
      <c r="C216" s="82" t="s">
        <v>112</v>
      </c>
      <c r="D216" s="82" t="s">
        <v>78</v>
      </c>
      <c r="E216" s="83" t="s">
        <v>300</v>
      </c>
      <c r="F216" s="84" t="s">
        <v>301</v>
      </c>
      <c r="G216" s="85" t="s">
        <v>79</v>
      </c>
      <c r="H216" s="86">
        <v>2</v>
      </c>
      <c r="I216" s="87"/>
      <c r="J216" s="88">
        <f>ROUND(I216*H216,2)</f>
        <v>0</v>
      </c>
      <c r="K216" s="84" t="s">
        <v>80</v>
      </c>
      <c r="L216" s="17"/>
      <c r="M216" s="89" t="s">
        <v>0</v>
      </c>
      <c r="N216" s="90" t="s">
        <v>29</v>
      </c>
      <c r="P216" s="91">
        <f>O216*H216</f>
        <v>0</v>
      </c>
      <c r="Q216" s="91">
        <v>0</v>
      </c>
      <c r="R216" s="91">
        <f>Q216*H216</f>
        <v>0</v>
      </c>
      <c r="S216" s="91">
        <v>0</v>
      </c>
      <c r="T216" s="92">
        <f>S216*H216</f>
        <v>0</v>
      </c>
      <c r="AR216" s="93" t="s">
        <v>81</v>
      </c>
      <c r="AT216" s="93" t="s">
        <v>78</v>
      </c>
      <c r="AU216" s="93" t="s">
        <v>49</v>
      </c>
      <c r="AY216" s="8" t="s">
        <v>76</v>
      </c>
      <c r="BE216" s="94">
        <f>IF(N216="základní",J216,0)</f>
        <v>0</v>
      </c>
      <c r="BF216" s="94">
        <f>IF(N216="snížená",J216,0)</f>
        <v>0</v>
      </c>
      <c r="BG216" s="94">
        <f>IF(N216="zákl. přenesená",J216,0)</f>
        <v>0</v>
      </c>
      <c r="BH216" s="94">
        <f>IF(N216="sníž. přenesená",J216,0)</f>
        <v>0</v>
      </c>
      <c r="BI216" s="94">
        <f>IF(N216="nulová",J216,0)</f>
        <v>0</v>
      </c>
      <c r="BJ216" s="8" t="s">
        <v>48</v>
      </c>
      <c r="BK216" s="94">
        <f>ROUND(I216*H216,2)</f>
        <v>0</v>
      </c>
      <c r="BL216" s="8" t="s">
        <v>81</v>
      </c>
      <c r="BM216" s="93" t="s">
        <v>302</v>
      </c>
    </row>
    <row r="217" spans="2:65" s="1" customFormat="1" ht="29.25" x14ac:dyDescent="0.2">
      <c r="B217" s="17"/>
      <c r="D217" s="95" t="s">
        <v>82</v>
      </c>
      <c r="F217" s="96" t="s">
        <v>303</v>
      </c>
      <c r="I217" s="97"/>
      <c r="L217" s="17"/>
      <c r="M217" s="98"/>
      <c r="T217" s="30"/>
      <c r="AT217" s="8" t="s">
        <v>82</v>
      </c>
      <c r="AU217" s="8" t="s">
        <v>49</v>
      </c>
    </row>
    <row r="218" spans="2:65" s="1" customFormat="1" ht="19.5" x14ac:dyDescent="0.2">
      <c r="B218" s="17"/>
      <c r="D218" s="95" t="s">
        <v>83</v>
      </c>
      <c r="F218" s="99" t="s">
        <v>304</v>
      </c>
      <c r="I218" s="97"/>
      <c r="L218" s="17"/>
      <c r="M218" s="98"/>
      <c r="T218" s="30"/>
      <c r="AT218" s="8" t="s">
        <v>83</v>
      </c>
      <c r="AU218" s="8" t="s">
        <v>49</v>
      </c>
    </row>
    <row r="219" spans="2:65" s="1" customFormat="1" ht="24.2" customHeight="1" x14ac:dyDescent="0.2">
      <c r="B219" s="17"/>
      <c r="C219" s="82" t="s">
        <v>113</v>
      </c>
      <c r="D219" s="82" t="s">
        <v>78</v>
      </c>
      <c r="E219" s="83" t="s">
        <v>305</v>
      </c>
      <c r="F219" s="84" t="s">
        <v>306</v>
      </c>
      <c r="G219" s="85" t="s">
        <v>79</v>
      </c>
      <c r="H219" s="86">
        <v>82</v>
      </c>
      <c r="I219" s="87"/>
      <c r="J219" s="88">
        <f>ROUND(I219*H219,2)</f>
        <v>0</v>
      </c>
      <c r="K219" s="84" t="s">
        <v>80</v>
      </c>
      <c r="L219" s="17"/>
      <c r="M219" s="89" t="s">
        <v>0</v>
      </c>
      <c r="N219" s="90" t="s">
        <v>29</v>
      </c>
      <c r="P219" s="91">
        <f>O219*H219</f>
        <v>0</v>
      </c>
      <c r="Q219" s="91">
        <v>0</v>
      </c>
      <c r="R219" s="91">
        <f>Q219*H219</f>
        <v>0</v>
      </c>
      <c r="S219" s="91">
        <v>0</v>
      </c>
      <c r="T219" s="92">
        <f>S219*H219</f>
        <v>0</v>
      </c>
      <c r="AR219" s="93" t="s">
        <v>81</v>
      </c>
      <c r="AT219" s="93" t="s">
        <v>78</v>
      </c>
      <c r="AU219" s="93" t="s">
        <v>49</v>
      </c>
      <c r="AY219" s="8" t="s">
        <v>76</v>
      </c>
      <c r="BE219" s="94">
        <f>IF(N219="základní",J219,0)</f>
        <v>0</v>
      </c>
      <c r="BF219" s="94">
        <f>IF(N219="snížená",J219,0)</f>
        <v>0</v>
      </c>
      <c r="BG219" s="94">
        <f>IF(N219="zákl. přenesená",J219,0)</f>
        <v>0</v>
      </c>
      <c r="BH219" s="94">
        <f>IF(N219="sníž. přenesená",J219,0)</f>
        <v>0</v>
      </c>
      <c r="BI219" s="94">
        <f>IF(N219="nulová",J219,0)</f>
        <v>0</v>
      </c>
      <c r="BJ219" s="8" t="s">
        <v>48</v>
      </c>
      <c r="BK219" s="94">
        <f>ROUND(I219*H219,2)</f>
        <v>0</v>
      </c>
      <c r="BL219" s="8" t="s">
        <v>81</v>
      </c>
      <c r="BM219" s="93" t="s">
        <v>307</v>
      </c>
    </row>
    <row r="220" spans="2:65" s="1" customFormat="1" ht="29.25" x14ac:dyDescent="0.2">
      <c r="B220" s="17"/>
      <c r="D220" s="95" t="s">
        <v>82</v>
      </c>
      <c r="F220" s="96" t="s">
        <v>308</v>
      </c>
      <c r="I220" s="97"/>
      <c r="L220" s="17"/>
      <c r="M220" s="98"/>
      <c r="T220" s="30"/>
      <c r="AT220" s="8" t="s">
        <v>82</v>
      </c>
      <c r="AU220" s="8" t="s">
        <v>49</v>
      </c>
    </row>
    <row r="221" spans="2:65" s="7" customFormat="1" x14ac:dyDescent="0.2">
      <c r="B221" s="100"/>
      <c r="D221" s="95" t="s">
        <v>99</v>
      </c>
      <c r="E221" s="101" t="s">
        <v>0</v>
      </c>
      <c r="F221" s="102" t="s">
        <v>309</v>
      </c>
      <c r="H221" s="103">
        <v>82</v>
      </c>
      <c r="I221" s="104"/>
      <c r="L221" s="100"/>
      <c r="M221" s="105"/>
      <c r="T221" s="106"/>
      <c r="AT221" s="101" t="s">
        <v>99</v>
      </c>
      <c r="AU221" s="101" t="s">
        <v>49</v>
      </c>
      <c r="AV221" s="7" t="s">
        <v>49</v>
      </c>
      <c r="AW221" s="7" t="s">
        <v>18</v>
      </c>
      <c r="AX221" s="7" t="s">
        <v>48</v>
      </c>
      <c r="AY221" s="101" t="s">
        <v>76</v>
      </c>
    </row>
    <row r="222" spans="2:65" s="1" customFormat="1" ht="33" customHeight="1" x14ac:dyDescent="0.2">
      <c r="B222" s="17"/>
      <c r="C222" s="82" t="s">
        <v>114</v>
      </c>
      <c r="D222" s="82" t="s">
        <v>78</v>
      </c>
      <c r="E222" s="83" t="s">
        <v>310</v>
      </c>
      <c r="F222" s="84" t="s">
        <v>311</v>
      </c>
      <c r="G222" s="85" t="s">
        <v>79</v>
      </c>
      <c r="H222" s="86">
        <v>62</v>
      </c>
      <c r="I222" s="87"/>
      <c r="J222" s="88">
        <f>ROUND(I222*H222,2)</f>
        <v>0</v>
      </c>
      <c r="K222" s="84" t="s">
        <v>80</v>
      </c>
      <c r="L222" s="17"/>
      <c r="M222" s="89" t="s">
        <v>0</v>
      </c>
      <c r="N222" s="90" t="s">
        <v>29</v>
      </c>
      <c r="P222" s="91">
        <f>O222*H222</f>
        <v>0</v>
      </c>
      <c r="Q222" s="91">
        <v>0</v>
      </c>
      <c r="R222" s="91">
        <f>Q222*H222</f>
        <v>0</v>
      </c>
      <c r="S222" s="91">
        <v>0</v>
      </c>
      <c r="T222" s="92">
        <f>S222*H222</f>
        <v>0</v>
      </c>
      <c r="AR222" s="93" t="s">
        <v>81</v>
      </c>
      <c r="AT222" s="93" t="s">
        <v>78</v>
      </c>
      <c r="AU222" s="93" t="s">
        <v>49</v>
      </c>
      <c r="AY222" s="8" t="s">
        <v>76</v>
      </c>
      <c r="BE222" s="94">
        <f>IF(N222="základní",J222,0)</f>
        <v>0</v>
      </c>
      <c r="BF222" s="94">
        <f>IF(N222="snížená",J222,0)</f>
        <v>0</v>
      </c>
      <c r="BG222" s="94">
        <f>IF(N222="zákl. přenesená",J222,0)</f>
        <v>0</v>
      </c>
      <c r="BH222" s="94">
        <f>IF(N222="sníž. přenesená",J222,0)</f>
        <v>0</v>
      </c>
      <c r="BI222" s="94">
        <f>IF(N222="nulová",J222,0)</f>
        <v>0</v>
      </c>
      <c r="BJ222" s="8" t="s">
        <v>48</v>
      </c>
      <c r="BK222" s="94">
        <f>ROUND(I222*H222,2)</f>
        <v>0</v>
      </c>
      <c r="BL222" s="8" t="s">
        <v>81</v>
      </c>
      <c r="BM222" s="93" t="s">
        <v>312</v>
      </c>
    </row>
    <row r="223" spans="2:65" s="1" customFormat="1" ht="29.25" x14ac:dyDescent="0.2">
      <c r="B223" s="17"/>
      <c r="D223" s="95" t="s">
        <v>82</v>
      </c>
      <c r="F223" s="96" t="s">
        <v>313</v>
      </c>
      <c r="I223" s="97"/>
      <c r="L223" s="17"/>
      <c r="M223" s="98"/>
      <c r="T223" s="30"/>
      <c r="AT223" s="8" t="s">
        <v>82</v>
      </c>
      <c r="AU223" s="8" t="s">
        <v>49</v>
      </c>
    </row>
    <row r="224" spans="2:65" s="1" customFormat="1" ht="33" customHeight="1" x14ac:dyDescent="0.2">
      <c r="B224" s="17"/>
      <c r="C224" s="82" t="s">
        <v>115</v>
      </c>
      <c r="D224" s="82" t="s">
        <v>78</v>
      </c>
      <c r="E224" s="83" t="s">
        <v>314</v>
      </c>
      <c r="F224" s="84" t="s">
        <v>315</v>
      </c>
      <c r="G224" s="85" t="s">
        <v>79</v>
      </c>
      <c r="H224" s="86">
        <v>13</v>
      </c>
      <c r="I224" s="87"/>
      <c r="J224" s="88">
        <f>ROUND(I224*H224,2)</f>
        <v>0</v>
      </c>
      <c r="K224" s="84" t="s">
        <v>80</v>
      </c>
      <c r="L224" s="17"/>
      <c r="M224" s="89" t="s">
        <v>0</v>
      </c>
      <c r="N224" s="90" t="s">
        <v>29</v>
      </c>
      <c r="P224" s="91">
        <f>O224*H224</f>
        <v>0</v>
      </c>
      <c r="Q224" s="91">
        <v>0</v>
      </c>
      <c r="R224" s="91">
        <f>Q224*H224</f>
        <v>0</v>
      </c>
      <c r="S224" s="91">
        <v>0</v>
      </c>
      <c r="T224" s="92">
        <f>S224*H224</f>
        <v>0</v>
      </c>
      <c r="AR224" s="93" t="s">
        <v>81</v>
      </c>
      <c r="AT224" s="93" t="s">
        <v>78</v>
      </c>
      <c r="AU224" s="93" t="s">
        <v>49</v>
      </c>
      <c r="AY224" s="8" t="s">
        <v>76</v>
      </c>
      <c r="BE224" s="94">
        <f>IF(N224="základní",J224,0)</f>
        <v>0</v>
      </c>
      <c r="BF224" s="94">
        <f>IF(N224="snížená",J224,0)</f>
        <v>0</v>
      </c>
      <c r="BG224" s="94">
        <f>IF(N224="zákl. přenesená",J224,0)</f>
        <v>0</v>
      </c>
      <c r="BH224" s="94">
        <f>IF(N224="sníž. přenesená",J224,0)</f>
        <v>0</v>
      </c>
      <c r="BI224" s="94">
        <f>IF(N224="nulová",J224,0)</f>
        <v>0</v>
      </c>
      <c r="BJ224" s="8" t="s">
        <v>48</v>
      </c>
      <c r="BK224" s="94">
        <f>ROUND(I224*H224,2)</f>
        <v>0</v>
      </c>
      <c r="BL224" s="8" t="s">
        <v>81</v>
      </c>
      <c r="BM224" s="93" t="s">
        <v>316</v>
      </c>
    </row>
    <row r="225" spans="2:65" s="1" customFormat="1" ht="29.25" x14ac:dyDescent="0.2">
      <c r="B225" s="17"/>
      <c r="D225" s="95" t="s">
        <v>82</v>
      </c>
      <c r="F225" s="96" t="s">
        <v>317</v>
      </c>
      <c r="I225" s="97"/>
      <c r="L225" s="17"/>
      <c r="M225" s="98"/>
      <c r="T225" s="30"/>
      <c r="AT225" s="8" t="s">
        <v>82</v>
      </c>
      <c r="AU225" s="8" t="s">
        <v>49</v>
      </c>
    </row>
    <row r="226" spans="2:65" s="1" customFormat="1" ht="24.2" customHeight="1" x14ac:dyDescent="0.2">
      <c r="B226" s="17"/>
      <c r="C226" s="82" t="s">
        <v>116</v>
      </c>
      <c r="D226" s="82" t="s">
        <v>78</v>
      </c>
      <c r="E226" s="83" t="s">
        <v>318</v>
      </c>
      <c r="F226" s="84" t="s">
        <v>319</v>
      </c>
      <c r="G226" s="85" t="s">
        <v>98</v>
      </c>
      <c r="H226" s="86">
        <v>2483</v>
      </c>
      <c r="I226" s="87"/>
      <c r="J226" s="88">
        <f>ROUND(I226*H226,2)</f>
        <v>0</v>
      </c>
      <c r="K226" s="84" t="s">
        <v>80</v>
      </c>
      <c r="L226" s="17"/>
      <c r="M226" s="89" t="s">
        <v>0</v>
      </c>
      <c r="N226" s="90" t="s">
        <v>29</v>
      </c>
      <c r="P226" s="91">
        <f>O226*H226</f>
        <v>0</v>
      </c>
      <c r="Q226" s="91">
        <v>0</v>
      </c>
      <c r="R226" s="91">
        <f>Q226*H226</f>
        <v>0</v>
      </c>
      <c r="S226" s="91">
        <v>0</v>
      </c>
      <c r="T226" s="92">
        <f>S226*H226</f>
        <v>0</v>
      </c>
      <c r="AR226" s="93" t="s">
        <v>81</v>
      </c>
      <c r="AT226" s="93" t="s">
        <v>78</v>
      </c>
      <c r="AU226" s="93" t="s">
        <v>49</v>
      </c>
      <c r="AY226" s="8" t="s">
        <v>76</v>
      </c>
      <c r="BE226" s="94">
        <f>IF(N226="základní",J226,0)</f>
        <v>0</v>
      </c>
      <c r="BF226" s="94">
        <f>IF(N226="snížená",J226,0)</f>
        <v>0</v>
      </c>
      <c r="BG226" s="94">
        <f>IF(N226="zákl. přenesená",J226,0)</f>
        <v>0</v>
      </c>
      <c r="BH226" s="94">
        <f>IF(N226="sníž. přenesená",J226,0)</f>
        <v>0</v>
      </c>
      <c r="BI226" s="94">
        <f>IF(N226="nulová",J226,0)</f>
        <v>0</v>
      </c>
      <c r="BJ226" s="8" t="s">
        <v>48</v>
      </c>
      <c r="BK226" s="94">
        <f>ROUND(I226*H226,2)</f>
        <v>0</v>
      </c>
      <c r="BL226" s="8" t="s">
        <v>81</v>
      </c>
      <c r="BM226" s="93" t="s">
        <v>320</v>
      </c>
    </row>
    <row r="227" spans="2:65" s="1" customFormat="1" ht="19.5" x14ac:dyDescent="0.2">
      <c r="B227" s="17"/>
      <c r="D227" s="95" t="s">
        <v>82</v>
      </c>
      <c r="F227" s="96" t="s">
        <v>321</v>
      </c>
      <c r="I227" s="97"/>
      <c r="L227" s="17"/>
      <c r="M227" s="98"/>
      <c r="T227" s="30"/>
      <c r="AT227" s="8" t="s">
        <v>82</v>
      </c>
      <c r="AU227" s="8" t="s">
        <v>49</v>
      </c>
    </row>
    <row r="228" spans="2:65" s="7" customFormat="1" x14ac:dyDescent="0.2">
      <c r="B228" s="100"/>
      <c r="D228" s="95" t="s">
        <v>99</v>
      </c>
      <c r="E228" s="101" t="s">
        <v>0</v>
      </c>
      <c r="F228" s="102" t="s">
        <v>151</v>
      </c>
      <c r="H228" s="103">
        <v>2483</v>
      </c>
      <c r="I228" s="104"/>
      <c r="L228" s="100"/>
      <c r="M228" s="105"/>
      <c r="T228" s="106"/>
      <c r="AT228" s="101" t="s">
        <v>99</v>
      </c>
      <c r="AU228" s="101" t="s">
        <v>49</v>
      </c>
      <c r="AV228" s="7" t="s">
        <v>49</v>
      </c>
      <c r="AW228" s="7" t="s">
        <v>18</v>
      </c>
      <c r="AX228" s="7" t="s">
        <v>48</v>
      </c>
      <c r="AY228" s="101" t="s">
        <v>76</v>
      </c>
    </row>
    <row r="229" spans="2:65" s="1" customFormat="1" ht="24.2" customHeight="1" x14ac:dyDescent="0.2">
      <c r="B229" s="17"/>
      <c r="C229" s="82" t="s">
        <v>117</v>
      </c>
      <c r="D229" s="82" t="s">
        <v>78</v>
      </c>
      <c r="E229" s="83" t="s">
        <v>322</v>
      </c>
      <c r="F229" s="84" t="s">
        <v>323</v>
      </c>
      <c r="G229" s="85" t="s">
        <v>79</v>
      </c>
      <c r="H229" s="86">
        <v>69</v>
      </c>
      <c r="I229" s="87"/>
      <c r="J229" s="88">
        <f>ROUND(I229*H229,2)</f>
        <v>0</v>
      </c>
      <c r="K229" s="84" t="s">
        <v>80</v>
      </c>
      <c r="L229" s="17"/>
      <c r="M229" s="89" t="s">
        <v>0</v>
      </c>
      <c r="N229" s="90" t="s">
        <v>29</v>
      </c>
      <c r="P229" s="91">
        <f>O229*H229</f>
        <v>0</v>
      </c>
      <c r="Q229" s="91">
        <v>0</v>
      </c>
      <c r="R229" s="91">
        <f>Q229*H229</f>
        <v>0</v>
      </c>
      <c r="S229" s="91">
        <v>0</v>
      </c>
      <c r="T229" s="92">
        <f>S229*H229</f>
        <v>0</v>
      </c>
      <c r="AR229" s="93" t="s">
        <v>81</v>
      </c>
      <c r="AT229" s="93" t="s">
        <v>78</v>
      </c>
      <c r="AU229" s="93" t="s">
        <v>49</v>
      </c>
      <c r="AY229" s="8" t="s">
        <v>76</v>
      </c>
      <c r="BE229" s="94">
        <f>IF(N229="základní",J229,0)</f>
        <v>0</v>
      </c>
      <c r="BF229" s="94">
        <f>IF(N229="snížená",J229,0)</f>
        <v>0</v>
      </c>
      <c r="BG229" s="94">
        <f>IF(N229="zákl. přenesená",J229,0)</f>
        <v>0</v>
      </c>
      <c r="BH229" s="94">
        <f>IF(N229="sníž. přenesená",J229,0)</f>
        <v>0</v>
      </c>
      <c r="BI229" s="94">
        <f>IF(N229="nulová",J229,0)</f>
        <v>0</v>
      </c>
      <c r="BJ229" s="8" t="s">
        <v>48</v>
      </c>
      <c r="BK229" s="94">
        <f>ROUND(I229*H229,2)</f>
        <v>0</v>
      </c>
      <c r="BL229" s="8" t="s">
        <v>81</v>
      </c>
      <c r="BM229" s="93" t="s">
        <v>324</v>
      </c>
    </row>
    <row r="230" spans="2:65" s="1" customFormat="1" ht="29.25" x14ac:dyDescent="0.2">
      <c r="B230" s="17"/>
      <c r="D230" s="95" t="s">
        <v>82</v>
      </c>
      <c r="F230" s="96" t="s">
        <v>325</v>
      </c>
      <c r="I230" s="97"/>
      <c r="L230" s="17"/>
      <c r="M230" s="98"/>
      <c r="T230" s="30"/>
      <c r="AT230" s="8" t="s">
        <v>82</v>
      </c>
      <c r="AU230" s="8" t="s">
        <v>49</v>
      </c>
    </row>
    <row r="231" spans="2:65" s="1" customFormat="1" ht="19.5" x14ac:dyDescent="0.2">
      <c r="B231" s="17"/>
      <c r="D231" s="95" t="s">
        <v>83</v>
      </c>
      <c r="F231" s="99" t="s">
        <v>326</v>
      </c>
      <c r="I231" s="97"/>
      <c r="L231" s="17"/>
      <c r="M231" s="98"/>
      <c r="T231" s="30"/>
      <c r="AT231" s="8" t="s">
        <v>83</v>
      </c>
      <c r="AU231" s="8" t="s">
        <v>49</v>
      </c>
    </row>
    <row r="232" spans="2:65" s="1" customFormat="1" ht="24.2" customHeight="1" x14ac:dyDescent="0.2">
      <c r="B232" s="17"/>
      <c r="C232" s="82" t="s">
        <v>118</v>
      </c>
      <c r="D232" s="82" t="s">
        <v>78</v>
      </c>
      <c r="E232" s="83" t="s">
        <v>327</v>
      </c>
      <c r="F232" s="84" t="s">
        <v>328</v>
      </c>
      <c r="G232" s="85" t="s">
        <v>79</v>
      </c>
      <c r="H232" s="86">
        <v>67</v>
      </c>
      <c r="I232" s="87"/>
      <c r="J232" s="88">
        <f>ROUND(I232*H232,2)</f>
        <v>0</v>
      </c>
      <c r="K232" s="84" t="s">
        <v>80</v>
      </c>
      <c r="L232" s="17"/>
      <c r="M232" s="89" t="s">
        <v>0</v>
      </c>
      <c r="N232" s="90" t="s">
        <v>29</v>
      </c>
      <c r="P232" s="91">
        <f>O232*H232</f>
        <v>0</v>
      </c>
      <c r="Q232" s="91">
        <v>0</v>
      </c>
      <c r="R232" s="91">
        <f>Q232*H232</f>
        <v>0</v>
      </c>
      <c r="S232" s="91">
        <v>0</v>
      </c>
      <c r="T232" s="92">
        <f>S232*H232</f>
        <v>0</v>
      </c>
      <c r="AR232" s="93" t="s">
        <v>81</v>
      </c>
      <c r="AT232" s="93" t="s">
        <v>78</v>
      </c>
      <c r="AU232" s="93" t="s">
        <v>49</v>
      </c>
      <c r="AY232" s="8" t="s">
        <v>76</v>
      </c>
      <c r="BE232" s="94">
        <f>IF(N232="základní",J232,0)</f>
        <v>0</v>
      </c>
      <c r="BF232" s="94">
        <f>IF(N232="snížená",J232,0)</f>
        <v>0</v>
      </c>
      <c r="BG232" s="94">
        <f>IF(N232="zákl. přenesená",J232,0)</f>
        <v>0</v>
      </c>
      <c r="BH232" s="94">
        <f>IF(N232="sníž. přenesená",J232,0)</f>
        <v>0</v>
      </c>
      <c r="BI232" s="94">
        <f>IF(N232="nulová",J232,0)</f>
        <v>0</v>
      </c>
      <c r="BJ232" s="8" t="s">
        <v>48</v>
      </c>
      <c r="BK232" s="94">
        <f>ROUND(I232*H232,2)</f>
        <v>0</v>
      </c>
      <c r="BL232" s="8" t="s">
        <v>81</v>
      </c>
      <c r="BM232" s="93" t="s">
        <v>329</v>
      </c>
    </row>
    <row r="233" spans="2:65" s="1" customFormat="1" ht="29.25" x14ac:dyDescent="0.2">
      <c r="B233" s="17"/>
      <c r="D233" s="95" t="s">
        <v>82</v>
      </c>
      <c r="F233" s="96" t="s">
        <v>330</v>
      </c>
      <c r="I233" s="97"/>
      <c r="L233" s="17"/>
      <c r="M233" s="98"/>
      <c r="T233" s="30"/>
      <c r="AT233" s="8" t="s">
        <v>82</v>
      </c>
      <c r="AU233" s="8" t="s">
        <v>49</v>
      </c>
    </row>
    <row r="234" spans="2:65" s="1" customFormat="1" ht="19.5" x14ac:dyDescent="0.2">
      <c r="B234" s="17"/>
      <c r="D234" s="95" t="s">
        <v>83</v>
      </c>
      <c r="F234" s="99" t="s">
        <v>331</v>
      </c>
      <c r="I234" s="97"/>
      <c r="L234" s="17"/>
      <c r="M234" s="98"/>
      <c r="T234" s="30"/>
      <c r="AT234" s="8" t="s">
        <v>83</v>
      </c>
      <c r="AU234" s="8" t="s">
        <v>49</v>
      </c>
    </row>
    <row r="235" spans="2:65" s="1" customFormat="1" ht="24.2" customHeight="1" x14ac:dyDescent="0.2">
      <c r="B235" s="17"/>
      <c r="C235" s="82" t="s">
        <v>332</v>
      </c>
      <c r="D235" s="82" t="s">
        <v>78</v>
      </c>
      <c r="E235" s="83" t="s">
        <v>333</v>
      </c>
      <c r="F235" s="84" t="s">
        <v>334</v>
      </c>
      <c r="G235" s="85" t="s">
        <v>79</v>
      </c>
      <c r="H235" s="86">
        <v>11</v>
      </c>
      <c r="I235" s="87"/>
      <c r="J235" s="88">
        <f>ROUND(I235*H235,2)</f>
        <v>0</v>
      </c>
      <c r="K235" s="84" t="s">
        <v>80</v>
      </c>
      <c r="L235" s="17"/>
      <c r="M235" s="89" t="s">
        <v>0</v>
      </c>
      <c r="N235" s="90" t="s">
        <v>29</v>
      </c>
      <c r="P235" s="91">
        <f>O235*H235</f>
        <v>0</v>
      </c>
      <c r="Q235" s="91">
        <v>0</v>
      </c>
      <c r="R235" s="91">
        <f>Q235*H235</f>
        <v>0</v>
      </c>
      <c r="S235" s="91">
        <v>0</v>
      </c>
      <c r="T235" s="92">
        <f>S235*H235</f>
        <v>0</v>
      </c>
      <c r="AR235" s="93" t="s">
        <v>81</v>
      </c>
      <c r="AT235" s="93" t="s">
        <v>78</v>
      </c>
      <c r="AU235" s="93" t="s">
        <v>49</v>
      </c>
      <c r="AY235" s="8" t="s">
        <v>76</v>
      </c>
      <c r="BE235" s="94">
        <f>IF(N235="základní",J235,0)</f>
        <v>0</v>
      </c>
      <c r="BF235" s="94">
        <f>IF(N235="snížená",J235,0)</f>
        <v>0</v>
      </c>
      <c r="BG235" s="94">
        <f>IF(N235="zákl. přenesená",J235,0)</f>
        <v>0</v>
      </c>
      <c r="BH235" s="94">
        <f>IF(N235="sníž. přenesená",J235,0)</f>
        <v>0</v>
      </c>
      <c r="BI235" s="94">
        <f>IF(N235="nulová",J235,0)</f>
        <v>0</v>
      </c>
      <c r="BJ235" s="8" t="s">
        <v>48</v>
      </c>
      <c r="BK235" s="94">
        <f>ROUND(I235*H235,2)</f>
        <v>0</v>
      </c>
      <c r="BL235" s="8" t="s">
        <v>81</v>
      </c>
      <c r="BM235" s="93" t="s">
        <v>335</v>
      </c>
    </row>
    <row r="236" spans="2:65" s="1" customFormat="1" ht="29.25" x14ac:dyDescent="0.2">
      <c r="B236" s="17"/>
      <c r="D236" s="95" t="s">
        <v>82</v>
      </c>
      <c r="F236" s="96" t="s">
        <v>336</v>
      </c>
      <c r="I236" s="97"/>
      <c r="L236" s="17"/>
      <c r="M236" s="98"/>
      <c r="T236" s="30"/>
      <c r="AT236" s="8" t="s">
        <v>82</v>
      </c>
      <c r="AU236" s="8" t="s">
        <v>49</v>
      </c>
    </row>
    <row r="237" spans="2:65" s="1" customFormat="1" ht="24.2" customHeight="1" x14ac:dyDescent="0.2">
      <c r="B237" s="17"/>
      <c r="C237" s="82" t="s">
        <v>119</v>
      </c>
      <c r="D237" s="82" t="s">
        <v>78</v>
      </c>
      <c r="E237" s="83" t="s">
        <v>337</v>
      </c>
      <c r="F237" s="84" t="s">
        <v>338</v>
      </c>
      <c r="G237" s="85" t="s">
        <v>79</v>
      </c>
      <c r="H237" s="86">
        <v>1</v>
      </c>
      <c r="I237" s="87"/>
      <c r="J237" s="88">
        <f>ROUND(I237*H237,2)</f>
        <v>0</v>
      </c>
      <c r="K237" s="84" t="s">
        <v>80</v>
      </c>
      <c r="L237" s="17"/>
      <c r="M237" s="89" t="s">
        <v>0</v>
      </c>
      <c r="N237" s="90" t="s">
        <v>29</v>
      </c>
      <c r="P237" s="91">
        <f>O237*H237</f>
        <v>0</v>
      </c>
      <c r="Q237" s="91">
        <v>0</v>
      </c>
      <c r="R237" s="91">
        <f>Q237*H237</f>
        <v>0</v>
      </c>
      <c r="S237" s="91">
        <v>0</v>
      </c>
      <c r="T237" s="92">
        <f>S237*H237</f>
        <v>0</v>
      </c>
      <c r="AR237" s="93" t="s">
        <v>81</v>
      </c>
      <c r="AT237" s="93" t="s">
        <v>78</v>
      </c>
      <c r="AU237" s="93" t="s">
        <v>49</v>
      </c>
      <c r="AY237" s="8" t="s">
        <v>76</v>
      </c>
      <c r="BE237" s="94">
        <f>IF(N237="základní",J237,0)</f>
        <v>0</v>
      </c>
      <c r="BF237" s="94">
        <f>IF(N237="snížená",J237,0)</f>
        <v>0</v>
      </c>
      <c r="BG237" s="94">
        <f>IF(N237="zákl. přenesená",J237,0)</f>
        <v>0</v>
      </c>
      <c r="BH237" s="94">
        <f>IF(N237="sníž. přenesená",J237,0)</f>
        <v>0</v>
      </c>
      <c r="BI237" s="94">
        <f>IF(N237="nulová",J237,0)</f>
        <v>0</v>
      </c>
      <c r="BJ237" s="8" t="s">
        <v>48</v>
      </c>
      <c r="BK237" s="94">
        <f>ROUND(I237*H237,2)</f>
        <v>0</v>
      </c>
      <c r="BL237" s="8" t="s">
        <v>81</v>
      </c>
      <c r="BM237" s="93" t="s">
        <v>339</v>
      </c>
    </row>
    <row r="238" spans="2:65" s="1" customFormat="1" ht="29.25" x14ac:dyDescent="0.2">
      <c r="B238" s="17"/>
      <c r="D238" s="95" t="s">
        <v>82</v>
      </c>
      <c r="F238" s="96" t="s">
        <v>340</v>
      </c>
      <c r="I238" s="97"/>
      <c r="L238" s="17"/>
      <c r="M238" s="98"/>
      <c r="T238" s="30"/>
      <c r="AT238" s="8" t="s">
        <v>82</v>
      </c>
      <c r="AU238" s="8" t="s">
        <v>49</v>
      </c>
    </row>
    <row r="239" spans="2:65" s="1" customFormat="1" ht="24.2" customHeight="1" x14ac:dyDescent="0.2">
      <c r="B239" s="17"/>
      <c r="C239" s="82" t="s">
        <v>120</v>
      </c>
      <c r="D239" s="82" t="s">
        <v>78</v>
      </c>
      <c r="E239" s="83" t="s">
        <v>341</v>
      </c>
      <c r="F239" s="84" t="s">
        <v>342</v>
      </c>
      <c r="G239" s="85" t="s">
        <v>79</v>
      </c>
      <c r="H239" s="86">
        <v>12</v>
      </c>
      <c r="I239" s="87"/>
      <c r="J239" s="88">
        <f>ROUND(I239*H239,2)</f>
        <v>0</v>
      </c>
      <c r="K239" s="84" t="s">
        <v>80</v>
      </c>
      <c r="L239" s="17"/>
      <c r="M239" s="89" t="s">
        <v>0</v>
      </c>
      <c r="N239" s="90" t="s">
        <v>29</v>
      </c>
      <c r="P239" s="91">
        <f>O239*H239</f>
        <v>0</v>
      </c>
      <c r="Q239" s="91">
        <v>0</v>
      </c>
      <c r="R239" s="91">
        <f>Q239*H239</f>
        <v>0</v>
      </c>
      <c r="S239" s="91">
        <v>0</v>
      </c>
      <c r="T239" s="92">
        <f>S239*H239</f>
        <v>0</v>
      </c>
      <c r="AR239" s="93" t="s">
        <v>81</v>
      </c>
      <c r="AT239" s="93" t="s">
        <v>78</v>
      </c>
      <c r="AU239" s="93" t="s">
        <v>49</v>
      </c>
      <c r="AY239" s="8" t="s">
        <v>76</v>
      </c>
      <c r="BE239" s="94">
        <f>IF(N239="základní",J239,0)</f>
        <v>0</v>
      </c>
      <c r="BF239" s="94">
        <f>IF(N239="snížená",J239,0)</f>
        <v>0</v>
      </c>
      <c r="BG239" s="94">
        <f>IF(N239="zákl. přenesená",J239,0)</f>
        <v>0</v>
      </c>
      <c r="BH239" s="94">
        <f>IF(N239="sníž. přenesená",J239,0)</f>
        <v>0</v>
      </c>
      <c r="BI239" s="94">
        <f>IF(N239="nulová",J239,0)</f>
        <v>0</v>
      </c>
      <c r="BJ239" s="8" t="s">
        <v>48</v>
      </c>
      <c r="BK239" s="94">
        <f>ROUND(I239*H239,2)</f>
        <v>0</v>
      </c>
      <c r="BL239" s="8" t="s">
        <v>81</v>
      </c>
      <c r="BM239" s="93" t="s">
        <v>343</v>
      </c>
    </row>
    <row r="240" spans="2:65" s="1" customFormat="1" ht="29.25" x14ac:dyDescent="0.2">
      <c r="B240" s="17"/>
      <c r="D240" s="95" t="s">
        <v>82</v>
      </c>
      <c r="F240" s="96" t="s">
        <v>344</v>
      </c>
      <c r="I240" s="97"/>
      <c r="L240" s="17"/>
      <c r="M240" s="98"/>
      <c r="T240" s="30"/>
      <c r="AT240" s="8" t="s">
        <v>82</v>
      </c>
      <c r="AU240" s="8" t="s">
        <v>49</v>
      </c>
    </row>
    <row r="241" spans="2:65" s="1" customFormat="1" ht="24.2" customHeight="1" x14ac:dyDescent="0.2">
      <c r="B241" s="17"/>
      <c r="C241" s="82" t="s">
        <v>121</v>
      </c>
      <c r="D241" s="82" t="s">
        <v>78</v>
      </c>
      <c r="E241" s="83" t="s">
        <v>345</v>
      </c>
      <c r="F241" s="84" t="s">
        <v>346</v>
      </c>
      <c r="G241" s="85" t="s">
        <v>79</v>
      </c>
      <c r="H241" s="86">
        <v>78</v>
      </c>
      <c r="I241" s="87"/>
      <c r="J241" s="88">
        <f>ROUND(I241*H241,2)</f>
        <v>0</v>
      </c>
      <c r="K241" s="84" t="s">
        <v>80</v>
      </c>
      <c r="L241" s="17"/>
      <c r="M241" s="89" t="s">
        <v>0</v>
      </c>
      <c r="N241" s="90" t="s">
        <v>29</v>
      </c>
      <c r="P241" s="91">
        <f>O241*H241</f>
        <v>0</v>
      </c>
      <c r="Q241" s="91">
        <v>0</v>
      </c>
      <c r="R241" s="91">
        <f>Q241*H241</f>
        <v>0</v>
      </c>
      <c r="S241" s="91">
        <v>0</v>
      </c>
      <c r="T241" s="92">
        <f>S241*H241</f>
        <v>0</v>
      </c>
      <c r="AR241" s="93" t="s">
        <v>81</v>
      </c>
      <c r="AT241" s="93" t="s">
        <v>78</v>
      </c>
      <c r="AU241" s="93" t="s">
        <v>49</v>
      </c>
      <c r="AY241" s="8" t="s">
        <v>76</v>
      </c>
      <c r="BE241" s="94">
        <f>IF(N241="základní",J241,0)</f>
        <v>0</v>
      </c>
      <c r="BF241" s="94">
        <f>IF(N241="snížená",J241,0)</f>
        <v>0</v>
      </c>
      <c r="BG241" s="94">
        <f>IF(N241="zákl. přenesená",J241,0)</f>
        <v>0</v>
      </c>
      <c r="BH241" s="94">
        <f>IF(N241="sníž. přenesená",J241,0)</f>
        <v>0</v>
      </c>
      <c r="BI241" s="94">
        <f>IF(N241="nulová",J241,0)</f>
        <v>0</v>
      </c>
      <c r="BJ241" s="8" t="s">
        <v>48</v>
      </c>
      <c r="BK241" s="94">
        <f>ROUND(I241*H241,2)</f>
        <v>0</v>
      </c>
      <c r="BL241" s="8" t="s">
        <v>81</v>
      </c>
      <c r="BM241" s="93" t="s">
        <v>347</v>
      </c>
    </row>
    <row r="242" spans="2:65" s="1" customFormat="1" ht="29.25" x14ac:dyDescent="0.2">
      <c r="B242" s="17"/>
      <c r="D242" s="95" t="s">
        <v>82</v>
      </c>
      <c r="F242" s="96" t="s">
        <v>348</v>
      </c>
      <c r="I242" s="97"/>
      <c r="L242" s="17"/>
      <c r="M242" s="98"/>
      <c r="T242" s="30"/>
      <c r="AT242" s="8" t="s">
        <v>82</v>
      </c>
      <c r="AU242" s="8" t="s">
        <v>49</v>
      </c>
    </row>
    <row r="243" spans="2:65" s="1" customFormat="1" ht="24.2" customHeight="1" x14ac:dyDescent="0.2">
      <c r="B243" s="17"/>
      <c r="C243" s="82" t="s">
        <v>122</v>
      </c>
      <c r="D243" s="82" t="s">
        <v>78</v>
      </c>
      <c r="E243" s="83" t="s">
        <v>349</v>
      </c>
      <c r="F243" s="84" t="s">
        <v>350</v>
      </c>
      <c r="G243" s="85" t="s">
        <v>79</v>
      </c>
      <c r="H243" s="86">
        <v>64</v>
      </c>
      <c r="I243" s="87"/>
      <c r="J243" s="88">
        <f>ROUND(I243*H243,2)</f>
        <v>0</v>
      </c>
      <c r="K243" s="84" t="s">
        <v>80</v>
      </c>
      <c r="L243" s="17"/>
      <c r="M243" s="89" t="s">
        <v>0</v>
      </c>
      <c r="N243" s="90" t="s">
        <v>29</v>
      </c>
      <c r="P243" s="91">
        <f>O243*H243</f>
        <v>0</v>
      </c>
      <c r="Q243" s="91">
        <v>0</v>
      </c>
      <c r="R243" s="91">
        <f>Q243*H243</f>
        <v>0</v>
      </c>
      <c r="S243" s="91">
        <v>0</v>
      </c>
      <c r="T243" s="92">
        <f>S243*H243</f>
        <v>0</v>
      </c>
      <c r="AR243" s="93" t="s">
        <v>81</v>
      </c>
      <c r="AT243" s="93" t="s">
        <v>78</v>
      </c>
      <c r="AU243" s="93" t="s">
        <v>49</v>
      </c>
      <c r="AY243" s="8" t="s">
        <v>76</v>
      </c>
      <c r="BE243" s="94">
        <f>IF(N243="základní",J243,0)</f>
        <v>0</v>
      </c>
      <c r="BF243" s="94">
        <f>IF(N243="snížená",J243,0)</f>
        <v>0</v>
      </c>
      <c r="BG243" s="94">
        <f>IF(N243="zákl. přenesená",J243,0)</f>
        <v>0</v>
      </c>
      <c r="BH243" s="94">
        <f>IF(N243="sníž. přenesená",J243,0)</f>
        <v>0</v>
      </c>
      <c r="BI243" s="94">
        <f>IF(N243="nulová",J243,0)</f>
        <v>0</v>
      </c>
      <c r="BJ243" s="8" t="s">
        <v>48</v>
      </c>
      <c r="BK243" s="94">
        <f>ROUND(I243*H243,2)</f>
        <v>0</v>
      </c>
      <c r="BL243" s="8" t="s">
        <v>81</v>
      </c>
      <c r="BM243" s="93" t="s">
        <v>351</v>
      </c>
    </row>
    <row r="244" spans="2:65" s="1" customFormat="1" ht="29.25" x14ac:dyDescent="0.2">
      <c r="B244" s="17"/>
      <c r="D244" s="95" t="s">
        <v>82</v>
      </c>
      <c r="F244" s="96" t="s">
        <v>352</v>
      </c>
      <c r="I244" s="97"/>
      <c r="L244" s="17"/>
      <c r="M244" s="98"/>
      <c r="T244" s="30"/>
      <c r="AT244" s="8" t="s">
        <v>82</v>
      </c>
      <c r="AU244" s="8" t="s">
        <v>49</v>
      </c>
    </row>
    <row r="245" spans="2:65" s="1" customFormat="1" ht="24.2" customHeight="1" x14ac:dyDescent="0.2">
      <c r="B245" s="17"/>
      <c r="C245" s="82" t="s">
        <v>123</v>
      </c>
      <c r="D245" s="82" t="s">
        <v>78</v>
      </c>
      <c r="E245" s="83" t="s">
        <v>353</v>
      </c>
      <c r="F245" s="84" t="s">
        <v>354</v>
      </c>
      <c r="G245" s="85" t="s">
        <v>79</v>
      </c>
      <c r="H245" s="86">
        <v>11</v>
      </c>
      <c r="I245" s="87"/>
      <c r="J245" s="88">
        <f>ROUND(I245*H245,2)</f>
        <v>0</v>
      </c>
      <c r="K245" s="84" t="s">
        <v>80</v>
      </c>
      <c r="L245" s="17"/>
      <c r="M245" s="89" t="s">
        <v>0</v>
      </c>
      <c r="N245" s="90" t="s">
        <v>29</v>
      </c>
      <c r="P245" s="91">
        <f>O245*H245</f>
        <v>0</v>
      </c>
      <c r="Q245" s="91">
        <v>0</v>
      </c>
      <c r="R245" s="91">
        <f>Q245*H245</f>
        <v>0</v>
      </c>
      <c r="S245" s="91">
        <v>0</v>
      </c>
      <c r="T245" s="92">
        <f>S245*H245</f>
        <v>0</v>
      </c>
      <c r="AR245" s="93" t="s">
        <v>81</v>
      </c>
      <c r="AT245" s="93" t="s">
        <v>78</v>
      </c>
      <c r="AU245" s="93" t="s">
        <v>49</v>
      </c>
      <c r="AY245" s="8" t="s">
        <v>76</v>
      </c>
      <c r="BE245" s="94">
        <f>IF(N245="základní",J245,0)</f>
        <v>0</v>
      </c>
      <c r="BF245" s="94">
        <f>IF(N245="snížená",J245,0)</f>
        <v>0</v>
      </c>
      <c r="BG245" s="94">
        <f>IF(N245="zákl. přenesená",J245,0)</f>
        <v>0</v>
      </c>
      <c r="BH245" s="94">
        <f>IF(N245="sníž. přenesená",J245,0)</f>
        <v>0</v>
      </c>
      <c r="BI245" s="94">
        <f>IF(N245="nulová",J245,0)</f>
        <v>0</v>
      </c>
      <c r="BJ245" s="8" t="s">
        <v>48</v>
      </c>
      <c r="BK245" s="94">
        <f>ROUND(I245*H245,2)</f>
        <v>0</v>
      </c>
      <c r="BL245" s="8" t="s">
        <v>81</v>
      </c>
      <c r="BM245" s="93" t="s">
        <v>355</v>
      </c>
    </row>
    <row r="246" spans="2:65" s="1" customFormat="1" ht="29.25" x14ac:dyDescent="0.2">
      <c r="B246" s="17"/>
      <c r="D246" s="95" t="s">
        <v>82</v>
      </c>
      <c r="F246" s="96" t="s">
        <v>356</v>
      </c>
      <c r="I246" s="97"/>
      <c r="L246" s="17"/>
      <c r="M246" s="98"/>
      <c r="T246" s="30"/>
      <c r="AT246" s="8" t="s">
        <v>82</v>
      </c>
      <c r="AU246" s="8" t="s">
        <v>49</v>
      </c>
    </row>
    <row r="247" spans="2:65" s="1" customFormat="1" ht="24.2" customHeight="1" x14ac:dyDescent="0.2">
      <c r="B247" s="17"/>
      <c r="C247" s="82" t="s">
        <v>124</v>
      </c>
      <c r="D247" s="82" t="s">
        <v>78</v>
      </c>
      <c r="E247" s="83" t="s">
        <v>357</v>
      </c>
      <c r="F247" s="84" t="s">
        <v>358</v>
      </c>
      <c r="G247" s="85" t="s">
        <v>79</v>
      </c>
      <c r="H247" s="86">
        <v>1</v>
      </c>
      <c r="I247" s="87"/>
      <c r="J247" s="88">
        <f>ROUND(I247*H247,2)</f>
        <v>0</v>
      </c>
      <c r="K247" s="84" t="s">
        <v>80</v>
      </c>
      <c r="L247" s="17"/>
      <c r="M247" s="89" t="s">
        <v>0</v>
      </c>
      <c r="N247" s="90" t="s">
        <v>29</v>
      </c>
      <c r="P247" s="91">
        <f>O247*H247</f>
        <v>0</v>
      </c>
      <c r="Q247" s="91">
        <v>0</v>
      </c>
      <c r="R247" s="91">
        <f>Q247*H247</f>
        <v>0</v>
      </c>
      <c r="S247" s="91">
        <v>0</v>
      </c>
      <c r="T247" s="92">
        <f>S247*H247</f>
        <v>0</v>
      </c>
      <c r="AR247" s="93" t="s">
        <v>81</v>
      </c>
      <c r="AT247" s="93" t="s">
        <v>78</v>
      </c>
      <c r="AU247" s="93" t="s">
        <v>49</v>
      </c>
      <c r="AY247" s="8" t="s">
        <v>76</v>
      </c>
      <c r="BE247" s="94">
        <f>IF(N247="základní",J247,0)</f>
        <v>0</v>
      </c>
      <c r="BF247" s="94">
        <f>IF(N247="snížená",J247,0)</f>
        <v>0</v>
      </c>
      <c r="BG247" s="94">
        <f>IF(N247="zákl. přenesená",J247,0)</f>
        <v>0</v>
      </c>
      <c r="BH247" s="94">
        <f>IF(N247="sníž. přenesená",J247,0)</f>
        <v>0</v>
      </c>
      <c r="BI247" s="94">
        <f>IF(N247="nulová",J247,0)</f>
        <v>0</v>
      </c>
      <c r="BJ247" s="8" t="s">
        <v>48</v>
      </c>
      <c r="BK247" s="94">
        <f>ROUND(I247*H247,2)</f>
        <v>0</v>
      </c>
      <c r="BL247" s="8" t="s">
        <v>81</v>
      </c>
      <c r="BM247" s="93" t="s">
        <v>359</v>
      </c>
    </row>
    <row r="248" spans="2:65" s="1" customFormat="1" ht="29.25" x14ac:dyDescent="0.2">
      <c r="B248" s="17"/>
      <c r="D248" s="95" t="s">
        <v>82</v>
      </c>
      <c r="F248" s="96" t="s">
        <v>360</v>
      </c>
      <c r="I248" s="97"/>
      <c r="L248" s="17"/>
      <c r="M248" s="98"/>
      <c r="T248" s="30"/>
      <c r="AT248" s="8" t="s">
        <v>82</v>
      </c>
      <c r="AU248" s="8" t="s">
        <v>49</v>
      </c>
    </row>
    <row r="249" spans="2:65" s="1" customFormat="1" ht="33" customHeight="1" x14ac:dyDescent="0.2">
      <c r="B249" s="17"/>
      <c r="C249" s="82" t="s">
        <v>125</v>
      </c>
      <c r="D249" s="82" t="s">
        <v>78</v>
      </c>
      <c r="E249" s="83" t="s">
        <v>361</v>
      </c>
      <c r="F249" s="84" t="s">
        <v>362</v>
      </c>
      <c r="G249" s="85" t="s">
        <v>79</v>
      </c>
      <c r="H249" s="86">
        <v>621</v>
      </c>
      <c r="I249" s="87"/>
      <c r="J249" s="88">
        <f>ROUND(I249*H249,2)</f>
        <v>0</v>
      </c>
      <c r="K249" s="84" t="s">
        <v>80</v>
      </c>
      <c r="L249" s="17"/>
      <c r="M249" s="89" t="s">
        <v>0</v>
      </c>
      <c r="N249" s="90" t="s">
        <v>29</v>
      </c>
      <c r="P249" s="91">
        <f>O249*H249</f>
        <v>0</v>
      </c>
      <c r="Q249" s="91">
        <v>0</v>
      </c>
      <c r="R249" s="91">
        <f>Q249*H249</f>
        <v>0</v>
      </c>
      <c r="S249" s="91">
        <v>0</v>
      </c>
      <c r="T249" s="92">
        <f>S249*H249</f>
        <v>0</v>
      </c>
      <c r="AR249" s="93" t="s">
        <v>81</v>
      </c>
      <c r="AT249" s="93" t="s">
        <v>78</v>
      </c>
      <c r="AU249" s="93" t="s">
        <v>49</v>
      </c>
      <c r="AY249" s="8" t="s">
        <v>76</v>
      </c>
      <c r="BE249" s="94">
        <f>IF(N249="základní",J249,0)</f>
        <v>0</v>
      </c>
      <c r="BF249" s="94">
        <f>IF(N249="snížená",J249,0)</f>
        <v>0</v>
      </c>
      <c r="BG249" s="94">
        <f>IF(N249="zákl. přenesená",J249,0)</f>
        <v>0</v>
      </c>
      <c r="BH249" s="94">
        <f>IF(N249="sníž. přenesená",J249,0)</f>
        <v>0</v>
      </c>
      <c r="BI249" s="94">
        <f>IF(N249="nulová",J249,0)</f>
        <v>0</v>
      </c>
      <c r="BJ249" s="8" t="s">
        <v>48</v>
      </c>
      <c r="BK249" s="94">
        <f>ROUND(I249*H249,2)</f>
        <v>0</v>
      </c>
      <c r="BL249" s="8" t="s">
        <v>81</v>
      </c>
      <c r="BM249" s="93" t="s">
        <v>363</v>
      </c>
    </row>
    <row r="250" spans="2:65" s="1" customFormat="1" ht="39" x14ac:dyDescent="0.2">
      <c r="B250" s="17"/>
      <c r="D250" s="95" t="s">
        <v>82</v>
      </c>
      <c r="F250" s="96" t="s">
        <v>364</v>
      </c>
      <c r="I250" s="97"/>
      <c r="L250" s="17"/>
      <c r="M250" s="98"/>
      <c r="T250" s="30"/>
      <c r="AT250" s="8" t="s">
        <v>82</v>
      </c>
      <c r="AU250" s="8" t="s">
        <v>49</v>
      </c>
    </row>
    <row r="251" spans="2:65" s="1" customFormat="1" ht="19.5" x14ac:dyDescent="0.2">
      <c r="B251" s="17"/>
      <c r="D251" s="95" t="s">
        <v>83</v>
      </c>
      <c r="F251" s="99" t="s">
        <v>365</v>
      </c>
      <c r="I251" s="97"/>
      <c r="L251" s="17"/>
      <c r="M251" s="98"/>
      <c r="T251" s="30"/>
      <c r="AT251" s="8" t="s">
        <v>83</v>
      </c>
      <c r="AU251" s="8" t="s">
        <v>49</v>
      </c>
    </row>
    <row r="252" spans="2:65" s="7" customFormat="1" x14ac:dyDescent="0.2">
      <c r="B252" s="100"/>
      <c r="D252" s="95" t="s">
        <v>99</v>
      </c>
      <c r="E252" s="101" t="s">
        <v>0</v>
      </c>
      <c r="F252" s="102" t="s">
        <v>366</v>
      </c>
      <c r="H252" s="103">
        <v>621</v>
      </c>
      <c r="I252" s="104"/>
      <c r="L252" s="100"/>
      <c r="M252" s="105"/>
      <c r="T252" s="106"/>
      <c r="AT252" s="101" t="s">
        <v>99</v>
      </c>
      <c r="AU252" s="101" t="s">
        <v>49</v>
      </c>
      <c r="AV252" s="7" t="s">
        <v>49</v>
      </c>
      <c r="AW252" s="7" t="s">
        <v>18</v>
      </c>
      <c r="AX252" s="7" t="s">
        <v>48</v>
      </c>
      <c r="AY252" s="101" t="s">
        <v>76</v>
      </c>
    </row>
    <row r="253" spans="2:65" s="1" customFormat="1" ht="33" customHeight="1" x14ac:dyDescent="0.2">
      <c r="B253" s="17"/>
      <c r="C253" s="82" t="s">
        <v>126</v>
      </c>
      <c r="D253" s="82" t="s">
        <v>78</v>
      </c>
      <c r="E253" s="83" t="s">
        <v>367</v>
      </c>
      <c r="F253" s="84" t="s">
        <v>368</v>
      </c>
      <c r="G253" s="85" t="s">
        <v>79</v>
      </c>
      <c r="H253" s="86">
        <v>603</v>
      </c>
      <c r="I253" s="87"/>
      <c r="J253" s="88">
        <f>ROUND(I253*H253,2)</f>
        <v>0</v>
      </c>
      <c r="K253" s="84" t="s">
        <v>80</v>
      </c>
      <c r="L253" s="17"/>
      <c r="M253" s="89" t="s">
        <v>0</v>
      </c>
      <c r="N253" s="90" t="s">
        <v>29</v>
      </c>
      <c r="P253" s="91">
        <f>O253*H253</f>
        <v>0</v>
      </c>
      <c r="Q253" s="91">
        <v>0</v>
      </c>
      <c r="R253" s="91">
        <f>Q253*H253</f>
        <v>0</v>
      </c>
      <c r="S253" s="91">
        <v>0</v>
      </c>
      <c r="T253" s="92">
        <f>S253*H253</f>
        <v>0</v>
      </c>
      <c r="AR253" s="93" t="s">
        <v>81</v>
      </c>
      <c r="AT253" s="93" t="s">
        <v>78</v>
      </c>
      <c r="AU253" s="93" t="s">
        <v>49</v>
      </c>
      <c r="AY253" s="8" t="s">
        <v>76</v>
      </c>
      <c r="BE253" s="94">
        <f>IF(N253="základní",J253,0)</f>
        <v>0</v>
      </c>
      <c r="BF253" s="94">
        <f>IF(N253="snížená",J253,0)</f>
        <v>0</v>
      </c>
      <c r="BG253" s="94">
        <f>IF(N253="zákl. přenesená",J253,0)</f>
        <v>0</v>
      </c>
      <c r="BH253" s="94">
        <f>IF(N253="sníž. přenesená",J253,0)</f>
        <v>0</v>
      </c>
      <c r="BI253" s="94">
        <f>IF(N253="nulová",J253,0)</f>
        <v>0</v>
      </c>
      <c r="BJ253" s="8" t="s">
        <v>48</v>
      </c>
      <c r="BK253" s="94">
        <f>ROUND(I253*H253,2)</f>
        <v>0</v>
      </c>
      <c r="BL253" s="8" t="s">
        <v>81</v>
      </c>
      <c r="BM253" s="93" t="s">
        <v>369</v>
      </c>
    </row>
    <row r="254" spans="2:65" s="1" customFormat="1" ht="39" x14ac:dyDescent="0.2">
      <c r="B254" s="17"/>
      <c r="D254" s="95" t="s">
        <v>82</v>
      </c>
      <c r="F254" s="96" t="s">
        <v>370</v>
      </c>
      <c r="I254" s="97"/>
      <c r="L254" s="17"/>
      <c r="M254" s="98"/>
      <c r="T254" s="30"/>
      <c r="AT254" s="8" t="s">
        <v>82</v>
      </c>
      <c r="AU254" s="8" t="s">
        <v>49</v>
      </c>
    </row>
    <row r="255" spans="2:65" s="1" customFormat="1" ht="19.5" x14ac:dyDescent="0.2">
      <c r="B255" s="17"/>
      <c r="D255" s="95" t="s">
        <v>83</v>
      </c>
      <c r="F255" s="99" t="s">
        <v>365</v>
      </c>
      <c r="I255" s="97"/>
      <c r="L255" s="17"/>
      <c r="M255" s="98"/>
      <c r="T255" s="30"/>
      <c r="AT255" s="8" t="s">
        <v>83</v>
      </c>
      <c r="AU255" s="8" t="s">
        <v>49</v>
      </c>
    </row>
    <row r="256" spans="2:65" s="7" customFormat="1" x14ac:dyDescent="0.2">
      <c r="B256" s="100"/>
      <c r="D256" s="95" t="s">
        <v>99</v>
      </c>
      <c r="E256" s="101" t="s">
        <v>0</v>
      </c>
      <c r="F256" s="102" t="s">
        <v>371</v>
      </c>
      <c r="H256" s="103">
        <v>603</v>
      </c>
      <c r="I256" s="104"/>
      <c r="L256" s="100"/>
      <c r="M256" s="105"/>
      <c r="T256" s="106"/>
      <c r="AT256" s="101" t="s">
        <v>99</v>
      </c>
      <c r="AU256" s="101" t="s">
        <v>49</v>
      </c>
      <c r="AV256" s="7" t="s">
        <v>49</v>
      </c>
      <c r="AW256" s="7" t="s">
        <v>18</v>
      </c>
      <c r="AX256" s="7" t="s">
        <v>48</v>
      </c>
      <c r="AY256" s="101" t="s">
        <v>76</v>
      </c>
    </row>
    <row r="257" spans="2:65" s="1" customFormat="1" ht="33" customHeight="1" x14ac:dyDescent="0.2">
      <c r="B257" s="17"/>
      <c r="C257" s="82" t="s">
        <v>127</v>
      </c>
      <c r="D257" s="82" t="s">
        <v>78</v>
      </c>
      <c r="E257" s="83" t="s">
        <v>372</v>
      </c>
      <c r="F257" s="84" t="s">
        <v>373</v>
      </c>
      <c r="G257" s="85" t="s">
        <v>79</v>
      </c>
      <c r="H257" s="86">
        <v>99</v>
      </c>
      <c r="I257" s="87"/>
      <c r="J257" s="88">
        <f>ROUND(I257*H257,2)</f>
        <v>0</v>
      </c>
      <c r="K257" s="84" t="s">
        <v>80</v>
      </c>
      <c r="L257" s="17"/>
      <c r="M257" s="89" t="s">
        <v>0</v>
      </c>
      <c r="N257" s="90" t="s">
        <v>29</v>
      </c>
      <c r="P257" s="91">
        <f>O257*H257</f>
        <v>0</v>
      </c>
      <c r="Q257" s="91">
        <v>0</v>
      </c>
      <c r="R257" s="91">
        <f>Q257*H257</f>
        <v>0</v>
      </c>
      <c r="S257" s="91">
        <v>0</v>
      </c>
      <c r="T257" s="92">
        <f>S257*H257</f>
        <v>0</v>
      </c>
      <c r="AR257" s="93" t="s">
        <v>81</v>
      </c>
      <c r="AT257" s="93" t="s">
        <v>78</v>
      </c>
      <c r="AU257" s="93" t="s">
        <v>49</v>
      </c>
      <c r="AY257" s="8" t="s">
        <v>76</v>
      </c>
      <c r="BE257" s="94">
        <f>IF(N257="základní",J257,0)</f>
        <v>0</v>
      </c>
      <c r="BF257" s="94">
        <f>IF(N257="snížená",J257,0)</f>
        <v>0</v>
      </c>
      <c r="BG257" s="94">
        <f>IF(N257="zákl. přenesená",J257,0)</f>
        <v>0</v>
      </c>
      <c r="BH257" s="94">
        <f>IF(N257="sníž. přenesená",J257,0)</f>
        <v>0</v>
      </c>
      <c r="BI257" s="94">
        <f>IF(N257="nulová",J257,0)</f>
        <v>0</v>
      </c>
      <c r="BJ257" s="8" t="s">
        <v>48</v>
      </c>
      <c r="BK257" s="94">
        <f>ROUND(I257*H257,2)</f>
        <v>0</v>
      </c>
      <c r="BL257" s="8" t="s">
        <v>81</v>
      </c>
      <c r="BM257" s="93" t="s">
        <v>374</v>
      </c>
    </row>
    <row r="258" spans="2:65" s="1" customFormat="1" ht="39" x14ac:dyDescent="0.2">
      <c r="B258" s="17"/>
      <c r="D258" s="95" t="s">
        <v>82</v>
      </c>
      <c r="F258" s="96" t="s">
        <v>375</v>
      </c>
      <c r="I258" s="97"/>
      <c r="L258" s="17"/>
      <c r="M258" s="98"/>
      <c r="T258" s="30"/>
      <c r="AT258" s="8" t="s">
        <v>82</v>
      </c>
      <c r="AU258" s="8" t="s">
        <v>49</v>
      </c>
    </row>
    <row r="259" spans="2:65" s="1" customFormat="1" ht="19.5" x14ac:dyDescent="0.2">
      <c r="B259" s="17"/>
      <c r="D259" s="95" t="s">
        <v>83</v>
      </c>
      <c r="F259" s="99" t="s">
        <v>365</v>
      </c>
      <c r="I259" s="97"/>
      <c r="L259" s="17"/>
      <c r="M259" s="98"/>
      <c r="T259" s="30"/>
      <c r="AT259" s="8" t="s">
        <v>83</v>
      </c>
      <c r="AU259" s="8" t="s">
        <v>49</v>
      </c>
    </row>
    <row r="260" spans="2:65" s="7" customFormat="1" x14ac:dyDescent="0.2">
      <c r="B260" s="100"/>
      <c r="D260" s="95" t="s">
        <v>99</v>
      </c>
      <c r="E260" s="101" t="s">
        <v>0</v>
      </c>
      <c r="F260" s="102" t="s">
        <v>376</v>
      </c>
      <c r="H260" s="103">
        <v>99</v>
      </c>
      <c r="I260" s="104"/>
      <c r="L260" s="100"/>
      <c r="M260" s="105"/>
      <c r="T260" s="106"/>
      <c r="AT260" s="101" t="s">
        <v>99</v>
      </c>
      <c r="AU260" s="101" t="s">
        <v>49</v>
      </c>
      <c r="AV260" s="7" t="s">
        <v>49</v>
      </c>
      <c r="AW260" s="7" t="s">
        <v>18</v>
      </c>
      <c r="AX260" s="7" t="s">
        <v>48</v>
      </c>
      <c r="AY260" s="101" t="s">
        <v>76</v>
      </c>
    </row>
    <row r="261" spans="2:65" s="1" customFormat="1" ht="33" customHeight="1" x14ac:dyDescent="0.2">
      <c r="B261" s="17"/>
      <c r="C261" s="82" t="s">
        <v>128</v>
      </c>
      <c r="D261" s="82" t="s">
        <v>78</v>
      </c>
      <c r="E261" s="83" t="s">
        <v>377</v>
      </c>
      <c r="F261" s="84" t="s">
        <v>378</v>
      </c>
      <c r="G261" s="85" t="s">
        <v>79</v>
      </c>
      <c r="H261" s="86">
        <v>9</v>
      </c>
      <c r="I261" s="87"/>
      <c r="J261" s="88">
        <f>ROUND(I261*H261,2)</f>
        <v>0</v>
      </c>
      <c r="K261" s="84" t="s">
        <v>80</v>
      </c>
      <c r="L261" s="17"/>
      <c r="M261" s="89" t="s">
        <v>0</v>
      </c>
      <c r="N261" s="90" t="s">
        <v>29</v>
      </c>
      <c r="P261" s="91">
        <f>O261*H261</f>
        <v>0</v>
      </c>
      <c r="Q261" s="91">
        <v>0</v>
      </c>
      <c r="R261" s="91">
        <f>Q261*H261</f>
        <v>0</v>
      </c>
      <c r="S261" s="91">
        <v>0</v>
      </c>
      <c r="T261" s="92">
        <f>S261*H261</f>
        <v>0</v>
      </c>
      <c r="AR261" s="93" t="s">
        <v>81</v>
      </c>
      <c r="AT261" s="93" t="s">
        <v>78</v>
      </c>
      <c r="AU261" s="93" t="s">
        <v>49</v>
      </c>
      <c r="AY261" s="8" t="s">
        <v>76</v>
      </c>
      <c r="BE261" s="94">
        <f>IF(N261="základní",J261,0)</f>
        <v>0</v>
      </c>
      <c r="BF261" s="94">
        <f>IF(N261="snížená",J261,0)</f>
        <v>0</v>
      </c>
      <c r="BG261" s="94">
        <f>IF(N261="zákl. přenesená",J261,0)</f>
        <v>0</v>
      </c>
      <c r="BH261" s="94">
        <f>IF(N261="sníž. přenesená",J261,0)</f>
        <v>0</v>
      </c>
      <c r="BI261" s="94">
        <f>IF(N261="nulová",J261,0)</f>
        <v>0</v>
      </c>
      <c r="BJ261" s="8" t="s">
        <v>48</v>
      </c>
      <c r="BK261" s="94">
        <f>ROUND(I261*H261,2)</f>
        <v>0</v>
      </c>
      <c r="BL261" s="8" t="s">
        <v>81</v>
      </c>
      <c r="BM261" s="93" t="s">
        <v>379</v>
      </c>
    </row>
    <row r="262" spans="2:65" s="1" customFormat="1" ht="39" x14ac:dyDescent="0.2">
      <c r="B262" s="17"/>
      <c r="D262" s="95" t="s">
        <v>82</v>
      </c>
      <c r="F262" s="96" t="s">
        <v>380</v>
      </c>
      <c r="I262" s="97"/>
      <c r="L262" s="17"/>
      <c r="M262" s="98"/>
      <c r="T262" s="30"/>
      <c r="AT262" s="8" t="s">
        <v>82</v>
      </c>
      <c r="AU262" s="8" t="s">
        <v>49</v>
      </c>
    </row>
    <row r="263" spans="2:65" s="7" customFormat="1" x14ac:dyDescent="0.2">
      <c r="B263" s="100"/>
      <c r="D263" s="95" t="s">
        <v>99</v>
      </c>
      <c r="E263" s="101" t="s">
        <v>0</v>
      </c>
      <c r="F263" s="102" t="s">
        <v>381</v>
      </c>
      <c r="H263" s="103">
        <v>9</v>
      </c>
      <c r="I263" s="104"/>
      <c r="L263" s="100"/>
      <c r="M263" s="105"/>
      <c r="T263" s="106"/>
      <c r="AT263" s="101" t="s">
        <v>99</v>
      </c>
      <c r="AU263" s="101" t="s">
        <v>49</v>
      </c>
      <c r="AV263" s="7" t="s">
        <v>49</v>
      </c>
      <c r="AW263" s="7" t="s">
        <v>18</v>
      </c>
      <c r="AX263" s="7" t="s">
        <v>48</v>
      </c>
      <c r="AY263" s="101" t="s">
        <v>76</v>
      </c>
    </row>
    <row r="264" spans="2:65" s="1" customFormat="1" ht="33" customHeight="1" x14ac:dyDescent="0.2">
      <c r="B264" s="17"/>
      <c r="C264" s="82" t="s">
        <v>129</v>
      </c>
      <c r="D264" s="82" t="s">
        <v>78</v>
      </c>
      <c r="E264" s="83" t="s">
        <v>382</v>
      </c>
      <c r="F264" s="84" t="s">
        <v>383</v>
      </c>
      <c r="G264" s="85" t="s">
        <v>79</v>
      </c>
      <c r="H264" s="86">
        <v>108</v>
      </c>
      <c r="I264" s="87"/>
      <c r="J264" s="88">
        <f>ROUND(I264*H264,2)</f>
        <v>0</v>
      </c>
      <c r="K264" s="84" t="s">
        <v>80</v>
      </c>
      <c r="L264" s="17"/>
      <c r="M264" s="89" t="s">
        <v>0</v>
      </c>
      <c r="N264" s="90" t="s">
        <v>29</v>
      </c>
      <c r="P264" s="91">
        <f>O264*H264</f>
        <v>0</v>
      </c>
      <c r="Q264" s="91">
        <v>0</v>
      </c>
      <c r="R264" s="91">
        <f>Q264*H264</f>
        <v>0</v>
      </c>
      <c r="S264" s="91">
        <v>0</v>
      </c>
      <c r="T264" s="92">
        <f>S264*H264</f>
        <v>0</v>
      </c>
      <c r="AR264" s="93" t="s">
        <v>81</v>
      </c>
      <c r="AT264" s="93" t="s">
        <v>78</v>
      </c>
      <c r="AU264" s="93" t="s">
        <v>49</v>
      </c>
      <c r="AY264" s="8" t="s">
        <v>76</v>
      </c>
      <c r="BE264" s="94">
        <f>IF(N264="základní",J264,0)</f>
        <v>0</v>
      </c>
      <c r="BF264" s="94">
        <f>IF(N264="snížená",J264,0)</f>
        <v>0</v>
      </c>
      <c r="BG264" s="94">
        <f>IF(N264="zákl. přenesená",J264,0)</f>
        <v>0</v>
      </c>
      <c r="BH264" s="94">
        <f>IF(N264="sníž. přenesená",J264,0)</f>
        <v>0</v>
      </c>
      <c r="BI264" s="94">
        <f>IF(N264="nulová",J264,0)</f>
        <v>0</v>
      </c>
      <c r="BJ264" s="8" t="s">
        <v>48</v>
      </c>
      <c r="BK264" s="94">
        <f>ROUND(I264*H264,2)</f>
        <v>0</v>
      </c>
      <c r="BL264" s="8" t="s">
        <v>81</v>
      </c>
      <c r="BM264" s="93" t="s">
        <v>384</v>
      </c>
    </row>
    <row r="265" spans="2:65" s="1" customFormat="1" ht="39" x14ac:dyDescent="0.2">
      <c r="B265" s="17"/>
      <c r="D265" s="95" t="s">
        <v>82</v>
      </c>
      <c r="F265" s="96" t="s">
        <v>385</v>
      </c>
      <c r="I265" s="97"/>
      <c r="L265" s="17"/>
      <c r="M265" s="98"/>
      <c r="T265" s="30"/>
      <c r="AT265" s="8" t="s">
        <v>82</v>
      </c>
      <c r="AU265" s="8" t="s">
        <v>49</v>
      </c>
    </row>
    <row r="266" spans="2:65" s="1" customFormat="1" ht="19.5" x14ac:dyDescent="0.2">
      <c r="B266" s="17"/>
      <c r="D266" s="95" t="s">
        <v>83</v>
      </c>
      <c r="F266" s="99" t="s">
        <v>365</v>
      </c>
      <c r="I266" s="97"/>
      <c r="L266" s="17"/>
      <c r="M266" s="98"/>
      <c r="T266" s="30"/>
      <c r="AT266" s="8" t="s">
        <v>83</v>
      </c>
      <c r="AU266" s="8" t="s">
        <v>49</v>
      </c>
    </row>
    <row r="267" spans="2:65" s="7" customFormat="1" x14ac:dyDescent="0.2">
      <c r="B267" s="100"/>
      <c r="D267" s="95" t="s">
        <v>99</v>
      </c>
      <c r="E267" s="101" t="s">
        <v>0</v>
      </c>
      <c r="F267" s="102" t="s">
        <v>386</v>
      </c>
      <c r="H267" s="103">
        <v>108</v>
      </c>
      <c r="I267" s="104"/>
      <c r="L267" s="100"/>
      <c r="M267" s="105"/>
      <c r="T267" s="106"/>
      <c r="AT267" s="101" t="s">
        <v>99</v>
      </c>
      <c r="AU267" s="101" t="s">
        <v>49</v>
      </c>
      <c r="AV267" s="7" t="s">
        <v>49</v>
      </c>
      <c r="AW267" s="7" t="s">
        <v>18</v>
      </c>
      <c r="AX267" s="7" t="s">
        <v>48</v>
      </c>
      <c r="AY267" s="101" t="s">
        <v>76</v>
      </c>
    </row>
    <row r="268" spans="2:65" s="1" customFormat="1" ht="24.2" customHeight="1" x14ac:dyDescent="0.2">
      <c r="B268" s="17"/>
      <c r="C268" s="82" t="s">
        <v>130</v>
      </c>
      <c r="D268" s="82" t="s">
        <v>78</v>
      </c>
      <c r="E268" s="83" t="s">
        <v>387</v>
      </c>
      <c r="F268" s="84" t="s">
        <v>388</v>
      </c>
      <c r="G268" s="85" t="s">
        <v>79</v>
      </c>
      <c r="H268" s="86">
        <v>702</v>
      </c>
      <c r="I268" s="87"/>
      <c r="J268" s="88">
        <f>ROUND(I268*H268,2)</f>
        <v>0</v>
      </c>
      <c r="K268" s="84" t="s">
        <v>80</v>
      </c>
      <c r="L268" s="17"/>
      <c r="M268" s="89" t="s">
        <v>0</v>
      </c>
      <c r="N268" s="90" t="s">
        <v>29</v>
      </c>
      <c r="P268" s="91">
        <f>O268*H268</f>
        <v>0</v>
      </c>
      <c r="Q268" s="91">
        <v>0</v>
      </c>
      <c r="R268" s="91">
        <f>Q268*H268</f>
        <v>0</v>
      </c>
      <c r="S268" s="91">
        <v>0</v>
      </c>
      <c r="T268" s="92">
        <f>S268*H268</f>
        <v>0</v>
      </c>
      <c r="AR268" s="93" t="s">
        <v>81</v>
      </c>
      <c r="AT268" s="93" t="s">
        <v>78</v>
      </c>
      <c r="AU268" s="93" t="s">
        <v>49</v>
      </c>
      <c r="AY268" s="8" t="s">
        <v>76</v>
      </c>
      <c r="BE268" s="94">
        <f>IF(N268="základní",J268,0)</f>
        <v>0</v>
      </c>
      <c r="BF268" s="94">
        <f>IF(N268="snížená",J268,0)</f>
        <v>0</v>
      </c>
      <c r="BG268" s="94">
        <f>IF(N268="zákl. přenesená",J268,0)</f>
        <v>0</v>
      </c>
      <c r="BH268" s="94">
        <f>IF(N268="sníž. přenesená",J268,0)</f>
        <v>0</v>
      </c>
      <c r="BI268" s="94">
        <f>IF(N268="nulová",J268,0)</f>
        <v>0</v>
      </c>
      <c r="BJ268" s="8" t="s">
        <v>48</v>
      </c>
      <c r="BK268" s="94">
        <f>ROUND(I268*H268,2)</f>
        <v>0</v>
      </c>
      <c r="BL268" s="8" t="s">
        <v>81</v>
      </c>
      <c r="BM268" s="93" t="s">
        <v>389</v>
      </c>
    </row>
    <row r="269" spans="2:65" s="1" customFormat="1" ht="39" x14ac:dyDescent="0.2">
      <c r="B269" s="17"/>
      <c r="D269" s="95" t="s">
        <v>82</v>
      </c>
      <c r="F269" s="96" t="s">
        <v>390</v>
      </c>
      <c r="I269" s="97"/>
      <c r="L269" s="17"/>
      <c r="M269" s="98"/>
      <c r="T269" s="30"/>
      <c r="AT269" s="8" t="s">
        <v>82</v>
      </c>
      <c r="AU269" s="8" t="s">
        <v>49</v>
      </c>
    </row>
    <row r="270" spans="2:65" s="1" customFormat="1" ht="19.5" x14ac:dyDescent="0.2">
      <c r="B270" s="17"/>
      <c r="D270" s="95" t="s">
        <v>83</v>
      </c>
      <c r="F270" s="99" t="s">
        <v>365</v>
      </c>
      <c r="I270" s="97"/>
      <c r="L270" s="17"/>
      <c r="M270" s="98"/>
      <c r="T270" s="30"/>
      <c r="AT270" s="8" t="s">
        <v>83</v>
      </c>
      <c r="AU270" s="8" t="s">
        <v>49</v>
      </c>
    </row>
    <row r="271" spans="2:65" s="7" customFormat="1" x14ac:dyDescent="0.2">
      <c r="B271" s="100"/>
      <c r="D271" s="95" t="s">
        <v>99</v>
      </c>
      <c r="E271" s="101" t="s">
        <v>0</v>
      </c>
      <c r="F271" s="102" t="s">
        <v>391</v>
      </c>
      <c r="H271" s="103">
        <v>702</v>
      </c>
      <c r="I271" s="104"/>
      <c r="L271" s="100"/>
      <c r="M271" s="105"/>
      <c r="T271" s="106"/>
      <c r="AT271" s="101" t="s">
        <v>99</v>
      </c>
      <c r="AU271" s="101" t="s">
        <v>49</v>
      </c>
      <c r="AV271" s="7" t="s">
        <v>49</v>
      </c>
      <c r="AW271" s="7" t="s">
        <v>18</v>
      </c>
      <c r="AX271" s="7" t="s">
        <v>48</v>
      </c>
      <c r="AY271" s="101" t="s">
        <v>76</v>
      </c>
    </row>
    <row r="272" spans="2:65" s="1" customFormat="1" ht="24.2" customHeight="1" x14ac:dyDescent="0.2">
      <c r="B272" s="17"/>
      <c r="C272" s="82" t="s">
        <v>131</v>
      </c>
      <c r="D272" s="82" t="s">
        <v>78</v>
      </c>
      <c r="E272" s="83" t="s">
        <v>392</v>
      </c>
      <c r="F272" s="84" t="s">
        <v>393</v>
      </c>
      <c r="G272" s="85" t="s">
        <v>79</v>
      </c>
      <c r="H272" s="86">
        <v>576</v>
      </c>
      <c r="I272" s="87"/>
      <c r="J272" s="88">
        <f>ROUND(I272*H272,2)</f>
        <v>0</v>
      </c>
      <c r="K272" s="84" t="s">
        <v>80</v>
      </c>
      <c r="L272" s="17"/>
      <c r="M272" s="89" t="s">
        <v>0</v>
      </c>
      <c r="N272" s="90" t="s">
        <v>29</v>
      </c>
      <c r="P272" s="91">
        <f>O272*H272</f>
        <v>0</v>
      </c>
      <c r="Q272" s="91">
        <v>0</v>
      </c>
      <c r="R272" s="91">
        <f>Q272*H272</f>
        <v>0</v>
      </c>
      <c r="S272" s="91">
        <v>0</v>
      </c>
      <c r="T272" s="92">
        <f>S272*H272</f>
        <v>0</v>
      </c>
      <c r="AR272" s="93" t="s">
        <v>81</v>
      </c>
      <c r="AT272" s="93" t="s">
        <v>78</v>
      </c>
      <c r="AU272" s="93" t="s">
        <v>49</v>
      </c>
      <c r="AY272" s="8" t="s">
        <v>76</v>
      </c>
      <c r="BE272" s="94">
        <f>IF(N272="základní",J272,0)</f>
        <v>0</v>
      </c>
      <c r="BF272" s="94">
        <f>IF(N272="snížená",J272,0)</f>
        <v>0</v>
      </c>
      <c r="BG272" s="94">
        <f>IF(N272="zákl. přenesená",J272,0)</f>
        <v>0</v>
      </c>
      <c r="BH272" s="94">
        <f>IF(N272="sníž. přenesená",J272,0)</f>
        <v>0</v>
      </c>
      <c r="BI272" s="94">
        <f>IF(N272="nulová",J272,0)</f>
        <v>0</v>
      </c>
      <c r="BJ272" s="8" t="s">
        <v>48</v>
      </c>
      <c r="BK272" s="94">
        <f>ROUND(I272*H272,2)</f>
        <v>0</v>
      </c>
      <c r="BL272" s="8" t="s">
        <v>81</v>
      </c>
      <c r="BM272" s="93" t="s">
        <v>394</v>
      </c>
    </row>
    <row r="273" spans="2:65" s="1" customFormat="1" ht="39" x14ac:dyDescent="0.2">
      <c r="B273" s="17"/>
      <c r="D273" s="95" t="s">
        <v>82</v>
      </c>
      <c r="F273" s="96" t="s">
        <v>395</v>
      </c>
      <c r="I273" s="97"/>
      <c r="L273" s="17"/>
      <c r="M273" s="98"/>
      <c r="T273" s="30"/>
      <c r="AT273" s="8" t="s">
        <v>82</v>
      </c>
      <c r="AU273" s="8" t="s">
        <v>49</v>
      </c>
    </row>
    <row r="274" spans="2:65" s="1" customFormat="1" ht="19.5" x14ac:dyDescent="0.2">
      <c r="B274" s="17"/>
      <c r="D274" s="95" t="s">
        <v>83</v>
      </c>
      <c r="F274" s="99" t="s">
        <v>365</v>
      </c>
      <c r="I274" s="97"/>
      <c r="L274" s="17"/>
      <c r="M274" s="98"/>
      <c r="T274" s="30"/>
      <c r="AT274" s="8" t="s">
        <v>83</v>
      </c>
      <c r="AU274" s="8" t="s">
        <v>49</v>
      </c>
    </row>
    <row r="275" spans="2:65" s="7" customFormat="1" x14ac:dyDescent="0.2">
      <c r="B275" s="100"/>
      <c r="D275" s="95" t="s">
        <v>99</v>
      </c>
      <c r="E275" s="101" t="s">
        <v>0</v>
      </c>
      <c r="F275" s="102" t="s">
        <v>396</v>
      </c>
      <c r="H275" s="103">
        <v>576</v>
      </c>
      <c r="I275" s="104"/>
      <c r="L275" s="100"/>
      <c r="M275" s="105"/>
      <c r="T275" s="106"/>
      <c r="AT275" s="101" t="s">
        <v>99</v>
      </c>
      <c r="AU275" s="101" t="s">
        <v>49</v>
      </c>
      <c r="AV275" s="7" t="s">
        <v>49</v>
      </c>
      <c r="AW275" s="7" t="s">
        <v>18</v>
      </c>
      <c r="AX275" s="7" t="s">
        <v>48</v>
      </c>
      <c r="AY275" s="101" t="s">
        <v>76</v>
      </c>
    </row>
    <row r="276" spans="2:65" s="1" customFormat="1" ht="24.2" customHeight="1" x14ac:dyDescent="0.2">
      <c r="B276" s="17"/>
      <c r="C276" s="82" t="s">
        <v>132</v>
      </c>
      <c r="D276" s="82" t="s">
        <v>78</v>
      </c>
      <c r="E276" s="83" t="s">
        <v>397</v>
      </c>
      <c r="F276" s="84" t="s">
        <v>398</v>
      </c>
      <c r="G276" s="85" t="s">
        <v>79</v>
      </c>
      <c r="H276" s="86">
        <v>99</v>
      </c>
      <c r="I276" s="87"/>
      <c r="J276" s="88">
        <f>ROUND(I276*H276,2)</f>
        <v>0</v>
      </c>
      <c r="K276" s="84" t="s">
        <v>80</v>
      </c>
      <c r="L276" s="17"/>
      <c r="M276" s="89" t="s">
        <v>0</v>
      </c>
      <c r="N276" s="90" t="s">
        <v>29</v>
      </c>
      <c r="P276" s="91">
        <f>O276*H276</f>
        <v>0</v>
      </c>
      <c r="Q276" s="91">
        <v>0</v>
      </c>
      <c r="R276" s="91">
        <f>Q276*H276</f>
        <v>0</v>
      </c>
      <c r="S276" s="91">
        <v>0</v>
      </c>
      <c r="T276" s="92">
        <f>S276*H276</f>
        <v>0</v>
      </c>
      <c r="AR276" s="93" t="s">
        <v>81</v>
      </c>
      <c r="AT276" s="93" t="s">
        <v>78</v>
      </c>
      <c r="AU276" s="93" t="s">
        <v>49</v>
      </c>
      <c r="AY276" s="8" t="s">
        <v>76</v>
      </c>
      <c r="BE276" s="94">
        <f>IF(N276="základní",J276,0)</f>
        <v>0</v>
      </c>
      <c r="BF276" s="94">
        <f>IF(N276="snížená",J276,0)</f>
        <v>0</v>
      </c>
      <c r="BG276" s="94">
        <f>IF(N276="zákl. přenesená",J276,0)</f>
        <v>0</v>
      </c>
      <c r="BH276" s="94">
        <f>IF(N276="sníž. přenesená",J276,0)</f>
        <v>0</v>
      </c>
      <c r="BI276" s="94">
        <f>IF(N276="nulová",J276,0)</f>
        <v>0</v>
      </c>
      <c r="BJ276" s="8" t="s">
        <v>48</v>
      </c>
      <c r="BK276" s="94">
        <f>ROUND(I276*H276,2)</f>
        <v>0</v>
      </c>
      <c r="BL276" s="8" t="s">
        <v>81</v>
      </c>
      <c r="BM276" s="93" t="s">
        <v>399</v>
      </c>
    </row>
    <row r="277" spans="2:65" s="1" customFormat="1" ht="39" x14ac:dyDescent="0.2">
      <c r="B277" s="17"/>
      <c r="D277" s="95" t="s">
        <v>82</v>
      </c>
      <c r="F277" s="96" t="s">
        <v>400</v>
      </c>
      <c r="I277" s="97"/>
      <c r="L277" s="17"/>
      <c r="M277" s="98"/>
      <c r="T277" s="30"/>
      <c r="AT277" s="8" t="s">
        <v>82</v>
      </c>
      <c r="AU277" s="8" t="s">
        <v>49</v>
      </c>
    </row>
    <row r="278" spans="2:65" s="1" customFormat="1" ht="19.5" x14ac:dyDescent="0.2">
      <c r="B278" s="17"/>
      <c r="D278" s="95" t="s">
        <v>83</v>
      </c>
      <c r="F278" s="99" t="s">
        <v>365</v>
      </c>
      <c r="I278" s="97"/>
      <c r="L278" s="17"/>
      <c r="M278" s="98"/>
      <c r="T278" s="30"/>
      <c r="AT278" s="8" t="s">
        <v>83</v>
      </c>
      <c r="AU278" s="8" t="s">
        <v>49</v>
      </c>
    </row>
    <row r="279" spans="2:65" s="7" customFormat="1" x14ac:dyDescent="0.2">
      <c r="B279" s="100"/>
      <c r="D279" s="95" t="s">
        <v>99</v>
      </c>
      <c r="E279" s="101" t="s">
        <v>0</v>
      </c>
      <c r="F279" s="102" t="s">
        <v>376</v>
      </c>
      <c r="H279" s="103">
        <v>99</v>
      </c>
      <c r="I279" s="104"/>
      <c r="L279" s="100"/>
      <c r="M279" s="105"/>
      <c r="T279" s="106"/>
      <c r="AT279" s="101" t="s">
        <v>99</v>
      </c>
      <c r="AU279" s="101" t="s">
        <v>49</v>
      </c>
      <c r="AV279" s="7" t="s">
        <v>49</v>
      </c>
      <c r="AW279" s="7" t="s">
        <v>18</v>
      </c>
      <c r="AX279" s="7" t="s">
        <v>48</v>
      </c>
      <c r="AY279" s="101" t="s">
        <v>76</v>
      </c>
    </row>
    <row r="280" spans="2:65" s="1" customFormat="1" ht="24.2" customHeight="1" x14ac:dyDescent="0.2">
      <c r="B280" s="17"/>
      <c r="C280" s="82" t="s">
        <v>133</v>
      </c>
      <c r="D280" s="82" t="s">
        <v>78</v>
      </c>
      <c r="E280" s="83" t="s">
        <v>401</v>
      </c>
      <c r="F280" s="84" t="s">
        <v>402</v>
      </c>
      <c r="G280" s="85" t="s">
        <v>79</v>
      </c>
      <c r="H280" s="86">
        <v>9</v>
      </c>
      <c r="I280" s="87"/>
      <c r="J280" s="88">
        <f>ROUND(I280*H280,2)</f>
        <v>0</v>
      </c>
      <c r="K280" s="84" t="s">
        <v>80</v>
      </c>
      <c r="L280" s="17"/>
      <c r="M280" s="89" t="s">
        <v>0</v>
      </c>
      <c r="N280" s="90" t="s">
        <v>29</v>
      </c>
      <c r="P280" s="91">
        <f>O280*H280</f>
        <v>0</v>
      </c>
      <c r="Q280" s="91">
        <v>0</v>
      </c>
      <c r="R280" s="91">
        <f>Q280*H280</f>
        <v>0</v>
      </c>
      <c r="S280" s="91">
        <v>0</v>
      </c>
      <c r="T280" s="92">
        <f>S280*H280</f>
        <v>0</v>
      </c>
      <c r="AR280" s="93" t="s">
        <v>81</v>
      </c>
      <c r="AT280" s="93" t="s">
        <v>78</v>
      </c>
      <c r="AU280" s="93" t="s">
        <v>49</v>
      </c>
      <c r="AY280" s="8" t="s">
        <v>76</v>
      </c>
      <c r="BE280" s="94">
        <f>IF(N280="základní",J280,0)</f>
        <v>0</v>
      </c>
      <c r="BF280" s="94">
        <f>IF(N280="snížená",J280,0)</f>
        <v>0</v>
      </c>
      <c r="BG280" s="94">
        <f>IF(N280="zákl. přenesená",J280,0)</f>
        <v>0</v>
      </c>
      <c r="BH280" s="94">
        <f>IF(N280="sníž. přenesená",J280,0)</f>
        <v>0</v>
      </c>
      <c r="BI280" s="94">
        <f>IF(N280="nulová",J280,0)</f>
        <v>0</v>
      </c>
      <c r="BJ280" s="8" t="s">
        <v>48</v>
      </c>
      <c r="BK280" s="94">
        <f>ROUND(I280*H280,2)</f>
        <v>0</v>
      </c>
      <c r="BL280" s="8" t="s">
        <v>81</v>
      </c>
      <c r="BM280" s="93" t="s">
        <v>403</v>
      </c>
    </row>
    <row r="281" spans="2:65" s="1" customFormat="1" ht="39" x14ac:dyDescent="0.2">
      <c r="B281" s="17"/>
      <c r="D281" s="95" t="s">
        <v>82</v>
      </c>
      <c r="F281" s="96" t="s">
        <v>404</v>
      </c>
      <c r="I281" s="97"/>
      <c r="L281" s="17"/>
      <c r="M281" s="98"/>
      <c r="T281" s="30"/>
      <c r="AT281" s="8" t="s">
        <v>82</v>
      </c>
      <c r="AU281" s="8" t="s">
        <v>49</v>
      </c>
    </row>
    <row r="282" spans="2:65" s="1" customFormat="1" ht="19.5" x14ac:dyDescent="0.2">
      <c r="B282" s="17"/>
      <c r="D282" s="95" t="s">
        <v>83</v>
      </c>
      <c r="F282" s="99" t="s">
        <v>365</v>
      </c>
      <c r="I282" s="97"/>
      <c r="L282" s="17"/>
      <c r="M282" s="98"/>
      <c r="T282" s="30"/>
      <c r="AT282" s="8" t="s">
        <v>83</v>
      </c>
      <c r="AU282" s="8" t="s">
        <v>49</v>
      </c>
    </row>
    <row r="283" spans="2:65" s="7" customFormat="1" x14ac:dyDescent="0.2">
      <c r="B283" s="100"/>
      <c r="D283" s="95" t="s">
        <v>99</v>
      </c>
      <c r="E283" s="101" t="s">
        <v>0</v>
      </c>
      <c r="F283" s="102" t="s">
        <v>381</v>
      </c>
      <c r="H283" s="103">
        <v>9</v>
      </c>
      <c r="I283" s="104"/>
      <c r="L283" s="100"/>
      <c r="M283" s="105"/>
      <c r="T283" s="106"/>
      <c r="AT283" s="101" t="s">
        <v>99</v>
      </c>
      <c r="AU283" s="101" t="s">
        <v>49</v>
      </c>
      <c r="AV283" s="7" t="s">
        <v>49</v>
      </c>
      <c r="AW283" s="7" t="s">
        <v>18</v>
      </c>
      <c r="AX283" s="7" t="s">
        <v>48</v>
      </c>
      <c r="AY283" s="101" t="s">
        <v>76</v>
      </c>
    </row>
    <row r="284" spans="2:65" s="1" customFormat="1" ht="24.2" customHeight="1" x14ac:dyDescent="0.2">
      <c r="B284" s="17"/>
      <c r="C284" s="82" t="s">
        <v>134</v>
      </c>
      <c r="D284" s="82" t="s">
        <v>78</v>
      </c>
      <c r="E284" s="83" t="s">
        <v>405</v>
      </c>
      <c r="F284" s="84" t="s">
        <v>406</v>
      </c>
      <c r="G284" s="85" t="s">
        <v>79</v>
      </c>
      <c r="H284" s="86">
        <v>4</v>
      </c>
      <c r="I284" s="87"/>
      <c r="J284" s="88">
        <f>ROUND(I284*H284,2)</f>
        <v>0</v>
      </c>
      <c r="K284" s="84" t="s">
        <v>80</v>
      </c>
      <c r="L284" s="17"/>
      <c r="M284" s="89" t="s">
        <v>0</v>
      </c>
      <c r="N284" s="90" t="s">
        <v>29</v>
      </c>
      <c r="P284" s="91">
        <f>O284*H284</f>
        <v>0</v>
      </c>
      <c r="Q284" s="91">
        <v>1.281E-2</v>
      </c>
      <c r="R284" s="91">
        <f>Q284*H284</f>
        <v>5.1240000000000001E-2</v>
      </c>
      <c r="S284" s="91">
        <v>0</v>
      </c>
      <c r="T284" s="92">
        <f>S284*H284</f>
        <v>0</v>
      </c>
      <c r="AR284" s="93" t="s">
        <v>81</v>
      </c>
      <c r="AT284" s="93" t="s">
        <v>78</v>
      </c>
      <c r="AU284" s="93" t="s">
        <v>49</v>
      </c>
      <c r="AY284" s="8" t="s">
        <v>76</v>
      </c>
      <c r="BE284" s="94">
        <f>IF(N284="základní",J284,0)</f>
        <v>0</v>
      </c>
      <c r="BF284" s="94">
        <f>IF(N284="snížená",J284,0)</f>
        <v>0</v>
      </c>
      <c r="BG284" s="94">
        <f>IF(N284="zákl. přenesená",J284,0)</f>
        <v>0</v>
      </c>
      <c r="BH284" s="94">
        <f>IF(N284="sníž. přenesená",J284,0)</f>
        <v>0</v>
      </c>
      <c r="BI284" s="94">
        <f>IF(N284="nulová",J284,0)</f>
        <v>0</v>
      </c>
      <c r="BJ284" s="8" t="s">
        <v>48</v>
      </c>
      <c r="BK284" s="94">
        <f>ROUND(I284*H284,2)</f>
        <v>0</v>
      </c>
      <c r="BL284" s="8" t="s">
        <v>81</v>
      </c>
      <c r="BM284" s="93" t="s">
        <v>407</v>
      </c>
    </row>
    <row r="285" spans="2:65" s="1" customFormat="1" ht="29.25" x14ac:dyDescent="0.2">
      <c r="B285" s="17"/>
      <c r="D285" s="95" t="s">
        <v>82</v>
      </c>
      <c r="F285" s="96" t="s">
        <v>408</v>
      </c>
      <c r="I285" s="97"/>
      <c r="L285" s="17"/>
      <c r="M285" s="98"/>
      <c r="T285" s="30"/>
      <c r="AT285" s="8" t="s">
        <v>82</v>
      </c>
      <c r="AU285" s="8" t="s">
        <v>49</v>
      </c>
    </row>
    <row r="286" spans="2:65" s="1" customFormat="1" ht="19.5" x14ac:dyDescent="0.2">
      <c r="B286" s="17"/>
      <c r="D286" s="95" t="s">
        <v>83</v>
      </c>
      <c r="F286" s="99" t="s">
        <v>409</v>
      </c>
      <c r="I286" s="97"/>
      <c r="L286" s="17"/>
      <c r="M286" s="98"/>
      <c r="T286" s="30"/>
      <c r="AT286" s="8" t="s">
        <v>83</v>
      </c>
      <c r="AU286" s="8" t="s">
        <v>49</v>
      </c>
    </row>
    <row r="287" spans="2:65" s="1" customFormat="1" ht="24.2" customHeight="1" x14ac:dyDescent="0.2">
      <c r="B287" s="17"/>
      <c r="C287" s="82" t="s">
        <v>135</v>
      </c>
      <c r="D287" s="82" t="s">
        <v>78</v>
      </c>
      <c r="E287" s="83" t="s">
        <v>410</v>
      </c>
      <c r="F287" s="84" t="s">
        <v>411</v>
      </c>
      <c r="G287" s="85" t="s">
        <v>79</v>
      </c>
      <c r="H287" s="86">
        <v>7</v>
      </c>
      <c r="I287" s="87"/>
      <c r="J287" s="88">
        <f>ROUND(I287*H287,2)</f>
        <v>0</v>
      </c>
      <c r="K287" s="84" t="s">
        <v>80</v>
      </c>
      <c r="L287" s="17"/>
      <c r="M287" s="89" t="s">
        <v>0</v>
      </c>
      <c r="N287" s="90" t="s">
        <v>29</v>
      </c>
      <c r="P287" s="91">
        <f>O287*H287</f>
        <v>0</v>
      </c>
      <c r="Q287" s="91">
        <v>2.1350000000000001E-2</v>
      </c>
      <c r="R287" s="91">
        <f>Q287*H287</f>
        <v>0.14945</v>
      </c>
      <c r="S287" s="91">
        <v>0</v>
      </c>
      <c r="T287" s="92">
        <f>S287*H287</f>
        <v>0</v>
      </c>
      <c r="AR287" s="93" t="s">
        <v>81</v>
      </c>
      <c r="AT287" s="93" t="s">
        <v>78</v>
      </c>
      <c r="AU287" s="93" t="s">
        <v>49</v>
      </c>
      <c r="AY287" s="8" t="s">
        <v>76</v>
      </c>
      <c r="BE287" s="94">
        <f>IF(N287="základní",J287,0)</f>
        <v>0</v>
      </c>
      <c r="BF287" s="94">
        <f>IF(N287="snížená",J287,0)</f>
        <v>0</v>
      </c>
      <c r="BG287" s="94">
        <f>IF(N287="zákl. přenesená",J287,0)</f>
        <v>0</v>
      </c>
      <c r="BH287" s="94">
        <f>IF(N287="sníž. přenesená",J287,0)</f>
        <v>0</v>
      </c>
      <c r="BI287" s="94">
        <f>IF(N287="nulová",J287,0)</f>
        <v>0</v>
      </c>
      <c r="BJ287" s="8" t="s">
        <v>48</v>
      </c>
      <c r="BK287" s="94">
        <f>ROUND(I287*H287,2)</f>
        <v>0</v>
      </c>
      <c r="BL287" s="8" t="s">
        <v>81</v>
      </c>
      <c r="BM287" s="93" t="s">
        <v>412</v>
      </c>
    </row>
    <row r="288" spans="2:65" s="1" customFormat="1" ht="29.25" x14ac:dyDescent="0.2">
      <c r="B288" s="17"/>
      <c r="D288" s="95" t="s">
        <v>82</v>
      </c>
      <c r="F288" s="96" t="s">
        <v>413</v>
      </c>
      <c r="I288" s="97"/>
      <c r="L288" s="17"/>
      <c r="M288" s="98"/>
      <c r="T288" s="30"/>
      <c r="AT288" s="8" t="s">
        <v>82</v>
      </c>
      <c r="AU288" s="8" t="s">
        <v>49</v>
      </c>
    </row>
    <row r="289" spans="2:65" s="1" customFormat="1" ht="29.25" x14ac:dyDescent="0.2">
      <c r="B289" s="17"/>
      <c r="D289" s="95" t="s">
        <v>83</v>
      </c>
      <c r="F289" s="99" t="s">
        <v>414</v>
      </c>
      <c r="I289" s="97"/>
      <c r="L289" s="17"/>
      <c r="M289" s="98"/>
      <c r="T289" s="30"/>
      <c r="AT289" s="8" t="s">
        <v>83</v>
      </c>
      <c r="AU289" s="8" t="s">
        <v>49</v>
      </c>
    </row>
    <row r="290" spans="2:65" s="1" customFormat="1" ht="24.2" customHeight="1" x14ac:dyDescent="0.2">
      <c r="B290" s="17"/>
      <c r="C290" s="82" t="s">
        <v>136</v>
      </c>
      <c r="D290" s="82" t="s">
        <v>78</v>
      </c>
      <c r="E290" s="83" t="s">
        <v>415</v>
      </c>
      <c r="F290" s="84" t="s">
        <v>416</v>
      </c>
      <c r="G290" s="85" t="s">
        <v>79</v>
      </c>
      <c r="H290" s="86">
        <v>2</v>
      </c>
      <c r="I290" s="87"/>
      <c r="J290" s="88">
        <f>ROUND(I290*H290,2)</f>
        <v>0</v>
      </c>
      <c r="K290" s="84" t="s">
        <v>80</v>
      </c>
      <c r="L290" s="17"/>
      <c r="M290" s="89" t="s">
        <v>0</v>
      </c>
      <c r="N290" s="90" t="s">
        <v>29</v>
      </c>
      <c r="P290" s="91">
        <f>O290*H290</f>
        <v>0</v>
      </c>
      <c r="Q290" s="91">
        <v>2.989E-2</v>
      </c>
      <c r="R290" s="91">
        <f>Q290*H290</f>
        <v>5.978E-2</v>
      </c>
      <c r="S290" s="91">
        <v>0</v>
      </c>
      <c r="T290" s="92">
        <f>S290*H290</f>
        <v>0</v>
      </c>
      <c r="AR290" s="93" t="s">
        <v>81</v>
      </c>
      <c r="AT290" s="93" t="s">
        <v>78</v>
      </c>
      <c r="AU290" s="93" t="s">
        <v>49</v>
      </c>
      <c r="AY290" s="8" t="s">
        <v>76</v>
      </c>
      <c r="BE290" s="94">
        <f>IF(N290="základní",J290,0)</f>
        <v>0</v>
      </c>
      <c r="BF290" s="94">
        <f>IF(N290="snížená",J290,0)</f>
        <v>0</v>
      </c>
      <c r="BG290" s="94">
        <f>IF(N290="zákl. přenesená",J290,0)</f>
        <v>0</v>
      </c>
      <c r="BH290" s="94">
        <f>IF(N290="sníž. přenesená",J290,0)</f>
        <v>0</v>
      </c>
      <c r="BI290" s="94">
        <f>IF(N290="nulová",J290,0)</f>
        <v>0</v>
      </c>
      <c r="BJ290" s="8" t="s">
        <v>48</v>
      </c>
      <c r="BK290" s="94">
        <f>ROUND(I290*H290,2)</f>
        <v>0</v>
      </c>
      <c r="BL290" s="8" t="s">
        <v>81</v>
      </c>
      <c r="BM290" s="93" t="s">
        <v>417</v>
      </c>
    </row>
    <row r="291" spans="2:65" s="1" customFormat="1" ht="29.25" x14ac:dyDescent="0.2">
      <c r="B291" s="17"/>
      <c r="D291" s="95" t="s">
        <v>82</v>
      </c>
      <c r="F291" s="96" t="s">
        <v>418</v>
      </c>
      <c r="I291" s="97"/>
      <c r="L291" s="17"/>
      <c r="M291" s="98"/>
      <c r="T291" s="30"/>
      <c r="AT291" s="8" t="s">
        <v>82</v>
      </c>
      <c r="AU291" s="8" t="s">
        <v>49</v>
      </c>
    </row>
    <row r="292" spans="2:65" s="1" customFormat="1" ht="19.5" x14ac:dyDescent="0.2">
      <c r="B292" s="17"/>
      <c r="D292" s="95" t="s">
        <v>83</v>
      </c>
      <c r="F292" s="99" t="s">
        <v>419</v>
      </c>
      <c r="I292" s="97"/>
      <c r="L292" s="17"/>
      <c r="M292" s="98"/>
      <c r="T292" s="30"/>
      <c r="AT292" s="8" t="s">
        <v>83</v>
      </c>
      <c r="AU292" s="8" t="s">
        <v>49</v>
      </c>
    </row>
    <row r="293" spans="2:65" s="1" customFormat="1" ht="24.2" customHeight="1" x14ac:dyDescent="0.2">
      <c r="B293" s="17"/>
      <c r="C293" s="82" t="s">
        <v>137</v>
      </c>
      <c r="D293" s="82" t="s">
        <v>78</v>
      </c>
      <c r="E293" s="83" t="s">
        <v>420</v>
      </c>
      <c r="F293" s="84" t="s">
        <v>421</v>
      </c>
      <c r="G293" s="85" t="s">
        <v>79</v>
      </c>
      <c r="H293" s="86">
        <v>1</v>
      </c>
      <c r="I293" s="87"/>
      <c r="J293" s="88">
        <f>ROUND(I293*H293,2)</f>
        <v>0</v>
      </c>
      <c r="K293" s="84" t="s">
        <v>80</v>
      </c>
      <c r="L293" s="17"/>
      <c r="M293" s="89" t="s">
        <v>0</v>
      </c>
      <c r="N293" s="90" t="s">
        <v>29</v>
      </c>
      <c r="P293" s="91">
        <f>O293*H293</f>
        <v>0</v>
      </c>
      <c r="Q293" s="91">
        <v>4.6980000000000001E-2</v>
      </c>
      <c r="R293" s="91">
        <f>Q293*H293</f>
        <v>4.6980000000000001E-2</v>
      </c>
      <c r="S293" s="91">
        <v>0</v>
      </c>
      <c r="T293" s="92">
        <f>S293*H293</f>
        <v>0</v>
      </c>
      <c r="AR293" s="93" t="s">
        <v>81</v>
      </c>
      <c r="AT293" s="93" t="s">
        <v>78</v>
      </c>
      <c r="AU293" s="93" t="s">
        <v>49</v>
      </c>
      <c r="AY293" s="8" t="s">
        <v>76</v>
      </c>
      <c r="BE293" s="94">
        <f>IF(N293="základní",J293,0)</f>
        <v>0</v>
      </c>
      <c r="BF293" s="94">
        <f>IF(N293="snížená",J293,0)</f>
        <v>0</v>
      </c>
      <c r="BG293" s="94">
        <f>IF(N293="zákl. přenesená",J293,0)</f>
        <v>0</v>
      </c>
      <c r="BH293" s="94">
        <f>IF(N293="sníž. přenesená",J293,0)</f>
        <v>0</v>
      </c>
      <c r="BI293" s="94">
        <f>IF(N293="nulová",J293,0)</f>
        <v>0</v>
      </c>
      <c r="BJ293" s="8" t="s">
        <v>48</v>
      </c>
      <c r="BK293" s="94">
        <f>ROUND(I293*H293,2)</f>
        <v>0</v>
      </c>
      <c r="BL293" s="8" t="s">
        <v>81</v>
      </c>
      <c r="BM293" s="93" t="s">
        <v>422</v>
      </c>
    </row>
    <row r="294" spans="2:65" s="1" customFormat="1" ht="29.25" x14ac:dyDescent="0.2">
      <c r="B294" s="17"/>
      <c r="D294" s="95" t="s">
        <v>82</v>
      </c>
      <c r="F294" s="96" t="s">
        <v>423</v>
      </c>
      <c r="I294" s="97"/>
      <c r="L294" s="17"/>
      <c r="M294" s="98"/>
      <c r="T294" s="30"/>
      <c r="AT294" s="8" t="s">
        <v>82</v>
      </c>
      <c r="AU294" s="8" t="s">
        <v>49</v>
      </c>
    </row>
    <row r="295" spans="2:65" s="1" customFormat="1" ht="19.5" x14ac:dyDescent="0.2">
      <c r="B295" s="17"/>
      <c r="D295" s="95" t="s">
        <v>83</v>
      </c>
      <c r="F295" s="99" t="s">
        <v>424</v>
      </c>
      <c r="I295" s="97"/>
      <c r="L295" s="17"/>
      <c r="M295" s="98"/>
      <c r="T295" s="30"/>
      <c r="AT295" s="8" t="s">
        <v>83</v>
      </c>
      <c r="AU295" s="8" t="s">
        <v>49</v>
      </c>
    </row>
    <row r="296" spans="2:65" s="1" customFormat="1" ht="24.2" customHeight="1" x14ac:dyDescent="0.2">
      <c r="B296" s="17"/>
      <c r="C296" s="82" t="s">
        <v>138</v>
      </c>
      <c r="D296" s="82" t="s">
        <v>78</v>
      </c>
      <c r="E296" s="83" t="s">
        <v>425</v>
      </c>
      <c r="F296" s="84" t="s">
        <v>426</v>
      </c>
      <c r="G296" s="85" t="s">
        <v>79</v>
      </c>
      <c r="H296" s="86">
        <v>1</v>
      </c>
      <c r="I296" s="87"/>
      <c r="J296" s="88">
        <f>ROUND(I296*H296,2)</f>
        <v>0</v>
      </c>
      <c r="K296" s="84" t="s">
        <v>80</v>
      </c>
      <c r="L296" s="17"/>
      <c r="M296" s="89" t="s">
        <v>0</v>
      </c>
      <c r="N296" s="90" t="s">
        <v>29</v>
      </c>
      <c r="P296" s="91">
        <f>O296*H296</f>
        <v>0</v>
      </c>
      <c r="Q296" s="91">
        <v>5.978E-2</v>
      </c>
      <c r="R296" s="91">
        <f>Q296*H296</f>
        <v>5.978E-2</v>
      </c>
      <c r="S296" s="91">
        <v>0</v>
      </c>
      <c r="T296" s="92">
        <f>S296*H296</f>
        <v>0</v>
      </c>
      <c r="AR296" s="93" t="s">
        <v>81</v>
      </c>
      <c r="AT296" s="93" t="s">
        <v>78</v>
      </c>
      <c r="AU296" s="93" t="s">
        <v>49</v>
      </c>
      <c r="AY296" s="8" t="s">
        <v>76</v>
      </c>
      <c r="BE296" s="94">
        <f>IF(N296="základní",J296,0)</f>
        <v>0</v>
      </c>
      <c r="BF296" s="94">
        <f>IF(N296="snížená",J296,0)</f>
        <v>0</v>
      </c>
      <c r="BG296" s="94">
        <f>IF(N296="zákl. přenesená",J296,0)</f>
        <v>0</v>
      </c>
      <c r="BH296" s="94">
        <f>IF(N296="sníž. přenesená",J296,0)</f>
        <v>0</v>
      </c>
      <c r="BI296" s="94">
        <f>IF(N296="nulová",J296,0)</f>
        <v>0</v>
      </c>
      <c r="BJ296" s="8" t="s">
        <v>48</v>
      </c>
      <c r="BK296" s="94">
        <f>ROUND(I296*H296,2)</f>
        <v>0</v>
      </c>
      <c r="BL296" s="8" t="s">
        <v>81</v>
      </c>
      <c r="BM296" s="93" t="s">
        <v>427</v>
      </c>
    </row>
    <row r="297" spans="2:65" s="1" customFormat="1" ht="29.25" x14ac:dyDescent="0.2">
      <c r="B297" s="17"/>
      <c r="D297" s="95" t="s">
        <v>82</v>
      </c>
      <c r="F297" s="96" t="s">
        <v>428</v>
      </c>
      <c r="I297" s="97"/>
      <c r="L297" s="17"/>
      <c r="M297" s="98"/>
      <c r="T297" s="30"/>
      <c r="AT297" s="8" t="s">
        <v>82</v>
      </c>
      <c r="AU297" s="8" t="s">
        <v>49</v>
      </c>
    </row>
    <row r="298" spans="2:65" s="1" customFormat="1" ht="19.5" x14ac:dyDescent="0.2">
      <c r="B298" s="17"/>
      <c r="D298" s="95" t="s">
        <v>83</v>
      </c>
      <c r="F298" s="99" t="s">
        <v>429</v>
      </c>
      <c r="I298" s="97"/>
      <c r="L298" s="17"/>
      <c r="M298" s="98"/>
      <c r="T298" s="30"/>
      <c r="AT298" s="8" t="s">
        <v>83</v>
      </c>
      <c r="AU298" s="8" t="s">
        <v>49</v>
      </c>
    </row>
    <row r="299" spans="2:65" s="6" customFormat="1" ht="22.9" customHeight="1" x14ac:dyDescent="0.2">
      <c r="B299" s="70"/>
      <c r="D299" s="71" t="s">
        <v>46</v>
      </c>
      <c r="E299" s="80" t="s">
        <v>141</v>
      </c>
      <c r="F299" s="80" t="s">
        <v>142</v>
      </c>
      <c r="I299" s="73"/>
      <c r="J299" s="81">
        <f>BK299</f>
        <v>0</v>
      </c>
      <c r="L299" s="70"/>
      <c r="M299" s="75"/>
      <c r="P299" s="76">
        <f>SUM(P300:P301)</f>
        <v>0</v>
      </c>
      <c r="R299" s="76">
        <f>SUM(R300:R301)</f>
        <v>0</v>
      </c>
      <c r="T299" s="77">
        <f>SUM(T300:T301)</f>
        <v>0</v>
      </c>
      <c r="AR299" s="71" t="s">
        <v>48</v>
      </c>
      <c r="AT299" s="78" t="s">
        <v>46</v>
      </c>
      <c r="AU299" s="78" t="s">
        <v>48</v>
      </c>
      <c r="AY299" s="71" t="s">
        <v>76</v>
      </c>
      <c r="BK299" s="79">
        <f>SUM(BK300:BK301)</f>
        <v>0</v>
      </c>
    </row>
    <row r="300" spans="2:65" s="1" customFormat="1" ht="24.2" customHeight="1" x14ac:dyDescent="0.2">
      <c r="B300" s="17"/>
      <c r="C300" s="82" t="s">
        <v>139</v>
      </c>
      <c r="D300" s="82" t="s">
        <v>78</v>
      </c>
      <c r="E300" s="83" t="s">
        <v>143</v>
      </c>
      <c r="F300" s="84" t="s">
        <v>144</v>
      </c>
      <c r="G300" s="85" t="s">
        <v>140</v>
      </c>
      <c r="H300" s="86">
        <v>0.36699999999999999</v>
      </c>
      <c r="I300" s="87"/>
      <c r="J300" s="88">
        <f>ROUND(I300*H300,2)</f>
        <v>0</v>
      </c>
      <c r="K300" s="84" t="s">
        <v>80</v>
      </c>
      <c r="L300" s="17"/>
      <c r="M300" s="89" t="s">
        <v>0</v>
      </c>
      <c r="N300" s="90" t="s">
        <v>29</v>
      </c>
      <c r="P300" s="91">
        <f>O300*H300</f>
        <v>0</v>
      </c>
      <c r="Q300" s="91">
        <v>0</v>
      </c>
      <c r="R300" s="91">
        <f>Q300*H300</f>
        <v>0</v>
      </c>
      <c r="S300" s="91">
        <v>0</v>
      </c>
      <c r="T300" s="92">
        <f>S300*H300</f>
        <v>0</v>
      </c>
      <c r="AR300" s="93" t="s">
        <v>81</v>
      </c>
      <c r="AT300" s="93" t="s">
        <v>78</v>
      </c>
      <c r="AU300" s="93" t="s">
        <v>49</v>
      </c>
      <c r="AY300" s="8" t="s">
        <v>76</v>
      </c>
      <c r="BE300" s="94">
        <f>IF(N300="základní",J300,0)</f>
        <v>0</v>
      </c>
      <c r="BF300" s="94">
        <f>IF(N300="snížená",J300,0)</f>
        <v>0</v>
      </c>
      <c r="BG300" s="94">
        <f>IF(N300="zákl. přenesená",J300,0)</f>
        <v>0</v>
      </c>
      <c r="BH300" s="94">
        <f>IF(N300="sníž. přenesená",J300,0)</f>
        <v>0</v>
      </c>
      <c r="BI300" s="94">
        <f>IF(N300="nulová",J300,0)</f>
        <v>0</v>
      </c>
      <c r="BJ300" s="8" t="s">
        <v>48</v>
      </c>
      <c r="BK300" s="94">
        <f>ROUND(I300*H300,2)</f>
        <v>0</v>
      </c>
      <c r="BL300" s="8" t="s">
        <v>81</v>
      </c>
      <c r="BM300" s="93" t="s">
        <v>430</v>
      </c>
    </row>
    <row r="301" spans="2:65" s="1" customFormat="1" ht="19.5" x14ac:dyDescent="0.2">
      <c r="B301" s="17"/>
      <c r="D301" s="95" t="s">
        <v>82</v>
      </c>
      <c r="F301" s="96" t="s">
        <v>431</v>
      </c>
      <c r="I301" s="97"/>
      <c r="L301" s="17"/>
      <c r="M301" s="107"/>
      <c r="N301" s="108"/>
      <c r="O301" s="108"/>
      <c r="P301" s="108"/>
      <c r="Q301" s="108"/>
      <c r="R301" s="108"/>
      <c r="S301" s="108"/>
      <c r="T301" s="109"/>
      <c r="AT301" s="8" t="s">
        <v>82</v>
      </c>
      <c r="AU301" s="8" t="s">
        <v>49</v>
      </c>
    </row>
    <row r="302" spans="2:65" s="1" customFormat="1" ht="6.95" customHeight="1" x14ac:dyDescent="0.2">
      <c r="B302" s="23"/>
      <c r="C302" s="24"/>
      <c r="D302" s="24"/>
      <c r="E302" s="24"/>
      <c r="F302" s="24"/>
      <c r="G302" s="24"/>
      <c r="H302" s="24"/>
      <c r="I302" s="24"/>
      <c r="J302" s="24"/>
      <c r="K302" s="24"/>
      <c r="L302" s="17"/>
    </row>
  </sheetData>
  <sheetProtection algorithmName="SHA-512" hashValue="QohCyHiAdA7IM61ljPMm1eN8viB83eNuzVYmRF4oz2sUd00mjlwO/Dru5Ll8uGGQR4zK1yjnFKs1tC7L1+jCwA==" saltValue="0pwQWW+8ob996c2No27QbDDOyIv4VF9Ldh0PKrpkRaYD9swM6oiBgDI+2RHd+4cQF0Dq3dDusQQV14Ah+Z4/ug==" spinCount="100000" sheet="1" objects="1" scenarios="1" formatColumns="0" formatRows="0" autoFilter="0"/>
  <autoFilter ref="C118:K301" xr:uid="{00000000-0009-0000-0000-000002000000}"/>
  <mergeCells count="9">
    <mergeCell ref="E87:H87"/>
    <mergeCell ref="E109:H109"/>
    <mergeCell ref="E111:H111"/>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IO 800-1-soupis prací-Kácen...</vt:lpstr>
      <vt:lpstr>'IO 800-1-soupis prací-Kácen...'!Názvy_tisku</vt:lpstr>
      <vt:lpstr>'IO 800-1-soupis prací-Kácen...'!Oblast_tisku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CLT01\Jana Janíková</dc:creator>
  <cp:lastModifiedBy>Strnad Jiří Ing.</cp:lastModifiedBy>
  <dcterms:created xsi:type="dcterms:W3CDTF">2024-11-22T16:24:37Z</dcterms:created>
  <dcterms:modified xsi:type="dcterms:W3CDTF">2026-01-20T06:24:42Z</dcterms:modified>
</cp:coreProperties>
</file>