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ludek.novotny\Downloads\"/>
    </mc:Choice>
  </mc:AlternateContent>
  <bookViews>
    <workbookView xWindow="0" yWindow="0" windowWidth="0" windowHeight="0"/>
  </bookViews>
  <sheets>
    <sheet name="Rekapitulace stavby" sheetId="1" r:id="rId1"/>
    <sheet name="SO 101 - Komunikace" sheetId="2" r:id="rId2"/>
    <sheet name="SO 401 - Elektroinstalace..." sheetId="3" r:id="rId3"/>
    <sheet name="VON - Vedlejší rozpočtové..." sheetId="4" r:id="rId4"/>
    <sheet name="Pokyny pro vyplnění" sheetId="5" r:id="rId5"/>
  </sheets>
  <definedNames>
    <definedName name="_xlnm.Print_Area" localSheetId="0">'Rekapitulace stavby'!$D$4:$AO$36,'Rekapitulace stavby'!$C$42:$AQ$58</definedName>
    <definedName name="_xlnm.Print_Titles" localSheetId="0">'Rekapitulace stavby'!$52:$52</definedName>
    <definedName name="_xlnm._FilterDatabase" localSheetId="1" hidden="1">'SO 101 - Komunikace'!$C$87:$K$470</definedName>
    <definedName name="_xlnm.Print_Area" localSheetId="1">'SO 101 - Komunikace'!$C$4:$J$39,'SO 101 - Komunikace'!$C$45:$J$69,'SO 101 - Komunikace'!$C$75:$K$470</definedName>
    <definedName name="_xlnm.Print_Titles" localSheetId="1">'SO 101 - Komunikace'!$87:$87</definedName>
    <definedName name="_xlnm._FilterDatabase" localSheetId="2" hidden="1">'SO 401 - Elektroinstalace...'!$C$80:$K$107</definedName>
    <definedName name="_xlnm.Print_Area" localSheetId="2">'SO 401 - Elektroinstalace...'!$C$4:$J$39,'SO 401 - Elektroinstalace...'!$C$45:$J$62,'SO 401 - Elektroinstalace...'!$C$68:$K$107</definedName>
    <definedName name="_xlnm.Print_Titles" localSheetId="2">'SO 401 - Elektroinstalace...'!$80:$80</definedName>
    <definedName name="_xlnm._FilterDatabase" localSheetId="3" hidden="1">'VON - Vedlejší rozpočtové...'!$C$79:$K$94</definedName>
    <definedName name="_xlnm.Print_Area" localSheetId="3">'VON - Vedlejší rozpočtové...'!$C$4:$J$39,'VON - Vedlejší rozpočtové...'!$C$45:$J$61,'VON - Vedlejší rozpočtové...'!$C$67:$K$94</definedName>
    <definedName name="_xlnm.Print_Titles" localSheetId="3">'VON - Vedlejší rozpočtové...'!$79:$79</definedName>
    <definedName name="_xlnm.Print_Area" localSheetId="4">'Pokyny pro vyplnění'!$B$2:$K$71,'Pokyny pro vyplnění'!$B$74:$K$118,'Pokyny pro vyplnění'!$B$121:$K$161,'Pokyny pro vyplnění'!$B$164:$K$219</definedName>
  </definedNames>
  <calcPr/>
</workbook>
</file>

<file path=xl/calcChain.xml><?xml version="1.0" encoding="utf-8"?>
<calcChain xmlns="http://schemas.openxmlformats.org/spreadsheetml/2006/main">
  <c i="4" l="1" r="J37"/>
  <c r="J36"/>
  <c i="1" r="AY57"/>
  <c i="4" r="J35"/>
  <c i="1" r="AX57"/>
  <c i="4" r="BI94"/>
  <c r="BH94"/>
  <c r="BG94"/>
  <c r="BF94"/>
  <c r="T94"/>
  <c r="R94"/>
  <c r="P94"/>
  <c r="BI93"/>
  <c r="BH93"/>
  <c r="BG93"/>
  <c r="BF93"/>
  <c r="T93"/>
  <c r="R93"/>
  <c r="P93"/>
  <c r="BI91"/>
  <c r="BH91"/>
  <c r="BG91"/>
  <c r="BF91"/>
  <c r="T91"/>
  <c r="R91"/>
  <c r="P91"/>
  <c r="BI90"/>
  <c r="BH90"/>
  <c r="BG90"/>
  <c r="BF90"/>
  <c r="T90"/>
  <c r="R90"/>
  <c r="P90"/>
  <c r="BI89"/>
  <c r="BH89"/>
  <c r="BG89"/>
  <c r="BF89"/>
  <c r="T89"/>
  <c r="R89"/>
  <c r="P89"/>
  <c r="BI88"/>
  <c r="BH88"/>
  <c r="BG88"/>
  <c r="BF88"/>
  <c r="T88"/>
  <c r="R88"/>
  <c r="P88"/>
  <c r="BI87"/>
  <c r="BH87"/>
  <c r="BG87"/>
  <c r="BF87"/>
  <c r="T87"/>
  <c r="R87"/>
  <c r="P87"/>
  <c r="BI86"/>
  <c r="BH86"/>
  <c r="BG86"/>
  <c r="BF86"/>
  <c r="T86"/>
  <c r="R86"/>
  <c r="P86"/>
  <c r="BI85"/>
  <c r="BH85"/>
  <c r="BG85"/>
  <c r="BF85"/>
  <c r="T85"/>
  <c r="R85"/>
  <c r="P85"/>
  <c r="BI84"/>
  <c r="BH84"/>
  <c r="BG84"/>
  <c r="BF84"/>
  <c r="T84"/>
  <c r="R84"/>
  <c r="P84"/>
  <c r="BI83"/>
  <c r="BH83"/>
  <c r="BG83"/>
  <c r="BF83"/>
  <c r="T83"/>
  <c r="R83"/>
  <c r="P83"/>
  <c r="BI82"/>
  <c r="BH82"/>
  <c r="BG82"/>
  <c r="BF82"/>
  <c r="T82"/>
  <c r="R82"/>
  <c r="P82"/>
  <c r="J77"/>
  <c r="J76"/>
  <c r="F74"/>
  <c r="E72"/>
  <c r="J55"/>
  <c r="J54"/>
  <c r="F52"/>
  <c r="E50"/>
  <c r="J18"/>
  <c r="E18"/>
  <c r="F55"/>
  <c r="J17"/>
  <c r="J15"/>
  <c r="E15"/>
  <c r="F54"/>
  <c r="J14"/>
  <c r="J12"/>
  <c r="J74"/>
  <c r="E7"/>
  <c r="E70"/>
  <c i="3" r="J37"/>
  <c r="J36"/>
  <c i="1" r="AY56"/>
  <c i="3" r="J35"/>
  <c i="1" r="AX56"/>
  <c i="3" r="BI107"/>
  <c r="BH107"/>
  <c r="BG107"/>
  <c r="BF107"/>
  <c r="T107"/>
  <c r="R107"/>
  <c r="P107"/>
  <c r="BI106"/>
  <c r="BH106"/>
  <c r="BG106"/>
  <c r="BF106"/>
  <c r="T106"/>
  <c r="R106"/>
  <c r="P106"/>
  <c r="BI105"/>
  <c r="BH105"/>
  <c r="BG105"/>
  <c r="BF105"/>
  <c r="T105"/>
  <c r="R105"/>
  <c r="P105"/>
  <c r="BI104"/>
  <c r="BH104"/>
  <c r="BG104"/>
  <c r="BF104"/>
  <c r="T104"/>
  <c r="R104"/>
  <c r="P104"/>
  <c r="BI103"/>
  <c r="BH103"/>
  <c r="BG103"/>
  <c r="BF103"/>
  <c r="T103"/>
  <c r="R103"/>
  <c r="P103"/>
  <c r="BI102"/>
  <c r="BH102"/>
  <c r="BG102"/>
  <c r="BF102"/>
  <c r="T102"/>
  <c r="R102"/>
  <c r="P102"/>
  <c r="BI101"/>
  <c r="BH101"/>
  <c r="BG101"/>
  <c r="BF101"/>
  <c r="T101"/>
  <c r="R101"/>
  <c r="P101"/>
  <c r="BI100"/>
  <c r="BH100"/>
  <c r="BG100"/>
  <c r="BF100"/>
  <c r="T100"/>
  <c r="R100"/>
  <c r="P100"/>
  <c r="BI99"/>
  <c r="BH99"/>
  <c r="BG99"/>
  <c r="BF99"/>
  <c r="T99"/>
  <c r="R99"/>
  <c r="P99"/>
  <c r="BI98"/>
  <c r="BH98"/>
  <c r="BG98"/>
  <c r="BF98"/>
  <c r="T98"/>
  <c r="R98"/>
  <c r="P98"/>
  <c r="BI96"/>
  <c r="BH96"/>
  <c r="BG96"/>
  <c r="BF96"/>
  <c r="T96"/>
  <c r="R96"/>
  <c r="P96"/>
  <c r="BI95"/>
  <c r="BH95"/>
  <c r="BG95"/>
  <c r="BF95"/>
  <c r="T95"/>
  <c r="R95"/>
  <c r="P95"/>
  <c r="BI94"/>
  <c r="BH94"/>
  <c r="BG94"/>
  <c r="BF94"/>
  <c r="T94"/>
  <c r="R94"/>
  <c r="P94"/>
  <c r="BI93"/>
  <c r="BH93"/>
  <c r="BG93"/>
  <c r="BF93"/>
  <c r="T93"/>
  <c r="R93"/>
  <c r="P93"/>
  <c r="BI92"/>
  <c r="BH92"/>
  <c r="BG92"/>
  <c r="BF92"/>
  <c r="T92"/>
  <c r="R92"/>
  <c r="P92"/>
  <c r="BI91"/>
  <c r="BH91"/>
  <c r="BG91"/>
  <c r="BF91"/>
  <c r="T91"/>
  <c r="R91"/>
  <c r="P91"/>
  <c r="BI90"/>
  <c r="BH90"/>
  <c r="BG90"/>
  <c r="BF90"/>
  <c r="T90"/>
  <c r="R90"/>
  <c r="P90"/>
  <c r="BI89"/>
  <c r="BH89"/>
  <c r="BG89"/>
  <c r="BF89"/>
  <c r="T89"/>
  <c r="R89"/>
  <c r="P89"/>
  <c r="BI88"/>
  <c r="BH88"/>
  <c r="BG88"/>
  <c r="BF88"/>
  <c r="T88"/>
  <c r="R88"/>
  <c r="P88"/>
  <c r="BI87"/>
  <c r="BH87"/>
  <c r="BG87"/>
  <c r="BF87"/>
  <c r="T87"/>
  <c r="R87"/>
  <c r="P87"/>
  <c r="BI86"/>
  <c r="BH86"/>
  <c r="BG86"/>
  <c r="BF86"/>
  <c r="T86"/>
  <c r="R86"/>
  <c r="P86"/>
  <c r="BI85"/>
  <c r="BH85"/>
  <c r="BG85"/>
  <c r="BF85"/>
  <c r="T85"/>
  <c r="R85"/>
  <c r="P85"/>
  <c r="BI84"/>
  <c r="BH84"/>
  <c r="BG84"/>
  <c r="BF84"/>
  <c r="T84"/>
  <c r="R84"/>
  <c r="P84"/>
  <c r="BI83"/>
  <c r="BH83"/>
  <c r="BG83"/>
  <c r="BF83"/>
  <c r="T83"/>
  <c r="R83"/>
  <c r="P83"/>
  <c r="F75"/>
  <c r="E73"/>
  <c r="F52"/>
  <c r="E50"/>
  <c r="J24"/>
  <c r="E24"/>
  <c r="J78"/>
  <c r="J23"/>
  <c r="J21"/>
  <c r="E21"/>
  <c r="J77"/>
  <c r="J20"/>
  <c r="J18"/>
  <c r="E18"/>
  <c r="F78"/>
  <c r="J17"/>
  <c r="J15"/>
  <c r="E15"/>
  <c r="F77"/>
  <c r="J14"/>
  <c r="J12"/>
  <c r="J52"/>
  <c r="E7"/>
  <c r="E71"/>
  <c i="2" r="J37"/>
  <c r="J36"/>
  <c i="1" r="AY55"/>
  <c i="2" r="J35"/>
  <c i="1" r="AX55"/>
  <c i="2" r="BI469"/>
  <c r="BH469"/>
  <c r="BG469"/>
  <c r="BF469"/>
  <c r="T469"/>
  <c r="T468"/>
  <c r="R469"/>
  <c r="R468"/>
  <c r="P469"/>
  <c r="P468"/>
  <c r="BI466"/>
  <c r="BH466"/>
  <c r="BG466"/>
  <c r="BF466"/>
  <c r="T466"/>
  <c r="R466"/>
  <c r="P466"/>
  <c r="BI464"/>
  <c r="BH464"/>
  <c r="BG464"/>
  <c r="BF464"/>
  <c r="T464"/>
  <c r="R464"/>
  <c r="P464"/>
  <c r="BI462"/>
  <c r="BH462"/>
  <c r="BG462"/>
  <c r="BF462"/>
  <c r="T462"/>
  <c r="R462"/>
  <c r="P462"/>
  <c r="BI459"/>
  <c r="BH459"/>
  <c r="BG459"/>
  <c r="BF459"/>
  <c r="T459"/>
  <c r="R459"/>
  <c r="P459"/>
  <c r="BI457"/>
  <c r="BH457"/>
  <c r="BG457"/>
  <c r="BF457"/>
  <c r="T457"/>
  <c r="R457"/>
  <c r="P457"/>
  <c r="BI453"/>
  <c r="BH453"/>
  <c r="BG453"/>
  <c r="BF453"/>
  <c r="T453"/>
  <c r="R453"/>
  <c r="P453"/>
  <c r="BI451"/>
  <c r="BH451"/>
  <c r="BG451"/>
  <c r="BF451"/>
  <c r="T451"/>
  <c r="R451"/>
  <c r="P451"/>
  <c r="BI448"/>
  <c r="BH448"/>
  <c r="BG448"/>
  <c r="BF448"/>
  <c r="T448"/>
  <c r="R448"/>
  <c r="P448"/>
  <c r="BI444"/>
  <c r="BH444"/>
  <c r="BG444"/>
  <c r="BF444"/>
  <c r="T444"/>
  <c r="R444"/>
  <c r="P444"/>
  <c r="BI440"/>
  <c r="BH440"/>
  <c r="BG440"/>
  <c r="BF440"/>
  <c r="T440"/>
  <c r="R440"/>
  <c r="P440"/>
  <c r="BI436"/>
  <c r="BH436"/>
  <c r="BG436"/>
  <c r="BF436"/>
  <c r="T436"/>
  <c r="R436"/>
  <c r="P436"/>
  <c r="BI434"/>
  <c r="BH434"/>
  <c r="BG434"/>
  <c r="BF434"/>
  <c r="T434"/>
  <c r="R434"/>
  <c r="P434"/>
  <c r="BI432"/>
  <c r="BH432"/>
  <c r="BG432"/>
  <c r="BF432"/>
  <c r="T432"/>
  <c r="R432"/>
  <c r="P432"/>
  <c r="BI428"/>
  <c r="BH428"/>
  <c r="BG428"/>
  <c r="BF428"/>
  <c r="T428"/>
  <c r="R428"/>
  <c r="P428"/>
  <c r="BI426"/>
  <c r="BH426"/>
  <c r="BG426"/>
  <c r="BF426"/>
  <c r="T426"/>
  <c r="R426"/>
  <c r="P426"/>
  <c r="BI424"/>
  <c r="BH424"/>
  <c r="BG424"/>
  <c r="BF424"/>
  <c r="T424"/>
  <c r="R424"/>
  <c r="P424"/>
  <c r="BI422"/>
  <c r="BH422"/>
  <c r="BG422"/>
  <c r="BF422"/>
  <c r="T422"/>
  <c r="R422"/>
  <c r="P422"/>
  <c r="BI418"/>
  <c r="BH418"/>
  <c r="BG418"/>
  <c r="BF418"/>
  <c r="T418"/>
  <c r="R418"/>
  <c r="P418"/>
  <c r="BI416"/>
  <c r="BH416"/>
  <c r="BG416"/>
  <c r="BF416"/>
  <c r="T416"/>
  <c r="R416"/>
  <c r="P416"/>
  <c r="BI414"/>
  <c r="BH414"/>
  <c r="BG414"/>
  <c r="BF414"/>
  <c r="T414"/>
  <c r="R414"/>
  <c r="P414"/>
  <c r="BI410"/>
  <c r="BH410"/>
  <c r="BG410"/>
  <c r="BF410"/>
  <c r="T410"/>
  <c r="R410"/>
  <c r="P410"/>
  <c r="BI406"/>
  <c r="BH406"/>
  <c r="BG406"/>
  <c r="BF406"/>
  <c r="T406"/>
  <c r="R406"/>
  <c r="P406"/>
  <c r="BI405"/>
  <c r="BH405"/>
  <c r="BG405"/>
  <c r="BF405"/>
  <c r="T405"/>
  <c r="R405"/>
  <c r="P405"/>
  <c r="BI402"/>
  <c r="BH402"/>
  <c r="BG402"/>
  <c r="BF402"/>
  <c r="T402"/>
  <c r="R402"/>
  <c r="P402"/>
  <c r="BI401"/>
  <c r="BH401"/>
  <c r="BG401"/>
  <c r="BF401"/>
  <c r="T401"/>
  <c r="R401"/>
  <c r="P401"/>
  <c r="BI399"/>
  <c r="BH399"/>
  <c r="BG399"/>
  <c r="BF399"/>
  <c r="T399"/>
  <c r="R399"/>
  <c r="P399"/>
  <c r="BI396"/>
  <c r="BH396"/>
  <c r="BG396"/>
  <c r="BF396"/>
  <c r="T396"/>
  <c r="R396"/>
  <c r="P396"/>
  <c r="BI395"/>
  <c r="BH395"/>
  <c r="BG395"/>
  <c r="BF395"/>
  <c r="T395"/>
  <c r="R395"/>
  <c r="P395"/>
  <c r="BI391"/>
  <c r="BH391"/>
  <c r="BG391"/>
  <c r="BF391"/>
  <c r="T391"/>
  <c r="R391"/>
  <c r="P391"/>
  <c r="BI389"/>
  <c r="BH389"/>
  <c r="BG389"/>
  <c r="BF389"/>
  <c r="T389"/>
  <c r="R389"/>
  <c r="P389"/>
  <c r="BI385"/>
  <c r="BH385"/>
  <c r="BG385"/>
  <c r="BF385"/>
  <c r="T385"/>
  <c r="R385"/>
  <c r="P385"/>
  <c r="BI381"/>
  <c r="BH381"/>
  <c r="BG381"/>
  <c r="BF381"/>
  <c r="T381"/>
  <c r="R381"/>
  <c r="P381"/>
  <c r="BI380"/>
  <c r="BH380"/>
  <c r="BG380"/>
  <c r="BF380"/>
  <c r="T380"/>
  <c r="R380"/>
  <c r="P380"/>
  <c r="BI376"/>
  <c r="BH376"/>
  <c r="BG376"/>
  <c r="BF376"/>
  <c r="T376"/>
  <c r="R376"/>
  <c r="P376"/>
  <c r="BI375"/>
  <c r="BH375"/>
  <c r="BG375"/>
  <c r="BF375"/>
  <c r="T375"/>
  <c r="R375"/>
  <c r="P375"/>
  <c r="BI374"/>
  <c r="BH374"/>
  <c r="BG374"/>
  <c r="BF374"/>
  <c r="T374"/>
  <c r="R374"/>
  <c r="P374"/>
  <c r="BI370"/>
  <c r="BH370"/>
  <c r="BG370"/>
  <c r="BF370"/>
  <c r="T370"/>
  <c r="R370"/>
  <c r="P370"/>
  <c r="BI368"/>
  <c r="BH368"/>
  <c r="BG368"/>
  <c r="BF368"/>
  <c r="T368"/>
  <c r="R368"/>
  <c r="P368"/>
  <c r="BI366"/>
  <c r="BH366"/>
  <c r="BG366"/>
  <c r="BF366"/>
  <c r="T366"/>
  <c r="R366"/>
  <c r="P366"/>
  <c r="BI362"/>
  <c r="BH362"/>
  <c r="BG362"/>
  <c r="BF362"/>
  <c r="T362"/>
  <c r="R362"/>
  <c r="P362"/>
  <c r="BI359"/>
  <c r="BH359"/>
  <c r="BG359"/>
  <c r="BF359"/>
  <c r="T359"/>
  <c r="R359"/>
  <c r="P359"/>
  <c r="BI355"/>
  <c r="BH355"/>
  <c r="BG355"/>
  <c r="BF355"/>
  <c r="T355"/>
  <c r="R355"/>
  <c r="P355"/>
  <c r="BI353"/>
  <c r="BH353"/>
  <c r="BG353"/>
  <c r="BF353"/>
  <c r="T353"/>
  <c r="R353"/>
  <c r="P353"/>
  <c r="BI347"/>
  <c r="BH347"/>
  <c r="BG347"/>
  <c r="BF347"/>
  <c r="T347"/>
  <c r="R347"/>
  <c r="P347"/>
  <c r="BI341"/>
  <c r="BH341"/>
  <c r="BG341"/>
  <c r="BF341"/>
  <c r="T341"/>
  <c r="R341"/>
  <c r="P341"/>
  <c r="BI335"/>
  <c r="BH335"/>
  <c r="BG335"/>
  <c r="BF335"/>
  <c r="T335"/>
  <c r="R335"/>
  <c r="P335"/>
  <c r="BI331"/>
  <c r="BH331"/>
  <c r="BG331"/>
  <c r="BF331"/>
  <c r="T331"/>
  <c r="R331"/>
  <c r="P331"/>
  <c r="BI328"/>
  <c r="BH328"/>
  <c r="BG328"/>
  <c r="BF328"/>
  <c r="T328"/>
  <c r="R328"/>
  <c r="P328"/>
  <c r="BI324"/>
  <c r="BH324"/>
  <c r="BG324"/>
  <c r="BF324"/>
  <c r="T324"/>
  <c r="R324"/>
  <c r="P324"/>
  <c r="BI319"/>
  <c r="BH319"/>
  <c r="BG319"/>
  <c r="BF319"/>
  <c r="T319"/>
  <c r="R319"/>
  <c r="P319"/>
  <c r="BI313"/>
  <c r="BH313"/>
  <c r="BG313"/>
  <c r="BF313"/>
  <c r="T313"/>
  <c r="R313"/>
  <c r="P313"/>
  <c r="BI308"/>
  <c r="BH308"/>
  <c r="BG308"/>
  <c r="BF308"/>
  <c r="T308"/>
  <c r="R308"/>
  <c r="P308"/>
  <c r="BI303"/>
  <c r="BH303"/>
  <c r="BG303"/>
  <c r="BF303"/>
  <c r="T303"/>
  <c r="R303"/>
  <c r="P303"/>
  <c r="BI301"/>
  <c r="BH301"/>
  <c r="BG301"/>
  <c r="BF301"/>
  <c r="T301"/>
  <c r="R301"/>
  <c r="P301"/>
  <c r="BI297"/>
  <c r="BH297"/>
  <c r="BG297"/>
  <c r="BF297"/>
  <c r="T297"/>
  <c r="R297"/>
  <c r="P297"/>
  <c r="BI292"/>
  <c r="BH292"/>
  <c r="BG292"/>
  <c r="BF292"/>
  <c r="T292"/>
  <c r="R292"/>
  <c r="P292"/>
  <c r="BI288"/>
  <c r="BH288"/>
  <c r="BG288"/>
  <c r="BF288"/>
  <c r="T288"/>
  <c r="R288"/>
  <c r="P288"/>
  <c r="BI284"/>
  <c r="BH284"/>
  <c r="BG284"/>
  <c r="BF284"/>
  <c r="T284"/>
  <c r="R284"/>
  <c r="P284"/>
  <c r="BI282"/>
  <c r="BH282"/>
  <c r="BG282"/>
  <c r="BF282"/>
  <c r="T282"/>
  <c r="R282"/>
  <c r="P282"/>
  <c r="BI278"/>
  <c r="BH278"/>
  <c r="BG278"/>
  <c r="BF278"/>
  <c r="T278"/>
  <c r="R278"/>
  <c r="P278"/>
  <c r="BI276"/>
  <c r="BH276"/>
  <c r="BG276"/>
  <c r="BF276"/>
  <c r="T276"/>
  <c r="R276"/>
  <c r="P276"/>
  <c r="BI274"/>
  <c r="BH274"/>
  <c r="BG274"/>
  <c r="BF274"/>
  <c r="T274"/>
  <c r="R274"/>
  <c r="P274"/>
  <c r="BI268"/>
  <c r="BH268"/>
  <c r="BG268"/>
  <c r="BF268"/>
  <c r="T268"/>
  <c r="R268"/>
  <c r="P268"/>
  <c r="BI263"/>
  <c r="BH263"/>
  <c r="BG263"/>
  <c r="BF263"/>
  <c r="T263"/>
  <c r="R263"/>
  <c r="P263"/>
  <c r="BI260"/>
  <c r="BH260"/>
  <c r="BG260"/>
  <c r="BF260"/>
  <c r="T260"/>
  <c r="R260"/>
  <c r="P260"/>
  <c r="BI259"/>
  <c r="BH259"/>
  <c r="BG259"/>
  <c r="BF259"/>
  <c r="T259"/>
  <c r="R259"/>
  <c r="P259"/>
  <c r="BI257"/>
  <c r="BH257"/>
  <c r="BG257"/>
  <c r="BF257"/>
  <c r="T257"/>
  <c r="R257"/>
  <c r="P257"/>
  <c r="BI255"/>
  <c r="BH255"/>
  <c r="BG255"/>
  <c r="BF255"/>
  <c r="T255"/>
  <c r="R255"/>
  <c r="P255"/>
  <c r="BI251"/>
  <c r="BH251"/>
  <c r="BG251"/>
  <c r="BF251"/>
  <c r="T251"/>
  <c r="R251"/>
  <c r="P251"/>
  <c r="BI249"/>
  <c r="BH249"/>
  <c r="BG249"/>
  <c r="BF249"/>
  <c r="T249"/>
  <c r="R249"/>
  <c r="P249"/>
  <c r="BI248"/>
  <c r="BH248"/>
  <c r="BG248"/>
  <c r="BF248"/>
  <c r="T248"/>
  <c r="R248"/>
  <c r="P248"/>
  <c r="BI244"/>
  <c r="BH244"/>
  <c r="BG244"/>
  <c r="BF244"/>
  <c r="T244"/>
  <c r="R244"/>
  <c r="P244"/>
  <c r="BI240"/>
  <c r="BH240"/>
  <c r="BG240"/>
  <c r="BF240"/>
  <c r="T240"/>
  <c r="R240"/>
  <c r="P240"/>
  <c r="BI238"/>
  <c r="BH238"/>
  <c r="BG238"/>
  <c r="BF238"/>
  <c r="T238"/>
  <c r="R238"/>
  <c r="P238"/>
  <c r="BI234"/>
  <c r="BH234"/>
  <c r="BG234"/>
  <c r="BF234"/>
  <c r="T234"/>
  <c r="R234"/>
  <c r="P234"/>
  <c r="BI232"/>
  <c r="BH232"/>
  <c r="BG232"/>
  <c r="BF232"/>
  <c r="T232"/>
  <c r="R232"/>
  <c r="P232"/>
  <c r="BI229"/>
  <c r="BH229"/>
  <c r="BG229"/>
  <c r="BF229"/>
  <c r="T229"/>
  <c r="R229"/>
  <c r="P229"/>
  <c r="BI225"/>
  <c r="BH225"/>
  <c r="BG225"/>
  <c r="BF225"/>
  <c r="T225"/>
  <c r="R225"/>
  <c r="P225"/>
  <c r="BI221"/>
  <c r="BH221"/>
  <c r="BG221"/>
  <c r="BF221"/>
  <c r="T221"/>
  <c r="R221"/>
  <c r="P221"/>
  <c r="BI217"/>
  <c r="BH217"/>
  <c r="BG217"/>
  <c r="BF217"/>
  <c r="T217"/>
  <c r="R217"/>
  <c r="P217"/>
  <c r="BI214"/>
  <c r="BH214"/>
  <c r="BG214"/>
  <c r="BF214"/>
  <c r="T214"/>
  <c r="R214"/>
  <c r="P214"/>
  <c r="BI209"/>
  <c r="BH209"/>
  <c r="BG209"/>
  <c r="BF209"/>
  <c r="T209"/>
  <c r="R209"/>
  <c r="P209"/>
  <c r="BI207"/>
  <c r="BH207"/>
  <c r="BG207"/>
  <c r="BF207"/>
  <c r="T207"/>
  <c r="R207"/>
  <c r="P207"/>
  <c r="BI201"/>
  <c r="BH201"/>
  <c r="BG201"/>
  <c r="BF201"/>
  <c r="T201"/>
  <c r="R201"/>
  <c r="P201"/>
  <c r="BI198"/>
  <c r="BH198"/>
  <c r="BG198"/>
  <c r="BF198"/>
  <c r="T198"/>
  <c r="R198"/>
  <c r="P198"/>
  <c r="BI196"/>
  <c r="BH196"/>
  <c r="BG196"/>
  <c r="BF196"/>
  <c r="T196"/>
  <c r="R196"/>
  <c r="P196"/>
  <c r="BI191"/>
  <c r="BH191"/>
  <c r="BG191"/>
  <c r="BF191"/>
  <c r="T191"/>
  <c r="R191"/>
  <c r="P191"/>
  <c r="BI188"/>
  <c r="BH188"/>
  <c r="BG188"/>
  <c r="BF188"/>
  <c r="T188"/>
  <c r="R188"/>
  <c r="P188"/>
  <c r="BI184"/>
  <c r="BH184"/>
  <c r="BG184"/>
  <c r="BF184"/>
  <c r="T184"/>
  <c r="R184"/>
  <c r="P184"/>
  <c r="BI178"/>
  <c r="BH178"/>
  <c r="BG178"/>
  <c r="BF178"/>
  <c r="T178"/>
  <c r="R178"/>
  <c r="P178"/>
  <c r="BI166"/>
  <c r="BH166"/>
  <c r="BG166"/>
  <c r="BF166"/>
  <c r="T166"/>
  <c r="R166"/>
  <c r="P166"/>
  <c r="BI160"/>
  <c r="BH160"/>
  <c r="BG160"/>
  <c r="BF160"/>
  <c r="T160"/>
  <c r="R160"/>
  <c r="P160"/>
  <c r="BI154"/>
  <c r="BH154"/>
  <c r="BG154"/>
  <c r="BF154"/>
  <c r="T154"/>
  <c r="R154"/>
  <c r="P154"/>
  <c r="BI149"/>
  <c r="BH149"/>
  <c r="BG149"/>
  <c r="BF149"/>
  <c r="T149"/>
  <c r="R149"/>
  <c r="P149"/>
  <c r="BI146"/>
  <c r="BH146"/>
  <c r="BG146"/>
  <c r="BF146"/>
  <c r="T146"/>
  <c r="R146"/>
  <c r="P146"/>
  <c r="BI137"/>
  <c r="BH137"/>
  <c r="BG137"/>
  <c r="BF137"/>
  <c r="T137"/>
  <c r="R137"/>
  <c r="P137"/>
  <c r="BI133"/>
  <c r="BH133"/>
  <c r="BG133"/>
  <c r="BF133"/>
  <c r="T133"/>
  <c r="R133"/>
  <c r="P133"/>
  <c r="BI130"/>
  <c r="BH130"/>
  <c r="BG130"/>
  <c r="BF130"/>
  <c r="T130"/>
  <c r="R130"/>
  <c r="P130"/>
  <c r="BI126"/>
  <c r="BH126"/>
  <c r="BG126"/>
  <c r="BF126"/>
  <c r="T126"/>
  <c r="R126"/>
  <c r="P126"/>
  <c r="BI122"/>
  <c r="BH122"/>
  <c r="BG122"/>
  <c r="BF122"/>
  <c r="T122"/>
  <c r="R122"/>
  <c r="P122"/>
  <c r="BI119"/>
  <c r="BH119"/>
  <c r="BG119"/>
  <c r="BF119"/>
  <c r="T119"/>
  <c r="R119"/>
  <c r="P119"/>
  <c r="BI115"/>
  <c r="BH115"/>
  <c r="BG115"/>
  <c r="BF115"/>
  <c r="T115"/>
  <c r="R115"/>
  <c r="P115"/>
  <c r="BI111"/>
  <c r="BH111"/>
  <c r="BG111"/>
  <c r="BF111"/>
  <c r="T111"/>
  <c r="R111"/>
  <c r="P111"/>
  <c r="BI107"/>
  <c r="BH107"/>
  <c r="BG107"/>
  <c r="BF107"/>
  <c r="T107"/>
  <c r="R107"/>
  <c r="P107"/>
  <c r="BI103"/>
  <c r="BH103"/>
  <c r="BG103"/>
  <c r="BF103"/>
  <c r="T103"/>
  <c r="R103"/>
  <c r="P103"/>
  <c r="BI99"/>
  <c r="BH99"/>
  <c r="BG99"/>
  <c r="BF99"/>
  <c r="T99"/>
  <c r="R99"/>
  <c r="P99"/>
  <c r="BI95"/>
  <c r="BH95"/>
  <c r="BG95"/>
  <c r="BF95"/>
  <c r="T95"/>
  <c r="R95"/>
  <c r="P95"/>
  <c r="BI91"/>
  <c r="BH91"/>
  <c r="BG91"/>
  <c r="BF91"/>
  <c r="T91"/>
  <c r="R91"/>
  <c r="P91"/>
  <c r="J85"/>
  <c r="J84"/>
  <c r="F82"/>
  <c r="E80"/>
  <c r="J55"/>
  <c r="J54"/>
  <c r="F52"/>
  <c r="E50"/>
  <c r="J18"/>
  <c r="E18"/>
  <c r="F55"/>
  <c r="J17"/>
  <c r="J15"/>
  <c r="E15"/>
  <c r="F84"/>
  <c r="J14"/>
  <c r="J12"/>
  <c r="J82"/>
  <c r="E7"/>
  <c r="E78"/>
  <c i="1" r="L50"/>
  <c r="AM50"/>
  <c r="AM49"/>
  <c r="L49"/>
  <c r="AM47"/>
  <c r="L47"/>
  <c r="L45"/>
  <c r="L44"/>
  <c i="4" r="BK93"/>
  <c i="2" r="BK440"/>
  <c r="J380"/>
  <c r="J359"/>
  <c r="BK284"/>
  <c r="BK238"/>
  <c r="BK201"/>
  <c r="J103"/>
  <c r="J459"/>
  <c r="BK422"/>
  <c r="J395"/>
  <c r="J353"/>
  <c r="J282"/>
  <c r="J244"/>
  <c r="BK225"/>
  <c r="BK184"/>
  <c r="BK146"/>
  <c i="4" r="J87"/>
  <c i="3" r="J105"/>
  <c r="J101"/>
  <c r="BK96"/>
  <c r="BK92"/>
  <c r="J84"/>
  <c i="2" r="BK428"/>
  <c r="BK395"/>
  <c r="BK341"/>
  <c r="J284"/>
  <c r="J248"/>
  <c r="BK198"/>
  <c r="BK122"/>
  <c i="4" r="J88"/>
  <c i="2" r="J428"/>
  <c r="J399"/>
  <c r="J376"/>
  <c r="BK274"/>
  <c r="J221"/>
  <c r="J198"/>
  <c r="J137"/>
  <c r="J91"/>
  <c r="J464"/>
  <c r="BK436"/>
  <c r="BK418"/>
  <c r="J381"/>
  <c r="J362"/>
  <c r="J324"/>
  <c r="BK263"/>
  <c r="J207"/>
  <c r="BK137"/>
  <c i="4" r="J86"/>
  <c r="J84"/>
  <c i="3" r="BK99"/>
  <c r="J93"/>
  <c r="BK87"/>
  <c r="J83"/>
  <c i="2" r="BK402"/>
  <c r="BK353"/>
  <c r="J308"/>
  <c r="J274"/>
  <c r="J238"/>
  <c r="J119"/>
  <c r="J99"/>
  <c r="BK466"/>
  <c r="BK459"/>
  <c r="BK424"/>
  <c r="BK366"/>
  <c r="BK297"/>
  <c r="J249"/>
  <c r="J225"/>
  <c r="J133"/>
  <c r="J462"/>
  <c r="BK416"/>
  <c r="BK380"/>
  <c r="J303"/>
  <c r="J234"/>
  <c r="BK166"/>
  <c r="J122"/>
  <c i="4" r="J82"/>
  <c i="3" r="J107"/>
  <c r="BK103"/>
  <c r="J99"/>
  <c r="BK93"/>
  <c r="J88"/>
  <c r="BK83"/>
  <c i="2" r="J410"/>
  <c r="J335"/>
  <c r="BK232"/>
  <c r="J130"/>
  <c r="BK99"/>
  <c r="BK453"/>
  <c r="BK410"/>
  <c r="J391"/>
  <c r="J368"/>
  <c r="J217"/>
  <c r="J154"/>
  <c r="BK126"/>
  <c r="J469"/>
  <c r="BK457"/>
  <c r="J434"/>
  <c r="BK389"/>
  <c r="BK359"/>
  <c r="BK288"/>
  <c r="BK214"/>
  <c r="J160"/>
  <c i="4" r="BK86"/>
  <c r="BK83"/>
  <c i="3" r="J100"/>
  <c r="J92"/>
  <c r="BK88"/>
  <c i="2" r="BK464"/>
  <c r="BK391"/>
  <c r="BK335"/>
  <c r="BK313"/>
  <c r="J260"/>
  <c r="BK178"/>
  <c r="BK103"/>
  <c i="4" r="J89"/>
  <c i="2" r="J432"/>
  <c r="J396"/>
  <c r="BK308"/>
  <c r="BK251"/>
  <c r="BK115"/>
  <c r="BK469"/>
  <c r="J457"/>
  <c r="BK399"/>
  <c r="BK328"/>
  <c r="J263"/>
  <c r="BK240"/>
  <c r="BK196"/>
  <c r="BK160"/>
  <c r="BK133"/>
  <c i="4" r="J91"/>
  <c i="3" r="J106"/>
  <c r="J104"/>
  <c r="BK100"/>
  <c r="J94"/>
  <c r="J90"/>
  <c r="J85"/>
  <c i="2" r="BK434"/>
  <c r="J375"/>
  <c r="BK303"/>
  <c r="BK268"/>
  <c r="BK229"/>
  <c r="J146"/>
  <c i="4" r="BK91"/>
  <c i="2" r="BK444"/>
  <c r="BK405"/>
  <c r="J385"/>
  <c r="J331"/>
  <c r="J251"/>
  <c r="BK207"/>
  <c r="J149"/>
  <c r="BK95"/>
  <c r="BK462"/>
  <c r="BK432"/>
  <c r="J414"/>
  <c r="BK375"/>
  <c r="J328"/>
  <c r="BK259"/>
  <c r="J191"/>
  <c r="J178"/>
  <c i="4" r="J90"/>
  <c r="J85"/>
  <c r="BK82"/>
  <c i="3" r="J98"/>
  <c r="BK94"/>
  <c r="J89"/>
  <c r="BK85"/>
  <c i="2" r="BK406"/>
  <c r="BK368"/>
  <c r="BK324"/>
  <c r="BK282"/>
  <c r="BK221"/>
  <c r="BK91"/>
  <c i="4" r="BK90"/>
  <c i="2" r="J448"/>
  <c r="BK370"/>
  <c r="J301"/>
  <c r="J268"/>
  <c r="J229"/>
  <c r="J126"/>
  <c i="4" r="BK87"/>
  <c i="2" r="J440"/>
  <c r="BK396"/>
  <c r="J374"/>
  <c r="BK292"/>
  <c r="BK249"/>
  <c r="BK217"/>
  <c r="BK154"/>
  <c r="J107"/>
  <c i="3" r="BK107"/>
  <c r="BK105"/>
  <c r="J103"/>
  <c r="J95"/>
  <c r="BK91"/>
  <c r="J87"/>
  <c i="2" r="J426"/>
  <c r="J370"/>
  <c r="BK301"/>
  <c r="J255"/>
  <c r="J188"/>
  <c i="4" r="BK89"/>
  <c i="2" r="J418"/>
  <c r="J402"/>
  <c r="BK381"/>
  <c r="J276"/>
  <c r="BK234"/>
  <c r="J196"/>
  <c r="BK130"/>
  <c i="4" r="BK94"/>
  <c i="2" r="J453"/>
  <c r="J416"/>
  <c r="BK374"/>
  <c r="J347"/>
  <c r="BK278"/>
  <c r="BK255"/>
  <c r="J184"/>
  <c i="4" r="J93"/>
  <c r="BK85"/>
  <c r="J83"/>
  <c i="3" r="BK101"/>
  <c r="BK95"/>
  <c r="BK90"/>
  <c r="J86"/>
  <c i="2" r="BK426"/>
  <c r="J401"/>
  <c r="BK362"/>
  <c r="BK331"/>
  <c r="J292"/>
  <c r="J257"/>
  <c r="J201"/>
  <c r="BK111"/>
  <c i="1" r="AS54"/>
  <c i="4" r="BK88"/>
  <c i="2" r="J436"/>
  <c r="BK401"/>
  <c r="BK347"/>
  <c r="J259"/>
  <c r="BK244"/>
  <c r="BK209"/>
  <c i="4" r="J94"/>
  <c i="2" r="BK448"/>
  <c r="BK414"/>
  <c r="J313"/>
  <c r="BK260"/>
  <c r="J232"/>
  <c r="BK191"/>
  <c r="BK149"/>
  <c r="BK119"/>
  <c i="3" r="BK106"/>
  <c r="BK104"/>
  <c r="J102"/>
  <c r="BK98"/>
  <c r="BK89"/>
  <c r="BK86"/>
  <c i="2" r="J444"/>
  <c r="J405"/>
  <c r="J366"/>
  <c r="J319"/>
  <c r="J278"/>
  <c r="J209"/>
  <c r="J111"/>
  <c r="BK451"/>
  <c r="J406"/>
  <c r="J389"/>
  <c r="J341"/>
  <c r="BK257"/>
  <c r="J214"/>
  <c r="BK188"/>
  <c r="J115"/>
  <c r="J466"/>
  <c r="J451"/>
  <c r="J422"/>
  <c r="BK376"/>
  <c r="J355"/>
  <c r="J297"/>
  <c r="BK276"/>
  <c r="J240"/>
  <c r="BK107"/>
  <c i="4" r="BK84"/>
  <c i="3" r="BK102"/>
  <c r="J96"/>
  <c r="J91"/>
  <c r="BK84"/>
  <c i="2" r="J424"/>
  <c r="BK385"/>
  <c r="BK355"/>
  <c r="BK319"/>
  <c r="J288"/>
  <c r="BK248"/>
  <c r="J166"/>
  <c r="J95"/>
  <c l="1" r="R90"/>
  <c r="T262"/>
  <c r="R296"/>
  <c r="P302"/>
  <c r="BK361"/>
  <c r="J361"/>
  <c r="J65"/>
  <c r="T361"/>
  <c r="P390"/>
  <c r="R390"/>
  <c r="BK456"/>
  <c r="J456"/>
  <c r="J67"/>
  <c r="R456"/>
  <c i="3" r="BK82"/>
  <c r="R82"/>
  <c r="BK97"/>
  <c r="J97"/>
  <c r="J61"/>
  <c r="P97"/>
  <c r="R97"/>
  <c r="T97"/>
  <c i="4" r="BK81"/>
  <c r="J81"/>
  <c r="J60"/>
  <c i="2" r="T90"/>
  <c r="BK296"/>
  <c r="J296"/>
  <c r="J63"/>
  <c i="4" r="P81"/>
  <c r="P80"/>
  <c i="1" r="AU57"/>
  <c i="2" r="BK90"/>
  <c r="J90"/>
  <c r="J61"/>
  <c r="P262"/>
  <c r="P296"/>
  <c r="R302"/>
  <c r="BK262"/>
  <c r="J262"/>
  <c r="J62"/>
  <c r="T296"/>
  <c r="T302"/>
  <c r="R361"/>
  <c r="BK390"/>
  <c r="J390"/>
  <c r="J66"/>
  <c r="T390"/>
  <c r="P456"/>
  <c r="T456"/>
  <c i="3" r="P82"/>
  <c r="P81"/>
  <c i="1" r="AU56"/>
  <c i="3" r="T82"/>
  <c r="T81"/>
  <c i="4" r="R81"/>
  <c r="R80"/>
  <c i="2" r="P90"/>
  <c r="R262"/>
  <c r="BK302"/>
  <c r="J302"/>
  <c r="J64"/>
  <c r="P361"/>
  <c i="4" r="T81"/>
  <c r="T80"/>
  <c i="2" r="F54"/>
  <c r="BE107"/>
  <c r="BE198"/>
  <c r="BE240"/>
  <c r="BE259"/>
  <c r="BE284"/>
  <c r="BE301"/>
  <c r="BE303"/>
  <c r="BE347"/>
  <c r="BE370"/>
  <c r="BE389"/>
  <c r="BE401"/>
  <c r="BE405"/>
  <c r="BE414"/>
  <c r="BE416"/>
  <c r="BE418"/>
  <c r="BE428"/>
  <c r="BE440"/>
  <c r="BE453"/>
  <c r="BK468"/>
  <c r="J468"/>
  <c r="J68"/>
  <c i="3" r="E48"/>
  <c r="F54"/>
  <c r="F55"/>
  <c r="J55"/>
  <c r="J75"/>
  <c r="BE83"/>
  <c r="BE84"/>
  <c r="BE86"/>
  <c r="BE89"/>
  <c r="BE94"/>
  <c r="BE96"/>
  <c r="BE98"/>
  <c i="4" r="E48"/>
  <c r="J52"/>
  <c r="F76"/>
  <c r="F77"/>
  <c r="BE82"/>
  <c r="BE83"/>
  <c r="BE84"/>
  <c r="BE85"/>
  <c r="BE86"/>
  <c i="2" r="E48"/>
  <c r="F85"/>
  <c r="BE149"/>
  <c r="BE154"/>
  <c r="BE166"/>
  <c r="BE188"/>
  <c r="BE196"/>
  <c r="BE249"/>
  <c r="BE292"/>
  <c r="BE313"/>
  <c r="BE319"/>
  <c r="BE396"/>
  <c r="BE399"/>
  <c r="BE402"/>
  <c r="BE448"/>
  <c i="4" r="BE94"/>
  <c i="2" r="BE133"/>
  <c r="BE201"/>
  <c r="BE209"/>
  <c r="BE232"/>
  <c r="BE255"/>
  <c r="BE260"/>
  <c r="BE268"/>
  <c r="BE328"/>
  <c r="BE335"/>
  <c r="BE359"/>
  <c r="BE375"/>
  <c r="BE380"/>
  <c r="BE395"/>
  <c r="BE426"/>
  <c r="BE459"/>
  <c i="4" r="BE87"/>
  <c r="BE88"/>
  <c r="BE90"/>
  <c r="BE91"/>
  <c r="BE93"/>
  <c i="2" r="BE91"/>
  <c r="BE95"/>
  <c r="BE103"/>
  <c r="BE119"/>
  <c r="BE160"/>
  <c r="BE184"/>
  <c r="BE191"/>
  <c r="BE207"/>
  <c r="BE225"/>
  <c r="BE244"/>
  <c r="BE257"/>
  <c r="BE274"/>
  <c r="BE276"/>
  <c r="BE282"/>
  <c r="BE297"/>
  <c r="BE331"/>
  <c r="BE362"/>
  <c r="BE374"/>
  <c r="BE385"/>
  <c r="BE424"/>
  <c r="BE432"/>
  <c r="BE436"/>
  <c i="3" r="J54"/>
  <c r="BE85"/>
  <c r="BE87"/>
  <c r="BE88"/>
  <c r="BE90"/>
  <c r="BE91"/>
  <c r="BE92"/>
  <c r="BE93"/>
  <c r="BE95"/>
  <c r="BE99"/>
  <c r="BE100"/>
  <c r="BE101"/>
  <c r="BE102"/>
  <c r="BE103"/>
  <c r="BE104"/>
  <c r="BE105"/>
  <c r="BE106"/>
  <c r="BE107"/>
  <c i="2" r="J52"/>
  <c r="BE99"/>
  <c r="BE111"/>
  <c r="BE115"/>
  <c r="BE126"/>
  <c r="BE130"/>
  <c r="BE178"/>
  <c r="BE214"/>
  <c r="BE221"/>
  <c r="BE229"/>
  <c r="BE238"/>
  <c r="BE251"/>
  <c r="BE278"/>
  <c r="BE288"/>
  <c r="BE308"/>
  <c r="BE324"/>
  <c r="BE366"/>
  <c r="BE381"/>
  <c r="BE410"/>
  <c r="BE444"/>
  <c r="BE451"/>
  <c r="BE457"/>
  <c r="BE464"/>
  <c r="BE466"/>
  <c r="BE469"/>
  <c r="BE122"/>
  <c r="BE137"/>
  <c r="BE146"/>
  <c r="BE217"/>
  <c r="BE234"/>
  <c r="BE248"/>
  <c r="BE263"/>
  <c r="BE341"/>
  <c r="BE353"/>
  <c r="BE355"/>
  <c r="BE368"/>
  <c r="BE376"/>
  <c r="BE391"/>
  <c r="BE406"/>
  <c r="BE422"/>
  <c r="BE434"/>
  <c r="BE462"/>
  <c i="4" r="BE89"/>
  <c r="F35"/>
  <c i="1" r="BB57"/>
  <c i="3" r="F34"/>
  <c i="1" r="BA56"/>
  <c i="2" r="F37"/>
  <c i="1" r="BD55"/>
  <c i="4" r="F37"/>
  <c i="1" r="BD57"/>
  <c i="3" r="F36"/>
  <c i="1" r="BC56"/>
  <c i="3" r="F35"/>
  <c i="1" r="BB56"/>
  <c i="4" r="J34"/>
  <c i="1" r="AW57"/>
  <c i="3" r="J34"/>
  <c i="1" r="AW56"/>
  <c i="2" r="F36"/>
  <c i="1" r="BC55"/>
  <c i="4" r="F34"/>
  <c i="1" r="BA57"/>
  <c i="2" r="J34"/>
  <c i="1" r="AW55"/>
  <c i="4" r="F36"/>
  <c i="1" r="BC57"/>
  <c i="3" r="F37"/>
  <c i="1" r="BD56"/>
  <c i="2" r="F35"/>
  <c i="1" r="BB55"/>
  <c i="2" r="F34"/>
  <c i="1" r="BA55"/>
  <c i="3" l="1" r="BK81"/>
  <c r="J81"/>
  <c r="J59"/>
  <c i="2" r="T89"/>
  <c r="T88"/>
  <c r="P89"/>
  <c r="P88"/>
  <c i="1" r="AU55"/>
  <c i="3" r="R81"/>
  <c i="2" r="R89"/>
  <c r="R88"/>
  <c i="3" r="J82"/>
  <c r="J60"/>
  <c i="4" r="BK80"/>
  <c r="J80"/>
  <c r="J59"/>
  <c i="2" r="BK89"/>
  <c r="J89"/>
  <c r="J60"/>
  <c r="J33"/>
  <c i="1" r="AV55"/>
  <c r="AT55"/>
  <c r="AU54"/>
  <c r="BA54"/>
  <c r="AW54"/>
  <c r="AK30"/>
  <c r="BB54"/>
  <c r="W31"/>
  <c i="3" r="F33"/>
  <c i="1" r="AZ56"/>
  <c i="2" r="F33"/>
  <c i="1" r="AZ55"/>
  <c i="4" r="J33"/>
  <c i="1" r="AV57"/>
  <c r="AT57"/>
  <c r="BC54"/>
  <c r="W32"/>
  <c i="4" r="F33"/>
  <c i="1" r="AZ57"/>
  <c r="BD54"/>
  <c r="W33"/>
  <c i="3" r="J33"/>
  <c i="1" r="AV56"/>
  <c r="AT56"/>
  <c i="2" l="1" r="BK88"/>
  <c r="J88"/>
  <c i="1" r="AZ54"/>
  <c r="W29"/>
  <c r="AY54"/>
  <c i="4" r="J30"/>
  <c i="1" r="AG57"/>
  <c r="AN57"/>
  <c i="3" r="J30"/>
  <c i="1" r="AG56"/>
  <c r="AN56"/>
  <c r="AX54"/>
  <c r="W30"/>
  <c i="2" r="J30"/>
  <c i="1" r="AG55"/>
  <c r="AN55"/>
  <c i="2" l="1" r="J39"/>
  <c r="J59"/>
  <c i="3" r="J39"/>
  <c i="4" r="J39"/>
  <c i="1" r="AG54"/>
  <c r="AV54"/>
  <c r="AK29"/>
  <c l="1" r="AK26"/>
  <c r="AK35"/>
  <c r="AT54"/>
  <c l="1" r="AN54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<sst xmlns="http://schemas.openxmlformats.org/spreadsheetml/2006/main">
  <si>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</si>
  <si>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</si>
  <si>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</si>
  <si>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</si>
  <si>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</si>
  <si>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{ce5337e9-f445-401c-a914-097bb0bde482}</t>
  </si>
  <si>
    <t>0,01</t>
  </si>
  <si>
    <t>21</t>
  </si>
  <si>
    <t>12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</si>
  <si>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</si>
  <si>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</si>
  <si>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</si>
  <si>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</si>
  <si>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</si>
  <si>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221-25-10</t>
  </si>
  <si>
    <t>Měnit lze pouze buňky se žlutým podbarvením!_x000d_
_x000d_
1) v Rekapitulaci stavby vyplňte údaje o Účastníkovi (přenesou se do ostatních sestav i v jiných listech)_x000d_
_x000d_
2) na vybraných listech vyplňte v sestavě Soupis prací ceny u položek</t>
  </si>
  <si>
    <t>Stavba:</t>
  </si>
  <si>
    <t>Dobruška - Účelová komunikace a zpevněné plochy za gymnáziem</t>
  </si>
  <si>
    <t>KSO:</t>
  </si>
  <si>
    <t/>
  </si>
  <si>
    <t>CC-CZ:</t>
  </si>
  <si>
    <t>Místo:</t>
  </si>
  <si>
    <t>Dobruška</t>
  </si>
  <si>
    <t>Datum:</t>
  </si>
  <si>
    <t>22. 5. 2025</t>
  </si>
  <si>
    <t>Zadavatel:</t>
  </si>
  <si>
    <t>IČ:</t>
  </si>
  <si>
    <t xml:space="preserve">Královohradecký kraj, Pivovarské náměstí 1245/2 </t>
  </si>
  <si>
    <t>DIČ:</t>
  </si>
  <si>
    <t>Účastník:</t>
  </si>
  <si>
    <t>Vyplň údaj</t>
  </si>
  <si>
    <t>Projektant:</t>
  </si>
  <si>
    <t>Hronovský – dopravní projekce s.r.o.</t>
  </si>
  <si>
    <t>True</t>
  </si>
  <si>
    <t>Zpracovatel:</t>
  </si>
  <si>
    <t xml:space="preserve">Kamil Hronovský 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</si>
  <si>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</si>
  <si>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</si>
  <si>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</si>
  <si>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</si>
  <si>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</si>
  <si>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</si>
  <si>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</si>
  <si>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</si>
  <si>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</si>
  <si>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</si>
  <si>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</si>
  <si>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</si>
  <si>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</si>
  <si>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</si>
  <si>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</si>
  <si>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</si>
  <si>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</si>
  <si>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</si>
  <si>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</si>
  <si>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</si>
  <si>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</si>
  <si>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</si>
  <si>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</si>
  <si>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</si>
  <si>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</si>
  <si>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</si>
  <si>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</si>
  <si>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</si>
  <si>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</si>
  <si>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</si>
  <si>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</si>
  <si>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</si>
  <si>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</si>
  <si>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</si>
  <si>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</si>
  <si>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</si>
  <si>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</si>
  <si>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</si>
  <si>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</si>
  <si>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</si>
  <si>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</si>
  <si>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 101</t>
  </si>
  <si>
    <t>Komunikace</t>
  </si>
  <si>
    <t>STA</t>
  </si>
  <si>
    <t>1</t>
  </si>
  <si>
    <t>{298a7fd4-1026-445a-860f-67a614b04ed0}</t>
  </si>
  <si>
    <t>2</t>
  </si>
  <si>
    <t>SO 401</t>
  </si>
  <si>
    <t>Elektroinstalace dobíjecích stanic</t>
  </si>
  <si>
    <t>{98773a0a-0959-49ad-9859-edeb18954afa}</t>
  </si>
  <si>
    <t>VON</t>
  </si>
  <si>
    <t xml:space="preserve">Vedlejší rozpočtové náklady </t>
  </si>
  <si>
    <t>{e23cb77d-3044-44a2-a2df-2cca799a4b05}</t>
  </si>
  <si>
    <t>KRYCÍ LIST SOUPISU PRACÍ</t>
  </si>
  <si>
    <t>Objekt:</t>
  </si>
  <si>
    <t>SO 101 - Komunikace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</si>
  <si>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</si>
  <si>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</si>
  <si>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</si>
  <si>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</si>
  <si>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</si>
  <si>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  Zemní práce</t>
  </si>
  <si>
    <t xml:space="preserve">    2 - Zakládání</t>
  </si>
  <si>
    <t xml:space="preserve">    3 - Svislé a kompletní konstrukce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</si>
  <si>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</si>
  <si>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</si>
  <si>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</si>
  <si>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</si>
  <si>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</si>
  <si>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</si>
  <si>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</si>
  <si>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</si>
  <si>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</si>
  <si>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</si>
  <si>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</si>
  <si>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</si>
  <si>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</si>
  <si>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</si>
  <si>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</si>
  <si>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</si>
  <si>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</si>
  <si>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</si>
  <si>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</si>
  <si>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</si>
  <si>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</si>
  <si>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 xml:space="preserve">  Zemní práce</t>
  </si>
  <si>
    <t>K</t>
  </si>
  <si>
    <t>111211101</t>
  </si>
  <si>
    <t>Odstranění křovin a stromů s odstraněním kořenů ručně průměru kmene do 100 mm jakékoliv plochy v rovině nebo ve svahu o sklonu do 1:5</t>
  </si>
  <si>
    <t>m2</t>
  </si>
  <si>
    <t>CS ÚRS 2025 01</t>
  </si>
  <si>
    <t>4</t>
  </si>
  <si>
    <t>-1304497842</t>
  </si>
  <si>
    <t>Online PSC</t>
  </si>
  <si>
    <t>https://podminky.urs.cz/item/CS_URS_2025_01/111211101</t>
  </si>
  <si>
    <t>VV</t>
  </si>
  <si>
    <t>35</t>
  </si>
  <si>
    <t>"viz výkresy PD přílohy D.1.1.1. - D.1.1.9."</t>
  </si>
  <si>
    <t>112155315</t>
  </si>
  <si>
    <t>Štěpkování s naložením na dopravní prostředek a odvozem do 20 km keřového porostu hustého</t>
  </si>
  <si>
    <t>1154706871</t>
  </si>
  <si>
    <t>https://podminky.urs.cz/item/CS_URS_2025_01/112155315</t>
  </si>
  <si>
    <t>3</t>
  </si>
  <si>
    <t>113106132</t>
  </si>
  <si>
    <t>Rozebrání dlažeb komunikací pro pěší s přemístěním hmot na skládku na vzdálenost do 3 m nebo s naložením na dopravní prostředek s ložem z kameniva nebo živice a s jakoukoliv výplní spár strojně plochy jednotlivě do 50 m2 z betonových, kameninových nebo dlaždic, desek nebo tvarovek</t>
  </si>
  <si>
    <t>-863810635</t>
  </si>
  <si>
    <t>https://podminky.urs.cz/item/CS_URS_2025_01/113106132</t>
  </si>
  <si>
    <t>27</t>
  </si>
  <si>
    <t>113106134</t>
  </si>
  <si>
    <t>Rozebrání dlažeb komunikací pro pěší s přemístěním hmot na skládku na vzdálenost do 3 m nebo s naložením na dopravní prostředek s ložem z kameniva nebo živice a s jakoukoliv výplní spár strojně plochy jednotlivě do 50 m2 ze zámkové dlažby</t>
  </si>
  <si>
    <t>-545452245</t>
  </si>
  <si>
    <t>https://podminky.urs.cz/item/CS_URS_2025_01/113106134</t>
  </si>
  <si>
    <t>10"zůstane na místě (bude znovu použita)"</t>
  </si>
  <si>
    <t>5</t>
  </si>
  <si>
    <t>113107162</t>
  </si>
  <si>
    <t>Odstranění podkladů nebo krytů strojně plochy jednotlivě přes 50 m2 do 200 m2 s přemístěním hmot na skládku na vzdálenost do 20 m nebo s naložením na dopravní prostředek z kameniva hrubého drceného, o tl. vrstvy přes 100 do 200 mm</t>
  </si>
  <si>
    <t>502207560</t>
  </si>
  <si>
    <t>https://podminky.urs.cz/item/CS_URS_2025_01/113107162</t>
  </si>
  <si>
    <t>116</t>
  </si>
  <si>
    <t>6</t>
  </si>
  <si>
    <t>113107183</t>
  </si>
  <si>
    <t>Odstranění podkladů nebo krytů strojně plochy jednotlivě přes 50 m2 do 200 m2 s přemístěním hmot na skládku na vzdálenost do 20 m nebo s naložením na dopravní prostředek živičných, o tl. vrstvy přes 100 do 150 mm</t>
  </si>
  <si>
    <t>2140251373</t>
  </si>
  <si>
    <t>https://podminky.urs.cz/item/CS_URS_2025_01/113107183</t>
  </si>
  <si>
    <t>7</t>
  </si>
  <si>
    <t>113107225</t>
  </si>
  <si>
    <t>Odstranění podkladů nebo krytů strojně plochy jednotlivě přes 200 m2 s přemístěním hmot na skládku na vzdálenost do 20 m nebo s naložením na dopravní prostředek z kameniva hrubého drceného, o tl. vrstvy přes 400 do 500 mm</t>
  </si>
  <si>
    <t>1456599504</t>
  </si>
  <si>
    <t>https://podminky.urs.cz/item/CS_URS_2025_01/113107225</t>
  </si>
  <si>
    <t>393</t>
  </si>
  <si>
    <t>8</t>
  </si>
  <si>
    <t>113107332</t>
  </si>
  <si>
    <t>Odstranění podkladů nebo krytů strojně plochy jednotlivě do 50 m2 s přemístěním hmot na skládku na vzdálenost do 3 m nebo s naložením na dopravní prostředek z betonu prostého, o tl. vrstvy přes 150 do 300 mm</t>
  </si>
  <si>
    <t>-2093273420</t>
  </si>
  <si>
    <t>https://podminky.urs.cz/item/CS_URS_2025_01/113107332</t>
  </si>
  <si>
    <t>14"viz výkresy PD přílohy D.1.1.1. - D.1.1.9."</t>
  </si>
  <si>
    <t>9</t>
  </si>
  <si>
    <t>113154512</t>
  </si>
  <si>
    <t>Frézování živičného podkladu nebo krytu s naložením hmot na dopravní prostředek plochy do 500 m2 pruhu šířky do 0,5 m, tloušťky vrstvy 40 mm</t>
  </si>
  <si>
    <t>-1348664848</t>
  </si>
  <si>
    <t>https://podminky.urs.cz/item/CS_URS_2025_01/113154512</t>
  </si>
  <si>
    <t>30</t>
  </si>
  <si>
    <t>10</t>
  </si>
  <si>
    <t>113201112</t>
  </si>
  <si>
    <t>Vytrhání obrub s vybouráním lože, s přemístěním hmot na skládku na vzdálenost do 3 m nebo s naložením na dopravní prostředek silničních ležatých</t>
  </si>
  <si>
    <t>m</t>
  </si>
  <si>
    <t>-980664672</t>
  </si>
  <si>
    <t>https://podminky.urs.cz/item/CS_URS_2025_01/113201112</t>
  </si>
  <si>
    <t>31,60</t>
  </si>
  <si>
    <t>11</t>
  </si>
  <si>
    <t>113202111</t>
  </si>
  <si>
    <t>Vytrhání obrub s vybouráním lože, s přemístěním hmot na skládku na vzdálenost do 3 m nebo s naložením na dopravní prostředek z krajníků nebo obrubníků stojatých</t>
  </si>
  <si>
    <t>1184377421</t>
  </si>
  <si>
    <t>https://podminky.urs.cz/item/CS_URS_2025_01/113202111</t>
  </si>
  <si>
    <t>17"viz výkresy PD přílohy D.1.1.1. - D.1.1.9."</t>
  </si>
  <si>
    <t>121151113</t>
  </si>
  <si>
    <t>Sejmutí ornice strojně při souvislé ploše přes 100 do 500 m2, tl. vrstvy do 200 mm</t>
  </si>
  <si>
    <t>644616568</t>
  </si>
  <si>
    <t>https://podminky.urs.cz/item/CS_URS_2025_01/121151113</t>
  </si>
  <si>
    <t>483</t>
  </si>
  <si>
    <t>13</t>
  </si>
  <si>
    <t>122452204</t>
  </si>
  <si>
    <t>Odkopávky a prokopávky nezapažené pro silnice a dálnice strojně v hornině třídy těžitelnosti II přes 100 do 500 m3</t>
  </si>
  <si>
    <t>m3</t>
  </si>
  <si>
    <t>-1526087235</t>
  </si>
  <si>
    <t>https://podminky.urs.cz/item/CS_URS_2025_01/122452204</t>
  </si>
  <si>
    <t>392,50</t>
  </si>
  <si>
    <t>Mezisoučet</t>
  </si>
  <si>
    <t>"Sanace zemní pláne - výkop v tl. 30 cm (pouze dle lokálních podmínek)"</t>
  </si>
  <si>
    <t>711,70*0,3</t>
  </si>
  <si>
    <t>Součet</t>
  </si>
  <si>
    <t>14</t>
  </si>
  <si>
    <t>129001101</t>
  </si>
  <si>
    <t>Příplatek k cenám vykopávek za ztížení vykopávky v blízkosti podzemního vedení nebo výbušnin v horninách jakékoliv třídy</t>
  </si>
  <si>
    <t>-329997070</t>
  </si>
  <si>
    <t>https://podminky.urs.cz/item/CS_URS_2025_01/129001101</t>
  </si>
  <si>
    <t>606,01*0,1 'Přepočtené koeficientem množství</t>
  </si>
  <si>
    <t>15</t>
  </si>
  <si>
    <t>134702102</t>
  </si>
  <si>
    <t>Vykopávky pro vodárenskou studnu nespouštěnou pro jakýkoliv tvar studny, se svislým přemístěním výkopku na terén a s vodorovným přemístěním výkopku do 20 m od kraje výkopu půdorysné plochy výkopu do 4 m2 v horninách třídy těžitelnosti I a II, skupiny 1 až 4 kromě hornin kašovité konsistence a tekoucích s pažením příložným nebo zátažným, v hloubce přes 2 do 6 m</t>
  </si>
  <si>
    <t>477466518</t>
  </si>
  <si>
    <t>https://podminky.urs.cz/item/CS_URS_2025_01/134702102</t>
  </si>
  <si>
    <t>"Vsakovací studny"</t>
  </si>
  <si>
    <t>(3,85*3,14*2*2)*2</t>
  </si>
  <si>
    <t>16</t>
  </si>
  <si>
    <t>162351103</t>
  </si>
  <si>
    <t>Vodorovné přemístění výkopku nebo sypaniny po suchu na obvyklém dopravním prostředku, bez naložení výkopku, avšak se složením bez rozhrnutí z horniny třídy těžitelnosti I skupiny 1 až 3 na vzdálenost přes 50 do 500 m</t>
  </si>
  <si>
    <t>-1350285047</t>
  </si>
  <si>
    <t>https://podminky.urs.cz/item/CS_URS_2025_01/162351103</t>
  </si>
  <si>
    <t>"ornice pro zpětné použití na mezideponii a zpět"</t>
  </si>
  <si>
    <t>38,25</t>
  </si>
  <si>
    <t>17</t>
  </si>
  <si>
    <t>162451106</t>
  </si>
  <si>
    <t>Vodorovné přemístění výkopku nebo sypaniny po suchu na obvyklém dopravním prostředku, bez naložení výkopku, avšak se složením bez rozhrnutí z horniny třídy těžitelnosti I skupiny 1 až 3 na vzdálenost přes 1 500 do 2 000 m</t>
  </si>
  <si>
    <t>-2041775380</t>
  </si>
  <si>
    <t>https://podminky.urs.cz/item/CS_URS_2025_01/162451106</t>
  </si>
  <si>
    <t>"přebytek ornice"</t>
  </si>
  <si>
    <t>34,20</t>
  </si>
  <si>
    <t>18</t>
  </si>
  <si>
    <t>162751117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</si>
  <si>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</si>
  <si>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-930447275</t>
  </si>
  <si>
    <t>https://podminky.urs.cz/item/CS_URS_2025_01/162751117</t>
  </si>
  <si>
    <t>96,712-53,80</t>
  </si>
  <si>
    <t>19</t>
  </si>
  <si>
    <t>167151101</t>
  </si>
  <si>
    <t>Nakládání, skládání a překládání neulehlého výkopku nebo sypaniny strojně nakládání, množství do 100 m3, z horniny třídy těžitelnosti I, skupiny 1 až 3</t>
  </si>
  <si>
    <t>-2010887443</t>
  </si>
  <si>
    <t>https://podminky.urs.cz/item/CS_URS_2025_01/167151101</t>
  </si>
  <si>
    <t>"ornice pro zpětné použití z mezideponii"</t>
  </si>
  <si>
    <t>20</t>
  </si>
  <si>
    <t>171151103</t>
  </si>
  <si>
    <t>Uložení sypanin do násypů strojně s rozprostřením sypaniny ve vrstvách a s hrubým urovnáním zhutněných z hornin soudržných jakékoliv třídy těžitelnosti</t>
  </si>
  <si>
    <t>-2060126818</t>
  </si>
  <si>
    <t>https://podminky.urs.cz/item/CS_URS_2025_01/171151103</t>
  </si>
  <si>
    <t>13,30</t>
  </si>
  <si>
    <t>M</t>
  </si>
  <si>
    <t>58331R00</t>
  </si>
  <si>
    <t xml:space="preserve">vhodný hutnitelný násypový materiál </t>
  </si>
  <si>
    <t>t</t>
  </si>
  <si>
    <t>336915636</t>
  </si>
  <si>
    <t>P</t>
  </si>
  <si>
    <t>Poznámka k položce:_x000d_
Do násypů a do výměny podloží bude použit nakoupený materiál, dovoz z 10 km</t>
  </si>
  <si>
    <t>13,3*1,8 'Přepočtené koeficientem množství</t>
  </si>
  <si>
    <t>22</t>
  </si>
  <si>
    <t>171152111</t>
  </si>
  <si>
    <t>Uložení sypaniny do zhutněných násypů pro silnice, dálnice a letiště s rozprostřením sypaniny ve vrstvách, s hrubým urovnáním a uzavřením povrchu násypu z hornin nesoudržných sypkých v aktivní zóně</t>
  </si>
  <si>
    <t>560455443</t>
  </si>
  <si>
    <t>https://podminky.urs.cz/item/CS_URS_2025_01/171152111</t>
  </si>
  <si>
    <t>"Sanace zemní pláně pouze dle lokálních podmínek"</t>
  </si>
  <si>
    <t>711,7*0,3</t>
  </si>
  <si>
    <t>23</t>
  </si>
  <si>
    <t>58344229</t>
  </si>
  <si>
    <t>štěrkodrť frakce 0/125</t>
  </si>
  <si>
    <t>1338385345</t>
  </si>
  <si>
    <t>213,51*2 'Přepočtené koeficientem množství</t>
  </si>
  <si>
    <t>24</t>
  </si>
  <si>
    <t>171201231</t>
  </si>
  <si>
    <t>Poplatek za uložení stavebního odpadu na recyklační skládce (skládkovné) zeminy a kamení zatříděného do Katalogu odpadů pod kódem 17 05 04</t>
  </si>
  <si>
    <t>-2004175885</t>
  </si>
  <si>
    <t>https://podminky.urs.cz/item/CS_URS_2025_01/171201231</t>
  </si>
  <si>
    <t>648,922*1,8 'Přepočtené koeficientem množství</t>
  </si>
  <si>
    <t>25</t>
  </si>
  <si>
    <t>171203111</t>
  </si>
  <si>
    <t>Uložení výkopku bez zhutnění s hrubým rozhrnutím v rovině nebo na svahu do 1:5</t>
  </si>
  <si>
    <t>1457351601</t>
  </si>
  <si>
    <t>https://podminky.urs.cz/item/CS_URS_2025_01/171203111</t>
  </si>
  <si>
    <t>26</t>
  </si>
  <si>
    <t>171251201</t>
  </si>
  <si>
    <t>Uložení sypaniny na skládky nebo meziskládky bez hutnění s upravením uložené sypaniny do předepsaného tvaru</t>
  </si>
  <si>
    <t>566517799</t>
  </si>
  <si>
    <t>https://podminky.urs.cz/item/CS_URS_2025_01/171251201</t>
  </si>
  <si>
    <t>174151101</t>
  </si>
  <si>
    <t>Zásyp sypaninou z jakékoliv horniny strojně s uložením výkopku ve vrstvách se zhutněním jam, šachet, rýh nebo kolem objektů v těchto vykopávkách</t>
  </si>
  <si>
    <t>-579319569</t>
  </si>
  <si>
    <t>https://podminky.urs.cz/item/CS_URS_2025_01/174151101</t>
  </si>
  <si>
    <t>26,9*2</t>
  </si>
  <si>
    <t>28</t>
  </si>
  <si>
    <t>175101229</t>
  </si>
  <si>
    <t xml:space="preserve">Prosátí zeminy pro ohumusování </t>
  </si>
  <si>
    <t>1524903432</t>
  </si>
  <si>
    <t>29</t>
  </si>
  <si>
    <t>181111121</t>
  </si>
  <si>
    <t>Plošná úprava terénu v zemině skupiny 1 až 4 s urovnáním povrchu bez doplnění ornice souvislé plochy do 500 m2 při nerovnostech terénu přes 100 do 150 mm v rovině nebo na svahu do 1:5</t>
  </si>
  <si>
    <t>-1541860647</t>
  </si>
  <si>
    <t>https://podminky.urs.cz/item/CS_URS_2025_01/181111121</t>
  </si>
  <si>
    <t>180,75</t>
  </si>
  <si>
    <t>181111122</t>
  </si>
  <si>
    <t>Plošná úprava terénu v zemině skupiny 1 až 4 s urovnáním povrchu bez doplnění ornice souvislé plochy do 500 m2 při nerovnostech terénu přes 100 do 150 mm na svahu přes 1:5 do 1:2</t>
  </si>
  <si>
    <t>-1476365829</t>
  </si>
  <si>
    <t>https://podminky.urs.cz/item/CS_URS_2025_01/181111122</t>
  </si>
  <si>
    <t>74,25</t>
  </si>
  <si>
    <t>31</t>
  </si>
  <si>
    <t>181351103</t>
  </si>
  <si>
    <t>Rozprostření a urovnání ornice v rovině nebo ve svahu sklonu do 1:5 strojně při souvislé ploše přes 100 do 500 m2, tl. vrstvy do 200 mm</t>
  </si>
  <si>
    <t>-1532355270</t>
  </si>
  <si>
    <t>https://podminky.urs.cz/item/CS_URS_2025_01/181351103</t>
  </si>
  <si>
    <t>32</t>
  </si>
  <si>
    <t>181411131</t>
  </si>
  <si>
    <t>Založení trávníku na půdě předem připravené plochy do 1000 m2 výsevem včetně utažení parkového v rovině nebo na svahu do 1:5</t>
  </si>
  <si>
    <t>184865070</t>
  </si>
  <si>
    <t>33</t>
  </si>
  <si>
    <t>00572410</t>
  </si>
  <si>
    <t>osivo směs travní parková</t>
  </si>
  <si>
    <t>kg</t>
  </si>
  <si>
    <t>1775800598</t>
  </si>
  <si>
    <t>180,75*0,04 'Přepočtené koeficientem množství</t>
  </si>
  <si>
    <t>34</t>
  </si>
  <si>
    <t>181411132</t>
  </si>
  <si>
    <t>Založení trávníku na půdě předem připravené plochy do 1000 m2 výsevem včetně utažení parkového na svahu přes 1:5 do 1:2</t>
  </si>
  <si>
    <t>1244800659</t>
  </si>
  <si>
    <t>https://podminky.urs.cz/item/CS_URS_2025_01/181411132</t>
  </si>
  <si>
    <t>-152920364</t>
  </si>
  <si>
    <t>74,25*0,04 'Přepočtené koeficientem množství</t>
  </si>
  <si>
    <t>36</t>
  </si>
  <si>
    <t>181951112</t>
  </si>
  <si>
    <t>Úprava pláně vyrovnáním výškových rozdílů strojně v hornině třídy těžitelnosti I, skupiny 1 až 3 se zhutněním</t>
  </si>
  <si>
    <t>1333366333</t>
  </si>
  <si>
    <t>https://podminky.urs.cz/item/CS_URS_2025_01/181951112</t>
  </si>
  <si>
    <t>711,70</t>
  </si>
  <si>
    <t>37</t>
  </si>
  <si>
    <t>182351023</t>
  </si>
  <si>
    <t>Rozprostření a urovnání ornice ve svahu sklonu přes 1:5 strojně při souvislé ploše do 100 m2, tl. vrstvy do 200 mm</t>
  </si>
  <si>
    <t>-1253343582</t>
  </si>
  <si>
    <t>https://podminky.urs.cz/item/CS_URS_2025_01/182351023</t>
  </si>
  <si>
    <t>38</t>
  </si>
  <si>
    <t>183403161</t>
  </si>
  <si>
    <t>Obdělání půdy válením v rovině nebo na svahu do 1:5</t>
  </si>
  <si>
    <t>-59632885</t>
  </si>
  <si>
    <t>39</t>
  </si>
  <si>
    <t>183403261</t>
  </si>
  <si>
    <t>Obdělání půdy válením na svahu přes 1:5 do 1:2</t>
  </si>
  <si>
    <t>1191078228</t>
  </si>
  <si>
    <t>https://podminky.urs.cz/item/CS_URS_2025_01/183403261</t>
  </si>
  <si>
    <t>40</t>
  </si>
  <si>
    <t>184818233</t>
  </si>
  <si>
    <t>Ochrana kmene bedněním před poškozením stavebním provozem zřízení včetně odstranění výšky bednění do 2 m průměru kmene přes 500 do 700 mm</t>
  </si>
  <si>
    <t>kus</t>
  </si>
  <si>
    <t>1625976053</t>
  </si>
  <si>
    <t>https://podminky.urs.cz/item/CS_URS_2025_01/184818233</t>
  </si>
  <si>
    <t>41</t>
  </si>
  <si>
    <t>184853511</t>
  </si>
  <si>
    <t>Chemické odplevelení půdy před založením kultury, trávníku nebo zpevněných ploch strojně o výměře jednotlivě přes 20 m2 postřikem na široko v rovině nebo na svahu do 1:5</t>
  </si>
  <si>
    <t>863246056</t>
  </si>
  <si>
    <t>https://podminky.urs.cz/item/CS_URS_2025_01/184853511</t>
  </si>
  <si>
    <t>42</t>
  </si>
  <si>
    <t>184853512</t>
  </si>
  <si>
    <t>Chemické odplevelení půdy před založením kultury, trávníku nebo zpevněných ploch strojně o výměře jednotlivě přes 20 m2 postřikem na široko na svahu přes 1:5 do 1:2</t>
  </si>
  <si>
    <t>-800300858</t>
  </si>
  <si>
    <t>https://podminky.urs.cz/item/CS_URS_2025_01/184853512</t>
  </si>
  <si>
    <t>43</t>
  </si>
  <si>
    <t>185803111</t>
  </si>
  <si>
    <t>Ošetření trávníku jednorázové v rovině nebo na svahu do 1:5</t>
  </si>
  <si>
    <t>-1899087261</t>
  </si>
  <si>
    <t>44</t>
  </si>
  <si>
    <t>185803112</t>
  </si>
  <si>
    <t>Ošetření trávníku jednorázové na svahu přes 1:5 do 1:2</t>
  </si>
  <si>
    <t>-363607461</t>
  </si>
  <si>
    <t>https://podminky.urs.cz/item/CS_URS_2025_01/185803112</t>
  </si>
  <si>
    <t>Zakládání</t>
  </si>
  <si>
    <t>45</t>
  </si>
  <si>
    <t>211531111</t>
  </si>
  <si>
    <t>Výplň kamenivem do rýh odvodňovacích žeber nebo trativodů bez zhutnění, s úpravou povrchu výplně kamenivem hrubým drceným frakce 16 až 32 mm</t>
  </si>
  <si>
    <t>1727314955</t>
  </si>
  <si>
    <t>https://podminky.urs.cz/item/CS_URS_2025_01/211531111</t>
  </si>
  <si>
    <t>"Vsakovací průleh"</t>
  </si>
  <si>
    <t>56*0,5*0,65</t>
  </si>
  <si>
    <t>46</t>
  </si>
  <si>
    <t>211971110</t>
  </si>
  <si>
    <t>Zřízení opláštění výplně z geotextilie odvodňovacích žeber nebo trativodů v rýze nebo zářezu se stěnami šikmými o sklonu do 1:2</t>
  </si>
  <si>
    <t>815739061</t>
  </si>
  <si>
    <t>https://podminky.urs.cz/item/CS_URS_2025_01/211971110</t>
  </si>
  <si>
    <t>56*2*0,5*1,1</t>
  </si>
  <si>
    <t>(0,5+0,6+0,6)*56*1,1</t>
  </si>
  <si>
    <t>47</t>
  </si>
  <si>
    <t>69311080</t>
  </si>
  <si>
    <t>geotextilie netkaná separační, ochranná, filtrační, drenážní PES 200g/m2</t>
  </si>
  <si>
    <t>-902235058</t>
  </si>
  <si>
    <t>61,6*1,2 'Přepočtené koeficientem množství</t>
  </si>
  <si>
    <t>48</t>
  </si>
  <si>
    <t>69311081</t>
  </si>
  <si>
    <t>geotextilie netkaná separační, ochranná, filtrační, drenážní PES 300g/m2</t>
  </si>
  <si>
    <t>18792133</t>
  </si>
  <si>
    <t>104,72*1,2 'Přepočtené koeficientem množství</t>
  </si>
  <si>
    <t>49</t>
  </si>
  <si>
    <t>213141111</t>
  </si>
  <si>
    <t>Zřízení vrstvy z geotextilie filtrační, separační, odvodňovací, ochranné, výztužné nebo protierozní v rovině nebo ve sklonu do 1:5, šířky do 3 m</t>
  </si>
  <si>
    <t>1001455897</t>
  </si>
  <si>
    <t>https://podminky.urs.cz/item/CS_URS_2025_01/213141111</t>
  </si>
  <si>
    <t>2,5</t>
  </si>
  <si>
    <t>50</t>
  </si>
  <si>
    <t>RMAT0002</t>
  </si>
  <si>
    <t>folie PE proti prorůstání trávy</t>
  </si>
  <si>
    <t>-920634072</t>
  </si>
  <si>
    <t>2,5*1,2 'Přepočtené koeficientem množství</t>
  </si>
  <si>
    <t>51</t>
  </si>
  <si>
    <t>243311111</t>
  </si>
  <si>
    <t>Výplň na dně vodárenské studny hloubky do 10m z betonu se zvýšenými nároky na prostředí tř. C 25/30</t>
  </si>
  <si>
    <t>-501286272</t>
  </si>
  <si>
    <t>https://podminky.urs.cz/item/CS_URS_2025_01/243311111</t>
  </si>
  <si>
    <t>1,15*1,15*3,14*0,3*2</t>
  </si>
  <si>
    <t>52</t>
  </si>
  <si>
    <t>243531111</t>
  </si>
  <si>
    <t>Výplň na dně vodárenské studny hloubky do 10m z kameniva hrubého drceného frakce 32 až 63 mm</t>
  </si>
  <si>
    <t>-997861979</t>
  </si>
  <si>
    <t>https://podminky.urs.cz/item/CS_URS_2025_01/243531111</t>
  </si>
  <si>
    <t>53</t>
  </si>
  <si>
    <t>249791135</t>
  </si>
  <si>
    <t>Otvory vtokové v plášti vodárenské studny z trubek tlakových z tvrdého PVC vnějšího průměru 160 mm</t>
  </si>
  <si>
    <t>1388299566</t>
  </si>
  <si>
    <t>https://podminky.urs.cz/item/CS_URS_2025_01/249791135</t>
  </si>
  <si>
    <t>Svislé a kompletní konstrukce</t>
  </si>
  <si>
    <t>54</t>
  </si>
  <si>
    <t>339921131</t>
  </si>
  <si>
    <t>Osazování palisád betonových v řadě se zabetonováním výšky palisády do 500 mm</t>
  </si>
  <si>
    <t>1252747548</t>
  </si>
  <si>
    <t>https://podminky.urs.cz/item/CS_URS_2025_01/339921131</t>
  </si>
  <si>
    <t>10,45</t>
  </si>
  <si>
    <t>55</t>
  </si>
  <si>
    <t>59228407</t>
  </si>
  <si>
    <t>palisáda tyčová hranatá betonová 110x110mm v 400mm přírodní</t>
  </si>
  <si>
    <t>-1244236688</t>
  </si>
  <si>
    <t>Komunikace pozemní</t>
  </si>
  <si>
    <t>56</t>
  </si>
  <si>
    <t>564851011</t>
  </si>
  <si>
    <t>Podklad ze štěrkodrti ŠD s rozprostřením a zhutněním plochy jednotlivě do 100 m2, po zhutnění tl. 150 mm</t>
  </si>
  <si>
    <t>-1116789195</t>
  </si>
  <si>
    <t>https://podminky.urs.cz/item/CS_URS_2025_01/564851011</t>
  </si>
  <si>
    <t>86"Konstrukce parkovacích stání"</t>
  </si>
  <si>
    <t>57</t>
  </si>
  <si>
    <t>564851111</t>
  </si>
  <si>
    <t>Podklad ze štěrkodrti ŠD s rozprostřením a zhutněním plochy přes 100 m2, po zhutnění tl. 150 mm</t>
  </si>
  <si>
    <t>-184188152</t>
  </si>
  <si>
    <t>https://podminky.urs.cz/item/CS_URS_2025_01/564851111</t>
  </si>
  <si>
    <t>602,50"Konstrukce vozovky"</t>
  </si>
  <si>
    <t>58</t>
  </si>
  <si>
    <t>564861011</t>
  </si>
  <si>
    <t>Podklad ze štěrkodrti ŠD s rozprostřením a zhutněním plochy jednotlivě do 100 m2, po zhutnění tl. 200 mm</t>
  </si>
  <si>
    <t>619853819</t>
  </si>
  <si>
    <t>https://podminky.urs.cz/item/CS_URS_2025_01/564861011</t>
  </si>
  <si>
    <t>44,5"Konstrukce pochozí plochy z dlažby"</t>
  </si>
  <si>
    <t>59</t>
  </si>
  <si>
    <t>564861111</t>
  </si>
  <si>
    <t>Podklad ze štěrkodrti ŠD s rozprostřením a zhutněním plochy přes 100 m2, po zhutnění tl. 200 mm</t>
  </si>
  <si>
    <t>1472573703</t>
  </si>
  <si>
    <t>https://podminky.urs.cz/item/CS_URS_2025_01/564861111</t>
  </si>
  <si>
    <t>60</t>
  </si>
  <si>
    <t>565145111</t>
  </si>
  <si>
    <t>Asfaltový beton vrstva podkladní ACP 16 (obalované kamenivo střednězrnné - OKS) s rozprostřením a zhutněním v pruhu šířky přes 1,5 do 3 m, po zhutnění tl. 60 mm</t>
  </si>
  <si>
    <t>-650601753</t>
  </si>
  <si>
    <t>https://podminky.urs.cz/item/CS_URS_2025_01/565145111</t>
  </si>
  <si>
    <t>61</t>
  </si>
  <si>
    <t>571908111.1</t>
  </si>
  <si>
    <t>Kryt vymývaným dekoračním kamenivem (kačírkem) tl 150 mm</t>
  </si>
  <si>
    <t>-383250621</t>
  </si>
  <si>
    <t>62</t>
  </si>
  <si>
    <t>573111112</t>
  </si>
  <si>
    <t>Postřik infiltrační PI z asfaltu silničního s posypem kamenivem, v množství 1,00 kg/m2</t>
  </si>
  <si>
    <t>-710935113</t>
  </si>
  <si>
    <t>https://podminky.urs.cz/item/CS_URS_2025_01/573111112</t>
  </si>
  <si>
    <t>63</t>
  </si>
  <si>
    <t>573211107</t>
  </si>
  <si>
    <t>Postřik spojovací PS bez posypu kamenivem z asfaltu silničního, v množství 0,30 kg/m2</t>
  </si>
  <si>
    <t>-1552614854</t>
  </si>
  <si>
    <t>https://podminky.urs.cz/item/CS_URS_2025_01/573211107</t>
  </si>
  <si>
    <t>30"Obnova živičného krytu"</t>
  </si>
  <si>
    <t>64</t>
  </si>
  <si>
    <t>577134111</t>
  </si>
  <si>
    <t>Asfaltový beton vrstva obrusná ACO 11 (ABS) s rozprostřením a se zhutněním z nemodifikovaného asfaltu v pruhu šířky do 3 m tř. I (ACO 11+), po zhutnění tl. 40 mm</t>
  </si>
  <si>
    <t>-1407116347</t>
  </si>
  <si>
    <t>https://podminky.urs.cz/item/CS_URS_2025_01/577134111</t>
  </si>
  <si>
    <t>65</t>
  </si>
  <si>
    <t>596211210</t>
  </si>
  <si>
    <t>Kladení dlažby z betonových zámkových dlaždic komunikací pro pěší ručně s ložem z kameniva těženého nebo drceného tl. do 40 mm, s vyplněním spár s dvojitým hutněním, vibrováním a se smetením přebytečného materiálu na krajnici tl. 80 mm skupiny A, pro plochy do 50 m2</t>
  </si>
  <si>
    <t>-742488435</t>
  </si>
  <si>
    <t>https://podminky.urs.cz/item/CS_URS_2025_01/596211210</t>
  </si>
  <si>
    <t>10"Předláždění chodníku (využita stávající dlažba)"</t>
  </si>
  <si>
    <t>66</t>
  </si>
  <si>
    <t>59245020</t>
  </si>
  <si>
    <t>dlažba skladebná betonová 200x100mm tl 80mm přírodní</t>
  </si>
  <si>
    <t>-1042367813</t>
  </si>
  <si>
    <t>44,5*1,03 'Přepočtené koeficientem množství</t>
  </si>
  <si>
    <t>67</t>
  </si>
  <si>
    <t>596212211</t>
  </si>
  <si>
    <t>Kladení dlažby z betonových zámkových dlaždic pozemních komunikací ručně s ložem z kameniva těženého nebo drceného tl. do 50 mm, s vyplněním spár, s dvojitým hutněním vibrováním a se smetením přebytečného materiálu na krajnici tl. 80 mm skupiny A, pro plochy přes 50 do 100 m2</t>
  </si>
  <si>
    <t>1553879553</t>
  </si>
  <si>
    <t>https://podminky.urs.cz/item/CS_URS_2025_01/596212211</t>
  </si>
  <si>
    <t>68</t>
  </si>
  <si>
    <t>799680429</t>
  </si>
  <si>
    <t>86*1,03 'Přepočtené koeficientem množství</t>
  </si>
  <si>
    <t>Trubní vedení</t>
  </si>
  <si>
    <t>69</t>
  </si>
  <si>
    <t>871313121</t>
  </si>
  <si>
    <t>Montáž kanalizačního potrubí z tvrdého PVC-U hladkého plnostěnného tuhost SN 8 DN 160</t>
  </si>
  <si>
    <t>739446232</t>
  </si>
  <si>
    <t>https://podminky.urs.cz/item/CS_URS_2025_01/871313121</t>
  </si>
  <si>
    <t>"Vsakovací studny"6*2</t>
  </si>
  <si>
    <t>70</t>
  </si>
  <si>
    <t>28611210</t>
  </si>
  <si>
    <t>trubka kanalizační PVC-U plnostěnná jednovrstvá DN 160x6000mm SN8</t>
  </si>
  <si>
    <t>2004324037</t>
  </si>
  <si>
    <t>12*1,03 'Přepočtené koeficientem množství</t>
  </si>
  <si>
    <t>71</t>
  </si>
  <si>
    <t>87726R034</t>
  </si>
  <si>
    <t>Textilní lapač nečistot vsakovací studny</t>
  </si>
  <si>
    <t>-501137122</t>
  </si>
  <si>
    <t>https://podminky.urs.cz/item/CS_URS_2025_01/87726R034</t>
  </si>
  <si>
    <t>72</t>
  </si>
  <si>
    <t>894411311</t>
  </si>
  <si>
    <t>Osazení betonových nebo železobetonových dílců pro šachty skruží rovných</t>
  </si>
  <si>
    <t>-615909312</t>
  </si>
  <si>
    <t>https://podminky.urs.cz/item/CS_URS_2025_01/894411311</t>
  </si>
  <si>
    <t>73</t>
  </si>
  <si>
    <t>59226R031</t>
  </si>
  <si>
    <t>PREFABRIKOVANÁ SKRUŽ DN 2500 mm TBS-Q.2 2500/500/90</t>
  </si>
  <si>
    <t>26623519</t>
  </si>
  <si>
    <t>74</t>
  </si>
  <si>
    <t>59226R032</t>
  </si>
  <si>
    <t>PREFABRIKOVANÁ SKRUŽ DN 2500 mm TBS-Q.2 2500/1000/90</t>
  </si>
  <si>
    <t>-2058541890</t>
  </si>
  <si>
    <t>75</t>
  </si>
  <si>
    <t>894412411</t>
  </si>
  <si>
    <t>Osazení betonových nebo železobetonových dílců pro šachty skruží přechodových</t>
  </si>
  <si>
    <t>-122762617</t>
  </si>
  <si>
    <t>https://podminky.urs.cz/item/CS_URS_2025_01/894412411</t>
  </si>
  <si>
    <t>76</t>
  </si>
  <si>
    <t>28661714.1</t>
  </si>
  <si>
    <t>konus šachtový betonový TBR-Q.2-2500-625/900/100 D 400, centrický</t>
  </si>
  <si>
    <t>-828752995</t>
  </si>
  <si>
    <t>77</t>
  </si>
  <si>
    <t>899132121</t>
  </si>
  <si>
    <t>Výměna (výšková úprava) poklopu kanalizačního s rámem pevným s ošetřením podkladních vrstev hloubky do 25 cm</t>
  </si>
  <si>
    <t>912896631</t>
  </si>
  <si>
    <t>https://podminky.urs.cz/item/CS_URS_2025_01/899132121</t>
  </si>
  <si>
    <t>78</t>
  </si>
  <si>
    <t>899204112</t>
  </si>
  <si>
    <t>Osazení mříží litinových včetně rámů a košů na bahno pro třídu zatížení D400, E600</t>
  </si>
  <si>
    <t>-10282789</t>
  </si>
  <si>
    <t>https://podminky.urs.cz/item/CS_URS_2025_01/899204112</t>
  </si>
  <si>
    <t>"Vsakovací studny"2</t>
  </si>
  <si>
    <t>79</t>
  </si>
  <si>
    <t>55241040</t>
  </si>
  <si>
    <t>mříž litinová 600/40T, 420x620 D400</t>
  </si>
  <si>
    <t>-733214074</t>
  </si>
  <si>
    <t>Ostatní konstrukce a práce, bourání</t>
  </si>
  <si>
    <t>80</t>
  </si>
  <si>
    <t>912211111</t>
  </si>
  <si>
    <t>Montáž směrového sloupku plastového s odrazkou prostým uložením bez betonového základu silničního</t>
  </si>
  <si>
    <t>1103521709</t>
  </si>
  <si>
    <t>https://podminky.urs.cz/item/CS_URS_2025_01/912211111</t>
  </si>
  <si>
    <t>81</t>
  </si>
  <si>
    <t>40445158.1</t>
  </si>
  <si>
    <t>sloupek směrový silniční plastový 1,2m - Z11g</t>
  </si>
  <si>
    <t>-814830123</t>
  </si>
  <si>
    <t>82</t>
  </si>
  <si>
    <t>914111111</t>
  </si>
  <si>
    <t>Montáž svislé dopravní značky základní velikosti do 1 m2 objímkami na sloupky nebo konzoly</t>
  </si>
  <si>
    <t>1321826351</t>
  </si>
  <si>
    <t>2+3</t>
  </si>
  <si>
    <t>83</t>
  </si>
  <si>
    <t>40445625</t>
  </si>
  <si>
    <t>informativní značky provozní IP8, IP9, IP11-IP13 500x700mm</t>
  </si>
  <si>
    <t>-898059570</t>
  </si>
  <si>
    <t>84</t>
  </si>
  <si>
    <t>40445650</t>
  </si>
  <si>
    <t>dodatkové tabulky E7, E12, E13 500x300mm</t>
  </si>
  <si>
    <t>-2057467482</t>
  </si>
  <si>
    <t>85</t>
  </si>
  <si>
    <t>914511111</t>
  </si>
  <si>
    <t>Montáž sloupku dopravních značek délky do 3,5 m do betonového základu</t>
  </si>
  <si>
    <t>-569891686</t>
  </si>
  <si>
    <t>86</t>
  </si>
  <si>
    <t>40445235.1</t>
  </si>
  <si>
    <t>sloupek pro dopravní značku Al D 60mm v 3,5m</t>
  </si>
  <si>
    <t>754962216</t>
  </si>
  <si>
    <t>87</t>
  </si>
  <si>
    <t>915231111</t>
  </si>
  <si>
    <t>Vodorovné dopravní značení stříkaným plastem přechody pro chodce, šipky, symboly nápisy bílé základní</t>
  </si>
  <si>
    <t>973381147</t>
  </si>
  <si>
    <t>https://podminky.urs.cz/item/CS_URS_2025_01/915231111</t>
  </si>
  <si>
    <t>20,75</t>
  </si>
  <si>
    <t>88</t>
  </si>
  <si>
    <t>915491211</t>
  </si>
  <si>
    <t>Osazení vodicího proužku z betonových prefabrikovaných desek tl. do 120 mm do lože z cementové malty tl. 20 mm, s vyplněním a zatřením spár cementovou maltou s podkladní vrstvou z betonu prostého tl. 50 až 100 mm šířka proužku 250 mm</t>
  </si>
  <si>
    <t>1776377587</t>
  </si>
  <si>
    <t>https://podminky.urs.cz/item/CS_URS_2025_01/915491211</t>
  </si>
  <si>
    <t>89</t>
  </si>
  <si>
    <t>59218001</t>
  </si>
  <si>
    <t>krajník betonový silniční 500x250x80mm</t>
  </si>
  <si>
    <t>-1269297104</t>
  </si>
  <si>
    <t>53*1,02 'Přepočtené koeficientem množství</t>
  </si>
  <si>
    <t>90</t>
  </si>
  <si>
    <t>915621111</t>
  </si>
  <si>
    <t>Předznačení pro vodorovné značení stříkané barvou nebo prováděné z nátěrových hmot plošné šipky, symboly, nápisy</t>
  </si>
  <si>
    <t>1841448974</t>
  </si>
  <si>
    <t>https://podminky.urs.cz/item/CS_URS_2025_01/915621111</t>
  </si>
  <si>
    <t>91</t>
  </si>
  <si>
    <t>916131213</t>
  </si>
  <si>
    <t>Osazení silničního obrubníku betonového se zřízením lože, s vyplněním a zatřením spár cementovou maltou stojatého s boční opěrou z betonu prostého, do lože z betonu prostého</t>
  </si>
  <si>
    <t>-1489931152</t>
  </si>
  <si>
    <t>https://podminky.urs.cz/item/CS_URS_2025_01/916131213</t>
  </si>
  <si>
    <t>64,50+7,5+3</t>
  </si>
  <si>
    <t>92</t>
  </si>
  <si>
    <t>59217031</t>
  </si>
  <si>
    <t>obrubník silniční betonový 1000x150x250mm</t>
  </si>
  <si>
    <t>-1110862537</t>
  </si>
  <si>
    <t>64,5*1,02 'Přepočtené koeficientem množství</t>
  </si>
  <si>
    <t>93</t>
  </si>
  <si>
    <t>59217029</t>
  </si>
  <si>
    <t>obrubník silniční betonový nájezdový 1000x150x150mm</t>
  </si>
  <si>
    <t>-566515872</t>
  </si>
  <si>
    <t>7,5*1,01 'Přepočtené koeficientem množství</t>
  </si>
  <si>
    <t>94</t>
  </si>
  <si>
    <t>59217030</t>
  </si>
  <si>
    <t>obrubník silniční betonový přechodový 1000x150x150-250mm</t>
  </si>
  <si>
    <t>1535487816</t>
  </si>
  <si>
    <t>3*1,01 'Přepočtené koeficientem množství</t>
  </si>
  <si>
    <t>95</t>
  </si>
  <si>
    <t>916231213</t>
  </si>
  <si>
    <t>Osazení chodníkového obrubníku betonového se zřízením lože, s vyplněním a zatřením spár cementovou maltou stojatého s boční opěrou z betonu prostého, do lože z betonu prostého</t>
  </si>
  <si>
    <t>104731704</t>
  </si>
  <si>
    <t>https://podminky.urs.cz/item/CS_URS_2025_01/916231213</t>
  </si>
  <si>
    <t>161+4+4</t>
  </si>
  <si>
    <t>96</t>
  </si>
  <si>
    <t>59217016</t>
  </si>
  <si>
    <t>obrubník betonový chodníkový 1000x80x250mm</t>
  </si>
  <si>
    <t>-1878087009</t>
  </si>
  <si>
    <t>161*1,02 'Přepočtené koeficientem množství</t>
  </si>
  <si>
    <t>97</t>
  </si>
  <si>
    <t>59217048</t>
  </si>
  <si>
    <t>obrubník obloukový betonový R 0,5-1m 80x250 přírodní</t>
  </si>
  <si>
    <t>-459620029</t>
  </si>
  <si>
    <t>8*1,02 'Přepočtené koeficientem množství</t>
  </si>
  <si>
    <t>98</t>
  </si>
  <si>
    <t>919726122</t>
  </si>
  <si>
    <t>Geotextilie netkaná pro ochranu, separaci nebo filtraci měrná hmotnost přes 200 do 300 g/m2</t>
  </si>
  <si>
    <t>-1320180440</t>
  </si>
  <si>
    <t>https://podminky.urs.cz/item/CS_URS_2025_01/919726122</t>
  </si>
  <si>
    <t>99</t>
  </si>
  <si>
    <t>919726123</t>
  </si>
  <si>
    <t>Geotextilie netkaná pro ochranu, separaci nebo filtraci měrná hmotnost přes 300 do 500 g/m2</t>
  </si>
  <si>
    <t>-1500995742</t>
  </si>
  <si>
    <t>https://podminky.urs.cz/item/CS_URS_2025_01/919726123</t>
  </si>
  <si>
    <t>192,50</t>
  </si>
  <si>
    <t>100</t>
  </si>
  <si>
    <t>919735111</t>
  </si>
  <si>
    <t>Řezání stávajícího živičného krytu nebo podkladu hloubky do 50 mm</t>
  </si>
  <si>
    <t>-305637640</t>
  </si>
  <si>
    <t>https://podminky.urs.cz/item/CS_URS_2025_01/919735111</t>
  </si>
  <si>
    <t>7,50</t>
  </si>
  <si>
    <t>101</t>
  </si>
  <si>
    <t>91973R221</t>
  </si>
  <si>
    <t>Zalití spáry modifikovanou asfaltovou zálivkou s podrcením</t>
  </si>
  <si>
    <t>128396611</t>
  </si>
  <si>
    <t>16,5</t>
  </si>
  <si>
    <t>102</t>
  </si>
  <si>
    <t>979054451</t>
  </si>
  <si>
    <t>Očištění vybouraných prvků komunikací od spojovacího materiálu s odklizením a uložením očištěných hmot a spojovacího materiálu na skládku na vzdálenost do 10 m zámkových dlaždic s vyplněním spár kamenivem</t>
  </si>
  <si>
    <t>-154743252</t>
  </si>
  <si>
    <t>https://podminky.urs.cz/item/CS_URS_2025_01/979054451</t>
  </si>
  <si>
    <t>103</t>
  </si>
  <si>
    <t>97995R101</t>
  </si>
  <si>
    <t>Ochrana kabelového vedení VO a NN - půlená chránička HDPE DN 110 vč. zemních prací (cca 0,4 m3/ bm, obsypu štěrkopískem)</t>
  </si>
  <si>
    <t>-642855693</t>
  </si>
  <si>
    <t>997</t>
  </si>
  <si>
    <t>Přesun sutě</t>
  </si>
  <si>
    <t>104</t>
  </si>
  <si>
    <t>997221551</t>
  </si>
  <si>
    <t>Vodorovná doprava suti bez naložení, ale se složením a s hrubým urovnáním ze sypkých materiálů, na vzdálenost do 1 km</t>
  </si>
  <si>
    <t>1480932117</t>
  </si>
  <si>
    <t>https://podminky.urs.cz/item/CS_URS_2025_01/997221551</t>
  </si>
  <si>
    <t>105</t>
  </si>
  <si>
    <t>997221559</t>
  </si>
  <si>
    <t>Vodorovná doprava suti bez naložení, ale se složením a s hrubým urovnáním Příplatek k ceně za každý další započatý 1 km přes 1 km</t>
  </si>
  <si>
    <t>-93083493</t>
  </si>
  <si>
    <t>https://podminky.urs.cz/item/CS_URS_2025_01/997221559</t>
  </si>
  <si>
    <t>400,71*9 'Přepočtené koeficientem množství</t>
  </si>
  <si>
    <t>106</t>
  </si>
  <si>
    <t>997221611</t>
  </si>
  <si>
    <t>Nakládání na dopravní prostředky pro vodorovnou dopravu suti</t>
  </si>
  <si>
    <t>-1698698572</t>
  </si>
  <si>
    <t>https://podminky.urs.cz/item/CS_URS_2025_01/997221611</t>
  </si>
  <si>
    <t>107</t>
  </si>
  <si>
    <t>997221861</t>
  </si>
  <si>
    <t>Poplatek za uložení stavebního odpadu na recyklační skládce (skládkovné) z prostého betonu zatříděného do Katalogu odpadů pod kódem 17 01 01</t>
  </si>
  <si>
    <t>1910514899</t>
  </si>
  <si>
    <t>https://podminky.urs.cz/item/CS_URS_2025_01/997221861</t>
  </si>
  <si>
    <t>108</t>
  </si>
  <si>
    <t>997221875</t>
  </si>
  <si>
    <t>Poplatek za uložení stavebního odpadu na recyklační skládce (skládkovné) asfaltového bez obsahu dehtu zatříděného do Katalogu odpadů pod kódem 17 03 02</t>
  </si>
  <si>
    <t>-1079240716</t>
  </si>
  <si>
    <t>https://podminky.urs.cz/item/CS_URS_2025_01/997221875</t>
  </si>
  <si>
    <t>998</t>
  </si>
  <si>
    <t>Přesun hmot</t>
  </si>
  <si>
    <t>109</t>
  </si>
  <si>
    <t>998225111</t>
  </si>
  <si>
    <t>Přesun hmot pro komunikace s krytem z kameniva, monolitickým betonovým nebo živičným dopravní vzdálenost do 200 m jakékoliv délky objektu</t>
  </si>
  <si>
    <t>-1646206148</t>
  </si>
  <si>
    <t>https://podminky.urs.cz/item/CS_URS_2025_01/998225111</t>
  </si>
  <si>
    <t>SO 401 - Elektroinstalace dobíjecích stanic</t>
  </si>
  <si>
    <t xml:space="preserve"> </t>
  </si>
  <si>
    <t>D1 - Dodávka a montáž</t>
  </si>
  <si>
    <t>D2 - Zemní práce</t>
  </si>
  <si>
    <t>D1</t>
  </si>
  <si>
    <t>Dodávka a montáž</t>
  </si>
  <si>
    <t>Pol1</t>
  </si>
  <si>
    <t>Jistič B80/3</t>
  </si>
  <si>
    <t>ks</t>
  </si>
  <si>
    <t>Pol2</t>
  </si>
  <si>
    <t>Kompaktní pilíř SR522 s 5x VLC22, viz výkres schema</t>
  </si>
  <si>
    <t>Pol3</t>
  </si>
  <si>
    <t>Nabíjecí stanice EVB3S22N40M</t>
  </si>
  <si>
    <t>Pol4</t>
  </si>
  <si>
    <t>Sloupek EVA1PBS2 pro 2 nabíjecí stanice</t>
  </si>
  <si>
    <t>Pol5</t>
  </si>
  <si>
    <t>Kabel CYKY 5Jx16 pevně</t>
  </si>
  <si>
    <t>Pol6</t>
  </si>
  <si>
    <t>Kabel CYKY 5Jx10</t>
  </si>
  <si>
    <t>Pol7</t>
  </si>
  <si>
    <t>Chránička KF09120</t>
  </si>
  <si>
    <t>Pol8</t>
  </si>
  <si>
    <t>Napojení na stávající zařízení</t>
  </si>
  <si>
    <t>hod</t>
  </si>
  <si>
    <t>Pol9</t>
  </si>
  <si>
    <t>Práce nespecifikované (průchody, provozní manipulace atp.)</t>
  </si>
  <si>
    <t>Pol10</t>
  </si>
  <si>
    <t>Koordinace s ostatními profesemi</t>
  </si>
  <si>
    <t>Pol11</t>
  </si>
  <si>
    <t>Zhotovení dokumentace skutečného provedení</t>
  </si>
  <si>
    <t>Pol12</t>
  </si>
  <si>
    <t>Výchozí revize</t>
  </si>
  <si>
    <t>Pol13</t>
  </si>
  <si>
    <t>Spolupráce s revizním technikem</t>
  </si>
  <si>
    <t>PPV</t>
  </si>
  <si>
    <t>PPV 6,00% z montáže: materiál + práce</t>
  </si>
  <si>
    <t>%</t>
  </si>
  <si>
    <t>1165294361</t>
  </si>
  <si>
    <t>D2</t>
  </si>
  <si>
    <t>Zemní práce</t>
  </si>
  <si>
    <t>Pol14</t>
  </si>
  <si>
    <t>Vytýčení trasy</t>
  </si>
  <si>
    <t>km</t>
  </si>
  <si>
    <t>Pol15</t>
  </si>
  <si>
    <t>výkop pro základ pilíře</t>
  </si>
  <si>
    <t>Pol16</t>
  </si>
  <si>
    <t>výkop pro základ podstavce pro nabíjecí stanice</t>
  </si>
  <si>
    <t>Pol17</t>
  </si>
  <si>
    <t>Výkop rýhy 35/80</t>
  </si>
  <si>
    <t>Pol18</t>
  </si>
  <si>
    <t>Výkop rýhy 50/120</t>
  </si>
  <si>
    <t>Pol19</t>
  </si>
  <si>
    <t>Zhotovení pískového lože</t>
  </si>
  <si>
    <t>Pol20</t>
  </si>
  <si>
    <t>Bet základy pro pilíř a podstavec stanice</t>
  </si>
  <si>
    <t>Pol21</t>
  </si>
  <si>
    <t>Zához zeminy</t>
  </si>
  <si>
    <t>Pol22</t>
  </si>
  <si>
    <t>Odvoz přebytečné zeminy</t>
  </si>
  <si>
    <t>Pol23</t>
  </si>
  <si>
    <t>Provizorní úprava povrchu rýhy - rozprostření zeminy, uhrabání</t>
  </si>
  <si>
    <t xml:space="preserve">VON - Vedlejší rozpočtové náklady </t>
  </si>
  <si>
    <t>VRN - Vedlejší rozpočtové náklady</t>
  </si>
  <si>
    <t>VRN</t>
  </si>
  <si>
    <t>Vedlejší rozpočtové náklady</t>
  </si>
  <si>
    <t>VRN_001</t>
  </si>
  <si>
    <t>Geodetické práce při provádění stavby</t>
  </si>
  <si>
    <t>Kč</t>
  </si>
  <si>
    <t>314474648</t>
  </si>
  <si>
    <t>VRN_002</t>
  </si>
  <si>
    <t>Geodetické práce po výstavbě - geodetické zaměření skutečného provedení díla, vyhotovení geometrických plánů</t>
  </si>
  <si>
    <t>1537272937</t>
  </si>
  <si>
    <t>VRN_003</t>
  </si>
  <si>
    <t>Dokumentace skutečného provedení stavby (3x tištěná,CD)</t>
  </si>
  <si>
    <t>1049404127</t>
  </si>
  <si>
    <t>VRN_004</t>
  </si>
  <si>
    <t>Zařízení staveniště, zřízení, provoz, demontáž</t>
  </si>
  <si>
    <t>-236189730</t>
  </si>
  <si>
    <t>VRN_005</t>
  </si>
  <si>
    <t>Uvedení ploch poškozených vlivem realizace díla do stavu před zahájením realizace díla</t>
  </si>
  <si>
    <t>-196269506</t>
  </si>
  <si>
    <t>VRN_006</t>
  </si>
  <si>
    <t>Přechodné dopravní značení, projednání</t>
  </si>
  <si>
    <t>1910981980</t>
  </si>
  <si>
    <t>VRN_007</t>
  </si>
  <si>
    <t>Přechodné dopravní značení - značky pronájem, instalace, údržba</t>
  </si>
  <si>
    <t>-1322029627</t>
  </si>
  <si>
    <t>VRN_008</t>
  </si>
  <si>
    <t>Ochrana a zabezpečení stávajících inženýrských sítí po celou dobu realizace díla</t>
  </si>
  <si>
    <t>1696008803</t>
  </si>
  <si>
    <t>VRN_009</t>
  </si>
  <si>
    <t>Vytyčení stávajících sítí</t>
  </si>
  <si>
    <t>650186737</t>
  </si>
  <si>
    <t>VRN_010</t>
  </si>
  <si>
    <t>Fotodokumentace</t>
  </si>
  <si>
    <t>359491228</t>
  </si>
  <si>
    <t>Poznámka k položce:_x000d_
pořízení fotografie, včetně jejich časové a prostorové identifikace,_x000d_
dokumentující rozhodující etapy průběhu celé stavby i technologických montáží</t>
  </si>
  <si>
    <t>VRN_011</t>
  </si>
  <si>
    <t>Realizační dokumentace stavby</t>
  </si>
  <si>
    <t>2141248819</t>
  </si>
  <si>
    <t>VRN_012</t>
  </si>
  <si>
    <t>Inženýrská činnost k získání kolaudačního rozhodnutí</t>
  </si>
  <si>
    <t>937926929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</si>
  <si>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</si>
  <si>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</si>
  <si>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</si>
  <si>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</si>
  <si>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Arial CE"/>
        <charset val="238"/>
        <i val="1"/>
        <color auto="1"/>
        <sz val="8"/>
        <scheme val="none"/>
      </rPr>
      <t xml:space="preserve">Rekapitulace stavby </t>
    </r>
    <r>
      <rPr>
        <rFont val="Arial CE"/>
        <charset val="238"/>
        <color auto="1"/>
        <sz val="8"/>
        <scheme val="none"/>
      </rPr>
      <t>obsahuje sestavu Rekapitulace stavby a Rekapitulace objektů stavby a soupisů prací.</t>
    </r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</si>
  <si>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stavby</t>
    </r>
    <r>
      <rPr>
        <rFont val="Arial CE"/>
        <charset val="238"/>
        <color auto="1"/>
        <sz val="8"/>
        <scheme val="none"/>
      </rPr>
      <t xml:space="preserve"> jsou uvedeny informace identifikující předmět veřejné zakázky na stavební práce, KSO, CC-CZ, CZ-CPV, CZ-CPA a rekapitulaci </t>
    </r>
  </si>
  <si>
    <t>celkové nabídkové ceny účastníka.</t>
  </si>
  <si>
    <t xml:space="preserve">Termínem "učastník" (resp. zhotovitel) se myslí "účastník zadávacího řízení" ve smyslu zákona o zadávání veřejných zakázek. </t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</si>
  <si>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objektů stavby a soupisů prací</t>
    </r>
    <r>
      <rPr>
        <rFont val="Arial CE"/>
        <charset val="238"/>
        <color auto="1"/>
        <sz val="8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</si>
  <si>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</si>
  <si>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</si>
  <si>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</si>
  <si>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</si>
  <si>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</si>
  <si>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</si>
  <si>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</si>
  <si>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Vedlejší a ostatní náklady</t>
  </si>
  <si>
    <t>OST</t>
  </si>
  <si>
    <t>Ostatní</t>
  </si>
  <si>
    <t>Soupis</t>
  </si>
  <si>
    <t>Soupis prací pro daný typ objektu</t>
  </si>
  <si>
    <r>
      <rPr>
        <rFont val="Arial CE"/>
        <charset val="238"/>
        <i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</si>
  <si>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</si>
  <si>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Arial CE"/>
        <charset val="238"/>
        <b val="1"/>
        <color auto="1"/>
        <sz val="8"/>
        <scheme val="none"/>
      </rPr>
      <t>Krycí list soupisu</t>
    </r>
    <r>
      <rPr>
        <rFont val="Arial CE"/>
        <charset val="238"/>
        <color auto="1"/>
        <sz val="8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</si>
  <si>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účastníka za aktuální soupis prací.</t>
  </si>
  <si>
    <r>
      <rPr>
        <rFont val="Arial CE"/>
        <charset val="238"/>
        <b val="1"/>
        <color auto="1"/>
        <sz val="8"/>
        <scheme val="none"/>
      </rPr>
      <t>Rekapitulace členění soupisu prací</t>
    </r>
    <r>
      <rPr>
        <rFont val="Arial CE"/>
        <charset val="238"/>
        <color auto="1"/>
        <sz val="8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</si>
  <si>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</si>
  <si>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Arial CE"/>
        <charset val="238"/>
        <b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</si>
  <si>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</si>
  <si>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</si>
  <si>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</si>
  <si>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</si>
  <si>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výměr, FIG - rozpad figur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</si>
  <si>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</si>
  <si>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</si>
  <si>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</si>
  <si>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</si>
  <si>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</si>
  <si>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</si>
  <si>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</si>
  <si>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</si>
  <si>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</si>
  <si>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</si>
  <si>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</si>
  <si>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</si>
  <si>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</si>
  <si>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</si>
  <si>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</si>
  <si>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</si>
  <si>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</si>
  <si>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</si>
  <si>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Účastník je pro podání nabídky povinen vyplnit žlutě podbarvená pole: </t>
  </si>
  <si>
    <t xml:space="preserve">Pole Účastník v sestavě Rekapitulace stavby - zde účastník vyplní svůj název (název subjektu) </t>
  </si>
  <si>
    <t>Pole IČ a DIČ v sestavě Rekapitulace stavby - zde účastník vyplní svoje IČ a DIČ</t>
  </si>
  <si>
    <t>Datum v sestavě Rekapitulace stavby - zde účastník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</si>
  <si>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</si>
  <si>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</si>
  <si>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</si>
  <si>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</si>
  <si>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</si>
  <si>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</si>
  <si>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Účastník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</si>
  <si>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</si>
  <si>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</si>
  <si>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</si>
  <si>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</si>
  <si>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</si>
  <si>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</si>
  <si>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</si>
  <si>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</si>
  <si>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</si>
  <si>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</si>
  <si>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</si>
  <si>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</si>
  <si>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</si>
  <si>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</si>
  <si>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</si>
  <si>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</si>
  <si>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</si>
  <si>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</si>
  <si>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</si>
  <si>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</si>
  <si>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</si>
  <si>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</si>
  <si>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</si>
  <si>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</si>
  <si>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</si>
  <si>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</si>
  <si>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</si>
  <si>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</si>
  <si>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</si>
  <si>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</si>
  <si>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</si>
  <si>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</si>
  <si>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</si>
  <si>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</si>
  <si>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Účastník</t>
  </si>
  <si>
    <t>Účastník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</si>
  <si>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</si>
  <si>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</si>
  <si>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</si>
  <si>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</si>
  <si>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</si>
  <si>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</si>
  <si>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</si>
  <si>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</si>
  <si>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</si>
  <si>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</si>
  <si>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</si>
  <si>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</si>
  <si>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</si>
  <si>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</si>
  <si>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</si>
  <si>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</si>
  <si>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</si>
  <si>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</si>
  <si>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</si>
  <si>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</si>
  <si>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</si>
  <si>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</si>
  <si>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</si>
  <si>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</si>
  <si>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</si>
  <si>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</si>
  <si>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</si>
  <si>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</si>
  <si>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</si>
  <si>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</si>
  <si>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</si>
  <si>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</si>
  <si>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</si>
  <si>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</si>
  <si>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</si>
  <si>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</si>
  <si>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</si>
  <si>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</si>
  <si>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</si>
  <si>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</si>
  <si>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</si>
  <si>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</si>
  <si>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</si>
  <si>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</si>
  <si>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</si>
  <si>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</si>
  <si>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</si>
  <si>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</si>
  <si>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</si>
  <si>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</si>
  <si>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</si>
  <si>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</si>
  <si>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</si>
  <si>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</si>
  <si>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</si>
  <si>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</si>
  <si>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</si>
  <si>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</si>
  <si>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</si>
  <si>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</si>
  <si>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</si>
  <si>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</si>
  <si>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</si>
  <si>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fig</t>
  </si>
  <si>
    <t>Rozpad figur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</si>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</sst>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800080"/>
      <name val="Arial CE"/>
    </font>
    <font>
      <sz val="8"/>
      <color rgb="FF0000A8"/>
      <name val="Arial CE"/>
    </font>
    <font>
      <sz val="8"/>
      <color rgb="FFFF0000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sz val="9"/>
      <name val="Trebuchet MS"/>
      <family val="0"/>
      <charset val="238"/>
    </font>
    <font>
      <sz val="8"/>
      <name val="Arial CE"/>
      <family val="0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52" fillId="0" borderId="0" applyNumberFormat="0" applyFill="0" applyBorder="0" applyAlignment="0" applyProtection="0"/>
  </cellStyleXfs>
  <cellXfs count="38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/>
    <xf numFmtId="0" fontId="14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5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8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8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9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9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20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9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2" fillId="0" borderId="15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2" fillId="0" borderId="15" xfId="0" applyFont="1" applyBorder="1" applyAlignment="1" applyProtection="1">
      <alignment horizontal="left" vertical="center"/>
    </xf>
    <xf numFmtId="0" fontId="22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3" fillId="4" borderId="7" xfId="0" applyFont="1" applyFill="1" applyBorder="1" applyAlignment="1" applyProtection="1">
      <alignment horizontal="center" vertical="center"/>
    </xf>
    <xf numFmtId="0" fontId="23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3" fillId="4" borderId="8" xfId="0" applyFont="1" applyFill="1" applyBorder="1" applyAlignment="1" applyProtection="1">
      <alignment horizontal="center" vertical="center"/>
    </xf>
    <xf numFmtId="0" fontId="23" fillId="4" borderId="8" xfId="0" applyFont="1" applyFill="1" applyBorder="1" applyAlignment="1" applyProtection="1">
      <alignment horizontal="right" vertical="center"/>
    </xf>
    <xf numFmtId="0" fontId="23" fillId="4" borderId="9" xfId="0" applyFont="1" applyFill="1" applyBorder="1" applyAlignment="1" applyProtection="1">
      <alignment horizontal="center" vertical="center"/>
    </xf>
    <xf numFmtId="0" fontId="24" fillId="0" borderId="17" xfId="0" applyFont="1" applyBorder="1" applyAlignment="1" applyProtection="1">
      <alignment horizontal="center" vertical="center" wrapText="1"/>
    </xf>
    <xf numFmtId="0" fontId="24" fillId="0" borderId="18" xfId="0" applyFont="1" applyBorder="1" applyAlignment="1" applyProtection="1">
      <alignment horizontal="center" vertical="center" wrapText="1"/>
    </xf>
    <xf numFmtId="0" fontId="24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1" fillId="0" borderId="15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left" vertical="center" wrapText="1"/>
    </xf>
    <xf numFmtId="0" fontId="29" fillId="0" borderId="0" xfId="0" applyFont="1" applyAlignment="1" applyProtection="1">
      <alignment vertical="center"/>
    </xf>
    <xf numFmtId="4" fontId="29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30" fillId="0" borderId="15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166" fontId="30" fillId="0" borderId="0" xfId="0" applyNumberFormat="1" applyFont="1" applyBorder="1" applyAlignment="1" applyProtection="1">
      <alignment vertical="center"/>
    </xf>
    <xf numFmtId="4" fontId="30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30" fillId="0" borderId="20" xfId="0" applyNumberFormat="1" applyFont="1" applyBorder="1" applyAlignment="1" applyProtection="1">
      <alignment vertical="center"/>
    </xf>
    <xf numFmtId="4" fontId="30" fillId="0" borderId="21" xfId="0" applyNumberFormat="1" applyFont="1" applyBorder="1" applyAlignment="1" applyProtection="1">
      <alignment vertical="center"/>
    </xf>
    <xf numFmtId="166" fontId="30" fillId="0" borderId="21" xfId="0" applyNumberFormat="1" applyFont="1" applyBorder="1" applyAlignment="1" applyProtection="1">
      <alignment vertical="center"/>
    </xf>
    <xf numFmtId="4" fontId="30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5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3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3" fillId="4" borderId="17" xfId="0" applyFont="1" applyFill="1" applyBorder="1" applyAlignment="1" applyProtection="1">
      <alignment horizontal="center" vertical="center" wrapText="1"/>
    </xf>
    <xf numFmtId="0" fontId="23" fillId="4" borderId="18" xfId="0" applyFont="1" applyFill="1" applyBorder="1" applyAlignment="1" applyProtection="1">
      <alignment horizontal="center" vertical="center" wrapText="1"/>
    </xf>
    <xf numFmtId="0" fontId="23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5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3" fillId="0" borderId="13" xfId="0" applyNumberFormat="1" applyFont="1" applyBorder="1" applyAlignment="1" applyProtection="1"/>
    <xf numFmtId="166" fontId="33" fillId="0" borderId="14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3" fillId="0" borderId="23" xfId="0" applyFont="1" applyBorder="1" applyAlignment="1" applyProtection="1">
      <alignment horizontal="center" vertical="center"/>
    </xf>
    <xf numFmtId="49" fontId="23" fillId="0" borderId="23" xfId="0" applyNumberFormat="1" applyFont="1" applyBorder="1" applyAlignment="1" applyProtection="1">
      <alignment horizontal="left" vertical="center" wrapText="1"/>
    </xf>
    <xf numFmtId="0" fontId="23" fillId="0" borderId="23" xfId="0" applyFont="1" applyBorder="1" applyAlignment="1" applyProtection="1">
      <alignment horizontal="left" vertical="center" wrapText="1"/>
    </xf>
    <xf numFmtId="0" fontId="23" fillId="0" borderId="23" xfId="0" applyFont="1" applyBorder="1" applyAlignment="1" applyProtection="1">
      <alignment horizontal="center" vertical="center" wrapText="1"/>
    </xf>
    <xf numFmtId="167" fontId="23" fillId="0" borderId="23" xfId="0" applyNumberFormat="1" applyFont="1" applyBorder="1" applyAlignment="1" applyProtection="1">
      <alignment vertical="center"/>
    </xf>
    <xf numFmtId="4" fontId="23" fillId="2" borderId="23" xfId="0" applyNumberFormat="1" applyFont="1" applyFill="1" applyBorder="1" applyAlignment="1" applyProtection="1">
      <alignment vertical="center"/>
      <protection locked="0"/>
    </xf>
    <xf numFmtId="4" fontId="23" fillId="0" borderId="23" xfId="0" applyNumberFormat="1" applyFont="1" applyBorder="1" applyAlignment="1" applyProtection="1">
      <alignment vertical="center"/>
    </xf>
    <xf numFmtId="0" fontId="24" fillId="2" borderId="15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center" vertical="center"/>
    </xf>
    <xf numFmtId="166" fontId="24" fillId="0" borderId="0" xfId="0" applyNumberFormat="1" applyFont="1" applyBorder="1" applyAlignment="1" applyProtection="1">
      <alignment vertical="center"/>
    </xf>
    <xf numFmtId="166" fontId="24" fillId="0" borderId="16" xfId="0" applyNumberFormat="1" applyFont="1" applyBorder="1" applyAlignment="1" applyProtection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5" fillId="0" borderId="0" xfId="0" applyFont="1" applyAlignment="1" applyProtection="1">
      <alignment horizontal="left" vertical="center"/>
    </xf>
    <xf numFmtId="0" fontId="36" fillId="0" borderId="0" xfId="1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7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12" fillId="0" borderId="4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4" xfId="0" applyFont="1" applyBorder="1" applyAlignment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38" fillId="0" borderId="23" xfId="0" applyFont="1" applyBorder="1" applyAlignment="1" applyProtection="1">
      <alignment horizontal="center" vertical="center"/>
    </xf>
    <xf numFmtId="49" fontId="38" fillId="0" borderId="23" xfId="0" applyNumberFormat="1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center" vertical="center" wrapText="1"/>
    </xf>
    <xf numFmtId="167" fontId="38" fillId="0" borderId="23" xfId="0" applyNumberFormat="1" applyFont="1" applyBorder="1" applyAlignment="1" applyProtection="1">
      <alignment vertical="center"/>
    </xf>
    <xf numFmtId="4" fontId="38" fillId="2" borderId="23" xfId="0" applyNumberFormat="1" applyFont="1" applyFill="1" applyBorder="1" applyAlignment="1" applyProtection="1">
      <alignment vertical="center"/>
      <protection locked="0"/>
    </xf>
    <xf numFmtId="4" fontId="38" fillId="0" borderId="23" xfId="0" applyNumberFormat="1" applyFont="1" applyBorder="1" applyAlignment="1" applyProtection="1">
      <alignment vertical="center"/>
    </xf>
    <xf numFmtId="0" fontId="39" fillId="0" borderId="4" xfId="0" applyFont="1" applyBorder="1" applyAlignment="1">
      <alignment vertical="center"/>
    </xf>
    <xf numFmtId="0" fontId="38" fillId="2" borderId="15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  <xf numFmtId="0" fontId="40" fillId="0" borderId="0" xfId="0" applyFont="1" applyAlignment="1" applyProtection="1">
      <alignment vertical="center" wrapText="1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167" fontId="23" fillId="2" borderId="23" xfId="0" applyNumberFormat="1" applyFont="1" applyFill="1" applyBorder="1" applyAlignment="1" applyProtection="1">
      <alignment vertical="center"/>
      <protection locked="0"/>
    </xf>
    <xf numFmtId="0" fontId="24" fillId="2" borderId="20" xfId="0" applyFont="1" applyFill="1" applyBorder="1" applyAlignment="1" applyProtection="1">
      <alignment horizontal="left" vertical="center"/>
      <protection locked="0"/>
    </xf>
    <xf numFmtId="0" fontId="24" fillId="0" borderId="21" xfId="0" applyFont="1" applyBorder="1" applyAlignment="1" applyProtection="1">
      <alignment horizontal="center" vertical="center"/>
    </xf>
    <xf numFmtId="166" fontId="24" fillId="0" borderId="21" xfId="0" applyNumberFormat="1" applyFont="1" applyBorder="1" applyAlignment="1" applyProtection="1">
      <alignment vertical="center"/>
    </xf>
    <xf numFmtId="166" fontId="24" fillId="0" borderId="22" xfId="0" applyNumberFormat="1" applyFont="1" applyBorder="1" applyAlignment="1" applyProtection="1">
      <alignment vertical="center"/>
    </xf>
    <xf numFmtId="0" fontId="0" fillId="0" borderId="0" xfId="0" applyAlignment="1">
      <alignment vertical="top"/>
    </xf>
    <xf numFmtId="0" fontId="41" fillId="0" borderId="24" xfId="0" applyFont="1" applyBorder="1" applyAlignment="1">
      <alignment vertical="center" wrapText="1"/>
    </xf>
    <xf numFmtId="0" fontId="41" fillId="0" borderId="25" xfId="0" applyFont="1" applyBorder="1" applyAlignment="1">
      <alignment vertical="center" wrapText="1"/>
    </xf>
    <xf numFmtId="0" fontId="41" fillId="0" borderId="26" xfId="0" applyFont="1" applyBorder="1" applyAlignment="1">
      <alignment vertical="center" wrapText="1"/>
    </xf>
    <xf numFmtId="0" fontId="41" fillId="0" borderId="27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 wrapText="1"/>
    </xf>
    <xf numFmtId="0" fontId="41" fillId="0" borderId="27" xfId="0" applyFont="1" applyBorder="1" applyAlignment="1">
      <alignment vertical="center" wrapText="1"/>
    </xf>
    <xf numFmtId="0" fontId="43" fillId="0" borderId="29" xfId="0" applyFont="1" applyBorder="1" applyAlignment="1">
      <alignment horizontal="left" wrapText="1"/>
    </xf>
    <xf numFmtId="0" fontId="41" fillId="0" borderId="28" xfId="0" applyFont="1" applyBorder="1" applyAlignment="1">
      <alignment vertical="center" wrapText="1"/>
    </xf>
    <xf numFmtId="0" fontId="43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5" fillId="0" borderId="27" xfId="0" applyFont="1" applyBorder="1" applyAlignment="1">
      <alignment vertical="center" wrapText="1"/>
    </xf>
    <xf numFmtId="0" fontId="44" fillId="0" borderId="1" xfId="0" applyFont="1" applyBorder="1" applyAlignment="1">
      <alignment vertical="center" wrapText="1"/>
    </xf>
    <xf numFmtId="0" fontId="44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vertical="center"/>
    </xf>
    <xf numFmtId="49" fontId="44" fillId="0" borderId="1" xfId="0" applyNumberFormat="1" applyFont="1" applyBorder="1" applyAlignment="1">
      <alignment horizontal="left" vertical="center" wrapText="1"/>
    </xf>
    <xf numFmtId="49" fontId="44" fillId="0" borderId="1" xfId="0" applyNumberFormat="1" applyFont="1" applyBorder="1" applyAlignment="1">
      <alignment vertical="center" wrapText="1"/>
    </xf>
    <xf numFmtId="0" fontId="41" fillId="0" borderId="30" xfId="0" applyFont="1" applyBorder="1" applyAlignment="1">
      <alignment vertical="center" wrapText="1"/>
    </xf>
    <xf numFmtId="0" fontId="46" fillId="0" borderId="29" xfId="0" applyFont="1" applyBorder="1" applyAlignment="1">
      <alignment vertical="center" wrapText="1"/>
    </xf>
    <xf numFmtId="0" fontId="41" fillId="0" borderId="31" xfId="0" applyFont="1" applyBorder="1" applyAlignment="1">
      <alignment vertical="center" wrapText="1"/>
    </xf>
    <xf numFmtId="0" fontId="41" fillId="0" borderId="1" xfId="0" applyFont="1" applyBorder="1" applyAlignment="1">
      <alignment vertical="top"/>
    </xf>
    <xf numFmtId="0" fontId="41" fillId="0" borderId="0" xfId="0" applyFont="1" applyAlignment="1">
      <alignment vertical="top"/>
    </xf>
    <xf numFmtId="0" fontId="41" fillId="0" borderId="24" xfId="0" applyFont="1" applyBorder="1" applyAlignment="1">
      <alignment horizontal="left" vertical="center"/>
    </xf>
    <xf numFmtId="0" fontId="41" fillId="0" borderId="25" xfId="0" applyFont="1" applyBorder="1" applyAlignment="1">
      <alignment horizontal="left" vertical="center"/>
    </xf>
    <xf numFmtId="0" fontId="41" fillId="0" borderId="26" xfId="0" applyFont="1" applyBorder="1" applyAlignment="1">
      <alignment horizontal="left" vertical="center"/>
    </xf>
    <xf numFmtId="0" fontId="41" fillId="0" borderId="27" xfId="0" applyFont="1" applyBorder="1" applyAlignment="1">
      <alignment horizontal="left" vertical="center"/>
    </xf>
    <xf numFmtId="0" fontId="42" fillId="0" borderId="1" xfId="0" applyFont="1" applyBorder="1" applyAlignment="1">
      <alignment horizontal="center" vertical="center"/>
    </xf>
    <xf numFmtId="0" fontId="41" fillId="0" borderId="28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43" fillId="0" borderId="29" xfId="0" applyFont="1" applyBorder="1" applyAlignment="1">
      <alignment horizontal="left" vertical="center"/>
    </xf>
    <xf numFmtId="0" fontId="43" fillId="0" borderId="29" xfId="0" applyFont="1" applyBorder="1" applyAlignment="1">
      <alignment horizontal="center" vertical="center"/>
    </xf>
    <xf numFmtId="0" fontId="47" fillId="0" borderId="29" xfId="0" applyFont="1" applyBorder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9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45" fillId="0" borderId="27" xfId="0" applyFont="1" applyBorder="1" applyAlignment="1">
      <alignment horizontal="left" vertical="center"/>
    </xf>
    <xf numFmtId="0" fontId="44" fillId="0" borderId="1" xfId="0" applyFont="1" applyFill="1" applyBorder="1" applyAlignment="1">
      <alignment horizontal="left" vertical="center"/>
    </xf>
    <xf numFmtId="0" fontId="44" fillId="0" borderId="1" xfId="0" applyFont="1" applyFill="1" applyBorder="1" applyAlignment="1">
      <alignment horizontal="center" vertical="center"/>
    </xf>
    <xf numFmtId="0" fontId="41" fillId="0" borderId="30" xfId="0" applyFont="1" applyBorder="1" applyAlignment="1">
      <alignment horizontal="left" vertical="center"/>
    </xf>
    <xf numFmtId="0" fontId="46" fillId="0" borderId="29" xfId="0" applyFont="1" applyBorder="1" applyAlignment="1">
      <alignment horizontal="left" vertical="center"/>
    </xf>
    <xf numFmtId="0" fontId="41" fillId="0" borderId="31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5" fillId="0" borderId="29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left" vertical="center" wrapText="1"/>
    </xf>
    <xf numFmtId="0" fontId="41" fillId="0" borderId="25" xfId="0" applyFont="1" applyBorder="1" applyAlignment="1">
      <alignment horizontal="left" vertical="center" wrapText="1"/>
    </xf>
    <xf numFmtId="0" fontId="41" fillId="0" borderId="26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 wrapText="1"/>
    </xf>
    <xf numFmtId="0" fontId="47" fillId="0" borderId="27" xfId="0" applyFont="1" applyBorder="1" applyAlignment="1">
      <alignment horizontal="left" vertical="center" wrapText="1"/>
    </xf>
    <xf numFmtId="0" fontId="47" fillId="0" borderId="28" xfId="0" applyFont="1" applyBorder="1" applyAlignment="1">
      <alignment horizontal="left" vertical="center" wrapText="1"/>
    </xf>
    <xf numFmtId="0" fontId="45" fillId="0" borderId="27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center"/>
    </xf>
    <xf numFmtId="0" fontId="45" fillId="0" borderId="28" xfId="0" applyFont="1" applyBorder="1" applyAlignment="1">
      <alignment horizontal="left" vertical="center" wrapText="1"/>
    </xf>
    <xf numFmtId="0" fontId="45" fillId="0" borderId="28" xfId="0" applyFont="1" applyBorder="1" applyAlignment="1">
      <alignment horizontal="left" vertical="center"/>
    </xf>
    <xf numFmtId="0" fontId="45" fillId="0" borderId="30" xfId="0" applyFont="1" applyBorder="1" applyAlignment="1">
      <alignment horizontal="left" vertical="center" wrapText="1"/>
    </xf>
    <xf numFmtId="0" fontId="45" fillId="0" borderId="29" xfId="0" applyFont="1" applyBorder="1" applyAlignment="1">
      <alignment horizontal="left" vertical="center" wrapText="1"/>
    </xf>
    <xf numFmtId="0" fontId="45" fillId="0" borderId="3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top"/>
    </xf>
    <xf numFmtId="0" fontId="44" fillId="0" borderId="1" xfId="0" applyFont="1" applyBorder="1" applyAlignment="1">
      <alignment horizontal="center" vertical="top"/>
    </xf>
    <xf numFmtId="0" fontId="45" fillId="0" borderId="30" xfId="0" applyFont="1" applyBorder="1" applyAlignment="1">
      <alignment horizontal="left" vertical="center"/>
    </xf>
    <xf numFmtId="0" fontId="45" fillId="0" borderId="31" xfId="0" applyFont="1" applyBorder="1" applyAlignment="1">
      <alignment horizontal="left" vertical="center"/>
    </xf>
    <xf numFmtId="0" fontId="45" fillId="0" borderId="1" xfId="0" applyFont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43" fillId="0" borderId="1" xfId="0" applyFont="1" applyBorder="1" applyAlignment="1">
      <alignment vertical="center"/>
    </xf>
    <xf numFmtId="0" fontId="47" fillId="0" borderId="29" xfId="0" applyFont="1" applyBorder="1" applyAlignment="1">
      <alignment vertical="center"/>
    </xf>
    <xf numFmtId="0" fontId="43" fillId="0" borderId="29" xfId="0" applyFont="1" applyBorder="1" applyAlignment="1">
      <alignment vertical="center"/>
    </xf>
    <xf numFmtId="0" fontId="44" fillId="0" borderId="1" xfId="0" applyFont="1" applyBorder="1" applyAlignment="1">
      <alignment vertical="top"/>
    </xf>
    <xf numFmtId="49" fontId="44" fillId="0" borderId="1" xfId="0" applyNumberFormat="1" applyFont="1" applyBorder="1" applyAlignment="1">
      <alignment horizontal="left" vertical="center"/>
    </xf>
    <xf numFmtId="0" fontId="50" fillId="0" borderId="27" xfId="0" applyFont="1" applyBorder="1" applyAlignment="1" applyProtection="1">
      <alignment horizontal="left" vertical="center"/>
    </xf>
    <xf numFmtId="0" fontId="51" fillId="0" borderId="1" xfId="0" applyFont="1" applyBorder="1" applyAlignment="1" applyProtection="1">
      <alignment vertical="top"/>
    </xf>
    <xf numFmtId="0" fontId="51" fillId="0" borderId="1" xfId="0" applyFont="1" applyBorder="1" applyAlignment="1" applyProtection="1">
      <alignment horizontal="left" vertical="center"/>
    </xf>
    <xf numFmtId="0" fontId="51" fillId="0" borderId="1" xfId="0" applyFont="1" applyBorder="1" applyAlignment="1" applyProtection="1">
      <alignment horizontal="center" vertical="center"/>
    </xf>
    <xf numFmtId="49" fontId="51" fillId="0" borderId="1" xfId="0" applyNumberFormat="1" applyFont="1" applyBorder="1" applyAlignment="1" applyProtection="1">
      <alignment horizontal="left" vertical="center"/>
    </xf>
    <xf numFmtId="0" fontId="50" fillId="0" borderId="28" xfId="0" applyFont="1" applyBorder="1" applyAlignment="1" applyProtection="1">
      <alignment horizontal="left" vertical="center"/>
    </xf>
    <xf numFmtId="0" fontId="0" fillId="0" borderId="29" xfId="0" applyBorder="1" applyAlignment="1">
      <alignment vertical="top"/>
    </xf>
    <xf numFmtId="0" fontId="43" fillId="0" borderId="29" xfId="0" applyFont="1" applyBorder="1" applyAlignment="1">
      <alignment horizontal="left"/>
    </xf>
    <xf numFmtId="0" fontId="47" fillId="0" borderId="29" xfId="0" applyFont="1" applyBorder="1" applyAlignment="1"/>
    <xf numFmtId="0" fontId="41" fillId="0" borderId="27" xfId="0" applyFont="1" applyBorder="1" applyAlignment="1">
      <alignment vertical="top"/>
    </xf>
    <xf numFmtId="0" fontId="41" fillId="0" borderId="28" xfId="0" applyFont="1" applyBorder="1" applyAlignment="1">
      <alignment vertical="top"/>
    </xf>
    <xf numFmtId="0" fontId="41" fillId="0" borderId="30" xfId="0" applyFont="1" applyBorder="1" applyAlignment="1">
      <alignment vertical="top"/>
    </xf>
    <xf numFmtId="0" fontId="41" fillId="0" borderId="29" xfId="0" applyFont="1" applyBorder="1" applyAlignment="1">
      <alignment vertical="top"/>
    </xf>
    <xf numFmtId="0" fontId="41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5_01/111211101" TargetMode="External" /><Relationship Id="rId2" Type="http://schemas.openxmlformats.org/officeDocument/2006/relationships/hyperlink" Target="https://podminky.urs.cz/item/CS_URS_2025_01/112155315" TargetMode="External" /><Relationship Id="rId3" Type="http://schemas.openxmlformats.org/officeDocument/2006/relationships/hyperlink" Target="https://podminky.urs.cz/item/CS_URS_2025_01/113106132" TargetMode="External" /><Relationship Id="rId4" Type="http://schemas.openxmlformats.org/officeDocument/2006/relationships/hyperlink" Target="https://podminky.urs.cz/item/CS_URS_2025_01/113106134" TargetMode="External" /><Relationship Id="rId5" Type="http://schemas.openxmlformats.org/officeDocument/2006/relationships/hyperlink" Target="https://podminky.urs.cz/item/CS_URS_2025_01/113107162" TargetMode="External" /><Relationship Id="rId6" Type="http://schemas.openxmlformats.org/officeDocument/2006/relationships/hyperlink" Target="https://podminky.urs.cz/item/CS_URS_2025_01/113107183" TargetMode="External" /><Relationship Id="rId7" Type="http://schemas.openxmlformats.org/officeDocument/2006/relationships/hyperlink" Target="https://podminky.urs.cz/item/CS_URS_2025_01/113107225" TargetMode="External" /><Relationship Id="rId8" Type="http://schemas.openxmlformats.org/officeDocument/2006/relationships/hyperlink" Target="https://podminky.urs.cz/item/CS_URS_2025_01/113107332" TargetMode="External" /><Relationship Id="rId9" Type="http://schemas.openxmlformats.org/officeDocument/2006/relationships/hyperlink" Target="https://podminky.urs.cz/item/CS_URS_2025_01/113154512" TargetMode="External" /><Relationship Id="rId10" Type="http://schemas.openxmlformats.org/officeDocument/2006/relationships/hyperlink" Target="https://podminky.urs.cz/item/CS_URS_2025_01/113201112" TargetMode="External" /><Relationship Id="rId11" Type="http://schemas.openxmlformats.org/officeDocument/2006/relationships/hyperlink" Target="https://podminky.urs.cz/item/CS_URS_2025_01/113202111" TargetMode="External" /><Relationship Id="rId12" Type="http://schemas.openxmlformats.org/officeDocument/2006/relationships/hyperlink" Target="https://podminky.urs.cz/item/CS_URS_2025_01/121151113" TargetMode="External" /><Relationship Id="rId13" Type="http://schemas.openxmlformats.org/officeDocument/2006/relationships/hyperlink" Target="https://podminky.urs.cz/item/CS_URS_2025_01/122452204" TargetMode="External" /><Relationship Id="rId14" Type="http://schemas.openxmlformats.org/officeDocument/2006/relationships/hyperlink" Target="https://podminky.urs.cz/item/CS_URS_2025_01/129001101" TargetMode="External" /><Relationship Id="rId15" Type="http://schemas.openxmlformats.org/officeDocument/2006/relationships/hyperlink" Target="https://podminky.urs.cz/item/CS_URS_2025_01/134702102" TargetMode="External" /><Relationship Id="rId16" Type="http://schemas.openxmlformats.org/officeDocument/2006/relationships/hyperlink" Target="https://podminky.urs.cz/item/CS_URS_2025_01/162351103" TargetMode="External" /><Relationship Id="rId17" Type="http://schemas.openxmlformats.org/officeDocument/2006/relationships/hyperlink" Target="https://podminky.urs.cz/item/CS_URS_2025_01/162451106" TargetMode="External" /><Relationship Id="rId18" Type="http://schemas.openxmlformats.org/officeDocument/2006/relationships/hyperlink" Target="https://podminky.urs.cz/item/CS_URS_2025_01/162751117" TargetMode="External" /><Relationship Id="rId19" Type="http://schemas.openxmlformats.org/officeDocument/2006/relationships/hyperlink" Target="https://podminky.urs.cz/item/CS_URS_2025_01/167151101" TargetMode="External" /><Relationship Id="rId20" Type="http://schemas.openxmlformats.org/officeDocument/2006/relationships/hyperlink" Target="https://podminky.urs.cz/item/CS_URS_2025_01/171151103" TargetMode="External" /><Relationship Id="rId21" Type="http://schemas.openxmlformats.org/officeDocument/2006/relationships/hyperlink" Target="https://podminky.urs.cz/item/CS_URS_2025_01/171152111" TargetMode="External" /><Relationship Id="rId22" Type="http://schemas.openxmlformats.org/officeDocument/2006/relationships/hyperlink" Target="https://podminky.urs.cz/item/CS_URS_2025_01/171201231" TargetMode="External" /><Relationship Id="rId23" Type="http://schemas.openxmlformats.org/officeDocument/2006/relationships/hyperlink" Target="https://podminky.urs.cz/item/CS_URS_2025_01/171203111" TargetMode="External" /><Relationship Id="rId24" Type="http://schemas.openxmlformats.org/officeDocument/2006/relationships/hyperlink" Target="https://podminky.urs.cz/item/CS_URS_2025_01/171251201" TargetMode="External" /><Relationship Id="rId25" Type="http://schemas.openxmlformats.org/officeDocument/2006/relationships/hyperlink" Target="https://podminky.urs.cz/item/CS_URS_2025_01/174151101" TargetMode="External" /><Relationship Id="rId26" Type="http://schemas.openxmlformats.org/officeDocument/2006/relationships/hyperlink" Target="https://podminky.urs.cz/item/CS_URS_2025_01/181111121" TargetMode="External" /><Relationship Id="rId27" Type="http://schemas.openxmlformats.org/officeDocument/2006/relationships/hyperlink" Target="https://podminky.urs.cz/item/CS_URS_2025_01/181111122" TargetMode="External" /><Relationship Id="rId28" Type="http://schemas.openxmlformats.org/officeDocument/2006/relationships/hyperlink" Target="https://podminky.urs.cz/item/CS_URS_2025_01/181351103" TargetMode="External" /><Relationship Id="rId29" Type="http://schemas.openxmlformats.org/officeDocument/2006/relationships/hyperlink" Target="https://podminky.urs.cz/item/CS_URS_2025_01/181411132" TargetMode="External" /><Relationship Id="rId30" Type="http://schemas.openxmlformats.org/officeDocument/2006/relationships/hyperlink" Target="https://podminky.urs.cz/item/CS_URS_2025_01/181951112" TargetMode="External" /><Relationship Id="rId31" Type="http://schemas.openxmlformats.org/officeDocument/2006/relationships/hyperlink" Target="https://podminky.urs.cz/item/CS_URS_2025_01/182351023" TargetMode="External" /><Relationship Id="rId32" Type="http://schemas.openxmlformats.org/officeDocument/2006/relationships/hyperlink" Target="https://podminky.urs.cz/item/CS_URS_2025_01/183403261" TargetMode="External" /><Relationship Id="rId33" Type="http://schemas.openxmlformats.org/officeDocument/2006/relationships/hyperlink" Target="https://podminky.urs.cz/item/CS_URS_2025_01/184818233" TargetMode="External" /><Relationship Id="rId34" Type="http://schemas.openxmlformats.org/officeDocument/2006/relationships/hyperlink" Target="https://podminky.urs.cz/item/CS_URS_2025_01/184853511" TargetMode="External" /><Relationship Id="rId35" Type="http://schemas.openxmlformats.org/officeDocument/2006/relationships/hyperlink" Target="https://podminky.urs.cz/item/CS_URS_2025_01/184853512" TargetMode="External" /><Relationship Id="rId36" Type="http://schemas.openxmlformats.org/officeDocument/2006/relationships/hyperlink" Target="https://podminky.urs.cz/item/CS_URS_2025_01/185803112" TargetMode="External" /><Relationship Id="rId37" Type="http://schemas.openxmlformats.org/officeDocument/2006/relationships/hyperlink" Target="https://podminky.urs.cz/item/CS_URS_2025_01/211531111" TargetMode="External" /><Relationship Id="rId38" Type="http://schemas.openxmlformats.org/officeDocument/2006/relationships/hyperlink" Target="https://podminky.urs.cz/item/CS_URS_2025_01/211971110" TargetMode="External" /><Relationship Id="rId39" Type="http://schemas.openxmlformats.org/officeDocument/2006/relationships/hyperlink" Target="https://podminky.urs.cz/item/CS_URS_2025_01/213141111" TargetMode="External" /><Relationship Id="rId40" Type="http://schemas.openxmlformats.org/officeDocument/2006/relationships/hyperlink" Target="https://podminky.urs.cz/item/CS_URS_2025_01/243311111" TargetMode="External" /><Relationship Id="rId41" Type="http://schemas.openxmlformats.org/officeDocument/2006/relationships/hyperlink" Target="https://podminky.urs.cz/item/CS_URS_2025_01/243531111" TargetMode="External" /><Relationship Id="rId42" Type="http://schemas.openxmlformats.org/officeDocument/2006/relationships/hyperlink" Target="https://podminky.urs.cz/item/CS_URS_2025_01/249791135" TargetMode="External" /><Relationship Id="rId43" Type="http://schemas.openxmlformats.org/officeDocument/2006/relationships/hyperlink" Target="https://podminky.urs.cz/item/CS_URS_2025_01/339921131" TargetMode="External" /><Relationship Id="rId44" Type="http://schemas.openxmlformats.org/officeDocument/2006/relationships/hyperlink" Target="https://podminky.urs.cz/item/CS_URS_2025_01/564851011" TargetMode="External" /><Relationship Id="rId45" Type="http://schemas.openxmlformats.org/officeDocument/2006/relationships/hyperlink" Target="https://podminky.urs.cz/item/CS_URS_2025_01/564851111" TargetMode="External" /><Relationship Id="rId46" Type="http://schemas.openxmlformats.org/officeDocument/2006/relationships/hyperlink" Target="https://podminky.urs.cz/item/CS_URS_2025_01/564861011" TargetMode="External" /><Relationship Id="rId47" Type="http://schemas.openxmlformats.org/officeDocument/2006/relationships/hyperlink" Target="https://podminky.urs.cz/item/CS_URS_2025_01/564861111" TargetMode="External" /><Relationship Id="rId48" Type="http://schemas.openxmlformats.org/officeDocument/2006/relationships/hyperlink" Target="https://podminky.urs.cz/item/CS_URS_2025_01/565145111" TargetMode="External" /><Relationship Id="rId49" Type="http://schemas.openxmlformats.org/officeDocument/2006/relationships/hyperlink" Target="https://podminky.urs.cz/item/CS_URS_2025_01/573111112" TargetMode="External" /><Relationship Id="rId50" Type="http://schemas.openxmlformats.org/officeDocument/2006/relationships/hyperlink" Target="https://podminky.urs.cz/item/CS_URS_2025_01/573211107" TargetMode="External" /><Relationship Id="rId51" Type="http://schemas.openxmlformats.org/officeDocument/2006/relationships/hyperlink" Target="https://podminky.urs.cz/item/CS_URS_2025_01/577134111" TargetMode="External" /><Relationship Id="rId52" Type="http://schemas.openxmlformats.org/officeDocument/2006/relationships/hyperlink" Target="https://podminky.urs.cz/item/CS_URS_2025_01/596211210" TargetMode="External" /><Relationship Id="rId53" Type="http://schemas.openxmlformats.org/officeDocument/2006/relationships/hyperlink" Target="https://podminky.urs.cz/item/CS_URS_2025_01/596212211" TargetMode="External" /><Relationship Id="rId54" Type="http://schemas.openxmlformats.org/officeDocument/2006/relationships/hyperlink" Target="https://podminky.urs.cz/item/CS_URS_2025_01/871313121" TargetMode="External" /><Relationship Id="rId55" Type="http://schemas.openxmlformats.org/officeDocument/2006/relationships/hyperlink" Target="https://podminky.urs.cz/item/CS_URS_2025_01/87726R034" TargetMode="External" /><Relationship Id="rId56" Type="http://schemas.openxmlformats.org/officeDocument/2006/relationships/hyperlink" Target="https://podminky.urs.cz/item/CS_URS_2025_01/894411311" TargetMode="External" /><Relationship Id="rId57" Type="http://schemas.openxmlformats.org/officeDocument/2006/relationships/hyperlink" Target="https://podminky.urs.cz/item/CS_URS_2025_01/894412411" TargetMode="External" /><Relationship Id="rId58" Type="http://schemas.openxmlformats.org/officeDocument/2006/relationships/hyperlink" Target="https://podminky.urs.cz/item/CS_URS_2025_01/899132121" TargetMode="External" /><Relationship Id="rId59" Type="http://schemas.openxmlformats.org/officeDocument/2006/relationships/hyperlink" Target="https://podminky.urs.cz/item/CS_URS_2025_01/899204112" TargetMode="External" /><Relationship Id="rId60" Type="http://schemas.openxmlformats.org/officeDocument/2006/relationships/hyperlink" Target="https://podminky.urs.cz/item/CS_URS_2025_01/912211111" TargetMode="External" /><Relationship Id="rId61" Type="http://schemas.openxmlformats.org/officeDocument/2006/relationships/hyperlink" Target="https://podminky.urs.cz/item/CS_URS_2025_01/915231111" TargetMode="External" /><Relationship Id="rId62" Type="http://schemas.openxmlformats.org/officeDocument/2006/relationships/hyperlink" Target="https://podminky.urs.cz/item/CS_URS_2025_01/915491211" TargetMode="External" /><Relationship Id="rId63" Type="http://schemas.openxmlformats.org/officeDocument/2006/relationships/hyperlink" Target="https://podminky.urs.cz/item/CS_URS_2025_01/915621111" TargetMode="External" /><Relationship Id="rId64" Type="http://schemas.openxmlformats.org/officeDocument/2006/relationships/hyperlink" Target="https://podminky.urs.cz/item/CS_URS_2025_01/916131213" TargetMode="External" /><Relationship Id="rId65" Type="http://schemas.openxmlformats.org/officeDocument/2006/relationships/hyperlink" Target="https://podminky.urs.cz/item/CS_URS_2025_01/916231213" TargetMode="External" /><Relationship Id="rId66" Type="http://schemas.openxmlformats.org/officeDocument/2006/relationships/hyperlink" Target="https://podminky.urs.cz/item/CS_URS_2025_01/919726122" TargetMode="External" /><Relationship Id="rId67" Type="http://schemas.openxmlformats.org/officeDocument/2006/relationships/hyperlink" Target="https://podminky.urs.cz/item/CS_URS_2025_01/919726123" TargetMode="External" /><Relationship Id="rId68" Type="http://schemas.openxmlformats.org/officeDocument/2006/relationships/hyperlink" Target="https://podminky.urs.cz/item/CS_URS_2025_01/919735111" TargetMode="External" /><Relationship Id="rId69" Type="http://schemas.openxmlformats.org/officeDocument/2006/relationships/hyperlink" Target="https://podminky.urs.cz/item/CS_URS_2025_01/979054451" TargetMode="External" /><Relationship Id="rId70" Type="http://schemas.openxmlformats.org/officeDocument/2006/relationships/hyperlink" Target="https://podminky.urs.cz/item/CS_URS_2025_01/997221551" TargetMode="External" /><Relationship Id="rId71" Type="http://schemas.openxmlformats.org/officeDocument/2006/relationships/hyperlink" Target="https://podminky.urs.cz/item/CS_URS_2025_01/997221559" TargetMode="External" /><Relationship Id="rId72" Type="http://schemas.openxmlformats.org/officeDocument/2006/relationships/hyperlink" Target="https://podminky.urs.cz/item/CS_URS_2025_01/997221611" TargetMode="External" /><Relationship Id="rId73" Type="http://schemas.openxmlformats.org/officeDocument/2006/relationships/hyperlink" Target="https://podminky.urs.cz/item/CS_URS_2025_01/997221861" TargetMode="External" /><Relationship Id="rId74" Type="http://schemas.openxmlformats.org/officeDocument/2006/relationships/hyperlink" Target="https://podminky.urs.cz/item/CS_URS_2025_01/997221875" TargetMode="External" /><Relationship Id="rId75" Type="http://schemas.openxmlformats.org/officeDocument/2006/relationships/hyperlink" Target="https://podminky.urs.cz/item/CS_URS_2025_01/998225111" TargetMode="External" /><Relationship Id="rId76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9" t="s">
        <v>0</v>
      </c>
      <c r="AZ1" s="19" t="s">
        <v>1</v>
      </c>
      <c r="BA1" s="19" t="s">
        <v>2</v>
      </c>
      <c r="BB1" s="19" t="s">
        <v>3</v>
      </c>
      <c r="BT1" s="19" t="s">
        <v>4</v>
      </c>
      <c r="BU1" s="19" t="s">
        <v>4</v>
      </c>
      <c r="BV1" s="19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20" t="s">
        <v>6</v>
      </c>
      <c r="BT2" s="20" t="s">
        <v>7</v>
      </c>
    </row>
    <row r="3" s="1" customFormat="1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3"/>
      <c r="BS3" s="20" t="s">
        <v>6</v>
      </c>
      <c r="BT3" s="20" t="s">
        <v>8</v>
      </c>
    </row>
    <row r="4" s="1" customFormat="1" ht="24.96" customHeight="1">
      <c r="B4" s="24"/>
      <c r="C4" s="25"/>
      <c r="D4" s="26" t="s">
        <v>9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3"/>
      <c r="AS4" s="27" t="s">
        <v>10</v>
      </c>
      <c r="BE4" s="28" t="s">
        <v>11</v>
      </c>
      <c r="BS4" s="20" t="s">
        <v>12</v>
      </c>
    </row>
    <row r="5" s="1" customFormat="1" ht="12" customHeight="1">
      <c r="B5" s="24"/>
      <c r="C5" s="25"/>
      <c r="D5" s="29" t="s">
        <v>13</v>
      </c>
      <c r="E5" s="25"/>
      <c r="F5" s="25"/>
      <c r="G5" s="25"/>
      <c r="H5" s="25"/>
      <c r="I5" s="25"/>
      <c r="J5" s="25"/>
      <c r="K5" s="30" t="s">
        <v>14</v>
      </c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3"/>
      <c r="BE5" s="31" t="s">
        <v>15</v>
      </c>
      <c r="BS5" s="20" t="s">
        <v>6</v>
      </c>
    </row>
    <row r="6" s="1" customFormat="1" ht="36.96" customHeight="1">
      <c r="B6" s="24"/>
      <c r="C6" s="25"/>
      <c r="D6" s="32" t="s">
        <v>16</v>
      </c>
      <c r="E6" s="25"/>
      <c r="F6" s="25"/>
      <c r="G6" s="25"/>
      <c r="H6" s="25"/>
      <c r="I6" s="25"/>
      <c r="J6" s="25"/>
      <c r="K6" s="33" t="s">
        <v>17</v>
      </c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3"/>
      <c r="BE6" s="34"/>
      <c r="BS6" s="20" t="s">
        <v>6</v>
      </c>
    </row>
    <row r="7" s="1" customFormat="1" ht="12" customHeight="1">
      <c r="B7" s="24"/>
      <c r="C7" s="25"/>
      <c r="D7" s="35" t="s">
        <v>18</v>
      </c>
      <c r="E7" s="25"/>
      <c r="F7" s="25"/>
      <c r="G7" s="25"/>
      <c r="H7" s="25"/>
      <c r="I7" s="25"/>
      <c r="J7" s="25"/>
      <c r="K7" s="30" t="s">
        <v>19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35" t="s">
        <v>20</v>
      </c>
      <c r="AL7" s="25"/>
      <c r="AM7" s="25"/>
      <c r="AN7" s="30" t="s">
        <v>19</v>
      </c>
      <c r="AO7" s="25"/>
      <c r="AP7" s="25"/>
      <c r="AQ7" s="25"/>
      <c r="AR7" s="23"/>
      <c r="BE7" s="34"/>
      <c r="BS7" s="20" t="s">
        <v>6</v>
      </c>
    </row>
    <row r="8" s="1" customFormat="1" ht="12" customHeight="1">
      <c r="B8" s="24"/>
      <c r="C8" s="25"/>
      <c r="D8" s="35" t="s">
        <v>21</v>
      </c>
      <c r="E8" s="25"/>
      <c r="F8" s="25"/>
      <c r="G8" s="25"/>
      <c r="H8" s="25"/>
      <c r="I8" s="25"/>
      <c r="J8" s="25"/>
      <c r="K8" s="30" t="s">
        <v>22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35" t="s">
        <v>23</v>
      </c>
      <c r="AL8" s="25"/>
      <c r="AM8" s="25"/>
      <c r="AN8" s="36" t="s">
        <v>24</v>
      </c>
      <c r="AO8" s="25"/>
      <c r="AP8" s="25"/>
      <c r="AQ8" s="25"/>
      <c r="AR8" s="23"/>
      <c r="BE8" s="34"/>
      <c r="BS8" s="20" t="s">
        <v>6</v>
      </c>
    </row>
    <row r="9" s="1" customFormat="1" ht="14.4" customHeight="1">
      <c r="B9" s="24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3"/>
      <c r="BE9" s="34"/>
      <c r="BS9" s="20" t="s">
        <v>6</v>
      </c>
    </row>
    <row r="10" s="1" customFormat="1" ht="12" customHeight="1">
      <c r="B10" s="24"/>
      <c r="C10" s="25"/>
      <c r="D10" s="35" t="s">
        <v>25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35" t="s">
        <v>26</v>
      </c>
      <c r="AL10" s="25"/>
      <c r="AM10" s="25"/>
      <c r="AN10" s="30" t="s">
        <v>19</v>
      </c>
      <c r="AO10" s="25"/>
      <c r="AP10" s="25"/>
      <c r="AQ10" s="25"/>
      <c r="AR10" s="23"/>
      <c r="BE10" s="34"/>
      <c r="BS10" s="20" t="s">
        <v>6</v>
      </c>
    </row>
    <row r="11" s="1" customFormat="1" ht="18.48" customHeight="1">
      <c r="B11" s="24"/>
      <c r="C11" s="25"/>
      <c r="D11" s="25"/>
      <c r="E11" s="30" t="s">
        <v>27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35" t="s">
        <v>28</v>
      </c>
      <c r="AL11" s="25"/>
      <c r="AM11" s="25"/>
      <c r="AN11" s="30" t="s">
        <v>19</v>
      </c>
      <c r="AO11" s="25"/>
      <c r="AP11" s="25"/>
      <c r="AQ11" s="25"/>
      <c r="AR11" s="23"/>
      <c r="BE11" s="34"/>
      <c r="BS11" s="20" t="s">
        <v>6</v>
      </c>
    </row>
    <row r="12" s="1" customFormat="1" ht="6.96" customHeight="1"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3"/>
      <c r="BE12" s="34"/>
      <c r="BS12" s="20" t="s">
        <v>6</v>
      </c>
    </row>
    <row r="13" s="1" customFormat="1" ht="12" customHeight="1">
      <c r="B13" s="24"/>
      <c r="C13" s="25"/>
      <c r="D13" s="35" t="s">
        <v>29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35" t="s">
        <v>26</v>
      </c>
      <c r="AL13" s="25"/>
      <c r="AM13" s="25"/>
      <c r="AN13" s="37" t="s">
        <v>30</v>
      </c>
      <c r="AO13" s="25"/>
      <c r="AP13" s="25"/>
      <c r="AQ13" s="25"/>
      <c r="AR13" s="23"/>
      <c r="BE13" s="34"/>
      <c r="BS13" s="20" t="s">
        <v>6</v>
      </c>
    </row>
    <row r="14">
      <c r="B14" s="24"/>
      <c r="C14" s="25"/>
      <c r="D14" s="25"/>
      <c r="E14" s="37" t="s">
        <v>30</v>
      </c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5" t="s">
        <v>28</v>
      </c>
      <c r="AL14" s="25"/>
      <c r="AM14" s="25"/>
      <c r="AN14" s="37" t="s">
        <v>30</v>
      </c>
      <c r="AO14" s="25"/>
      <c r="AP14" s="25"/>
      <c r="AQ14" s="25"/>
      <c r="AR14" s="23"/>
      <c r="BE14" s="34"/>
      <c r="BS14" s="20" t="s">
        <v>6</v>
      </c>
    </row>
    <row r="15" s="1" customFormat="1" ht="6.96" customHeight="1"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3"/>
      <c r="BE15" s="34"/>
      <c r="BS15" s="20" t="s">
        <v>4</v>
      </c>
    </row>
    <row r="16" s="1" customFormat="1" ht="12" customHeight="1">
      <c r="B16" s="24"/>
      <c r="C16" s="25"/>
      <c r="D16" s="35" t="s">
        <v>31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35" t="s">
        <v>26</v>
      </c>
      <c r="AL16" s="25"/>
      <c r="AM16" s="25"/>
      <c r="AN16" s="30" t="s">
        <v>19</v>
      </c>
      <c r="AO16" s="25"/>
      <c r="AP16" s="25"/>
      <c r="AQ16" s="25"/>
      <c r="AR16" s="23"/>
      <c r="BE16" s="34"/>
      <c r="BS16" s="20" t="s">
        <v>4</v>
      </c>
    </row>
    <row r="17" s="1" customFormat="1" ht="18.48" customHeight="1">
      <c r="B17" s="24"/>
      <c r="C17" s="25"/>
      <c r="D17" s="25"/>
      <c r="E17" s="30" t="s">
        <v>32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35" t="s">
        <v>28</v>
      </c>
      <c r="AL17" s="25"/>
      <c r="AM17" s="25"/>
      <c r="AN17" s="30" t="s">
        <v>19</v>
      </c>
      <c r="AO17" s="25"/>
      <c r="AP17" s="25"/>
      <c r="AQ17" s="25"/>
      <c r="AR17" s="23"/>
      <c r="BE17" s="34"/>
      <c r="BS17" s="20" t="s">
        <v>33</v>
      </c>
    </row>
    <row r="18" s="1" customFormat="1" ht="6.96" customHeight="1"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3"/>
      <c r="BE18" s="34"/>
      <c r="BS18" s="20" t="s">
        <v>6</v>
      </c>
    </row>
    <row r="19" s="1" customFormat="1" ht="12" customHeight="1">
      <c r="B19" s="24"/>
      <c r="C19" s="25"/>
      <c r="D19" s="35" t="s">
        <v>34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35" t="s">
        <v>26</v>
      </c>
      <c r="AL19" s="25"/>
      <c r="AM19" s="25"/>
      <c r="AN19" s="30" t="s">
        <v>19</v>
      </c>
      <c r="AO19" s="25"/>
      <c r="AP19" s="25"/>
      <c r="AQ19" s="25"/>
      <c r="AR19" s="23"/>
      <c r="BE19" s="34"/>
      <c r="BS19" s="20" t="s">
        <v>6</v>
      </c>
    </row>
    <row r="20" s="1" customFormat="1" ht="18.48" customHeight="1">
      <c r="B20" s="24"/>
      <c r="C20" s="25"/>
      <c r="D20" s="25"/>
      <c r="E20" s="30" t="s">
        <v>35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35" t="s">
        <v>28</v>
      </c>
      <c r="AL20" s="25"/>
      <c r="AM20" s="25"/>
      <c r="AN20" s="30" t="s">
        <v>19</v>
      </c>
      <c r="AO20" s="25"/>
      <c r="AP20" s="25"/>
      <c r="AQ20" s="25"/>
      <c r="AR20" s="23"/>
      <c r="BE20" s="34"/>
      <c r="BS20" s="20" t="s">
        <v>4</v>
      </c>
    </row>
    <row r="21" s="1" customFormat="1" ht="6.96" customHeight="1"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3"/>
      <c r="BE21" s="34"/>
    </row>
    <row r="22" s="1" customFormat="1" ht="12" customHeight="1">
      <c r="B22" s="24"/>
      <c r="C22" s="25"/>
      <c r="D22" s="35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3"/>
      <c r="BE22" s="34"/>
    </row>
    <row r="23" s="1" customFormat="1" ht="47.25" customHeight="1">
      <c r="B23" s="24"/>
      <c r="C23" s="25"/>
      <c r="D23" s="25"/>
      <c r="E23" s="39" t="s">
        <v>37</v>
      </c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25"/>
      <c r="AP23" s="25"/>
      <c r="AQ23" s="25"/>
      <c r="AR23" s="23"/>
      <c r="BE23" s="34"/>
    </row>
    <row r="24" s="1" customFormat="1" ht="6.96" customHeight="1"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3"/>
      <c r="BE24" s="34"/>
    </row>
    <row r="25" s="1" customFormat="1" ht="6.96" customHeight="1">
      <c r="B25" s="24"/>
      <c r="C25" s="25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25"/>
      <c r="AQ25" s="25"/>
      <c r="AR25" s="23"/>
      <c r="BE25" s="34"/>
    </row>
    <row r="26" s="2" customFormat="1" ht="25.92" customHeight="1">
      <c r="A26" s="41"/>
      <c r="B26" s="42"/>
      <c r="C26" s="43"/>
      <c r="D26" s="44" t="s">
        <v>38</v>
      </c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6">
        <f>ROUND(AG54,2)</f>
        <v>0</v>
      </c>
      <c r="AL26" s="45"/>
      <c r="AM26" s="45"/>
      <c r="AN26" s="45"/>
      <c r="AO26" s="45"/>
      <c r="AP26" s="43"/>
      <c r="AQ26" s="43"/>
      <c r="AR26" s="47"/>
      <c r="BE26" s="34"/>
    </row>
    <row r="27" s="2" customFormat="1" ht="6.96" customHeight="1">
      <c r="A27" s="41"/>
      <c r="B27" s="42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7"/>
      <c r="BE27" s="34"/>
    </row>
    <row r="28" s="2" customFormat="1">
      <c r="A28" s="41"/>
      <c r="B28" s="42"/>
      <c r="C28" s="43"/>
      <c r="D28" s="43"/>
      <c r="E28" s="43"/>
      <c r="F28" s="43"/>
      <c r="G28" s="43"/>
      <c r="H28" s="43"/>
      <c r="I28" s="43"/>
      <c r="J28" s="43"/>
      <c r="K28" s="43"/>
      <c r="L28" s="48" t="s">
        <v>39</v>
      </c>
      <c r="M28" s="48"/>
      <c r="N28" s="48"/>
      <c r="O28" s="48"/>
      <c r="P28" s="48"/>
      <c r="Q28" s="43"/>
      <c r="R28" s="43"/>
      <c r="S28" s="43"/>
      <c r="T28" s="43"/>
      <c r="U28" s="43"/>
      <c r="V28" s="43"/>
      <c r="W28" s="48" t="s">
        <v>40</v>
      </c>
      <c r="X28" s="48"/>
      <c r="Y28" s="48"/>
      <c r="Z28" s="48"/>
      <c r="AA28" s="48"/>
      <c r="AB28" s="48"/>
      <c r="AC28" s="48"/>
      <c r="AD28" s="48"/>
      <c r="AE28" s="48"/>
      <c r="AF28" s="43"/>
      <c r="AG28" s="43"/>
      <c r="AH28" s="43"/>
      <c r="AI28" s="43"/>
      <c r="AJ28" s="43"/>
      <c r="AK28" s="48" t="s">
        <v>41</v>
      </c>
      <c r="AL28" s="48"/>
      <c r="AM28" s="48"/>
      <c r="AN28" s="48"/>
      <c r="AO28" s="48"/>
      <c r="AP28" s="43"/>
      <c r="AQ28" s="43"/>
      <c r="AR28" s="47"/>
      <c r="BE28" s="34"/>
    </row>
    <row r="29" s="3" customFormat="1" ht="14.4" customHeight="1">
      <c r="A29" s="3"/>
      <c r="B29" s="49"/>
      <c r="C29" s="50"/>
      <c r="D29" s="35" t="s">
        <v>42</v>
      </c>
      <c r="E29" s="50"/>
      <c r="F29" s="35" t="s">
        <v>43</v>
      </c>
      <c r="G29" s="50"/>
      <c r="H29" s="50"/>
      <c r="I29" s="50"/>
      <c r="J29" s="50"/>
      <c r="K29" s="50"/>
      <c r="L29" s="51">
        <v>0.20999999999999999</v>
      </c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2">
        <f>ROUND(AZ54, 2)</f>
        <v>0</v>
      </c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2">
        <f>ROUND(AV54, 2)</f>
        <v>0</v>
      </c>
      <c r="AL29" s="50"/>
      <c r="AM29" s="50"/>
      <c r="AN29" s="50"/>
      <c r="AO29" s="50"/>
      <c r="AP29" s="50"/>
      <c r="AQ29" s="50"/>
      <c r="AR29" s="53"/>
      <c r="BE29" s="54"/>
    </row>
    <row r="30" s="3" customFormat="1" ht="14.4" customHeight="1">
      <c r="A30" s="3"/>
      <c r="B30" s="49"/>
      <c r="C30" s="50"/>
      <c r="D30" s="50"/>
      <c r="E30" s="50"/>
      <c r="F30" s="35" t="s">
        <v>44</v>
      </c>
      <c r="G30" s="50"/>
      <c r="H30" s="50"/>
      <c r="I30" s="50"/>
      <c r="J30" s="50"/>
      <c r="K30" s="50"/>
      <c r="L30" s="51">
        <v>0.12</v>
      </c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2">
        <f>ROUND(BA54, 2)</f>
        <v>0</v>
      </c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2">
        <f>ROUND(AW54, 2)</f>
        <v>0</v>
      </c>
      <c r="AL30" s="50"/>
      <c r="AM30" s="50"/>
      <c r="AN30" s="50"/>
      <c r="AO30" s="50"/>
      <c r="AP30" s="50"/>
      <c r="AQ30" s="50"/>
      <c r="AR30" s="53"/>
      <c r="BE30" s="54"/>
    </row>
    <row r="31" hidden="1" s="3" customFormat="1" ht="14.4" customHeight="1">
      <c r="A31" s="3"/>
      <c r="B31" s="49"/>
      <c r="C31" s="50"/>
      <c r="D31" s="50"/>
      <c r="E31" s="50"/>
      <c r="F31" s="35" t="s">
        <v>45</v>
      </c>
      <c r="G31" s="50"/>
      <c r="H31" s="50"/>
      <c r="I31" s="50"/>
      <c r="J31" s="50"/>
      <c r="K31" s="50"/>
      <c r="L31" s="51">
        <v>0.20999999999999999</v>
      </c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2">
        <f>ROUND(BB54, 2)</f>
        <v>0</v>
      </c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2">
        <v>0</v>
      </c>
      <c r="AL31" s="50"/>
      <c r="AM31" s="50"/>
      <c r="AN31" s="50"/>
      <c r="AO31" s="50"/>
      <c r="AP31" s="50"/>
      <c r="AQ31" s="50"/>
      <c r="AR31" s="53"/>
      <c r="BE31" s="54"/>
    </row>
    <row r="32" hidden="1" s="3" customFormat="1" ht="14.4" customHeight="1">
      <c r="A32" s="3"/>
      <c r="B32" s="49"/>
      <c r="C32" s="50"/>
      <c r="D32" s="50"/>
      <c r="E32" s="50"/>
      <c r="F32" s="35" t="s">
        <v>46</v>
      </c>
      <c r="G32" s="50"/>
      <c r="H32" s="50"/>
      <c r="I32" s="50"/>
      <c r="J32" s="50"/>
      <c r="K32" s="50"/>
      <c r="L32" s="51">
        <v>0.12</v>
      </c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2">
        <f>ROUND(BC54, 2)</f>
        <v>0</v>
      </c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2">
        <v>0</v>
      </c>
      <c r="AL32" s="50"/>
      <c r="AM32" s="50"/>
      <c r="AN32" s="50"/>
      <c r="AO32" s="50"/>
      <c r="AP32" s="50"/>
      <c r="AQ32" s="50"/>
      <c r="AR32" s="53"/>
      <c r="BE32" s="54"/>
    </row>
    <row r="33" hidden="1" s="3" customFormat="1" ht="14.4" customHeight="1">
      <c r="A33" s="3"/>
      <c r="B33" s="49"/>
      <c r="C33" s="50"/>
      <c r="D33" s="50"/>
      <c r="E33" s="50"/>
      <c r="F33" s="35" t="s">
        <v>47</v>
      </c>
      <c r="G33" s="50"/>
      <c r="H33" s="50"/>
      <c r="I33" s="50"/>
      <c r="J33" s="50"/>
      <c r="K33" s="50"/>
      <c r="L33" s="51">
        <v>0</v>
      </c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2">
        <f>ROUND(BD54, 2)</f>
        <v>0</v>
      </c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2">
        <v>0</v>
      </c>
      <c r="AL33" s="50"/>
      <c r="AM33" s="50"/>
      <c r="AN33" s="50"/>
      <c r="AO33" s="50"/>
      <c r="AP33" s="50"/>
      <c r="AQ33" s="50"/>
      <c r="AR33" s="53"/>
      <c r="BE33" s="3"/>
    </row>
    <row r="34" s="2" customFormat="1" ht="6.96" customHeight="1">
      <c r="A34" s="41"/>
      <c r="B34" s="42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7"/>
      <c r="BE34" s="41"/>
    </row>
    <row r="35" s="2" customFormat="1" ht="25.92" customHeight="1">
      <c r="A35" s="41"/>
      <c r="B35" s="42"/>
      <c r="C35" s="55"/>
      <c r="D35" s="56" t="s">
        <v>48</v>
      </c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8" t="s">
        <v>49</v>
      </c>
      <c r="U35" s="57"/>
      <c r="V35" s="57"/>
      <c r="W35" s="57"/>
      <c r="X35" s="59" t="s">
        <v>50</v>
      </c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60">
        <f>SUM(AK26:AK33)</f>
        <v>0</v>
      </c>
      <c r="AL35" s="57"/>
      <c r="AM35" s="57"/>
      <c r="AN35" s="57"/>
      <c r="AO35" s="61"/>
      <c r="AP35" s="55"/>
      <c r="AQ35" s="55"/>
      <c r="AR35" s="47"/>
      <c r="BE35" s="41"/>
    </row>
    <row r="36" s="2" customFormat="1" ht="6.96" customHeight="1">
      <c r="A36" s="41"/>
      <c r="B36" s="42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7"/>
      <c r="BE36" s="41"/>
    </row>
    <row r="37" s="2" customFormat="1" ht="6.96" customHeight="1">
      <c r="A37" s="41"/>
      <c r="B37" s="62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47"/>
      <c r="BE37" s="41"/>
    </row>
    <row r="41" s="2" customFormat="1" ht="6.96" customHeight="1">
      <c r="A41" s="41"/>
      <c r="B41" s="64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47"/>
      <c r="BE41" s="41"/>
    </row>
    <row r="42" s="2" customFormat="1" ht="24.96" customHeight="1">
      <c r="A42" s="41"/>
      <c r="B42" s="42"/>
      <c r="C42" s="26" t="s">
        <v>51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7"/>
      <c r="BE42" s="41"/>
    </row>
    <row r="43" s="2" customFormat="1" ht="6.96" customHeight="1">
      <c r="A43" s="41"/>
      <c r="B43" s="42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7"/>
      <c r="BE43" s="41"/>
    </row>
    <row r="44" s="4" customFormat="1" ht="12" customHeight="1">
      <c r="A44" s="4"/>
      <c r="B44" s="66"/>
      <c r="C44" s="35" t="s">
        <v>13</v>
      </c>
      <c r="D44" s="67"/>
      <c r="E44" s="67"/>
      <c r="F44" s="67"/>
      <c r="G44" s="67"/>
      <c r="H44" s="67"/>
      <c r="I44" s="67"/>
      <c r="J44" s="67"/>
      <c r="K44" s="67"/>
      <c r="L44" s="67" t="str">
        <f>K5</f>
        <v>221-25-10</v>
      </c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8"/>
      <c r="BE44" s="4"/>
    </row>
    <row r="45" s="5" customFormat="1" ht="36.96" customHeight="1">
      <c r="A45" s="5"/>
      <c r="B45" s="69"/>
      <c r="C45" s="70" t="s">
        <v>16</v>
      </c>
      <c r="D45" s="71"/>
      <c r="E45" s="71"/>
      <c r="F45" s="71"/>
      <c r="G45" s="71"/>
      <c r="H45" s="71"/>
      <c r="I45" s="71"/>
      <c r="J45" s="71"/>
      <c r="K45" s="71"/>
      <c r="L45" s="72" t="str">
        <f>K6</f>
        <v>Dobruška - Účelová komunikace a zpevněné plochy za gymnáziem</v>
      </c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3"/>
      <c r="BE45" s="5"/>
    </row>
    <row r="46" s="2" customFormat="1" ht="6.96" customHeight="1">
      <c r="A46" s="41"/>
      <c r="B46" s="42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7"/>
      <c r="BE46" s="41"/>
    </row>
    <row r="47" s="2" customFormat="1" ht="12" customHeight="1">
      <c r="A47" s="41"/>
      <c r="B47" s="42"/>
      <c r="C47" s="35" t="s">
        <v>21</v>
      </c>
      <c r="D47" s="43"/>
      <c r="E47" s="43"/>
      <c r="F47" s="43"/>
      <c r="G47" s="43"/>
      <c r="H47" s="43"/>
      <c r="I47" s="43"/>
      <c r="J47" s="43"/>
      <c r="K47" s="43"/>
      <c r="L47" s="74" t="str">
        <f>IF(K8="","",K8)</f>
        <v>Dobruška</v>
      </c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35" t="s">
        <v>23</v>
      </c>
      <c r="AJ47" s="43"/>
      <c r="AK47" s="43"/>
      <c r="AL47" s="43"/>
      <c r="AM47" s="75" t="str">
        <f>IF(AN8= "","",AN8)</f>
        <v>22. 5. 2025</v>
      </c>
      <c r="AN47" s="75"/>
      <c r="AO47" s="43"/>
      <c r="AP47" s="43"/>
      <c r="AQ47" s="43"/>
      <c r="AR47" s="47"/>
      <c r="BE47" s="41"/>
    </row>
    <row r="48" s="2" customFormat="1" ht="6.96" customHeight="1">
      <c r="A48" s="41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7"/>
      <c r="BE48" s="41"/>
    </row>
    <row r="49" s="2" customFormat="1" ht="25.65" customHeight="1">
      <c r="A49" s="41"/>
      <c r="B49" s="42"/>
      <c r="C49" s="35" t="s">
        <v>25</v>
      </c>
      <c r="D49" s="43"/>
      <c r="E49" s="43"/>
      <c r="F49" s="43"/>
      <c r="G49" s="43"/>
      <c r="H49" s="43"/>
      <c r="I49" s="43"/>
      <c r="J49" s="43"/>
      <c r="K49" s="43"/>
      <c r="L49" s="67" t="str">
        <f>IF(E11= "","",E11)</f>
        <v xml:space="preserve">Královohradecký kraj, Pivovarské náměstí 1245/2 </v>
      </c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35" t="s">
        <v>31</v>
      </c>
      <c r="AJ49" s="43"/>
      <c r="AK49" s="43"/>
      <c r="AL49" s="43"/>
      <c r="AM49" s="76" t="str">
        <f>IF(E17="","",E17)</f>
        <v>Hronovský – dopravní projekce s.r.o.</v>
      </c>
      <c r="AN49" s="67"/>
      <c r="AO49" s="67"/>
      <c r="AP49" s="67"/>
      <c r="AQ49" s="43"/>
      <c r="AR49" s="47"/>
      <c r="AS49" s="77" t="s">
        <v>52</v>
      </c>
      <c r="AT49" s="78"/>
      <c r="AU49" s="79"/>
      <c r="AV49" s="79"/>
      <c r="AW49" s="79"/>
      <c r="AX49" s="79"/>
      <c r="AY49" s="79"/>
      <c r="AZ49" s="79"/>
      <c r="BA49" s="79"/>
      <c r="BB49" s="79"/>
      <c r="BC49" s="79"/>
      <c r="BD49" s="80"/>
      <c r="BE49" s="41"/>
    </row>
    <row r="50" s="2" customFormat="1" ht="15.15" customHeight="1">
      <c r="A50" s="41"/>
      <c r="B50" s="42"/>
      <c r="C50" s="35" t="s">
        <v>29</v>
      </c>
      <c r="D50" s="43"/>
      <c r="E50" s="43"/>
      <c r="F50" s="43"/>
      <c r="G50" s="43"/>
      <c r="H50" s="43"/>
      <c r="I50" s="43"/>
      <c r="J50" s="43"/>
      <c r="K50" s="43"/>
      <c r="L50" s="67" t="str">
        <f>IF(E14= "Vyplň údaj","",E14)</f>
        <v/>
      </c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35" t="s">
        <v>34</v>
      </c>
      <c r="AJ50" s="43"/>
      <c r="AK50" s="43"/>
      <c r="AL50" s="43"/>
      <c r="AM50" s="76" t="str">
        <f>IF(E20="","",E20)</f>
        <v xml:space="preserve">Kamil Hronovský </v>
      </c>
      <c r="AN50" s="67"/>
      <c r="AO50" s="67"/>
      <c r="AP50" s="67"/>
      <c r="AQ50" s="43"/>
      <c r="AR50" s="47"/>
      <c r="AS50" s="81"/>
      <c r="AT50" s="82"/>
      <c r="AU50" s="83"/>
      <c r="AV50" s="83"/>
      <c r="AW50" s="83"/>
      <c r="AX50" s="83"/>
      <c r="AY50" s="83"/>
      <c r="AZ50" s="83"/>
      <c r="BA50" s="83"/>
      <c r="BB50" s="83"/>
      <c r="BC50" s="83"/>
      <c r="BD50" s="84"/>
      <c r="BE50" s="41"/>
    </row>
    <row r="51" s="2" customFormat="1" ht="10.8" customHeight="1">
      <c r="A51" s="41"/>
      <c r="B51" s="42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7"/>
      <c r="AS51" s="85"/>
      <c r="AT51" s="86"/>
      <c r="AU51" s="87"/>
      <c r="AV51" s="87"/>
      <c r="AW51" s="87"/>
      <c r="AX51" s="87"/>
      <c r="AY51" s="87"/>
      <c r="AZ51" s="87"/>
      <c r="BA51" s="87"/>
      <c r="BB51" s="87"/>
      <c r="BC51" s="87"/>
      <c r="BD51" s="88"/>
      <c r="BE51" s="41"/>
    </row>
    <row r="52" s="2" customFormat="1" ht="29.28" customHeight="1">
      <c r="A52" s="41"/>
      <c r="B52" s="42"/>
      <c r="C52" s="89" t="s">
        <v>53</v>
      </c>
      <c r="D52" s="90"/>
      <c r="E52" s="90"/>
      <c r="F52" s="90"/>
      <c r="G52" s="90"/>
      <c r="H52" s="91"/>
      <c r="I52" s="92" t="s">
        <v>54</v>
      </c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3" t="s">
        <v>55</v>
      </c>
      <c r="AH52" s="90"/>
      <c r="AI52" s="90"/>
      <c r="AJ52" s="90"/>
      <c r="AK52" s="90"/>
      <c r="AL52" s="90"/>
      <c r="AM52" s="90"/>
      <c r="AN52" s="92" t="s">
        <v>56</v>
      </c>
      <c r="AO52" s="90"/>
      <c r="AP52" s="90"/>
      <c r="AQ52" s="94" t="s">
        <v>57</v>
      </c>
      <c r="AR52" s="47"/>
      <c r="AS52" s="95" t="s">
        <v>58</v>
      </c>
      <c r="AT52" s="96" t="s">
        <v>59</v>
      </c>
      <c r="AU52" s="96" t="s">
        <v>60</v>
      </c>
      <c r="AV52" s="96" t="s">
        <v>61</v>
      </c>
      <c r="AW52" s="96" t="s">
        <v>62</v>
      </c>
      <c r="AX52" s="96" t="s">
        <v>63</v>
      </c>
      <c r="AY52" s="96" t="s">
        <v>64</v>
      </c>
      <c r="AZ52" s="96" t="s">
        <v>65</v>
      </c>
      <c r="BA52" s="96" t="s">
        <v>66</v>
      </c>
      <c r="BB52" s="96" t="s">
        <v>67</v>
      </c>
      <c r="BC52" s="96" t="s">
        <v>68</v>
      </c>
      <c r="BD52" s="97" t="s">
        <v>69</v>
      </c>
      <c r="BE52" s="41"/>
    </row>
    <row r="53" s="2" customFormat="1" ht="10.8" customHeight="1">
      <c r="A53" s="41"/>
      <c r="B53" s="42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7"/>
      <c r="AS53" s="98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100"/>
      <c r="BE53" s="41"/>
    </row>
    <row r="54" s="6" customFormat="1" ht="32.4" customHeight="1">
      <c r="A54" s="6"/>
      <c r="B54" s="101"/>
      <c r="C54" s="102" t="s">
        <v>70</v>
      </c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4">
        <f>ROUND(SUM(AG55:AG57),2)</f>
        <v>0</v>
      </c>
      <c r="AH54" s="104"/>
      <c r="AI54" s="104"/>
      <c r="AJ54" s="104"/>
      <c r="AK54" s="104"/>
      <c r="AL54" s="104"/>
      <c r="AM54" s="104"/>
      <c r="AN54" s="105">
        <f>SUM(AG54,AT54)</f>
        <v>0</v>
      </c>
      <c r="AO54" s="105"/>
      <c r="AP54" s="105"/>
      <c r="AQ54" s="106" t="s">
        <v>19</v>
      </c>
      <c r="AR54" s="107"/>
      <c r="AS54" s="108">
        <f>ROUND(SUM(AS55:AS57),2)</f>
        <v>0</v>
      </c>
      <c r="AT54" s="109">
        <f>ROUND(SUM(AV54:AW54),2)</f>
        <v>0</v>
      </c>
      <c r="AU54" s="110">
        <f>ROUND(SUM(AU55:AU57),5)</f>
        <v>0</v>
      </c>
      <c r="AV54" s="109">
        <f>ROUND(AZ54*L29,2)</f>
        <v>0</v>
      </c>
      <c r="AW54" s="109">
        <f>ROUND(BA54*L30,2)</f>
        <v>0</v>
      </c>
      <c r="AX54" s="109">
        <f>ROUND(BB54*L29,2)</f>
        <v>0</v>
      </c>
      <c r="AY54" s="109">
        <f>ROUND(BC54*L30,2)</f>
        <v>0</v>
      </c>
      <c r="AZ54" s="109">
        <f>ROUND(SUM(AZ55:AZ57),2)</f>
        <v>0</v>
      </c>
      <c r="BA54" s="109">
        <f>ROUND(SUM(BA55:BA57),2)</f>
        <v>0</v>
      </c>
      <c r="BB54" s="109">
        <f>ROUND(SUM(BB55:BB57),2)</f>
        <v>0</v>
      </c>
      <c r="BC54" s="109">
        <f>ROUND(SUM(BC55:BC57),2)</f>
        <v>0</v>
      </c>
      <c r="BD54" s="111">
        <f>ROUND(SUM(BD55:BD57),2)</f>
        <v>0</v>
      </c>
      <c r="BE54" s="6"/>
      <c r="BS54" s="112" t="s">
        <v>71</v>
      </c>
      <c r="BT54" s="112" t="s">
        <v>72</v>
      </c>
      <c r="BU54" s="113" t="s">
        <v>73</v>
      </c>
      <c r="BV54" s="112" t="s">
        <v>74</v>
      </c>
      <c r="BW54" s="112" t="s">
        <v>5</v>
      </c>
      <c r="BX54" s="112" t="s">
        <v>75</v>
      </c>
      <c r="CL54" s="112" t="s">
        <v>19</v>
      </c>
    </row>
    <row r="55" s="7" customFormat="1" ht="16.5" customHeight="1">
      <c r="A55" s="114" t="s">
        <v>76</v>
      </c>
      <c r="B55" s="115"/>
      <c r="C55" s="116"/>
      <c r="D55" s="117" t="s">
        <v>77</v>
      </c>
      <c r="E55" s="117"/>
      <c r="F55" s="117"/>
      <c r="G55" s="117"/>
      <c r="H55" s="117"/>
      <c r="I55" s="118"/>
      <c r="J55" s="117" t="s">
        <v>78</v>
      </c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17"/>
      <c r="AF55" s="117"/>
      <c r="AG55" s="119">
        <f>'SO 101 - Komunikace'!J30</f>
        <v>0</v>
      </c>
      <c r="AH55" s="118"/>
      <c r="AI55" s="118"/>
      <c r="AJ55" s="118"/>
      <c r="AK55" s="118"/>
      <c r="AL55" s="118"/>
      <c r="AM55" s="118"/>
      <c r="AN55" s="119">
        <f>SUM(AG55,AT55)</f>
        <v>0</v>
      </c>
      <c r="AO55" s="118"/>
      <c r="AP55" s="118"/>
      <c r="AQ55" s="120" t="s">
        <v>79</v>
      </c>
      <c r="AR55" s="121"/>
      <c r="AS55" s="122">
        <v>0</v>
      </c>
      <c r="AT55" s="123">
        <f>ROUND(SUM(AV55:AW55),2)</f>
        <v>0</v>
      </c>
      <c r="AU55" s="124">
        <f>'SO 101 - Komunikace'!P88</f>
        <v>0</v>
      </c>
      <c r="AV55" s="123">
        <f>'SO 101 - Komunikace'!J33</f>
        <v>0</v>
      </c>
      <c r="AW55" s="123">
        <f>'SO 101 - Komunikace'!J34</f>
        <v>0</v>
      </c>
      <c r="AX55" s="123">
        <f>'SO 101 - Komunikace'!J35</f>
        <v>0</v>
      </c>
      <c r="AY55" s="123">
        <f>'SO 101 - Komunikace'!J36</f>
        <v>0</v>
      </c>
      <c r="AZ55" s="123">
        <f>'SO 101 - Komunikace'!F33</f>
        <v>0</v>
      </c>
      <c r="BA55" s="123">
        <f>'SO 101 - Komunikace'!F34</f>
        <v>0</v>
      </c>
      <c r="BB55" s="123">
        <f>'SO 101 - Komunikace'!F35</f>
        <v>0</v>
      </c>
      <c r="BC55" s="123">
        <f>'SO 101 - Komunikace'!F36</f>
        <v>0</v>
      </c>
      <c r="BD55" s="125">
        <f>'SO 101 - Komunikace'!F37</f>
        <v>0</v>
      </c>
      <c r="BE55" s="7"/>
      <c r="BT55" s="126" t="s">
        <v>80</v>
      </c>
      <c r="BV55" s="126" t="s">
        <v>74</v>
      </c>
      <c r="BW55" s="126" t="s">
        <v>81</v>
      </c>
      <c r="BX55" s="126" t="s">
        <v>5</v>
      </c>
      <c r="CL55" s="126" t="s">
        <v>19</v>
      </c>
      <c r="CM55" s="126" t="s">
        <v>82</v>
      </c>
    </row>
    <row r="56" s="7" customFormat="1" ht="16.5" customHeight="1">
      <c r="A56" s="114" t="s">
        <v>76</v>
      </c>
      <c r="B56" s="115"/>
      <c r="C56" s="116"/>
      <c r="D56" s="117" t="s">
        <v>83</v>
      </c>
      <c r="E56" s="117"/>
      <c r="F56" s="117"/>
      <c r="G56" s="117"/>
      <c r="H56" s="117"/>
      <c r="I56" s="118"/>
      <c r="J56" s="117" t="s">
        <v>84</v>
      </c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17"/>
      <c r="AF56" s="117"/>
      <c r="AG56" s="119">
        <f>'SO 401 - Elektroinstalace...'!J30</f>
        <v>0</v>
      </c>
      <c r="AH56" s="118"/>
      <c r="AI56" s="118"/>
      <c r="AJ56" s="118"/>
      <c r="AK56" s="118"/>
      <c r="AL56" s="118"/>
      <c r="AM56" s="118"/>
      <c r="AN56" s="119">
        <f>SUM(AG56,AT56)</f>
        <v>0</v>
      </c>
      <c r="AO56" s="118"/>
      <c r="AP56" s="118"/>
      <c r="AQ56" s="120" t="s">
        <v>79</v>
      </c>
      <c r="AR56" s="121"/>
      <c r="AS56" s="122">
        <v>0</v>
      </c>
      <c r="AT56" s="123">
        <f>ROUND(SUM(AV56:AW56),2)</f>
        <v>0</v>
      </c>
      <c r="AU56" s="124">
        <f>'SO 401 - Elektroinstalace...'!P81</f>
        <v>0</v>
      </c>
      <c r="AV56" s="123">
        <f>'SO 401 - Elektroinstalace...'!J33</f>
        <v>0</v>
      </c>
      <c r="AW56" s="123">
        <f>'SO 401 - Elektroinstalace...'!J34</f>
        <v>0</v>
      </c>
      <c r="AX56" s="123">
        <f>'SO 401 - Elektroinstalace...'!J35</f>
        <v>0</v>
      </c>
      <c r="AY56" s="123">
        <f>'SO 401 - Elektroinstalace...'!J36</f>
        <v>0</v>
      </c>
      <c r="AZ56" s="123">
        <f>'SO 401 - Elektroinstalace...'!F33</f>
        <v>0</v>
      </c>
      <c r="BA56" s="123">
        <f>'SO 401 - Elektroinstalace...'!F34</f>
        <v>0</v>
      </c>
      <c r="BB56" s="123">
        <f>'SO 401 - Elektroinstalace...'!F35</f>
        <v>0</v>
      </c>
      <c r="BC56" s="123">
        <f>'SO 401 - Elektroinstalace...'!F36</f>
        <v>0</v>
      </c>
      <c r="BD56" s="125">
        <f>'SO 401 - Elektroinstalace...'!F37</f>
        <v>0</v>
      </c>
      <c r="BE56" s="7"/>
      <c r="BT56" s="126" t="s">
        <v>80</v>
      </c>
      <c r="BV56" s="126" t="s">
        <v>74</v>
      </c>
      <c r="BW56" s="126" t="s">
        <v>85</v>
      </c>
      <c r="BX56" s="126" t="s">
        <v>5</v>
      </c>
      <c r="CL56" s="126" t="s">
        <v>19</v>
      </c>
      <c r="CM56" s="126" t="s">
        <v>82</v>
      </c>
    </row>
    <row r="57" s="7" customFormat="1" ht="16.5" customHeight="1">
      <c r="A57" s="114" t="s">
        <v>76</v>
      </c>
      <c r="B57" s="115"/>
      <c r="C57" s="116"/>
      <c r="D57" s="117" t="s">
        <v>86</v>
      </c>
      <c r="E57" s="117"/>
      <c r="F57" s="117"/>
      <c r="G57" s="117"/>
      <c r="H57" s="117"/>
      <c r="I57" s="118"/>
      <c r="J57" s="117" t="s">
        <v>87</v>
      </c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  <c r="AA57" s="117"/>
      <c r="AB57" s="117"/>
      <c r="AC57" s="117"/>
      <c r="AD57" s="117"/>
      <c r="AE57" s="117"/>
      <c r="AF57" s="117"/>
      <c r="AG57" s="119">
        <f>'VON - Vedlejší rozpočtové...'!J30</f>
        <v>0</v>
      </c>
      <c r="AH57" s="118"/>
      <c r="AI57" s="118"/>
      <c r="AJ57" s="118"/>
      <c r="AK57" s="118"/>
      <c r="AL57" s="118"/>
      <c r="AM57" s="118"/>
      <c r="AN57" s="119">
        <f>SUM(AG57,AT57)</f>
        <v>0</v>
      </c>
      <c r="AO57" s="118"/>
      <c r="AP57" s="118"/>
      <c r="AQ57" s="120" t="s">
        <v>79</v>
      </c>
      <c r="AR57" s="121"/>
      <c r="AS57" s="127">
        <v>0</v>
      </c>
      <c r="AT57" s="128">
        <f>ROUND(SUM(AV57:AW57),2)</f>
        <v>0</v>
      </c>
      <c r="AU57" s="129">
        <f>'VON - Vedlejší rozpočtové...'!P80</f>
        <v>0</v>
      </c>
      <c r="AV57" s="128">
        <f>'VON - Vedlejší rozpočtové...'!J33</f>
        <v>0</v>
      </c>
      <c r="AW57" s="128">
        <f>'VON - Vedlejší rozpočtové...'!J34</f>
        <v>0</v>
      </c>
      <c r="AX57" s="128">
        <f>'VON - Vedlejší rozpočtové...'!J35</f>
        <v>0</v>
      </c>
      <c r="AY57" s="128">
        <f>'VON - Vedlejší rozpočtové...'!J36</f>
        <v>0</v>
      </c>
      <c r="AZ57" s="128">
        <f>'VON - Vedlejší rozpočtové...'!F33</f>
        <v>0</v>
      </c>
      <c r="BA57" s="128">
        <f>'VON - Vedlejší rozpočtové...'!F34</f>
        <v>0</v>
      </c>
      <c r="BB57" s="128">
        <f>'VON - Vedlejší rozpočtové...'!F35</f>
        <v>0</v>
      </c>
      <c r="BC57" s="128">
        <f>'VON - Vedlejší rozpočtové...'!F36</f>
        <v>0</v>
      </c>
      <c r="BD57" s="130">
        <f>'VON - Vedlejší rozpočtové...'!F37</f>
        <v>0</v>
      </c>
      <c r="BE57" s="7"/>
      <c r="BT57" s="126" t="s">
        <v>80</v>
      </c>
      <c r="BV57" s="126" t="s">
        <v>74</v>
      </c>
      <c r="BW57" s="126" t="s">
        <v>88</v>
      </c>
      <c r="BX57" s="126" t="s">
        <v>5</v>
      </c>
      <c r="CL57" s="126" t="s">
        <v>19</v>
      </c>
      <c r="CM57" s="126" t="s">
        <v>82</v>
      </c>
    </row>
    <row r="58" s="2" customFormat="1" ht="30" customHeight="1">
      <c r="A58" s="41"/>
      <c r="B58" s="42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7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</row>
    <row r="59" s="2" customFormat="1" ht="6.96" customHeight="1">
      <c r="A59" s="41"/>
      <c r="B59" s="62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47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</row>
  </sheetData>
  <sheetProtection sheet="1" formatColumns="0" formatRows="0" objects="1" scenarios="1" spinCount="100000" saltValue="sDaVch7AyGDY1X5oRsm4EdeIbJeVbJfcJF/Ay/H1XW/votm9AZIEMr+M49HZqpOP8zi0l0V3/KqoGKFP8hBpbA==" hashValue="KEOEKApa2DYR5Z/K5R6FnWXvf26Vx/yQS0p7t4s0wOLe96pUv8AzKJFlu5RcDLLGESLaXXJQZnsUbnvgmMImow==" algorithmName="SHA-512" password="CC35"/>
  <mergeCells count="50"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45:AO45"/>
    <mergeCell ref="AM47:AN47"/>
    <mergeCell ref="AM49:AP49"/>
    <mergeCell ref="AS49:AT51"/>
    <mergeCell ref="AM50:AP50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N56:AP56"/>
    <mergeCell ref="AG56:AM56"/>
    <mergeCell ref="D56:H56"/>
    <mergeCell ref="J56:AF56"/>
    <mergeCell ref="AN57:AP57"/>
    <mergeCell ref="AG57:AM57"/>
    <mergeCell ref="D57:H57"/>
    <mergeCell ref="J57:AF57"/>
    <mergeCell ref="AG54:AM54"/>
    <mergeCell ref="AN54:AP54"/>
    <mergeCell ref="AR2:BE2"/>
  </mergeCells>
  <hyperlinks>
    <hyperlink ref="A55" location="'SO 101 - Komunikace'!C2" display="/"/>
    <hyperlink ref="A56" location="'SO 401 - Elektroinstalace...'!C2" display="/"/>
    <hyperlink ref="A57" location="'VON - Vedlejší rozpočtové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20" t="s">
        <v>81</v>
      </c>
    </row>
    <row r="3" s="1" customFormat="1" ht="6.96" customHeight="1">
      <c r="B3" s="131"/>
      <c r="C3" s="132"/>
      <c r="D3" s="132"/>
      <c r="E3" s="132"/>
      <c r="F3" s="132"/>
      <c r="G3" s="132"/>
      <c r="H3" s="132"/>
      <c r="I3" s="132"/>
      <c r="J3" s="132"/>
      <c r="K3" s="132"/>
      <c r="L3" s="23"/>
      <c r="AT3" s="20" t="s">
        <v>82</v>
      </c>
    </row>
    <row r="4" s="1" customFormat="1" ht="24.96" customHeight="1">
      <c r="B4" s="23"/>
      <c r="D4" s="133" t="s">
        <v>89</v>
      </c>
      <c r="L4" s="23"/>
      <c r="M4" s="134" t="s">
        <v>10</v>
      </c>
      <c r="AT4" s="20" t="s">
        <v>4</v>
      </c>
    </row>
    <row r="5" s="1" customFormat="1" ht="6.96" customHeight="1">
      <c r="B5" s="23"/>
      <c r="L5" s="23"/>
    </row>
    <row r="6" s="1" customFormat="1" ht="12" customHeight="1">
      <c r="B6" s="23"/>
      <c r="D6" s="135" t="s">
        <v>16</v>
      </c>
      <c r="L6" s="23"/>
    </row>
    <row r="7" s="1" customFormat="1" ht="16.5" customHeight="1">
      <c r="B7" s="23"/>
      <c r="E7" s="136" t="str">
        <f>'Rekapitulace stavby'!K6</f>
        <v>Dobruška - Účelová komunikace a zpevněné plochy za gymnáziem</v>
      </c>
      <c r="F7" s="135"/>
      <c r="G7" s="135"/>
      <c r="H7" s="135"/>
      <c r="L7" s="23"/>
    </row>
    <row r="8" s="2" customFormat="1" ht="12" customHeight="1">
      <c r="A8" s="41"/>
      <c r="B8" s="47"/>
      <c r="C8" s="41"/>
      <c r="D8" s="135" t="s">
        <v>90</v>
      </c>
      <c r="E8" s="41"/>
      <c r="F8" s="41"/>
      <c r="G8" s="41"/>
      <c r="H8" s="41"/>
      <c r="I8" s="41"/>
      <c r="J8" s="41"/>
      <c r="K8" s="41"/>
      <c r="L8" s="137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</row>
    <row r="9" s="2" customFormat="1" ht="16.5" customHeight="1">
      <c r="A9" s="41"/>
      <c r="B9" s="47"/>
      <c r="C9" s="41"/>
      <c r="D9" s="41"/>
      <c r="E9" s="138" t="s">
        <v>91</v>
      </c>
      <c r="F9" s="41"/>
      <c r="G9" s="41"/>
      <c r="H9" s="41"/>
      <c r="I9" s="41"/>
      <c r="J9" s="41"/>
      <c r="K9" s="41"/>
      <c r="L9" s="137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</row>
    <row r="10" s="2" customFormat="1">
      <c r="A10" s="41"/>
      <c r="B10" s="47"/>
      <c r="C10" s="41"/>
      <c r="D10" s="41"/>
      <c r="E10" s="41"/>
      <c r="F10" s="41"/>
      <c r="G10" s="41"/>
      <c r="H10" s="41"/>
      <c r="I10" s="41"/>
      <c r="J10" s="41"/>
      <c r="K10" s="41"/>
      <c r="L10" s="137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</row>
    <row r="11" s="2" customFormat="1" ht="12" customHeight="1">
      <c r="A11" s="41"/>
      <c r="B11" s="47"/>
      <c r="C11" s="41"/>
      <c r="D11" s="135" t="s">
        <v>18</v>
      </c>
      <c r="E11" s="41"/>
      <c r="F11" s="139" t="s">
        <v>19</v>
      </c>
      <c r="G11" s="41"/>
      <c r="H11" s="41"/>
      <c r="I11" s="135" t="s">
        <v>20</v>
      </c>
      <c r="J11" s="139" t="s">
        <v>19</v>
      </c>
      <c r="K11" s="41"/>
      <c r="L11" s="137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</row>
    <row r="12" s="2" customFormat="1" ht="12" customHeight="1">
      <c r="A12" s="41"/>
      <c r="B12" s="47"/>
      <c r="C12" s="41"/>
      <c r="D12" s="135" t="s">
        <v>21</v>
      </c>
      <c r="E12" s="41"/>
      <c r="F12" s="139" t="s">
        <v>22</v>
      </c>
      <c r="G12" s="41"/>
      <c r="H12" s="41"/>
      <c r="I12" s="135" t="s">
        <v>23</v>
      </c>
      <c r="J12" s="140" t="str">
        <f>'Rekapitulace stavby'!AN8</f>
        <v>22. 5. 2025</v>
      </c>
      <c r="K12" s="41"/>
      <c r="L12" s="137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</row>
    <row r="13" s="2" customFormat="1" ht="10.8" customHeight="1">
      <c r="A13" s="41"/>
      <c r="B13" s="47"/>
      <c r="C13" s="41"/>
      <c r="D13" s="41"/>
      <c r="E13" s="41"/>
      <c r="F13" s="41"/>
      <c r="G13" s="41"/>
      <c r="H13" s="41"/>
      <c r="I13" s="41"/>
      <c r="J13" s="41"/>
      <c r="K13" s="41"/>
      <c r="L13" s="137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</row>
    <row r="14" s="2" customFormat="1" ht="12" customHeight="1">
      <c r="A14" s="41"/>
      <c r="B14" s="47"/>
      <c r="C14" s="41"/>
      <c r="D14" s="135" t="s">
        <v>25</v>
      </c>
      <c r="E14" s="41"/>
      <c r="F14" s="41"/>
      <c r="G14" s="41"/>
      <c r="H14" s="41"/>
      <c r="I14" s="135" t="s">
        <v>26</v>
      </c>
      <c r="J14" s="139" t="str">
        <f>IF('Rekapitulace stavby'!AN10="","",'Rekapitulace stavby'!AN10)</f>
        <v/>
      </c>
      <c r="K14" s="41"/>
      <c r="L14" s="137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</row>
    <row r="15" s="2" customFormat="1" ht="18" customHeight="1">
      <c r="A15" s="41"/>
      <c r="B15" s="47"/>
      <c r="C15" s="41"/>
      <c r="D15" s="41"/>
      <c r="E15" s="139" t="str">
        <f>IF('Rekapitulace stavby'!E11="","",'Rekapitulace stavby'!E11)</f>
        <v xml:space="preserve">Královohradecký kraj, Pivovarské náměstí 1245/2 </v>
      </c>
      <c r="F15" s="41"/>
      <c r="G15" s="41"/>
      <c r="H15" s="41"/>
      <c r="I15" s="135" t="s">
        <v>28</v>
      </c>
      <c r="J15" s="139" t="str">
        <f>IF('Rekapitulace stavby'!AN11="","",'Rekapitulace stavby'!AN11)</f>
        <v/>
      </c>
      <c r="K15" s="41"/>
      <c r="L15" s="137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</row>
    <row r="16" s="2" customFormat="1" ht="6.96" customHeight="1">
      <c r="A16" s="41"/>
      <c r="B16" s="47"/>
      <c r="C16" s="41"/>
      <c r="D16" s="41"/>
      <c r="E16" s="41"/>
      <c r="F16" s="41"/>
      <c r="G16" s="41"/>
      <c r="H16" s="41"/>
      <c r="I16" s="41"/>
      <c r="J16" s="41"/>
      <c r="K16" s="41"/>
      <c r="L16" s="137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</row>
    <row r="17" s="2" customFormat="1" ht="12" customHeight="1">
      <c r="A17" s="41"/>
      <c r="B17" s="47"/>
      <c r="C17" s="41"/>
      <c r="D17" s="135" t="s">
        <v>29</v>
      </c>
      <c r="E17" s="41"/>
      <c r="F17" s="41"/>
      <c r="G17" s="41"/>
      <c r="H17" s="41"/>
      <c r="I17" s="135" t="s">
        <v>26</v>
      </c>
      <c r="J17" s="36" t="str">
        <f>'Rekapitulace stavby'!AN13</f>
        <v>Vyplň údaj</v>
      </c>
      <c r="K17" s="41"/>
      <c r="L17" s="137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</row>
    <row r="18" s="2" customFormat="1" ht="18" customHeight="1">
      <c r="A18" s="41"/>
      <c r="B18" s="47"/>
      <c r="C18" s="41"/>
      <c r="D18" s="41"/>
      <c r="E18" s="36" t="str">
        <f>'Rekapitulace stavby'!E14</f>
        <v>Vyplň údaj</v>
      </c>
      <c r="F18" s="139"/>
      <c r="G18" s="139"/>
      <c r="H18" s="139"/>
      <c r="I18" s="135" t="s">
        <v>28</v>
      </c>
      <c r="J18" s="36" t="str">
        <f>'Rekapitulace stavby'!AN14</f>
        <v>Vyplň údaj</v>
      </c>
      <c r="K18" s="41"/>
      <c r="L18" s="137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</row>
    <row r="19" s="2" customFormat="1" ht="6.96" customHeight="1">
      <c r="A19" s="41"/>
      <c r="B19" s="47"/>
      <c r="C19" s="41"/>
      <c r="D19" s="41"/>
      <c r="E19" s="41"/>
      <c r="F19" s="41"/>
      <c r="G19" s="41"/>
      <c r="H19" s="41"/>
      <c r="I19" s="41"/>
      <c r="J19" s="41"/>
      <c r="K19" s="41"/>
      <c r="L19" s="137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</row>
    <row r="20" s="2" customFormat="1" ht="12" customHeight="1">
      <c r="A20" s="41"/>
      <c r="B20" s="47"/>
      <c r="C20" s="41"/>
      <c r="D20" s="135" t="s">
        <v>31</v>
      </c>
      <c r="E20" s="41"/>
      <c r="F20" s="41"/>
      <c r="G20" s="41"/>
      <c r="H20" s="41"/>
      <c r="I20" s="135" t="s">
        <v>26</v>
      </c>
      <c r="J20" s="139" t="s">
        <v>19</v>
      </c>
      <c r="K20" s="41"/>
      <c r="L20" s="137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</row>
    <row r="21" s="2" customFormat="1" ht="18" customHeight="1">
      <c r="A21" s="41"/>
      <c r="B21" s="47"/>
      <c r="C21" s="41"/>
      <c r="D21" s="41"/>
      <c r="E21" s="139" t="s">
        <v>32</v>
      </c>
      <c r="F21" s="41"/>
      <c r="G21" s="41"/>
      <c r="H21" s="41"/>
      <c r="I21" s="135" t="s">
        <v>28</v>
      </c>
      <c r="J21" s="139" t="s">
        <v>19</v>
      </c>
      <c r="K21" s="41"/>
      <c r="L21" s="137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</row>
    <row r="22" s="2" customFormat="1" ht="6.96" customHeight="1">
      <c r="A22" s="41"/>
      <c r="B22" s="47"/>
      <c r="C22" s="41"/>
      <c r="D22" s="41"/>
      <c r="E22" s="41"/>
      <c r="F22" s="41"/>
      <c r="G22" s="41"/>
      <c r="H22" s="41"/>
      <c r="I22" s="41"/>
      <c r="J22" s="41"/>
      <c r="K22" s="41"/>
      <c r="L22" s="137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</row>
    <row r="23" s="2" customFormat="1" ht="12" customHeight="1">
      <c r="A23" s="41"/>
      <c r="B23" s="47"/>
      <c r="C23" s="41"/>
      <c r="D23" s="135" t="s">
        <v>34</v>
      </c>
      <c r="E23" s="41"/>
      <c r="F23" s="41"/>
      <c r="G23" s="41"/>
      <c r="H23" s="41"/>
      <c r="I23" s="135" t="s">
        <v>26</v>
      </c>
      <c r="J23" s="139" t="s">
        <v>19</v>
      </c>
      <c r="K23" s="41"/>
      <c r="L23" s="137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</row>
    <row r="24" s="2" customFormat="1" ht="18" customHeight="1">
      <c r="A24" s="41"/>
      <c r="B24" s="47"/>
      <c r="C24" s="41"/>
      <c r="D24" s="41"/>
      <c r="E24" s="139" t="s">
        <v>35</v>
      </c>
      <c r="F24" s="41"/>
      <c r="G24" s="41"/>
      <c r="H24" s="41"/>
      <c r="I24" s="135" t="s">
        <v>28</v>
      </c>
      <c r="J24" s="139" t="s">
        <v>19</v>
      </c>
      <c r="K24" s="41"/>
      <c r="L24" s="137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</row>
    <row r="25" s="2" customFormat="1" ht="6.96" customHeight="1">
      <c r="A25" s="41"/>
      <c r="B25" s="47"/>
      <c r="C25" s="41"/>
      <c r="D25" s="41"/>
      <c r="E25" s="41"/>
      <c r="F25" s="41"/>
      <c r="G25" s="41"/>
      <c r="H25" s="41"/>
      <c r="I25" s="41"/>
      <c r="J25" s="41"/>
      <c r="K25" s="41"/>
      <c r="L25" s="137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</row>
    <row r="26" s="2" customFormat="1" ht="12" customHeight="1">
      <c r="A26" s="41"/>
      <c r="B26" s="47"/>
      <c r="C26" s="41"/>
      <c r="D26" s="135" t="s">
        <v>36</v>
      </c>
      <c r="E26" s="41"/>
      <c r="F26" s="41"/>
      <c r="G26" s="41"/>
      <c r="H26" s="41"/>
      <c r="I26" s="41"/>
      <c r="J26" s="41"/>
      <c r="K26" s="41"/>
      <c r="L26" s="137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</row>
    <row r="27" s="8" customFormat="1" ht="16.5" customHeight="1">
      <c r="A27" s="141"/>
      <c r="B27" s="142"/>
      <c r="C27" s="141"/>
      <c r="D27" s="141"/>
      <c r="E27" s="143" t="s">
        <v>19</v>
      </c>
      <c r="F27" s="143"/>
      <c r="G27" s="143"/>
      <c r="H27" s="143"/>
      <c r="I27" s="141"/>
      <c r="J27" s="141"/>
      <c r="K27" s="141"/>
      <c r="L27" s="144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</row>
    <row r="28" s="2" customFormat="1" ht="6.96" customHeight="1">
      <c r="A28" s="41"/>
      <c r="B28" s="47"/>
      <c r="C28" s="41"/>
      <c r="D28" s="41"/>
      <c r="E28" s="41"/>
      <c r="F28" s="41"/>
      <c r="G28" s="41"/>
      <c r="H28" s="41"/>
      <c r="I28" s="41"/>
      <c r="J28" s="41"/>
      <c r="K28" s="41"/>
      <c r="L28" s="137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</row>
    <row r="29" s="2" customFormat="1" ht="6.96" customHeight="1">
      <c r="A29" s="41"/>
      <c r="B29" s="47"/>
      <c r="C29" s="41"/>
      <c r="D29" s="145"/>
      <c r="E29" s="145"/>
      <c r="F29" s="145"/>
      <c r="G29" s="145"/>
      <c r="H29" s="145"/>
      <c r="I29" s="145"/>
      <c r="J29" s="145"/>
      <c r="K29" s="145"/>
      <c r="L29" s="137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</row>
    <row r="30" s="2" customFormat="1" ht="25.44" customHeight="1">
      <c r="A30" s="41"/>
      <c r="B30" s="47"/>
      <c r="C30" s="41"/>
      <c r="D30" s="146" t="s">
        <v>38</v>
      </c>
      <c r="E30" s="41"/>
      <c r="F30" s="41"/>
      <c r="G30" s="41"/>
      <c r="H30" s="41"/>
      <c r="I30" s="41"/>
      <c r="J30" s="147">
        <f>ROUND(J88, 2)</f>
        <v>0</v>
      </c>
      <c r="K30" s="41"/>
      <c r="L30" s="137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</row>
    <row r="31" s="2" customFormat="1" ht="6.96" customHeight="1">
      <c r="A31" s="41"/>
      <c r="B31" s="47"/>
      <c r="C31" s="41"/>
      <c r="D31" s="145"/>
      <c r="E31" s="145"/>
      <c r="F31" s="145"/>
      <c r="G31" s="145"/>
      <c r="H31" s="145"/>
      <c r="I31" s="145"/>
      <c r="J31" s="145"/>
      <c r="K31" s="145"/>
      <c r="L31" s="137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</row>
    <row r="32" s="2" customFormat="1" ht="14.4" customHeight="1">
      <c r="A32" s="41"/>
      <c r="B32" s="47"/>
      <c r="C32" s="41"/>
      <c r="D32" s="41"/>
      <c r="E32" s="41"/>
      <c r="F32" s="148" t="s">
        <v>40</v>
      </c>
      <c r="G32" s="41"/>
      <c r="H32" s="41"/>
      <c r="I32" s="148" t="s">
        <v>39</v>
      </c>
      <c r="J32" s="148" t="s">
        <v>41</v>
      </c>
      <c r="K32" s="41"/>
      <c r="L32" s="137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</row>
    <row r="33" s="2" customFormat="1" ht="14.4" customHeight="1">
      <c r="A33" s="41"/>
      <c r="B33" s="47"/>
      <c r="C33" s="41"/>
      <c r="D33" s="149" t="s">
        <v>42</v>
      </c>
      <c r="E33" s="135" t="s">
        <v>43</v>
      </c>
      <c r="F33" s="150">
        <f>ROUND((SUM(BE88:BE470)),  2)</f>
        <v>0</v>
      </c>
      <c r="G33" s="41"/>
      <c r="H33" s="41"/>
      <c r="I33" s="151">
        <v>0.20999999999999999</v>
      </c>
      <c r="J33" s="150">
        <f>ROUND(((SUM(BE88:BE470))*I33),  2)</f>
        <v>0</v>
      </c>
      <c r="K33" s="41"/>
      <c r="L33" s="137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</row>
    <row r="34" s="2" customFormat="1" ht="14.4" customHeight="1">
      <c r="A34" s="41"/>
      <c r="B34" s="47"/>
      <c r="C34" s="41"/>
      <c r="D34" s="41"/>
      <c r="E34" s="135" t="s">
        <v>44</v>
      </c>
      <c r="F34" s="150">
        <f>ROUND((SUM(BF88:BF470)),  2)</f>
        <v>0</v>
      </c>
      <c r="G34" s="41"/>
      <c r="H34" s="41"/>
      <c r="I34" s="151">
        <v>0.12</v>
      </c>
      <c r="J34" s="150">
        <f>ROUND(((SUM(BF88:BF470))*I34),  2)</f>
        <v>0</v>
      </c>
      <c r="K34" s="41"/>
      <c r="L34" s="137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</row>
    <row r="35" hidden="1" s="2" customFormat="1" ht="14.4" customHeight="1">
      <c r="A35" s="41"/>
      <c r="B35" s="47"/>
      <c r="C35" s="41"/>
      <c r="D35" s="41"/>
      <c r="E35" s="135" t="s">
        <v>45</v>
      </c>
      <c r="F35" s="150">
        <f>ROUND((SUM(BG88:BG470)),  2)</f>
        <v>0</v>
      </c>
      <c r="G35" s="41"/>
      <c r="H35" s="41"/>
      <c r="I35" s="151">
        <v>0.20999999999999999</v>
      </c>
      <c r="J35" s="150">
        <f>0</f>
        <v>0</v>
      </c>
      <c r="K35" s="41"/>
      <c r="L35" s="137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</row>
    <row r="36" hidden="1" s="2" customFormat="1" ht="14.4" customHeight="1">
      <c r="A36" s="41"/>
      <c r="B36" s="47"/>
      <c r="C36" s="41"/>
      <c r="D36" s="41"/>
      <c r="E36" s="135" t="s">
        <v>46</v>
      </c>
      <c r="F36" s="150">
        <f>ROUND((SUM(BH88:BH470)),  2)</f>
        <v>0</v>
      </c>
      <c r="G36" s="41"/>
      <c r="H36" s="41"/>
      <c r="I36" s="151">
        <v>0.12</v>
      </c>
      <c r="J36" s="150">
        <f>0</f>
        <v>0</v>
      </c>
      <c r="K36" s="41"/>
      <c r="L36" s="137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</row>
    <row r="37" hidden="1" s="2" customFormat="1" ht="14.4" customHeight="1">
      <c r="A37" s="41"/>
      <c r="B37" s="47"/>
      <c r="C37" s="41"/>
      <c r="D37" s="41"/>
      <c r="E37" s="135" t="s">
        <v>47</v>
      </c>
      <c r="F37" s="150">
        <f>ROUND((SUM(BI88:BI470)),  2)</f>
        <v>0</v>
      </c>
      <c r="G37" s="41"/>
      <c r="H37" s="41"/>
      <c r="I37" s="151">
        <v>0</v>
      </c>
      <c r="J37" s="150">
        <f>0</f>
        <v>0</v>
      </c>
      <c r="K37" s="41"/>
      <c r="L37" s="137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</row>
    <row r="38" s="2" customFormat="1" ht="6.96" customHeight="1">
      <c r="A38" s="41"/>
      <c r="B38" s="47"/>
      <c r="C38" s="41"/>
      <c r="D38" s="41"/>
      <c r="E38" s="41"/>
      <c r="F38" s="41"/>
      <c r="G38" s="41"/>
      <c r="H38" s="41"/>
      <c r="I38" s="41"/>
      <c r="J38" s="41"/>
      <c r="K38" s="41"/>
      <c r="L38" s="137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</row>
    <row r="39" s="2" customFormat="1" ht="25.44" customHeight="1">
      <c r="A39" s="41"/>
      <c r="B39" s="47"/>
      <c r="C39" s="152"/>
      <c r="D39" s="153" t="s">
        <v>48</v>
      </c>
      <c r="E39" s="154"/>
      <c r="F39" s="154"/>
      <c r="G39" s="155" t="s">
        <v>49</v>
      </c>
      <c r="H39" s="156" t="s">
        <v>50</v>
      </c>
      <c r="I39" s="154"/>
      <c r="J39" s="157">
        <f>SUM(J30:J37)</f>
        <v>0</v>
      </c>
      <c r="K39" s="158"/>
      <c r="L39" s="137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</row>
    <row r="40" s="2" customFormat="1" ht="14.4" customHeight="1">
      <c r="A40" s="41"/>
      <c r="B40" s="159"/>
      <c r="C40" s="160"/>
      <c r="D40" s="160"/>
      <c r="E40" s="160"/>
      <c r="F40" s="160"/>
      <c r="G40" s="160"/>
      <c r="H40" s="160"/>
      <c r="I40" s="160"/>
      <c r="J40" s="160"/>
      <c r="K40" s="160"/>
      <c r="L40" s="137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</row>
    <row r="44" s="2" customFormat="1" ht="6.96" customHeight="1">
      <c r="A44" s="41"/>
      <c r="B44" s="161"/>
      <c r="C44" s="162"/>
      <c r="D44" s="162"/>
      <c r="E44" s="162"/>
      <c r="F44" s="162"/>
      <c r="G44" s="162"/>
      <c r="H44" s="162"/>
      <c r="I44" s="162"/>
      <c r="J44" s="162"/>
      <c r="K44" s="162"/>
      <c r="L44" s="137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</row>
    <row r="45" s="2" customFormat="1" ht="24.96" customHeight="1">
      <c r="A45" s="41"/>
      <c r="B45" s="42"/>
      <c r="C45" s="26" t="s">
        <v>92</v>
      </c>
      <c r="D45" s="43"/>
      <c r="E45" s="43"/>
      <c r="F45" s="43"/>
      <c r="G45" s="43"/>
      <c r="H45" s="43"/>
      <c r="I45" s="43"/>
      <c r="J45" s="43"/>
      <c r="K45" s="43"/>
      <c r="L45" s="137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</row>
    <row r="46" s="2" customFormat="1" ht="6.96" customHeight="1">
      <c r="A46" s="41"/>
      <c r="B46" s="42"/>
      <c r="C46" s="43"/>
      <c r="D46" s="43"/>
      <c r="E46" s="43"/>
      <c r="F46" s="43"/>
      <c r="G46" s="43"/>
      <c r="H46" s="43"/>
      <c r="I46" s="43"/>
      <c r="J46" s="43"/>
      <c r="K46" s="43"/>
      <c r="L46" s="137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</row>
    <row r="47" s="2" customFormat="1" ht="12" customHeight="1">
      <c r="A47" s="41"/>
      <c r="B47" s="42"/>
      <c r="C47" s="35" t="s">
        <v>16</v>
      </c>
      <c r="D47" s="43"/>
      <c r="E47" s="43"/>
      <c r="F47" s="43"/>
      <c r="G47" s="43"/>
      <c r="H47" s="43"/>
      <c r="I47" s="43"/>
      <c r="J47" s="43"/>
      <c r="K47" s="43"/>
      <c r="L47" s="137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</row>
    <row r="48" s="2" customFormat="1" ht="16.5" customHeight="1">
      <c r="A48" s="41"/>
      <c r="B48" s="42"/>
      <c r="C48" s="43"/>
      <c r="D48" s="43"/>
      <c r="E48" s="163" t="str">
        <f>E7</f>
        <v>Dobruška - Účelová komunikace a zpevněné plochy za gymnáziem</v>
      </c>
      <c r="F48" s="35"/>
      <c r="G48" s="35"/>
      <c r="H48" s="35"/>
      <c r="I48" s="43"/>
      <c r="J48" s="43"/>
      <c r="K48" s="43"/>
      <c r="L48" s="137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</row>
    <row r="49" s="2" customFormat="1" ht="12" customHeight="1">
      <c r="A49" s="41"/>
      <c r="B49" s="42"/>
      <c r="C49" s="35" t="s">
        <v>90</v>
      </c>
      <c r="D49" s="43"/>
      <c r="E49" s="43"/>
      <c r="F49" s="43"/>
      <c r="G49" s="43"/>
      <c r="H49" s="43"/>
      <c r="I49" s="43"/>
      <c r="J49" s="43"/>
      <c r="K49" s="43"/>
      <c r="L49" s="137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</row>
    <row r="50" s="2" customFormat="1" ht="16.5" customHeight="1">
      <c r="A50" s="41"/>
      <c r="B50" s="42"/>
      <c r="C50" s="43"/>
      <c r="D50" s="43"/>
      <c r="E50" s="72" t="str">
        <f>E9</f>
        <v>SO 101 - Komunikace</v>
      </c>
      <c r="F50" s="43"/>
      <c r="G50" s="43"/>
      <c r="H50" s="43"/>
      <c r="I50" s="43"/>
      <c r="J50" s="43"/>
      <c r="K50" s="43"/>
      <c r="L50" s="137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</row>
    <row r="51" s="2" customFormat="1" ht="6.96" customHeight="1">
      <c r="A51" s="41"/>
      <c r="B51" s="42"/>
      <c r="C51" s="43"/>
      <c r="D51" s="43"/>
      <c r="E51" s="43"/>
      <c r="F51" s="43"/>
      <c r="G51" s="43"/>
      <c r="H51" s="43"/>
      <c r="I51" s="43"/>
      <c r="J51" s="43"/>
      <c r="K51" s="43"/>
      <c r="L51" s="137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</row>
    <row r="52" s="2" customFormat="1" ht="12" customHeight="1">
      <c r="A52" s="41"/>
      <c r="B52" s="42"/>
      <c r="C52" s="35" t="s">
        <v>21</v>
      </c>
      <c r="D52" s="43"/>
      <c r="E52" s="43"/>
      <c r="F52" s="30" t="str">
        <f>F12</f>
        <v>Dobruška</v>
      </c>
      <c r="G52" s="43"/>
      <c r="H52" s="43"/>
      <c r="I52" s="35" t="s">
        <v>23</v>
      </c>
      <c r="J52" s="75" t="str">
        <f>IF(J12="","",J12)</f>
        <v>22. 5. 2025</v>
      </c>
      <c r="K52" s="43"/>
      <c r="L52" s="137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</row>
    <row r="53" s="2" customFormat="1" ht="6.96" customHeight="1">
      <c r="A53" s="41"/>
      <c r="B53" s="42"/>
      <c r="C53" s="43"/>
      <c r="D53" s="43"/>
      <c r="E53" s="43"/>
      <c r="F53" s="43"/>
      <c r="G53" s="43"/>
      <c r="H53" s="43"/>
      <c r="I53" s="43"/>
      <c r="J53" s="43"/>
      <c r="K53" s="43"/>
      <c r="L53" s="137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</row>
    <row r="54" s="2" customFormat="1" ht="25.65" customHeight="1">
      <c r="A54" s="41"/>
      <c r="B54" s="42"/>
      <c r="C54" s="35" t="s">
        <v>25</v>
      </c>
      <c r="D54" s="43"/>
      <c r="E54" s="43"/>
      <c r="F54" s="30" t="str">
        <f>E15</f>
        <v xml:space="preserve">Královohradecký kraj, Pivovarské náměstí 1245/2 </v>
      </c>
      <c r="G54" s="43"/>
      <c r="H54" s="43"/>
      <c r="I54" s="35" t="s">
        <v>31</v>
      </c>
      <c r="J54" s="39" t="str">
        <f>E21</f>
        <v>Hronovský – dopravní projekce s.r.o.</v>
      </c>
      <c r="K54" s="43"/>
      <c r="L54" s="137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</row>
    <row r="55" s="2" customFormat="1" ht="15.15" customHeight="1">
      <c r="A55" s="41"/>
      <c r="B55" s="42"/>
      <c r="C55" s="35" t="s">
        <v>29</v>
      </c>
      <c r="D55" s="43"/>
      <c r="E55" s="43"/>
      <c r="F55" s="30" t="str">
        <f>IF(E18="","",E18)</f>
        <v>Vyplň údaj</v>
      </c>
      <c r="G55" s="43"/>
      <c r="H55" s="43"/>
      <c r="I55" s="35" t="s">
        <v>34</v>
      </c>
      <c r="J55" s="39" t="str">
        <f>E24</f>
        <v xml:space="preserve">Kamil Hronovský </v>
      </c>
      <c r="K55" s="43"/>
      <c r="L55" s="137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</row>
    <row r="56" s="2" customFormat="1" ht="10.32" customHeight="1">
      <c r="A56" s="41"/>
      <c r="B56" s="42"/>
      <c r="C56" s="43"/>
      <c r="D56" s="43"/>
      <c r="E56" s="43"/>
      <c r="F56" s="43"/>
      <c r="G56" s="43"/>
      <c r="H56" s="43"/>
      <c r="I56" s="43"/>
      <c r="J56" s="43"/>
      <c r="K56" s="43"/>
      <c r="L56" s="137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</row>
    <row r="57" s="2" customFormat="1" ht="29.28" customHeight="1">
      <c r="A57" s="41"/>
      <c r="B57" s="42"/>
      <c r="C57" s="164" t="s">
        <v>93</v>
      </c>
      <c r="D57" s="165"/>
      <c r="E57" s="165"/>
      <c r="F57" s="165"/>
      <c r="G57" s="165"/>
      <c r="H57" s="165"/>
      <c r="I57" s="165"/>
      <c r="J57" s="166" t="s">
        <v>94</v>
      </c>
      <c r="K57" s="165"/>
      <c r="L57" s="137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</row>
    <row r="58" s="2" customFormat="1" ht="10.32" customHeight="1">
      <c r="A58" s="41"/>
      <c r="B58" s="42"/>
      <c r="C58" s="43"/>
      <c r="D58" s="43"/>
      <c r="E58" s="43"/>
      <c r="F58" s="43"/>
      <c r="G58" s="43"/>
      <c r="H58" s="43"/>
      <c r="I58" s="43"/>
      <c r="J58" s="43"/>
      <c r="K58" s="43"/>
      <c r="L58" s="137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</row>
    <row r="59" s="2" customFormat="1" ht="22.8" customHeight="1">
      <c r="A59" s="41"/>
      <c r="B59" s="42"/>
      <c r="C59" s="167" t="s">
        <v>70</v>
      </c>
      <c r="D59" s="43"/>
      <c r="E59" s="43"/>
      <c r="F59" s="43"/>
      <c r="G59" s="43"/>
      <c r="H59" s="43"/>
      <c r="I59" s="43"/>
      <c r="J59" s="105">
        <f>J88</f>
        <v>0</v>
      </c>
      <c r="K59" s="43"/>
      <c r="L59" s="137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U59" s="20" t="s">
        <v>95</v>
      </c>
    </row>
    <row r="60" s="9" customFormat="1" ht="24.96" customHeight="1">
      <c r="A60" s="9"/>
      <c r="B60" s="168"/>
      <c r="C60" s="169"/>
      <c r="D60" s="170" t="s">
        <v>96</v>
      </c>
      <c r="E60" s="171"/>
      <c r="F60" s="171"/>
      <c r="G60" s="171"/>
      <c r="H60" s="171"/>
      <c r="I60" s="171"/>
      <c r="J60" s="172">
        <f>J89</f>
        <v>0</v>
      </c>
      <c r="K60" s="169"/>
      <c r="L60" s="173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4"/>
      <c r="C61" s="175"/>
      <c r="D61" s="176" t="s">
        <v>97</v>
      </c>
      <c r="E61" s="177"/>
      <c r="F61" s="177"/>
      <c r="G61" s="177"/>
      <c r="H61" s="177"/>
      <c r="I61" s="177"/>
      <c r="J61" s="178">
        <f>J90</f>
        <v>0</v>
      </c>
      <c r="K61" s="175"/>
      <c r="L61" s="179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4"/>
      <c r="C62" s="175"/>
      <c r="D62" s="176" t="s">
        <v>98</v>
      </c>
      <c r="E62" s="177"/>
      <c r="F62" s="177"/>
      <c r="G62" s="177"/>
      <c r="H62" s="177"/>
      <c r="I62" s="177"/>
      <c r="J62" s="178">
        <f>J262</f>
        <v>0</v>
      </c>
      <c r="K62" s="175"/>
      <c r="L62" s="179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4"/>
      <c r="C63" s="175"/>
      <c r="D63" s="176" t="s">
        <v>99</v>
      </c>
      <c r="E63" s="177"/>
      <c r="F63" s="177"/>
      <c r="G63" s="177"/>
      <c r="H63" s="177"/>
      <c r="I63" s="177"/>
      <c r="J63" s="178">
        <f>J296</f>
        <v>0</v>
      </c>
      <c r="K63" s="175"/>
      <c r="L63" s="179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74"/>
      <c r="C64" s="175"/>
      <c r="D64" s="176" t="s">
        <v>100</v>
      </c>
      <c r="E64" s="177"/>
      <c r="F64" s="177"/>
      <c r="G64" s="177"/>
      <c r="H64" s="177"/>
      <c r="I64" s="177"/>
      <c r="J64" s="178">
        <f>J302</f>
        <v>0</v>
      </c>
      <c r="K64" s="175"/>
      <c r="L64" s="179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74"/>
      <c r="C65" s="175"/>
      <c r="D65" s="176" t="s">
        <v>101</v>
      </c>
      <c r="E65" s="177"/>
      <c r="F65" s="177"/>
      <c r="G65" s="177"/>
      <c r="H65" s="177"/>
      <c r="I65" s="177"/>
      <c r="J65" s="178">
        <f>J361</f>
        <v>0</v>
      </c>
      <c r="K65" s="175"/>
      <c r="L65" s="179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74"/>
      <c r="C66" s="175"/>
      <c r="D66" s="176" t="s">
        <v>102</v>
      </c>
      <c r="E66" s="177"/>
      <c r="F66" s="177"/>
      <c r="G66" s="177"/>
      <c r="H66" s="177"/>
      <c r="I66" s="177"/>
      <c r="J66" s="178">
        <f>J390</f>
        <v>0</v>
      </c>
      <c r="K66" s="175"/>
      <c r="L66" s="179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74"/>
      <c r="C67" s="175"/>
      <c r="D67" s="176" t="s">
        <v>103</v>
      </c>
      <c r="E67" s="177"/>
      <c r="F67" s="177"/>
      <c r="G67" s="177"/>
      <c r="H67" s="177"/>
      <c r="I67" s="177"/>
      <c r="J67" s="178">
        <f>J456</f>
        <v>0</v>
      </c>
      <c r="K67" s="175"/>
      <c r="L67" s="179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74"/>
      <c r="C68" s="175"/>
      <c r="D68" s="176" t="s">
        <v>104</v>
      </c>
      <c r="E68" s="177"/>
      <c r="F68" s="177"/>
      <c r="G68" s="177"/>
      <c r="H68" s="177"/>
      <c r="I68" s="177"/>
      <c r="J68" s="178">
        <f>J468</f>
        <v>0</v>
      </c>
      <c r="K68" s="175"/>
      <c r="L68" s="179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2" customFormat="1" ht="21.84" customHeight="1">
      <c r="A69" s="41"/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137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</row>
    <row r="70" s="2" customFormat="1" ht="6.96" customHeight="1">
      <c r="A70" s="41"/>
      <c r="B70" s="62"/>
      <c r="C70" s="63"/>
      <c r="D70" s="63"/>
      <c r="E70" s="63"/>
      <c r="F70" s="63"/>
      <c r="G70" s="63"/>
      <c r="H70" s="63"/>
      <c r="I70" s="63"/>
      <c r="J70" s="63"/>
      <c r="K70" s="63"/>
      <c r="L70" s="137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</row>
    <row r="74" s="2" customFormat="1" ht="6.96" customHeight="1">
      <c r="A74" s="41"/>
      <c r="B74" s="64"/>
      <c r="C74" s="65"/>
      <c r="D74" s="65"/>
      <c r="E74" s="65"/>
      <c r="F74" s="65"/>
      <c r="G74" s="65"/>
      <c r="H74" s="65"/>
      <c r="I74" s="65"/>
      <c r="J74" s="65"/>
      <c r="K74" s="65"/>
      <c r="L74" s="137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</row>
    <row r="75" s="2" customFormat="1" ht="24.96" customHeight="1">
      <c r="A75" s="41"/>
      <c r="B75" s="42"/>
      <c r="C75" s="26" t="s">
        <v>105</v>
      </c>
      <c r="D75" s="43"/>
      <c r="E75" s="43"/>
      <c r="F75" s="43"/>
      <c r="G75" s="43"/>
      <c r="H75" s="43"/>
      <c r="I75" s="43"/>
      <c r="J75" s="43"/>
      <c r="K75" s="43"/>
      <c r="L75" s="137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</row>
    <row r="76" s="2" customFormat="1" ht="6.96" customHeight="1">
      <c r="A76" s="41"/>
      <c r="B76" s="42"/>
      <c r="C76" s="43"/>
      <c r="D76" s="43"/>
      <c r="E76" s="43"/>
      <c r="F76" s="43"/>
      <c r="G76" s="43"/>
      <c r="H76" s="43"/>
      <c r="I76" s="43"/>
      <c r="J76" s="43"/>
      <c r="K76" s="43"/>
      <c r="L76" s="137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</row>
    <row r="77" s="2" customFormat="1" ht="12" customHeight="1">
      <c r="A77" s="41"/>
      <c r="B77" s="42"/>
      <c r="C77" s="35" t="s">
        <v>16</v>
      </c>
      <c r="D77" s="43"/>
      <c r="E77" s="43"/>
      <c r="F77" s="43"/>
      <c r="G77" s="43"/>
      <c r="H77" s="43"/>
      <c r="I77" s="43"/>
      <c r="J77" s="43"/>
      <c r="K77" s="43"/>
      <c r="L77" s="137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</row>
    <row r="78" s="2" customFormat="1" ht="16.5" customHeight="1">
      <c r="A78" s="41"/>
      <c r="B78" s="42"/>
      <c r="C78" s="43"/>
      <c r="D78" s="43"/>
      <c r="E78" s="163" t="str">
        <f>E7</f>
        <v>Dobruška - Účelová komunikace a zpevněné plochy za gymnáziem</v>
      </c>
      <c r="F78" s="35"/>
      <c r="G78" s="35"/>
      <c r="H78" s="35"/>
      <c r="I78" s="43"/>
      <c r="J78" s="43"/>
      <c r="K78" s="43"/>
      <c r="L78" s="137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</row>
    <row r="79" s="2" customFormat="1" ht="12" customHeight="1">
      <c r="A79" s="41"/>
      <c r="B79" s="42"/>
      <c r="C79" s="35" t="s">
        <v>90</v>
      </c>
      <c r="D79" s="43"/>
      <c r="E79" s="43"/>
      <c r="F79" s="43"/>
      <c r="G79" s="43"/>
      <c r="H79" s="43"/>
      <c r="I79" s="43"/>
      <c r="J79" s="43"/>
      <c r="K79" s="43"/>
      <c r="L79" s="137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</row>
    <row r="80" s="2" customFormat="1" ht="16.5" customHeight="1">
      <c r="A80" s="41"/>
      <c r="B80" s="42"/>
      <c r="C80" s="43"/>
      <c r="D80" s="43"/>
      <c r="E80" s="72" t="str">
        <f>E9</f>
        <v>SO 101 - Komunikace</v>
      </c>
      <c r="F80" s="43"/>
      <c r="G80" s="43"/>
      <c r="H80" s="43"/>
      <c r="I80" s="43"/>
      <c r="J80" s="43"/>
      <c r="K80" s="43"/>
      <c r="L80" s="137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</row>
    <row r="81" s="2" customFormat="1" ht="6.96" customHeight="1">
      <c r="A81" s="41"/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137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</row>
    <row r="82" s="2" customFormat="1" ht="12" customHeight="1">
      <c r="A82" s="41"/>
      <c r="B82" s="42"/>
      <c r="C82" s="35" t="s">
        <v>21</v>
      </c>
      <c r="D82" s="43"/>
      <c r="E82" s="43"/>
      <c r="F82" s="30" t="str">
        <f>F12</f>
        <v>Dobruška</v>
      </c>
      <c r="G82" s="43"/>
      <c r="H82" s="43"/>
      <c r="I82" s="35" t="s">
        <v>23</v>
      </c>
      <c r="J82" s="75" t="str">
        <f>IF(J12="","",J12)</f>
        <v>22. 5. 2025</v>
      </c>
      <c r="K82" s="43"/>
      <c r="L82" s="137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</row>
    <row r="83" s="2" customFormat="1" ht="6.96" customHeight="1">
      <c r="A83" s="41"/>
      <c r="B83" s="42"/>
      <c r="C83" s="43"/>
      <c r="D83" s="43"/>
      <c r="E83" s="43"/>
      <c r="F83" s="43"/>
      <c r="G83" s="43"/>
      <c r="H83" s="43"/>
      <c r="I83" s="43"/>
      <c r="J83" s="43"/>
      <c r="K83" s="43"/>
      <c r="L83" s="137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</row>
    <row r="84" s="2" customFormat="1" ht="25.65" customHeight="1">
      <c r="A84" s="41"/>
      <c r="B84" s="42"/>
      <c r="C84" s="35" t="s">
        <v>25</v>
      </c>
      <c r="D84" s="43"/>
      <c r="E84" s="43"/>
      <c r="F84" s="30" t="str">
        <f>E15</f>
        <v xml:space="preserve">Královohradecký kraj, Pivovarské náměstí 1245/2 </v>
      </c>
      <c r="G84" s="43"/>
      <c r="H84" s="43"/>
      <c r="I84" s="35" t="s">
        <v>31</v>
      </c>
      <c r="J84" s="39" t="str">
        <f>E21</f>
        <v>Hronovský – dopravní projekce s.r.o.</v>
      </c>
      <c r="K84" s="43"/>
      <c r="L84" s="137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</row>
    <row r="85" s="2" customFormat="1" ht="15.15" customHeight="1">
      <c r="A85" s="41"/>
      <c r="B85" s="42"/>
      <c r="C85" s="35" t="s">
        <v>29</v>
      </c>
      <c r="D85" s="43"/>
      <c r="E85" s="43"/>
      <c r="F85" s="30" t="str">
        <f>IF(E18="","",E18)</f>
        <v>Vyplň údaj</v>
      </c>
      <c r="G85" s="43"/>
      <c r="H85" s="43"/>
      <c r="I85" s="35" t="s">
        <v>34</v>
      </c>
      <c r="J85" s="39" t="str">
        <f>E24</f>
        <v xml:space="preserve">Kamil Hronovský </v>
      </c>
      <c r="K85" s="43"/>
      <c r="L85" s="137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</row>
    <row r="86" s="2" customFormat="1" ht="10.32" customHeight="1">
      <c r="A86" s="41"/>
      <c r="B86" s="42"/>
      <c r="C86" s="43"/>
      <c r="D86" s="43"/>
      <c r="E86" s="43"/>
      <c r="F86" s="43"/>
      <c r="G86" s="43"/>
      <c r="H86" s="43"/>
      <c r="I86" s="43"/>
      <c r="J86" s="43"/>
      <c r="K86" s="43"/>
      <c r="L86" s="137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</row>
    <row r="87" s="11" customFormat="1" ht="29.28" customHeight="1">
      <c r="A87" s="180"/>
      <c r="B87" s="181"/>
      <c r="C87" s="182" t="s">
        <v>106</v>
      </c>
      <c r="D87" s="183" t="s">
        <v>57</v>
      </c>
      <c r="E87" s="183" t="s">
        <v>53</v>
      </c>
      <c r="F87" s="183" t="s">
        <v>54</v>
      </c>
      <c r="G87" s="183" t="s">
        <v>107</v>
      </c>
      <c r="H87" s="183" t="s">
        <v>108</v>
      </c>
      <c r="I87" s="183" t="s">
        <v>109</v>
      </c>
      <c r="J87" s="183" t="s">
        <v>94</v>
      </c>
      <c r="K87" s="184" t="s">
        <v>110</v>
      </c>
      <c r="L87" s="185"/>
      <c r="M87" s="95" t="s">
        <v>19</v>
      </c>
      <c r="N87" s="96" t="s">
        <v>42</v>
      </c>
      <c r="O87" s="96" t="s">
        <v>111</v>
      </c>
      <c r="P87" s="96" t="s">
        <v>112</v>
      </c>
      <c r="Q87" s="96" t="s">
        <v>113</v>
      </c>
      <c r="R87" s="96" t="s">
        <v>114</v>
      </c>
      <c r="S87" s="96" t="s">
        <v>115</v>
      </c>
      <c r="T87" s="97" t="s">
        <v>116</v>
      </c>
      <c r="U87" s="180"/>
      <c r="V87" s="180"/>
      <c r="W87" s="180"/>
      <c r="X87" s="180"/>
      <c r="Y87" s="180"/>
      <c r="Z87" s="180"/>
      <c r="AA87" s="180"/>
      <c r="AB87" s="180"/>
      <c r="AC87" s="180"/>
      <c r="AD87" s="180"/>
      <c r="AE87" s="180"/>
    </row>
    <row r="88" s="2" customFormat="1" ht="22.8" customHeight="1">
      <c r="A88" s="41"/>
      <c r="B88" s="42"/>
      <c r="C88" s="102" t="s">
        <v>117</v>
      </c>
      <c r="D88" s="43"/>
      <c r="E88" s="43"/>
      <c r="F88" s="43"/>
      <c r="G88" s="43"/>
      <c r="H88" s="43"/>
      <c r="I88" s="43"/>
      <c r="J88" s="186">
        <f>BK88</f>
        <v>0</v>
      </c>
      <c r="K88" s="43"/>
      <c r="L88" s="47"/>
      <c r="M88" s="98"/>
      <c r="N88" s="187"/>
      <c r="O88" s="99"/>
      <c r="P88" s="188">
        <f>P89</f>
        <v>0</v>
      </c>
      <c r="Q88" s="99"/>
      <c r="R88" s="188">
        <f>R89</f>
        <v>555.30224893999991</v>
      </c>
      <c r="S88" s="99"/>
      <c r="T88" s="189">
        <f>T89</f>
        <v>400.70999999999998</v>
      </c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T88" s="20" t="s">
        <v>71</v>
      </c>
      <c r="AU88" s="20" t="s">
        <v>95</v>
      </c>
      <c r="BK88" s="190">
        <f>BK89</f>
        <v>0</v>
      </c>
    </row>
    <row r="89" s="12" customFormat="1" ht="25.92" customHeight="1">
      <c r="A89" s="12"/>
      <c r="B89" s="191"/>
      <c r="C89" s="192"/>
      <c r="D89" s="193" t="s">
        <v>71</v>
      </c>
      <c r="E89" s="194" t="s">
        <v>118</v>
      </c>
      <c r="F89" s="194" t="s">
        <v>119</v>
      </c>
      <c r="G89" s="192"/>
      <c r="H89" s="192"/>
      <c r="I89" s="195"/>
      <c r="J89" s="196">
        <f>BK89</f>
        <v>0</v>
      </c>
      <c r="K89" s="192"/>
      <c r="L89" s="197"/>
      <c r="M89" s="198"/>
      <c r="N89" s="199"/>
      <c r="O89" s="199"/>
      <c r="P89" s="200">
        <f>P90+P262+P296+P302+P361+P390+P456+P468</f>
        <v>0</v>
      </c>
      <c r="Q89" s="199"/>
      <c r="R89" s="200">
        <f>R90+R262+R296+R302+R361+R390+R456+R468</f>
        <v>555.30224893999991</v>
      </c>
      <c r="S89" s="199"/>
      <c r="T89" s="201">
        <f>T90+T262+T296+T302+T361+T390+T456+T468</f>
        <v>400.70999999999998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02" t="s">
        <v>80</v>
      </c>
      <c r="AT89" s="203" t="s">
        <v>71</v>
      </c>
      <c r="AU89" s="203" t="s">
        <v>72</v>
      </c>
      <c r="AY89" s="202" t="s">
        <v>120</v>
      </c>
      <c r="BK89" s="204">
        <f>BK90+BK262+BK296+BK302+BK361+BK390+BK456+BK468</f>
        <v>0</v>
      </c>
    </row>
    <row r="90" s="12" customFormat="1" ht="22.8" customHeight="1">
      <c r="A90" s="12"/>
      <c r="B90" s="191"/>
      <c r="C90" s="192"/>
      <c r="D90" s="193" t="s">
        <v>71</v>
      </c>
      <c r="E90" s="205" t="s">
        <v>80</v>
      </c>
      <c r="F90" s="205" t="s">
        <v>121</v>
      </c>
      <c r="G90" s="192"/>
      <c r="H90" s="192"/>
      <c r="I90" s="195"/>
      <c r="J90" s="206">
        <f>BK90</f>
        <v>0</v>
      </c>
      <c r="K90" s="192"/>
      <c r="L90" s="197"/>
      <c r="M90" s="198"/>
      <c r="N90" s="199"/>
      <c r="O90" s="199"/>
      <c r="P90" s="200">
        <f>SUM(P91:P261)</f>
        <v>0</v>
      </c>
      <c r="Q90" s="199"/>
      <c r="R90" s="200">
        <f>SUM(R91:R261)</f>
        <v>428.22725023999999</v>
      </c>
      <c r="S90" s="199"/>
      <c r="T90" s="201">
        <f>SUM(T91:T261)</f>
        <v>396.08999999999998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02" t="s">
        <v>80</v>
      </c>
      <c r="AT90" s="203" t="s">
        <v>71</v>
      </c>
      <c r="AU90" s="203" t="s">
        <v>80</v>
      </c>
      <c r="AY90" s="202" t="s">
        <v>120</v>
      </c>
      <c r="BK90" s="204">
        <f>SUM(BK91:BK261)</f>
        <v>0</v>
      </c>
    </row>
    <row r="91" s="2" customFormat="1" ht="44.25" customHeight="1">
      <c r="A91" s="41"/>
      <c r="B91" s="42"/>
      <c r="C91" s="207" t="s">
        <v>80</v>
      </c>
      <c r="D91" s="207" t="s">
        <v>122</v>
      </c>
      <c r="E91" s="208" t="s">
        <v>123</v>
      </c>
      <c r="F91" s="209" t="s">
        <v>124</v>
      </c>
      <c r="G91" s="210" t="s">
        <v>125</v>
      </c>
      <c r="H91" s="211">
        <v>35</v>
      </c>
      <c r="I91" s="212"/>
      <c r="J91" s="213">
        <f>ROUND(I91*H91,2)</f>
        <v>0</v>
      </c>
      <c r="K91" s="209" t="s">
        <v>126</v>
      </c>
      <c r="L91" s="47"/>
      <c r="M91" s="214" t="s">
        <v>19</v>
      </c>
      <c r="N91" s="215" t="s">
        <v>43</v>
      </c>
      <c r="O91" s="87"/>
      <c r="P91" s="216">
        <f>O91*H91</f>
        <v>0</v>
      </c>
      <c r="Q91" s="216">
        <v>0</v>
      </c>
      <c r="R91" s="216">
        <f>Q91*H91</f>
        <v>0</v>
      </c>
      <c r="S91" s="216">
        <v>0</v>
      </c>
      <c r="T91" s="217">
        <f>S91*H91</f>
        <v>0</v>
      </c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R91" s="218" t="s">
        <v>127</v>
      </c>
      <c r="AT91" s="218" t="s">
        <v>122</v>
      </c>
      <c r="AU91" s="218" t="s">
        <v>82</v>
      </c>
      <c r="AY91" s="20" t="s">
        <v>120</v>
      </c>
      <c r="BE91" s="219">
        <f>IF(N91="základní",J91,0)</f>
        <v>0</v>
      </c>
      <c r="BF91" s="219">
        <f>IF(N91="snížená",J91,0)</f>
        <v>0</v>
      </c>
      <c r="BG91" s="219">
        <f>IF(N91="zákl. přenesená",J91,0)</f>
        <v>0</v>
      </c>
      <c r="BH91" s="219">
        <f>IF(N91="sníž. přenesená",J91,0)</f>
        <v>0</v>
      </c>
      <c r="BI91" s="219">
        <f>IF(N91="nulová",J91,0)</f>
        <v>0</v>
      </c>
      <c r="BJ91" s="20" t="s">
        <v>80</v>
      </c>
      <c r="BK91" s="219">
        <f>ROUND(I91*H91,2)</f>
        <v>0</v>
      </c>
      <c r="BL91" s="20" t="s">
        <v>127</v>
      </c>
      <c r="BM91" s="218" t="s">
        <v>128</v>
      </c>
    </row>
    <row r="92" s="2" customFormat="1">
      <c r="A92" s="41"/>
      <c r="B92" s="42"/>
      <c r="C92" s="43"/>
      <c r="D92" s="220" t="s">
        <v>129</v>
      </c>
      <c r="E92" s="43"/>
      <c r="F92" s="221" t="s">
        <v>130</v>
      </c>
      <c r="G92" s="43"/>
      <c r="H92" s="43"/>
      <c r="I92" s="222"/>
      <c r="J92" s="43"/>
      <c r="K92" s="43"/>
      <c r="L92" s="47"/>
      <c r="M92" s="223"/>
      <c r="N92" s="224"/>
      <c r="O92" s="87"/>
      <c r="P92" s="87"/>
      <c r="Q92" s="87"/>
      <c r="R92" s="87"/>
      <c r="S92" s="87"/>
      <c r="T92" s="88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T92" s="20" t="s">
        <v>129</v>
      </c>
      <c r="AU92" s="20" t="s">
        <v>82</v>
      </c>
    </row>
    <row r="93" s="13" customFormat="1">
      <c r="A93" s="13"/>
      <c r="B93" s="225"/>
      <c r="C93" s="226"/>
      <c r="D93" s="227" t="s">
        <v>131</v>
      </c>
      <c r="E93" s="228" t="s">
        <v>19</v>
      </c>
      <c r="F93" s="229" t="s">
        <v>132</v>
      </c>
      <c r="G93" s="226"/>
      <c r="H93" s="230">
        <v>35</v>
      </c>
      <c r="I93" s="231"/>
      <c r="J93" s="226"/>
      <c r="K93" s="226"/>
      <c r="L93" s="232"/>
      <c r="M93" s="233"/>
      <c r="N93" s="234"/>
      <c r="O93" s="234"/>
      <c r="P93" s="234"/>
      <c r="Q93" s="234"/>
      <c r="R93" s="234"/>
      <c r="S93" s="234"/>
      <c r="T93" s="235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T93" s="236" t="s">
        <v>131</v>
      </c>
      <c r="AU93" s="236" t="s">
        <v>82</v>
      </c>
      <c r="AV93" s="13" t="s">
        <v>82</v>
      </c>
      <c r="AW93" s="13" t="s">
        <v>33</v>
      </c>
      <c r="AX93" s="13" t="s">
        <v>80</v>
      </c>
      <c r="AY93" s="236" t="s">
        <v>120</v>
      </c>
    </row>
    <row r="94" s="14" customFormat="1">
      <c r="A94" s="14"/>
      <c r="B94" s="237"/>
      <c r="C94" s="238"/>
      <c r="D94" s="227" t="s">
        <v>131</v>
      </c>
      <c r="E94" s="239" t="s">
        <v>19</v>
      </c>
      <c r="F94" s="240" t="s">
        <v>133</v>
      </c>
      <c r="G94" s="238"/>
      <c r="H94" s="239" t="s">
        <v>19</v>
      </c>
      <c r="I94" s="241"/>
      <c r="J94" s="238"/>
      <c r="K94" s="238"/>
      <c r="L94" s="242"/>
      <c r="M94" s="243"/>
      <c r="N94" s="244"/>
      <c r="O94" s="244"/>
      <c r="P94" s="244"/>
      <c r="Q94" s="244"/>
      <c r="R94" s="244"/>
      <c r="S94" s="244"/>
      <c r="T94" s="245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T94" s="246" t="s">
        <v>131</v>
      </c>
      <c r="AU94" s="246" t="s">
        <v>82</v>
      </c>
      <c r="AV94" s="14" t="s">
        <v>80</v>
      </c>
      <c r="AW94" s="14" t="s">
        <v>33</v>
      </c>
      <c r="AX94" s="14" t="s">
        <v>72</v>
      </c>
      <c r="AY94" s="246" t="s">
        <v>120</v>
      </c>
    </row>
    <row r="95" s="2" customFormat="1" ht="24.15" customHeight="1">
      <c r="A95" s="41"/>
      <c r="B95" s="42"/>
      <c r="C95" s="207" t="s">
        <v>82</v>
      </c>
      <c r="D95" s="207" t="s">
        <v>122</v>
      </c>
      <c r="E95" s="208" t="s">
        <v>134</v>
      </c>
      <c r="F95" s="209" t="s">
        <v>135</v>
      </c>
      <c r="G95" s="210" t="s">
        <v>125</v>
      </c>
      <c r="H95" s="211">
        <v>35</v>
      </c>
      <c r="I95" s="212"/>
      <c r="J95" s="213">
        <f>ROUND(I95*H95,2)</f>
        <v>0</v>
      </c>
      <c r="K95" s="209" t="s">
        <v>126</v>
      </c>
      <c r="L95" s="47"/>
      <c r="M95" s="214" t="s">
        <v>19</v>
      </c>
      <c r="N95" s="215" t="s">
        <v>43</v>
      </c>
      <c r="O95" s="87"/>
      <c r="P95" s="216">
        <f>O95*H95</f>
        <v>0</v>
      </c>
      <c r="Q95" s="216">
        <v>0</v>
      </c>
      <c r="R95" s="216">
        <f>Q95*H95</f>
        <v>0</v>
      </c>
      <c r="S95" s="216">
        <v>0</v>
      </c>
      <c r="T95" s="217">
        <f>S95*H95</f>
        <v>0</v>
      </c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R95" s="218" t="s">
        <v>127</v>
      </c>
      <c r="AT95" s="218" t="s">
        <v>122</v>
      </c>
      <c r="AU95" s="218" t="s">
        <v>82</v>
      </c>
      <c r="AY95" s="20" t="s">
        <v>120</v>
      </c>
      <c r="BE95" s="219">
        <f>IF(N95="základní",J95,0)</f>
        <v>0</v>
      </c>
      <c r="BF95" s="219">
        <f>IF(N95="snížená",J95,0)</f>
        <v>0</v>
      </c>
      <c r="BG95" s="219">
        <f>IF(N95="zákl. přenesená",J95,0)</f>
        <v>0</v>
      </c>
      <c r="BH95" s="219">
        <f>IF(N95="sníž. přenesená",J95,0)</f>
        <v>0</v>
      </c>
      <c r="BI95" s="219">
        <f>IF(N95="nulová",J95,0)</f>
        <v>0</v>
      </c>
      <c r="BJ95" s="20" t="s">
        <v>80</v>
      </c>
      <c r="BK95" s="219">
        <f>ROUND(I95*H95,2)</f>
        <v>0</v>
      </c>
      <c r="BL95" s="20" t="s">
        <v>127</v>
      </c>
      <c r="BM95" s="218" t="s">
        <v>136</v>
      </c>
    </row>
    <row r="96" s="2" customFormat="1">
      <c r="A96" s="41"/>
      <c r="B96" s="42"/>
      <c r="C96" s="43"/>
      <c r="D96" s="220" t="s">
        <v>129</v>
      </c>
      <c r="E96" s="43"/>
      <c r="F96" s="221" t="s">
        <v>137</v>
      </c>
      <c r="G96" s="43"/>
      <c r="H96" s="43"/>
      <c r="I96" s="222"/>
      <c r="J96" s="43"/>
      <c r="K96" s="43"/>
      <c r="L96" s="47"/>
      <c r="M96" s="223"/>
      <c r="N96" s="224"/>
      <c r="O96" s="87"/>
      <c r="P96" s="87"/>
      <c r="Q96" s="87"/>
      <c r="R96" s="87"/>
      <c r="S96" s="87"/>
      <c r="T96" s="88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T96" s="20" t="s">
        <v>129</v>
      </c>
      <c r="AU96" s="20" t="s">
        <v>82</v>
      </c>
    </row>
    <row r="97" s="13" customFormat="1">
      <c r="A97" s="13"/>
      <c r="B97" s="225"/>
      <c r="C97" s="226"/>
      <c r="D97" s="227" t="s">
        <v>131</v>
      </c>
      <c r="E97" s="228" t="s">
        <v>19</v>
      </c>
      <c r="F97" s="229" t="s">
        <v>132</v>
      </c>
      <c r="G97" s="226"/>
      <c r="H97" s="230">
        <v>35</v>
      </c>
      <c r="I97" s="231"/>
      <c r="J97" s="226"/>
      <c r="K97" s="226"/>
      <c r="L97" s="232"/>
      <c r="M97" s="233"/>
      <c r="N97" s="234"/>
      <c r="O97" s="234"/>
      <c r="P97" s="234"/>
      <c r="Q97" s="234"/>
      <c r="R97" s="234"/>
      <c r="S97" s="234"/>
      <c r="T97" s="235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T97" s="236" t="s">
        <v>131</v>
      </c>
      <c r="AU97" s="236" t="s">
        <v>82</v>
      </c>
      <c r="AV97" s="13" t="s">
        <v>82</v>
      </c>
      <c r="AW97" s="13" t="s">
        <v>33</v>
      </c>
      <c r="AX97" s="13" t="s">
        <v>80</v>
      </c>
      <c r="AY97" s="236" t="s">
        <v>120</v>
      </c>
    </row>
    <row r="98" s="14" customFormat="1">
      <c r="A98" s="14"/>
      <c r="B98" s="237"/>
      <c r="C98" s="238"/>
      <c r="D98" s="227" t="s">
        <v>131</v>
      </c>
      <c r="E98" s="239" t="s">
        <v>19</v>
      </c>
      <c r="F98" s="240" t="s">
        <v>133</v>
      </c>
      <c r="G98" s="238"/>
      <c r="H98" s="239" t="s">
        <v>19</v>
      </c>
      <c r="I98" s="241"/>
      <c r="J98" s="238"/>
      <c r="K98" s="238"/>
      <c r="L98" s="242"/>
      <c r="M98" s="243"/>
      <c r="N98" s="244"/>
      <c r="O98" s="244"/>
      <c r="P98" s="244"/>
      <c r="Q98" s="244"/>
      <c r="R98" s="244"/>
      <c r="S98" s="244"/>
      <c r="T98" s="245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T98" s="246" t="s">
        <v>131</v>
      </c>
      <c r="AU98" s="246" t="s">
        <v>82</v>
      </c>
      <c r="AV98" s="14" t="s">
        <v>80</v>
      </c>
      <c r="AW98" s="14" t="s">
        <v>33</v>
      </c>
      <c r="AX98" s="14" t="s">
        <v>72</v>
      </c>
      <c r="AY98" s="246" t="s">
        <v>120</v>
      </c>
    </row>
    <row r="99" s="2" customFormat="1" ht="78" customHeight="1">
      <c r="A99" s="41"/>
      <c r="B99" s="42"/>
      <c r="C99" s="207" t="s">
        <v>138</v>
      </c>
      <c r="D99" s="207" t="s">
        <v>122</v>
      </c>
      <c r="E99" s="208" t="s">
        <v>139</v>
      </c>
      <c r="F99" s="209" t="s">
        <v>140</v>
      </c>
      <c r="G99" s="210" t="s">
        <v>125</v>
      </c>
      <c r="H99" s="211">
        <v>27</v>
      </c>
      <c r="I99" s="212"/>
      <c r="J99" s="213">
        <f>ROUND(I99*H99,2)</f>
        <v>0</v>
      </c>
      <c r="K99" s="209" t="s">
        <v>126</v>
      </c>
      <c r="L99" s="47"/>
      <c r="M99" s="214" t="s">
        <v>19</v>
      </c>
      <c r="N99" s="215" t="s">
        <v>43</v>
      </c>
      <c r="O99" s="87"/>
      <c r="P99" s="216">
        <f>O99*H99</f>
        <v>0</v>
      </c>
      <c r="Q99" s="216">
        <v>0</v>
      </c>
      <c r="R99" s="216">
        <f>Q99*H99</f>
        <v>0</v>
      </c>
      <c r="S99" s="216">
        <v>0.255</v>
      </c>
      <c r="T99" s="217">
        <f>S99*H99</f>
        <v>6.8849999999999998</v>
      </c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R99" s="218" t="s">
        <v>127</v>
      </c>
      <c r="AT99" s="218" t="s">
        <v>122</v>
      </c>
      <c r="AU99" s="218" t="s">
        <v>82</v>
      </c>
      <c r="AY99" s="20" t="s">
        <v>120</v>
      </c>
      <c r="BE99" s="219">
        <f>IF(N99="základní",J99,0)</f>
        <v>0</v>
      </c>
      <c r="BF99" s="219">
        <f>IF(N99="snížená",J99,0)</f>
        <v>0</v>
      </c>
      <c r="BG99" s="219">
        <f>IF(N99="zákl. přenesená",J99,0)</f>
        <v>0</v>
      </c>
      <c r="BH99" s="219">
        <f>IF(N99="sníž. přenesená",J99,0)</f>
        <v>0</v>
      </c>
      <c r="BI99" s="219">
        <f>IF(N99="nulová",J99,0)</f>
        <v>0</v>
      </c>
      <c r="BJ99" s="20" t="s">
        <v>80</v>
      </c>
      <c r="BK99" s="219">
        <f>ROUND(I99*H99,2)</f>
        <v>0</v>
      </c>
      <c r="BL99" s="20" t="s">
        <v>127</v>
      </c>
      <c r="BM99" s="218" t="s">
        <v>141</v>
      </c>
    </row>
    <row r="100" s="2" customFormat="1">
      <c r="A100" s="41"/>
      <c r="B100" s="42"/>
      <c r="C100" s="43"/>
      <c r="D100" s="220" t="s">
        <v>129</v>
      </c>
      <c r="E100" s="43"/>
      <c r="F100" s="221" t="s">
        <v>142</v>
      </c>
      <c r="G100" s="43"/>
      <c r="H100" s="43"/>
      <c r="I100" s="222"/>
      <c r="J100" s="43"/>
      <c r="K100" s="43"/>
      <c r="L100" s="47"/>
      <c r="M100" s="223"/>
      <c r="N100" s="224"/>
      <c r="O100" s="87"/>
      <c r="P100" s="87"/>
      <c r="Q100" s="87"/>
      <c r="R100" s="87"/>
      <c r="S100" s="87"/>
      <c r="T100" s="88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T100" s="20" t="s">
        <v>129</v>
      </c>
      <c r="AU100" s="20" t="s">
        <v>82</v>
      </c>
    </row>
    <row r="101" s="13" customFormat="1">
      <c r="A101" s="13"/>
      <c r="B101" s="225"/>
      <c r="C101" s="226"/>
      <c r="D101" s="227" t="s">
        <v>131</v>
      </c>
      <c r="E101" s="228" t="s">
        <v>19</v>
      </c>
      <c r="F101" s="229" t="s">
        <v>143</v>
      </c>
      <c r="G101" s="226"/>
      <c r="H101" s="230">
        <v>27</v>
      </c>
      <c r="I101" s="231"/>
      <c r="J101" s="226"/>
      <c r="K101" s="226"/>
      <c r="L101" s="232"/>
      <c r="M101" s="233"/>
      <c r="N101" s="234"/>
      <c r="O101" s="234"/>
      <c r="P101" s="234"/>
      <c r="Q101" s="234"/>
      <c r="R101" s="234"/>
      <c r="S101" s="234"/>
      <c r="T101" s="235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36" t="s">
        <v>131</v>
      </c>
      <c r="AU101" s="236" t="s">
        <v>82</v>
      </c>
      <c r="AV101" s="13" t="s">
        <v>82</v>
      </c>
      <c r="AW101" s="13" t="s">
        <v>33</v>
      </c>
      <c r="AX101" s="13" t="s">
        <v>80</v>
      </c>
      <c r="AY101" s="236" t="s">
        <v>120</v>
      </c>
    </row>
    <row r="102" s="14" customFormat="1">
      <c r="A102" s="14"/>
      <c r="B102" s="237"/>
      <c r="C102" s="238"/>
      <c r="D102" s="227" t="s">
        <v>131</v>
      </c>
      <c r="E102" s="239" t="s">
        <v>19</v>
      </c>
      <c r="F102" s="240" t="s">
        <v>133</v>
      </c>
      <c r="G102" s="238"/>
      <c r="H102" s="239" t="s">
        <v>19</v>
      </c>
      <c r="I102" s="241"/>
      <c r="J102" s="238"/>
      <c r="K102" s="238"/>
      <c r="L102" s="242"/>
      <c r="M102" s="243"/>
      <c r="N102" s="244"/>
      <c r="O102" s="244"/>
      <c r="P102" s="244"/>
      <c r="Q102" s="244"/>
      <c r="R102" s="244"/>
      <c r="S102" s="244"/>
      <c r="T102" s="245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T102" s="246" t="s">
        <v>131</v>
      </c>
      <c r="AU102" s="246" t="s">
        <v>82</v>
      </c>
      <c r="AV102" s="14" t="s">
        <v>80</v>
      </c>
      <c r="AW102" s="14" t="s">
        <v>33</v>
      </c>
      <c r="AX102" s="14" t="s">
        <v>72</v>
      </c>
      <c r="AY102" s="246" t="s">
        <v>120</v>
      </c>
    </row>
    <row r="103" s="2" customFormat="1" ht="66.75" customHeight="1">
      <c r="A103" s="41"/>
      <c r="B103" s="42"/>
      <c r="C103" s="207" t="s">
        <v>127</v>
      </c>
      <c r="D103" s="207" t="s">
        <v>122</v>
      </c>
      <c r="E103" s="208" t="s">
        <v>144</v>
      </c>
      <c r="F103" s="209" t="s">
        <v>145</v>
      </c>
      <c r="G103" s="210" t="s">
        <v>125</v>
      </c>
      <c r="H103" s="211">
        <v>10</v>
      </c>
      <c r="I103" s="212"/>
      <c r="J103" s="213">
        <f>ROUND(I103*H103,2)</f>
        <v>0</v>
      </c>
      <c r="K103" s="209" t="s">
        <v>126</v>
      </c>
      <c r="L103" s="47"/>
      <c r="M103" s="214" t="s">
        <v>19</v>
      </c>
      <c r="N103" s="215" t="s">
        <v>43</v>
      </c>
      <c r="O103" s="87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R103" s="218" t="s">
        <v>127</v>
      </c>
      <c r="AT103" s="218" t="s">
        <v>122</v>
      </c>
      <c r="AU103" s="218" t="s">
        <v>82</v>
      </c>
      <c r="AY103" s="20" t="s">
        <v>120</v>
      </c>
      <c r="BE103" s="219">
        <f>IF(N103="základní",J103,0)</f>
        <v>0</v>
      </c>
      <c r="BF103" s="219">
        <f>IF(N103="snížená",J103,0)</f>
        <v>0</v>
      </c>
      <c r="BG103" s="219">
        <f>IF(N103="zákl. přenesená",J103,0)</f>
        <v>0</v>
      </c>
      <c r="BH103" s="219">
        <f>IF(N103="sníž. přenesená",J103,0)</f>
        <v>0</v>
      </c>
      <c r="BI103" s="219">
        <f>IF(N103="nulová",J103,0)</f>
        <v>0</v>
      </c>
      <c r="BJ103" s="20" t="s">
        <v>80</v>
      </c>
      <c r="BK103" s="219">
        <f>ROUND(I103*H103,2)</f>
        <v>0</v>
      </c>
      <c r="BL103" s="20" t="s">
        <v>127</v>
      </c>
      <c r="BM103" s="218" t="s">
        <v>146</v>
      </c>
    </row>
    <row r="104" s="2" customFormat="1">
      <c r="A104" s="41"/>
      <c r="B104" s="42"/>
      <c r="C104" s="43"/>
      <c r="D104" s="220" t="s">
        <v>129</v>
      </c>
      <c r="E104" s="43"/>
      <c r="F104" s="221" t="s">
        <v>147</v>
      </c>
      <c r="G104" s="43"/>
      <c r="H104" s="43"/>
      <c r="I104" s="222"/>
      <c r="J104" s="43"/>
      <c r="K104" s="43"/>
      <c r="L104" s="47"/>
      <c r="M104" s="223"/>
      <c r="N104" s="224"/>
      <c r="O104" s="87"/>
      <c r="P104" s="87"/>
      <c r="Q104" s="87"/>
      <c r="R104" s="87"/>
      <c r="S104" s="87"/>
      <c r="T104" s="88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T104" s="20" t="s">
        <v>129</v>
      </c>
      <c r="AU104" s="20" t="s">
        <v>82</v>
      </c>
    </row>
    <row r="105" s="13" customFormat="1">
      <c r="A105" s="13"/>
      <c r="B105" s="225"/>
      <c r="C105" s="226"/>
      <c r="D105" s="227" t="s">
        <v>131</v>
      </c>
      <c r="E105" s="228" t="s">
        <v>19</v>
      </c>
      <c r="F105" s="229" t="s">
        <v>148</v>
      </c>
      <c r="G105" s="226"/>
      <c r="H105" s="230">
        <v>10</v>
      </c>
      <c r="I105" s="231"/>
      <c r="J105" s="226"/>
      <c r="K105" s="226"/>
      <c r="L105" s="232"/>
      <c r="M105" s="233"/>
      <c r="N105" s="234"/>
      <c r="O105" s="234"/>
      <c r="P105" s="234"/>
      <c r="Q105" s="234"/>
      <c r="R105" s="234"/>
      <c r="S105" s="234"/>
      <c r="T105" s="235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36" t="s">
        <v>131</v>
      </c>
      <c r="AU105" s="236" t="s">
        <v>82</v>
      </c>
      <c r="AV105" s="13" t="s">
        <v>82</v>
      </c>
      <c r="AW105" s="13" t="s">
        <v>33</v>
      </c>
      <c r="AX105" s="13" t="s">
        <v>80</v>
      </c>
      <c r="AY105" s="236" t="s">
        <v>120</v>
      </c>
    </row>
    <row r="106" s="14" customFormat="1">
      <c r="A106" s="14"/>
      <c r="B106" s="237"/>
      <c r="C106" s="238"/>
      <c r="D106" s="227" t="s">
        <v>131</v>
      </c>
      <c r="E106" s="239" t="s">
        <v>19</v>
      </c>
      <c r="F106" s="240" t="s">
        <v>133</v>
      </c>
      <c r="G106" s="238"/>
      <c r="H106" s="239" t="s">
        <v>19</v>
      </c>
      <c r="I106" s="241"/>
      <c r="J106" s="238"/>
      <c r="K106" s="238"/>
      <c r="L106" s="242"/>
      <c r="M106" s="243"/>
      <c r="N106" s="244"/>
      <c r="O106" s="244"/>
      <c r="P106" s="244"/>
      <c r="Q106" s="244"/>
      <c r="R106" s="244"/>
      <c r="S106" s="244"/>
      <c r="T106" s="245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T106" s="246" t="s">
        <v>131</v>
      </c>
      <c r="AU106" s="246" t="s">
        <v>82</v>
      </c>
      <c r="AV106" s="14" t="s">
        <v>80</v>
      </c>
      <c r="AW106" s="14" t="s">
        <v>33</v>
      </c>
      <c r="AX106" s="14" t="s">
        <v>72</v>
      </c>
      <c r="AY106" s="246" t="s">
        <v>120</v>
      </c>
    </row>
    <row r="107" s="2" customFormat="1" ht="66.75" customHeight="1">
      <c r="A107" s="41"/>
      <c r="B107" s="42"/>
      <c r="C107" s="207" t="s">
        <v>149</v>
      </c>
      <c r="D107" s="207" t="s">
        <v>122</v>
      </c>
      <c r="E107" s="208" t="s">
        <v>150</v>
      </c>
      <c r="F107" s="209" t="s">
        <v>151</v>
      </c>
      <c r="G107" s="210" t="s">
        <v>125</v>
      </c>
      <c r="H107" s="211">
        <v>116</v>
      </c>
      <c r="I107" s="212"/>
      <c r="J107" s="213">
        <f>ROUND(I107*H107,2)</f>
        <v>0</v>
      </c>
      <c r="K107" s="209" t="s">
        <v>126</v>
      </c>
      <c r="L107" s="47"/>
      <c r="M107" s="214" t="s">
        <v>19</v>
      </c>
      <c r="N107" s="215" t="s">
        <v>43</v>
      </c>
      <c r="O107" s="87"/>
      <c r="P107" s="216">
        <f>O107*H107</f>
        <v>0</v>
      </c>
      <c r="Q107" s="216">
        <v>0</v>
      </c>
      <c r="R107" s="216">
        <f>Q107*H107</f>
        <v>0</v>
      </c>
      <c r="S107" s="216">
        <v>0.28999999999999998</v>
      </c>
      <c r="T107" s="217">
        <f>S107*H107</f>
        <v>33.640000000000001</v>
      </c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R107" s="218" t="s">
        <v>127</v>
      </c>
      <c r="AT107" s="218" t="s">
        <v>122</v>
      </c>
      <c r="AU107" s="218" t="s">
        <v>82</v>
      </c>
      <c r="AY107" s="20" t="s">
        <v>120</v>
      </c>
      <c r="BE107" s="219">
        <f>IF(N107="základní",J107,0)</f>
        <v>0</v>
      </c>
      <c r="BF107" s="219">
        <f>IF(N107="snížená",J107,0)</f>
        <v>0</v>
      </c>
      <c r="BG107" s="219">
        <f>IF(N107="zákl. přenesená",J107,0)</f>
        <v>0</v>
      </c>
      <c r="BH107" s="219">
        <f>IF(N107="sníž. přenesená",J107,0)</f>
        <v>0</v>
      </c>
      <c r="BI107" s="219">
        <f>IF(N107="nulová",J107,0)</f>
        <v>0</v>
      </c>
      <c r="BJ107" s="20" t="s">
        <v>80</v>
      </c>
      <c r="BK107" s="219">
        <f>ROUND(I107*H107,2)</f>
        <v>0</v>
      </c>
      <c r="BL107" s="20" t="s">
        <v>127</v>
      </c>
      <c r="BM107" s="218" t="s">
        <v>152</v>
      </c>
    </row>
    <row r="108" s="2" customFormat="1">
      <c r="A108" s="41"/>
      <c r="B108" s="42"/>
      <c r="C108" s="43"/>
      <c r="D108" s="220" t="s">
        <v>129</v>
      </c>
      <c r="E108" s="43"/>
      <c r="F108" s="221" t="s">
        <v>153</v>
      </c>
      <c r="G108" s="43"/>
      <c r="H108" s="43"/>
      <c r="I108" s="222"/>
      <c r="J108" s="43"/>
      <c r="K108" s="43"/>
      <c r="L108" s="47"/>
      <c r="M108" s="223"/>
      <c r="N108" s="224"/>
      <c r="O108" s="87"/>
      <c r="P108" s="87"/>
      <c r="Q108" s="87"/>
      <c r="R108" s="87"/>
      <c r="S108" s="87"/>
      <c r="T108" s="88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T108" s="20" t="s">
        <v>129</v>
      </c>
      <c r="AU108" s="20" t="s">
        <v>82</v>
      </c>
    </row>
    <row r="109" s="13" customFormat="1">
      <c r="A109" s="13"/>
      <c r="B109" s="225"/>
      <c r="C109" s="226"/>
      <c r="D109" s="227" t="s">
        <v>131</v>
      </c>
      <c r="E109" s="228" t="s">
        <v>19</v>
      </c>
      <c r="F109" s="229" t="s">
        <v>154</v>
      </c>
      <c r="G109" s="226"/>
      <c r="H109" s="230">
        <v>116</v>
      </c>
      <c r="I109" s="231"/>
      <c r="J109" s="226"/>
      <c r="K109" s="226"/>
      <c r="L109" s="232"/>
      <c r="M109" s="233"/>
      <c r="N109" s="234"/>
      <c r="O109" s="234"/>
      <c r="P109" s="234"/>
      <c r="Q109" s="234"/>
      <c r="R109" s="234"/>
      <c r="S109" s="234"/>
      <c r="T109" s="235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36" t="s">
        <v>131</v>
      </c>
      <c r="AU109" s="236" t="s">
        <v>82</v>
      </c>
      <c r="AV109" s="13" t="s">
        <v>82</v>
      </c>
      <c r="AW109" s="13" t="s">
        <v>33</v>
      </c>
      <c r="AX109" s="13" t="s">
        <v>80</v>
      </c>
      <c r="AY109" s="236" t="s">
        <v>120</v>
      </c>
    </row>
    <row r="110" s="14" customFormat="1">
      <c r="A110" s="14"/>
      <c r="B110" s="237"/>
      <c r="C110" s="238"/>
      <c r="D110" s="227" t="s">
        <v>131</v>
      </c>
      <c r="E110" s="239" t="s">
        <v>19</v>
      </c>
      <c r="F110" s="240" t="s">
        <v>133</v>
      </c>
      <c r="G110" s="238"/>
      <c r="H110" s="239" t="s">
        <v>19</v>
      </c>
      <c r="I110" s="241"/>
      <c r="J110" s="238"/>
      <c r="K110" s="238"/>
      <c r="L110" s="242"/>
      <c r="M110" s="243"/>
      <c r="N110" s="244"/>
      <c r="O110" s="244"/>
      <c r="P110" s="244"/>
      <c r="Q110" s="244"/>
      <c r="R110" s="244"/>
      <c r="S110" s="244"/>
      <c r="T110" s="245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T110" s="246" t="s">
        <v>131</v>
      </c>
      <c r="AU110" s="246" t="s">
        <v>82</v>
      </c>
      <c r="AV110" s="14" t="s">
        <v>80</v>
      </c>
      <c r="AW110" s="14" t="s">
        <v>33</v>
      </c>
      <c r="AX110" s="14" t="s">
        <v>72</v>
      </c>
      <c r="AY110" s="246" t="s">
        <v>120</v>
      </c>
    </row>
    <row r="111" s="2" customFormat="1" ht="66.75" customHeight="1">
      <c r="A111" s="41"/>
      <c r="B111" s="42"/>
      <c r="C111" s="207" t="s">
        <v>155</v>
      </c>
      <c r="D111" s="207" t="s">
        <v>122</v>
      </c>
      <c r="E111" s="208" t="s">
        <v>156</v>
      </c>
      <c r="F111" s="209" t="s">
        <v>157</v>
      </c>
      <c r="G111" s="210" t="s">
        <v>125</v>
      </c>
      <c r="H111" s="211">
        <v>116</v>
      </c>
      <c r="I111" s="212"/>
      <c r="J111" s="213">
        <f>ROUND(I111*H111,2)</f>
        <v>0</v>
      </c>
      <c r="K111" s="209" t="s">
        <v>126</v>
      </c>
      <c r="L111" s="47"/>
      <c r="M111" s="214" t="s">
        <v>19</v>
      </c>
      <c r="N111" s="215" t="s">
        <v>43</v>
      </c>
      <c r="O111" s="87"/>
      <c r="P111" s="216">
        <f>O111*H111</f>
        <v>0</v>
      </c>
      <c r="Q111" s="216">
        <v>0</v>
      </c>
      <c r="R111" s="216">
        <f>Q111*H111</f>
        <v>0</v>
      </c>
      <c r="S111" s="216">
        <v>0.316</v>
      </c>
      <c r="T111" s="217">
        <f>S111*H111</f>
        <v>36.655999999999999</v>
      </c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R111" s="218" t="s">
        <v>127</v>
      </c>
      <c r="AT111" s="218" t="s">
        <v>122</v>
      </c>
      <c r="AU111" s="218" t="s">
        <v>82</v>
      </c>
      <c r="AY111" s="20" t="s">
        <v>120</v>
      </c>
      <c r="BE111" s="219">
        <f>IF(N111="základní",J111,0)</f>
        <v>0</v>
      </c>
      <c r="BF111" s="219">
        <f>IF(N111="snížená",J111,0)</f>
        <v>0</v>
      </c>
      <c r="BG111" s="219">
        <f>IF(N111="zákl. přenesená",J111,0)</f>
        <v>0</v>
      </c>
      <c r="BH111" s="219">
        <f>IF(N111="sníž. přenesená",J111,0)</f>
        <v>0</v>
      </c>
      <c r="BI111" s="219">
        <f>IF(N111="nulová",J111,0)</f>
        <v>0</v>
      </c>
      <c r="BJ111" s="20" t="s">
        <v>80</v>
      </c>
      <c r="BK111" s="219">
        <f>ROUND(I111*H111,2)</f>
        <v>0</v>
      </c>
      <c r="BL111" s="20" t="s">
        <v>127</v>
      </c>
      <c r="BM111" s="218" t="s">
        <v>158</v>
      </c>
    </row>
    <row r="112" s="2" customFormat="1">
      <c r="A112" s="41"/>
      <c r="B112" s="42"/>
      <c r="C112" s="43"/>
      <c r="D112" s="220" t="s">
        <v>129</v>
      </c>
      <c r="E112" s="43"/>
      <c r="F112" s="221" t="s">
        <v>159</v>
      </c>
      <c r="G112" s="43"/>
      <c r="H112" s="43"/>
      <c r="I112" s="222"/>
      <c r="J112" s="43"/>
      <c r="K112" s="43"/>
      <c r="L112" s="47"/>
      <c r="M112" s="223"/>
      <c r="N112" s="224"/>
      <c r="O112" s="87"/>
      <c r="P112" s="87"/>
      <c r="Q112" s="87"/>
      <c r="R112" s="87"/>
      <c r="S112" s="87"/>
      <c r="T112" s="88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T112" s="20" t="s">
        <v>129</v>
      </c>
      <c r="AU112" s="20" t="s">
        <v>82</v>
      </c>
    </row>
    <row r="113" s="13" customFormat="1">
      <c r="A113" s="13"/>
      <c r="B113" s="225"/>
      <c r="C113" s="226"/>
      <c r="D113" s="227" t="s">
        <v>131</v>
      </c>
      <c r="E113" s="228" t="s">
        <v>19</v>
      </c>
      <c r="F113" s="229" t="s">
        <v>154</v>
      </c>
      <c r="G113" s="226"/>
      <c r="H113" s="230">
        <v>116</v>
      </c>
      <c r="I113" s="231"/>
      <c r="J113" s="226"/>
      <c r="K113" s="226"/>
      <c r="L113" s="232"/>
      <c r="M113" s="233"/>
      <c r="N113" s="234"/>
      <c r="O113" s="234"/>
      <c r="P113" s="234"/>
      <c r="Q113" s="234"/>
      <c r="R113" s="234"/>
      <c r="S113" s="234"/>
      <c r="T113" s="235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T113" s="236" t="s">
        <v>131</v>
      </c>
      <c r="AU113" s="236" t="s">
        <v>82</v>
      </c>
      <c r="AV113" s="13" t="s">
        <v>82</v>
      </c>
      <c r="AW113" s="13" t="s">
        <v>33</v>
      </c>
      <c r="AX113" s="13" t="s">
        <v>80</v>
      </c>
      <c r="AY113" s="236" t="s">
        <v>120</v>
      </c>
    </row>
    <row r="114" s="14" customFormat="1">
      <c r="A114" s="14"/>
      <c r="B114" s="237"/>
      <c r="C114" s="238"/>
      <c r="D114" s="227" t="s">
        <v>131</v>
      </c>
      <c r="E114" s="239" t="s">
        <v>19</v>
      </c>
      <c r="F114" s="240" t="s">
        <v>133</v>
      </c>
      <c r="G114" s="238"/>
      <c r="H114" s="239" t="s">
        <v>19</v>
      </c>
      <c r="I114" s="241"/>
      <c r="J114" s="238"/>
      <c r="K114" s="238"/>
      <c r="L114" s="242"/>
      <c r="M114" s="243"/>
      <c r="N114" s="244"/>
      <c r="O114" s="244"/>
      <c r="P114" s="244"/>
      <c r="Q114" s="244"/>
      <c r="R114" s="244"/>
      <c r="S114" s="244"/>
      <c r="T114" s="245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T114" s="246" t="s">
        <v>131</v>
      </c>
      <c r="AU114" s="246" t="s">
        <v>82</v>
      </c>
      <c r="AV114" s="14" t="s">
        <v>80</v>
      </c>
      <c r="AW114" s="14" t="s">
        <v>33</v>
      </c>
      <c r="AX114" s="14" t="s">
        <v>72</v>
      </c>
      <c r="AY114" s="246" t="s">
        <v>120</v>
      </c>
    </row>
    <row r="115" s="2" customFormat="1" ht="66.75" customHeight="1">
      <c r="A115" s="41"/>
      <c r="B115" s="42"/>
      <c r="C115" s="207" t="s">
        <v>160</v>
      </c>
      <c r="D115" s="207" t="s">
        <v>122</v>
      </c>
      <c r="E115" s="208" t="s">
        <v>161</v>
      </c>
      <c r="F115" s="209" t="s">
        <v>162</v>
      </c>
      <c r="G115" s="210" t="s">
        <v>125</v>
      </c>
      <c r="H115" s="211">
        <v>393</v>
      </c>
      <c r="I115" s="212"/>
      <c r="J115" s="213">
        <f>ROUND(I115*H115,2)</f>
        <v>0</v>
      </c>
      <c r="K115" s="209" t="s">
        <v>126</v>
      </c>
      <c r="L115" s="47"/>
      <c r="M115" s="214" t="s">
        <v>19</v>
      </c>
      <c r="N115" s="215" t="s">
        <v>43</v>
      </c>
      <c r="O115" s="87"/>
      <c r="P115" s="216">
        <f>O115*H115</f>
        <v>0</v>
      </c>
      <c r="Q115" s="216">
        <v>0</v>
      </c>
      <c r="R115" s="216">
        <f>Q115*H115</f>
        <v>0</v>
      </c>
      <c r="S115" s="216">
        <v>0.75</v>
      </c>
      <c r="T115" s="217">
        <f>S115*H115</f>
        <v>294.75</v>
      </c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R115" s="218" t="s">
        <v>127</v>
      </c>
      <c r="AT115" s="218" t="s">
        <v>122</v>
      </c>
      <c r="AU115" s="218" t="s">
        <v>82</v>
      </c>
      <c r="AY115" s="20" t="s">
        <v>120</v>
      </c>
      <c r="BE115" s="219">
        <f>IF(N115="základní",J115,0)</f>
        <v>0</v>
      </c>
      <c r="BF115" s="219">
        <f>IF(N115="snížená",J115,0)</f>
        <v>0</v>
      </c>
      <c r="BG115" s="219">
        <f>IF(N115="zákl. přenesená",J115,0)</f>
        <v>0</v>
      </c>
      <c r="BH115" s="219">
        <f>IF(N115="sníž. přenesená",J115,0)</f>
        <v>0</v>
      </c>
      <c r="BI115" s="219">
        <f>IF(N115="nulová",J115,0)</f>
        <v>0</v>
      </c>
      <c r="BJ115" s="20" t="s">
        <v>80</v>
      </c>
      <c r="BK115" s="219">
        <f>ROUND(I115*H115,2)</f>
        <v>0</v>
      </c>
      <c r="BL115" s="20" t="s">
        <v>127</v>
      </c>
      <c r="BM115" s="218" t="s">
        <v>163</v>
      </c>
    </row>
    <row r="116" s="2" customFormat="1">
      <c r="A116" s="41"/>
      <c r="B116" s="42"/>
      <c r="C116" s="43"/>
      <c r="D116" s="220" t="s">
        <v>129</v>
      </c>
      <c r="E116" s="43"/>
      <c r="F116" s="221" t="s">
        <v>164</v>
      </c>
      <c r="G116" s="43"/>
      <c r="H116" s="43"/>
      <c r="I116" s="222"/>
      <c r="J116" s="43"/>
      <c r="K116" s="43"/>
      <c r="L116" s="47"/>
      <c r="M116" s="223"/>
      <c r="N116" s="224"/>
      <c r="O116" s="87"/>
      <c r="P116" s="87"/>
      <c r="Q116" s="87"/>
      <c r="R116" s="87"/>
      <c r="S116" s="87"/>
      <c r="T116" s="88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T116" s="20" t="s">
        <v>129</v>
      </c>
      <c r="AU116" s="20" t="s">
        <v>82</v>
      </c>
    </row>
    <row r="117" s="13" customFormat="1">
      <c r="A117" s="13"/>
      <c r="B117" s="225"/>
      <c r="C117" s="226"/>
      <c r="D117" s="227" t="s">
        <v>131</v>
      </c>
      <c r="E117" s="228" t="s">
        <v>19</v>
      </c>
      <c r="F117" s="229" t="s">
        <v>165</v>
      </c>
      <c r="G117" s="226"/>
      <c r="H117" s="230">
        <v>393</v>
      </c>
      <c r="I117" s="231"/>
      <c r="J117" s="226"/>
      <c r="K117" s="226"/>
      <c r="L117" s="232"/>
      <c r="M117" s="233"/>
      <c r="N117" s="234"/>
      <c r="O117" s="234"/>
      <c r="P117" s="234"/>
      <c r="Q117" s="234"/>
      <c r="R117" s="234"/>
      <c r="S117" s="234"/>
      <c r="T117" s="235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T117" s="236" t="s">
        <v>131</v>
      </c>
      <c r="AU117" s="236" t="s">
        <v>82</v>
      </c>
      <c r="AV117" s="13" t="s">
        <v>82</v>
      </c>
      <c r="AW117" s="13" t="s">
        <v>33</v>
      </c>
      <c r="AX117" s="13" t="s">
        <v>80</v>
      </c>
      <c r="AY117" s="236" t="s">
        <v>120</v>
      </c>
    </row>
    <row r="118" s="14" customFormat="1">
      <c r="A118" s="14"/>
      <c r="B118" s="237"/>
      <c r="C118" s="238"/>
      <c r="D118" s="227" t="s">
        <v>131</v>
      </c>
      <c r="E118" s="239" t="s">
        <v>19</v>
      </c>
      <c r="F118" s="240" t="s">
        <v>133</v>
      </c>
      <c r="G118" s="238"/>
      <c r="H118" s="239" t="s">
        <v>19</v>
      </c>
      <c r="I118" s="241"/>
      <c r="J118" s="238"/>
      <c r="K118" s="238"/>
      <c r="L118" s="242"/>
      <c r="M118" s="243"/>
      <c r="N118" s="244"/>
      <c r="O118" s="244"/>
      <c r="P118" s="244"/>
      <c r="Q118" s="244"/>
      <c r="R118" s="244"/>
      <c r="S118" s="244"/>
      <c r="T118" s="245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T118" s="246" t="s">
        <v>131</v>
      </c>
      <c r="AU118" s="246" t="s">
        <v>82</v>
      </c>
      <c r="AV118" s="14" t="s">
        <v>80</v>
      </c>
      <c r="AW118" s="14" t="s">
        <v>33</v>
      </c>
      <c r="AX118" s="14" t="s">
        <v>72</v>
      </c>
      <c r="AY118" s="246" t="s">
        <v>120</v>
      </c>
    </row>
    <row r="119" s="2" customFormat="1" ht="62.7" customHeight="1">
      <c r="A119" s="41"/>
      <c r="B119" s="42"/>
      <c r="C119" s="207" t="s">
        <v>166</v>
      </c>
      <c r="D119" s="207" t="s">
        <v>122</v>
      </c>
      <c r="E119" s="208" t="s">
        <v>167</v>
      </c>
      <c r="F119" s="209" t="s">
        <v>168</v>
      </c>
      <c r="G119" s="210" t="s">
        <v>125</v>
      </c>
      <c r="H119" s="211">
        <v>14</v>
      </c>
      <c r="I119" s="212"/>
      <c r="J119" s="213">
        <f>ROUND(I119*H119,2)</f>
        <v>0</v>
      </c>
      <c r="K119" s="209" t="s">
        <v>126</v>
      </c>
      <c r="L119" s="47"/>
      <c r="M119" s="214" t="s">
        <v>19</v>
      </c>
      <c r="N119" s="215" t="s">
        <v>43</v>
      </c>
      <c r="O119" s="87"/>
      <c r="P119" s="216">
        <f>O119*H119</f>
        <v>0</v>
      </c>
      <c r="Q119" s="216">
        <v>0</v>
      </c>
      <c r="R119" s="216">
        <f>Q119*H119</f>
        <v>0</v>
      </c>
      <c r="S119" s="216">
        <v>0.625</v>
      </c>
      <c r="T119" s="217">
        <f>S119*H119</f>
        <v>8.75</v>
      </c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R119" s="218" t="s">
        <v>127</v>
      </c>
      <c r="AT119" s="218" t="s">
        <v>122</v>
      </c>
      <c r="AU119" s="218" t="s">
        <v>82</v>
      </c>
      <c r="AY119" s="20" t="s">
        <v>120</v>
      </c>
      <c r="BE119" s="219">
        <f>IF(N119="základní",J119,0)</f>
        <v>0</v>
      </c>
      <c r="BF119" s="219">
        <f>IF(N119="snížená",J119,0)</f>
        <v>0</v>
      </c>
      <c r="BG119" s="219">
        <f>IF(N119="zákl. přenesená",J119,0)</f>
        <v>0</v>
      </c>
      <c r="BH119" s="219">
        <f>IF(N119="sníž. přenesená",J119,0)</f>
        <v>0</v>
      </c>
      <c r="BI119" s="219">
        <f>IF(N119="nulová",J119,0)</f>
        <v>0</v>
      </c>
      <c r="BJ119" s="20" t="s">
        <v>80</v>
      </c>
      <c r="BK119" s="219">
        <f>ROUND(I119*H119,2)</f>
        <v>0</v>
      </c>
      <c r="BL119" s="20" t="s">
        <v>127</v>
      </c>
      <c r="BM119" s="218" t="s">
        <v>169</v>
      </c>
    </row>
    <row r="120" s="2" customFormat="1">
      <c r="A120" s="41"/>
      <c r="B120" s="42"/>
      <c r="C120" s="43"/>
      <c r="D120" s="220" t="s">
        <v>129</v>
      </c>
      <c r="E120" s="43"/>
      <c r="F120" s="221" t="s">
        <v>170</v>
      </c>
      <c r="G120" s="43"/>
      <c r="H120" s="43"/>
      <c r="I120" s="222"/>
      <c r="J120" s="43"/>
      <c r="K120" s="43"/>
      <c r="L120" s="47"/>
      <c r="M120" s="223"/>
      <c r="N120" s="224"/>
      <c r="O120" s="87"/>
      <c r="P120" s="87"/>
      <c r="Q120" s="87"/>
      <c r="R120" s="87"/>
      <c r="S120" s="87"/>
      <c r="T120" s="88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T120" s="20" t="s">
        <v>129</v>
      </c>
      <c r="AU120" s="20" t="s">
        <v>82</v>
      </c>
    </row>
    <row r="121" s="13" customFormat="1">
      <c r="A121" s="13"/>
      <c r="B121" s="225"/>
      <c r="C121" s="226"/>
      <c r="D121" s="227" t="s">
        <v>131</v>
      </c>
      <c r="E121" s="228" t="s">
        <v>19</v>
      </c>
      <c r="F121" s="229" t="s">
        <v>171</v>
      </c>
      <c r="G121" s="226"/>
      <c r="H121" s="230">
        <v>14</v>
      </c>
      <c r="I121" s="231"/>
      <c r="J121" s="226"/>
      <c r="K121" s="226"/>
      <c r="L121" s="232"/>
      <c r="M121" s="233"/>
      <c r="N121" s="234"/>
      <c r="O121" s="234"/>
      <c r="P121" s="234"/>
      <c r="Q121" s="234"/>
      <c r="R121" s="234"/>
      <c r="S121" s="234"/>
      <c r="T121" s="235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36" t="s">
        <v>131</v>
      </c>
      <c r="AU121" s="236" t="s">
        <v>82</v>
      </c>
      <c r="AV121" s="13" t="s">
        <v>82</v>
      </c>
      <c r="AW121" s="13" t="s">
        <v>33</v>
      </c>
      <c r="AX121" s="13" t="s">
        <v>80</v>
      </c>
      <c r="AY121" s="236" t="s">
        <v>120</v>
      </c>
    </row>
    <row r="122" s="2" customFormat="1" ht="44.25" customHeight="1">
      <c r="A122" s="41"/>
      <c r="B122" s="42"/>
      <c r="C122" s="207" t="s">
        <v>172</v>
      </c>
      <c r="D122" s="207" t="s">
        <v>122</v>
      </c>
      <c r="E122" s="208" t="s">
        <v>173</v>
      </c>
      <c r="F122" s="209" t="s">
        <v>174</v>
      </c>
      <c r="G122" s="210" t="s">
        <v>125</v>
      </c>
      <c r="H122" s="211">
        <v>30</v>
      </c>
      <c r="I122" s="212"/>
      <c r="J122" s="213">
        <f>ROUND(I122*H122,2)</f>
        <v>0</v>
      </c>
      <c r="K122" s="209" t="s">
        <v>126</v>
      </c>
      <c r="L122" s="47"/>
      <c r="M122" s="214" t="s">
        <v>19</v>
      </c>
      <c r="N122" s="215" t="s">
        <v>43</v>
      </c>
      <c r="O122" s="87"/>
      <c r="P122" s="216">
        <f>O122*H122</f>
        <v>0</v>
      </c>
      <c r="Q122" s="216">
        <v>1.0000000000000001E-05</v>
      </c>
      <c r="R122" s="216">
        <f>Q122*H122</f>
        <v>0.00030000000000000003</v>
      </c>
      <c r="S122" s="216">
        <v>0.091999999999999998</v>
      </c>
      <c r="T122" s="217">
        <f>S122*H122</f>
        <v>2.7599999999999998</v>
      </c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R122" s="218" t="s">
        <v>127</v>
      </c>
      <c r="AT122" s="218" t="s">
        <v>122</v>
      </c>
      <c r="AU122" s="218" t="s">
        <v>82</v>
      </c>
      <c r="AY122" s="20" t="s">
        <v>120</v>
      </c>
      <c r="BE122" s="219">
        <f>IF(N122="základní",J122,0)</f>
        <v>0</v>
      </c>
      <c r="BF122" s="219">
        <f>IF(N122="snížená",J122,0)</f>
        <v>0</v>
      </c>
      <c r="BG122" s="219">
        <f>IF(N122="zákl. přenesená",J122,0)</f>
        <v>0</v>
      </c>
      <c r="BH122" s="219">
        <f>IF(N122="sníž. přenesená",J122,0)</f>
        <v>0</v>
      </c>
      <c r="BI122" s="219">
        <f>IF(N122="nulová",J122,0)</f>
        <v>0</v>
      </c>
      <c r="BJ122" s="20" t="s">
        <v>80</v>
      </c>
      <c r="BK122" s="219">
        <f>ROUND(I122*H122,2)</f>
        <v>0</v>
      </c>
      <c r="BL122" s="20" t="s">
        <v>127</v>
      </c>
      <c r="BM122" s="218" t="s">
        <v>175</v>
      </c>
    </row>
    <row r="123" s="2" customFormat="1">
      <c r="A123" s="41"/>
      <c r="B123" s="42"/>
      <c r="C123" s="43"/>
      <c r="D123" s="220" t="s">
        <v>129</v>
      </c>
      <c r="E123" s="43"/>
      <c r="F123" s="221" t="s">
        <v>176</v>
      </c>
      <c r="G123" s="43"/>
      <c r="H123" s="43"/>
      <c r="I123" s="222"/>
      <c r="J123" s="43"/>
      <c r="K123" s="43"/>
      <c r="L123" s="47"/>
      <c r="M123" s="223"/>
      <c r="N123" s="224"/>
      <c r="O123" s="87"/>
      <c r="P123" s="87"/>
      <c r="Q123" s="87"/>
      <c r="R123" s="87"/>
      <c r="S123" s="87"/>
      <c r="T123" s="88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T123" s="20" t="s">
        <v>129</v>
      </c>
      <c r="AU123" s="20" t="s">
        <v>82</v>
      </c>
    </row>
    <row r="124" s="13" customFormat="1">
      <c r="A124" s="13"/>
      <c r="B124" s="225"/>
      <c r="C124" s="226"/>
      <c r="D124" s="227" t="s">
        <v>131</v>
      </c>
      <c r="E124" s="228" t="s">
        <v>19</v>
      </c>
      <c r="F124" s="229" t="s">
        <v>177</v>
      </c>
      <c r="G124" s="226"/>
      <c r="H124" s="230">
        <v>30</v>
      </c>
      <c r="I124" s="231"/>
      <c r="J124" s="226"/>
      <c r="K124" s="226"/>
      <c r="L124" s="232"/>
      <c r="M124" s="233"/>
      <c r="N124" s="234"/>
      <c r="O124" s="234"/>
      <c r="P124" s="234"/>
      <c r="Q124" s="234"/>
      <c r="R124" s="234"/>
      <c r="S124" s="234"/>
      <c r="T124" s="235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36" t="s">
        <v>131</v>
      </c>
      <c r="AU124" s="236" t="s">
        <v>82</v>
      </c>
      <c r="AV124" s="13" t="s">
        <v>82</v>
      </c>
      <c r="AW124" s="13" t="s">
        <v>33</v>
      </c>
      <c r="AX124" s="13" t="s">
        <v>80</v>
      </c>
      <c r="AY124" s="236" t="s">
        <v>120</v>
      </c>
    </row>
    <row r="125" s="14" customFormat="1">
      <c r="A125" s="14"/>
      <c r="B125" s="237"/>
      <c r="C125" s="238"/>
      <c r="D125" s="227" t="s">
        <v>131</v>
      </c>
      <c r="E125" s="239" t="s">
        <v>19</v>
      </c>
      <c r="F125" s="240" t="s">
        <v>133</v>
      </c>
      <c r="G125" s="238"/>
      <c r="H125" s="239" t="s">
        <v>19</v>
      </c>
      <c r="I125" s="241"/>
      <c r="J125" s="238"/>
      <c r="K125" s="238"/>
      <c r="L125" s="242"/>
      <c r="M125" s="243"/>
      <c r="N125" s="244"/>
      <c r="O125" s="244"/>
      <c r="P125" s="244"/>
      <c r="Q125" s="244"/>
      <c r="R125" s="244"/>
      <c r="S125" s="244"/>
      <c r="T125" s="245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T125" s="246" t="s">
        <v>131</v>
      </c>
      <c r="AU125" s="246" t="s">
        <v>82</v>
      </c>
      <c r="AV125" s="14" t="s">
        <v>80</v>
      </c>
      <c r="AW125" s="14" t="s">
        <v>33</v>
      </c>
      <c r="AX125" s="14" t="s">
        <v>72</v>
      </c>
      <c r="AY125" s="246" t="s">
        <v>120</v>
      </c>
    </row>
    <row r="126" s="2" customFormat="1" ht="44.25" customHeight="1">
      <c r="A126" s="41"/>
      <c r="B126" s="42"/>
      <c r="C126" s="207" t="s">
        <v>178</v>
      </c>
      <c r="D126" s="207" t="s">
        <v>122</v>
      </c>
      <c r="E126" s="208" t="s">
        <v>179</v>
      </c>
      <c r="F126" s="209" t="s">
        <v>180</v>
      </c>
      <c r="G126" s="210" t="s">
        <v>181</v>
      </c>
      <c r="H126" s="211">
        <v>31.600000000000001</v>
      </c>
      <c r="I126" s="212"/>
      <c r="J126" s="213">
        <f>ROUND(I126*H126,2)</f>
        <v>0</v>
      </c>
      <c r="K126" s="209" t="s">
        <v>126</v>
      </c>
      <c r="L126" s="47"/>
      <c r="M126" s="214" t="s">
        <v>19</v>
      </c>
      <c r="N126" s="215" t="s">
        <v>43</v>
      </c>
      <c r="O126" s="87"/>
      <c r="P126" s="216">
        <f>O126*H126</f>
        <v>0</v>
      </c>
      <c r="Q126" s="216">
        <v>0</v>
      </c>
      <c r="R126" s="216">
        <f>Q126*H126</f>
        <v>0</v>
      </c>
      <c r="S126" s="216">
        <v>0.28999999999999998</v>
      </c>
      <c r="T126" s="217">
        <f>S126*H126</f>
        <v>9.1639999999999997</v>
      </c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R126" s="218" t="s">
        <v>127</v>
      </c>
      <c r="AT126" s="218" t="s">
        <v>122</v>
      </c>
      <c r="AU126" s="218" t="s">
        <v>82</v>
      </c>
      <c r="AY126" s="20" t="s">
        <v>120</v>
      </c>
      <c r="BE126" s="219">
        <f>IF(N126="základní",J126,0)</f>
        <v>0</v>
      </c>
      <c r="BF126" s="219">
        <f>IF(N126="snížená",J126,0)</f>
        <v>0</v>
      </c>
      <c r="BG126" s="219">
        <f>IF(N126="zákl. přenesená",J126,0)</f>
        <v>0</v>
      </c>
      <c r="BH126" s="219">
        <f>IF(N126="sníž. přenesená",J126,0)</f>
        <v>0</v>
      </c>
      <c r="BI126" s="219">
        <f>IF(N126="nulová",J126,0)</f>
        <v>0</v>
      </c>
      <c r="BJ126" s="20" t="s">
        <v>80</v>
      </c>
      <c r="BK126" s="219">
        <f>ROUND(I126*H126,2)</f>
        <v>0</v>
      </c>
      <c r="BL126" s="20" t="s">
        <v>127</v>
      </c>
      <c r="BM126" s="218" t="s">
        <v>182</v>
      </c>
    </row>
    <row r="127" s="2" customFormat="1">
      <c r="A127" s="41"/>
      <c r="B127" s="42"/>
      <c r="C127" s="43"/>
      <c r="D127" s="220" t="s">
        <v>129</v>
      </c>
      <c r="E127" s="43"/>
      <c r="F127" s="221" t="s">
        <v>183</v>
      </c>
      <c r="G127" s="43"/>
      <c r="H127" s="43"/>
      <c r="I127" s="222"/>
      <c r="J127" s="43"/>
      <c r="K127" s="43"/>
      <c r="L127" s="47"/>
      <c r="M127" s="223"/>
      <c r="N127" s="224"/>
      <c r="O127" s="87"/>
      <c r="P127" s="87"/>
      <c r="Q127" s="87"/>
      <c r="R127" s="87"/>
      <c r="S127" s="87"/>
      <c r="T127" s="88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T127" s="20" t="s">
        <v>129</v>
      </c>
      <c r="AU127" s="20" t="s">
        <v>82</v>
      </c>
    </row>
    <row r="128" s="13" customFormat="1">
      <c r="A128" s="13"/>
      <c r="B128" s="225"/>
      <c r="C128" s="226"/>
      <c r="D128" s="227" t="s">
        <v>131</v>
      </c>
      <c r="E128" s="228" t="s">
        <v>19</v>
      </c>
      <c r="F128" s="229" t="s">
        <v>184</v>
      </c>
      <c r="G128" s="226"/>
      <c r="H128" s="230">
        <v>31.600000000000001</v>
      </c>
      <c r="I128" s="231"/>
      <c r="J128" s="226"/>
      <c r="K128" s="226"/>
      <c r="L128" s="232"/>
      <c r="M128" s="233"/>
      <c r="N128" s="234"/>
      <c r="O128" s="234"/>
      <c r="P128" s="234"/>
      <c r="Q128" s="234"/>
      <c r="R128" s="234"/>
      <c r="S128" s="234"/>
      <c r="T128" s="235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36" t="s">
        <v>131</v>
      </c>
      <c r="AU128" s="236" t="s">
        <v>82</v>
      </c>
      <c r="AV128" s="13" t="s">
        <v>82</v>
      </c>
      <c r="AW128" s="13" t="s">
        <v>33</v>
      </c>
      <c r="AX128" s="13" t="s">
        <v>80</v>
      </c>
      <c r="AY128" s="236" t="s">
        <v>120</v>
      </c>
    </row>
    <row r="129" s="14" customFormat="1">
      <c r="A129" s="14"/>
      <c r="B129" s="237"/>
      <c r="C129" s="238"/>
      <c r="D129" s="227" t="s">
        <v>131</v>
      </c>
      <c r="E129" s="239" t="s">
        <v>19</v>
      </c>
      <c r="F129" s="240" t="s">
        <v>133</v>
      </c>
      <c r="G129" s="238"/>
      <c r="H129" s="239" t="s">
        <v>19</v>
      </c>
      <c r="I129" s="241"/>
      <c r="J129" s="238"/>
      <c r="K129" s="238"/>
      <c r="L129" s="242"/>
      <c r="M129" s="243"/>
      <c r="N129" s="244"/>
      <c r="O129" s="244"/>
      <c r="P129" s="244"/>
      <c r="Q129" s="244"/>
      <c r="R129" s="244"/>
      <c r="S129" s="244"/>
      <c r="T129" s="245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T129" s="246" t="s">
        <v>131</v>
      </c>
      <c r="AU129" s="246" t="s">
        <v>82</v>
      </c>
      <c r="AV129" s="14" t="s">
        <v>80</v>
      </c>
      <c r="AW129" s="14" t="s">
        <v>33</v>
      </c>
      <c r="AX129" s="14" t="s">
        <v>72</v>
      </c>
      <c r="AY129" s="246" t="s">
        <v>120</v>
      </c>
    </row>
    <row r="130" s="2" customFormat="1" ht="49.05" customHeight="1">
      <c r="A130" s="41"/>
      <c r="B130" s="42"/>
      <c r="C130" s="207" t="s">
        <v>185</v>
      </c>
      <c r="D130" s="207" t="s">
        <v>122</v>
      </c>
      <c r="E130" s="208" t="s">
        <v>186</v>
      </c>
      <c r="F130" s="209" t="s">
        <v>187</v>
      </c>
      <c r="G130" s="210" t="s">
        <v>181</v>
      </c>
      <c r="H130" s="211">
        <v>17</v>
      </c>
      <c r="I130" s="212"/>
      <c r="J130" s="213">
        <f>ROUND(I130*H130,2)</f>
        <v>0</v>
      </c>
      <c r="K130" s="209" t="s">
        <v>126</v>
      </c>
      <c r="L130" s="47"/>
      <c r="M130" s="214" t="s">
        <v>19</v>
      </c>
      <c r="N130" s="215" t="s">
        <v>43</v>
      </c>
      <c r="O130" s="87"/>
      <c r="P130" s="216">
        <f>O130*H130</f>
        <v>0</v>
      </c>
      <c r="Q130" s="216">
        <v>0</v>
      </c>
      <c r="R130" s="216">
        <f>Q130*H130</f>
        <v>0</v>
      </c>
      <c r="S130" s="216">
        <v>0.20499999999999999</v>
      </c>
      <c r="T130" s="217">
        <f>S130*H130</f>
        <v>3.4849999999999999</v>
      </c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R130" s="218" t="s">
        <v>127</v>
      </c>
      <c r="AT130" s="218" t="s">
        <v>122</v>
      </c>
      <c r="AU130" s="218" t="s">
        <v>82</v>
      </c>
      <c r="AY130" s="20" t="s">
        <v>120</v>
      </c>
      <c r="BE130" s="219">
        <f>IF(N130="základní",J130,0)</f>
        <v>0</v>
      </c>
      <c r="BF130" s="219">
        <f>IF(N130="snížená",J130,0)</f>
        <v>0</v>
      </c>
      <c r="BG130" s="219">
        <f>IF(N130="zákl. přenesená",J130,0)</f>
        <v>0</v>
      </c>
      <c r="BH130" s="219">
        <f>IF(N130="sníž. přenesená",J130,0)</f>
        <v>0</v>
      </c>
      <c r="BI130" s="219">
        <f>IF(N130="nulová",J130,0)</f>
        <v>0</v>
      </c>
      <c r="BJ130" s="20" t="s">
        <v>80</v>
      </c>
      <c r="BK130" s="219">
        <f>ROUND(I130*H130,2)</f>
        <v>0</v>
      </c>
      <c r="BL130" s="20" t="s">
        <v>127</v>
      </c>
      <c r="BM130" s="218" t="s">
        <v>188</v>
      </c>
    </row>
    <row r="131" s="2" customFormat="1">
      <c r="A131" s="41"/>
      <c r="B131" s="42"/>
      <c r="C131" s="43"/>
      <c r="D131" s="220" t="s">
        <v>129</v>
      </c>
      <c r="E131" s="43"/>
      <c r="F131" s="221" t="s">
        <v>189</v>
      </c>
      <c r="G131" s="43"/>
      <c r="H131" s="43"/>
      <c r="I131" s="222"/>
      <c r="J131" s="43"/>
      <c r="K131" s="43"/>
      <c r="L131" s="47"/>
      <c r="M131" s="223"/>
      <c r="N131" s="224"/>
      <c r="O131" s="87"/>
      <c r="P131" s="87"/>
      <c r="Q131" s="87"/>
      <c r="R131" s="87"/>
      <c r="S131" s="87"/>
      <c r="T131" s="88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T131" s="20" t="s">
        <v>129</v>
      </c>
      <c r="AU131" s="20" t="s">
        <v>82</v>
      </c>
    </row>
    <row r="132" s="13" customFormat="1">
      <c r="A132" s="13"/>
      <c r="B132" s="225"/>
      <c r="C132" s="226"/>
      <c r="D132" s="227" t="s">
        <v>131</v>
      </c>
      <c r="E132" s="228" t="s">
        <v>19</v>
      </c>
      <c r="F132" s="229" t="s">
        <v>190</v>
      </c>
      <c r="G132" s="226"/>
      <c r="H132" s="230">
        <v>17</v>
      </c>
      <c r="I132" s="231"/>
      <c r="J132" s="226"/>
      <c r="K132" s="226"/>
      <c r="L132" s="232"/>
      <c r="M132" s="233"/>
      <c r="N132" s="234"/>
      <c r="O132" s="234"/>
      <c r="P132" s="234"/>
      <c r="Q132" s="234"/>
      <c r="R132" s="234"/>
      <c r="S132" s="234"/>
      <c r="T132" s="235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36" t="s">
        <v>131</v>
      </c>
      <c r="AU132" s="236" t="s">
        <v>82</v>
      </c>
      <c r="AV132" s="13" t="s">
        <v>82</v>
      </c>
      <c r="AW132" s="13" t="s">
        <v>33</v>
      </c>
      <c r="AX132" s="13" t="s">
        <v>80</v>
      </c>
      <c r="AY132" s="236" t="s">
        <v>120</v>
      </c>
    </row>
    <row r="133" s="2" customFormat="1" ht="24.15" customHeight="1">
      <c r="A133" s="41"/>
      <c r="B133" s="42"/>
      <c r="C133" s="207" t="s">
        <v>8</v>
      </c>
      <c r="D133" s="207" t="s">
        <v>122</v>
      </c>
      <c r="E133" s="208" t="s">
        <v>191</v>
      </c>
      <c r="F133" s="209" t="s">
        <v>192</v>
      </c>
      <c r="G133" s="210" t="s">
        <v>125</v>
      </c>
      <c r="H133" s="211">
        <v>483</v>
      </c>
      <c r="I133" s="212"/>
      <c r="J133" s="213">
        <f>ROUND(I133*H133,2)</f>
        <v>0</v>
      </c>
      <c r="K133" s="209" t="s">
        <v>126</v>
      </c>
      <c r="L133" s="47"/>
      <c r="M133" s="214" t="s">
        <v>19</v>
      </c>
      <c r="N133" s="215" t="s">
        <v>43</v>
      </c>
      <c r="O133" s="87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R133" s="218" t="s">
        <v>127</v>
      </c>
      <c r="AT133" s="218" t="s">
        <v>122</v>
      </c>
      <c r="AU133" s="218" t="s">
        <v>82</v>
      </c>
      <c r="AY133" s="20" t="s">
        <v>120</v>
      </c>
      <c r="BE133" s="219">
        <f>IF(N133="základní",J133,0)</f>
        <v>0</v>
      </c>
      <c r="BF133" s="219">
        <f>IF(N133="snížená",J133,0)</f>
        <v>0</v>
      </c>
      <c r="BG133" s="219">
        <f>IF(N133="zákl. přenesená",J133,0)</f>
        <v>0</v>
      </c>
      <c r="BH133" s="219">
        <f>IF(N133="sníž. přenesená",J133,0)</f>
        <v>0</v>
      </c>
      <c r="BI133" s="219">
        <f>IF(N133="nulová",J133,0)</f>
        <v>0</v>
      </c>
      <c r="BJ133" s="20" t="s">
        <v>80</v>
      </c>
      <c r="BK133" s="219">
        <f>ROUND(I133*H133,2)</f>
        <v>0</v>
      </c>
      <c r="BL133" s="20" t="s">
        <v>127</v>
      </c>
      <c r="BM133" s="218" t="s">
        <v>193</v>
      </c>
    </row>
    <row r="134" s="2" customFormat="1">
      <c r="A134" s="41"/>
      <c r="B134" s="42"/>
      <c r="C134" s="43"/>
      <c r="D134" s="220" t="s">
        <v>129</v>
      </c>
      <c r="E134" s="43"/>
      <c r="F134" s="221" t="s">
        <v>194</v>
      </c>
      <c r="G134" s="43"/>
      <c r="H134" s="43"/>
      <c r="I134" s="222"/>
      <c r="J134" s="43"/>
      <c r="K134" s="43"/>
      <c r="L134" s="47"/>
      <c r="M134" s="223"/>
      <c r="N134" s="224"/>
      <c r="O134" s="87"/>
      <c r="P134" s="87"/>
      <c r="Q134" s="87"/>
      <c r="R134" s="87"/>
      <c r="S134" s="87"/>
      <c r="T134" s="88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T134" s="20" t="s">
        <v>129</v>
      </c>
      <c r="AU134" s="20" t="s">
        <v>82</v>
      </c>
    </row>
    <row r="135" s="13" customFormat="1">
      <c r="A135" s="13"/>
      <c r="B135" s="225"/>
      <c r="C135" s="226"/>
      <c r="D135" s="227" t="s">
        <v>131</v>
      </c>
      <c r="E135" s="228" t="s">
        <v>19</v>
      </c>
      <c r="F135" s="229" t="s">
        <v>195</v>
      </c>
      <c r="G135" s="226"/>
      <c r="H135" s="230">
        <v>483</v>
      </c>
      <c r="I135" s="231"/>
      <c r="J135" s="226"/>
      <c r="K135" s="226"/>
      <c r="L135" s="232"/>
      <c r="M135" s="233"/>
      <c r="N135" s="234"/>
      <c r="O135" s="234"/>
      <c r="P135" s="234"/>
      <c r="Q135" s="234"/>
      <c r="R135" s="234"/>
      <c r="S135" s="234"/>
      <c r="T135" s="235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36" t="s">
        <v>131</v>
      </c>
      <c r="AU135" s="236" t="s">
        <v>82</v>
      </c>
      <c r="AV135" s="13" t="s">
        <v>82</v>
      </c>
      <c r="AW135" s="13" t="s">
        <v>33</v>
      </c>
      <c r="AX135" s="13" t="s">
        <v>80</v>
      </c>
      <c r="AY135" s="236" t="s">
        <v>120</v>
      </c>
    </row>
    <row r="136" s="14" customFormat="1">
      <c r="A136" s="14"/>
      <c r="B136" s="237"/>
      <c r="C136" s="238"/>
      <c r="D136" s="227" t="s">
        <v>131</v>
      </c>
      <c r="E136" s="239" t="s">
        <v>19</v>
      </c>
      <c r="F136" s="240" t="s">
        <v>133</v>
      </c>
      <c r="G136" s="238"/>
      <c r="H136" s="239" t="s">
        <v>19</v>
      </c>
      <c r="I136" s="241"/>
      <c r="J136" s="238"/>
      <c r="K136" s="238"/>
      <c r="L136" s="242"/>
      <c r="M136" s="243"/>
      <c r="N136" s="244"/>
      <c r="O136" s="244"/>
      <c r="P136" s="244"/>
      <c r="Q136" s="244"/>
      <c r="R136" s="244"/>
      <c r="S136" s="244"/>
      <c r="T136" s="245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T136" s="246" t="s">
        <v>131</v>
      </c>
      <c r="AU136" s="246" t="s">
        <v>82</v>
      </c>
      <c r="AV136" s="14" t="s">
        <v>80</v>
      </c>
      <c r="AW136" s="14" t="s">
        <v>33</v>
      </c>
      <c r="AX136" s="14" t="s">
        <v>72</v>
      </c>
      <c r="AY136" s="246" t="s">
        <v>120</v>
      </c>
    </row>
    <row r="137" s="2" customFormat="1" ht="37.8" customHeight="1">
      <c r="A137" s="41"/>
      <c r="B137" s="42"/>
      <c r="C137" s="207" t="s">
        <v>196</v>
      </c>
      <c r="D137" s="207" t="s">
        <v>122</v>
      </c>
      <c r="E137" s="208" t="s">
        <v>197</v>
      </c>
      <c r="F137" s="209" t="s">
        <v>198</v>
      </c>
      <c r="G137" s="210" t="s">
        <v>199</v>
      </c>
      <c r="H137" s="211">
        <v>606.00999999999999</v>
      </c>
      <c r="I137" s="212"/>
      <c r="J137" s="213">
        <f>ROUND(I137*H137,2)</f>
        <v>0</v>
      </c>
      <c r="K137" s="209" t="s">
        <v>126</v>
      </c>
      <c r="L137" s="47"/>
      <c r="M137" s="214" t="s">
        <v>19</v>
      </c>
      <c r="N137" s="215" t="s">
        <v>43</v>
      </c>
      <c r="O137" s="87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R137" s="218" t="s">
        <v>127</v>
      </c>
      <c r="AT137" s="218" t="s">
        <v>122</v>
      </c>
      <c r="AU137" s="218" t="s">
        <v>82</v>
      </c>
      <c r="AY137" s="20" t="s">
        <v>120</v>
      </c>
      <c r="BE137" s="219">
        <f>IF(N137="základní",J137,0)</f>
        <v>0</v>
      </c>
      <c r="BF137" s="219">
        <f>IF(N137="snížená",J137,0)</f>
        <v>0</v>
      </c>
      <c r="BG137" s="219">
        <f>IF(N137="zákl. přenesená",J137,0)</f>
        <v>0</v>
      </c>
      <c r="BH137" s="219">
        <f>IF(N137="sníž. přenesená",J137,0)</f>
        <v>0</v>
      </c>
      <c r="BI137" s="219">
        <f>IF(N137="nulová",J137,0)</f>
        <v>0</v>
      </c>
      <c r="BJ137" s="20" t="s">
        <v>80</v>
      </c>
      <c r="BK137" s="219">
        <f>ROUND(I137*H137,2)</f>
        <v>0</v>
      </c>
      <c r="BL137" s="20" t="s">
        <v>127</v>
      </c>
      <c r="BM137" s="218" t="s">
        <v>200</v>
      </c>
    </row>
    <row r="138" s="2" customFormat="1">
      <c r="A138" s="41"/>
      <c r="B138" s="42"/>
      <c r="C138" s="43"/>
      <c r="D138" s="220" t="s">
        <v>129</v>
      </c>
      <c r="E138" s="43"/>
      <c r="F138" s="221" t="s">
        <v>201</v>
      </c>
      <c r="G138" s="43"/>
      <c r="H138" s="43"/>
      <c r="I138" s="222"/>
      <c r="J138" s="43"/>
      <c r="K138" s="43"/>
      <c r="L138" s="47"/>
      <c r="M138" s="223"/>
      <c r="N138" s="224"/>
      <c r="O138" s="87"/>
      <c r="P138" s="87"/>
      <c r="Q138" s="87"/>
      <c r="R138" s="87"/>
      <c r="S138" s="87"/>
      <c r="T138" s="88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T138" s="20" t="s">
        <v>129</v>
      </c>
      <c r="AU138" s="20" t="s">
        <v>82</v>
      </c>
    </row>
    <row r="139" s="13" customFormat="1">
      <c r="A139" s="13"/>
      <c r="B139" s="225"/>
      <c r="C139" s="226"/>
      <c r="D139" s="227" t="s">
        <v>131</v>
      </c>
      <c r="E139" s="228" t="s">
        <v>19</v>
      </c>
      <c r="F139" s="229" t="s">
        <v>202</v>
      </c>
      <c r="G139" s="226"/>
      <c r="H139" s="230">
        <v>392.5</v>
      </c>
      <c r="I139" s="231"/>
      <c r="J139" s="226"/>
      <c r="K139" s="226"/>
      <c r="L139" s="232"/>
      <c r="M139" s="233"/>
      <c r="N139" s="234"/>
      <c r="O139" s="234"/>
      <c r="P139" s="234"/>
      <c r="Q139" s="234"/>
      <c r="R139" s="234"/>
      <c r="S139" s="234"/>
      <c r="T139" s="235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36" t="s">
        <v>131</v>
      </c>
      <c r="AU139" s="236" t="s">
        <v>82</v>
      </c>
      <c r="AV139" s="13" t="s">
        <v>82</v>
      </c>
      <c r="AW139" s="13" t="s">
        <v>33</v>
      </c>
      <c r="AX139" s="13" t="s">
        <v>72</v>
      </c>
      <c r="AY139" s="236" t="s">
        <v>120</v>
      </c>
    </row>
    <row r="140" s="15" customFormat="1">
      <c r="A140" s="15"/>
      <c r="B140" s="247"/>
      <c r="C140" s="248"/>
      <c r="D140" s="227" t="s">
        <v>131</v>
      </c>
      <c r="E140" s="249" t="s">
        <v>19</v>
      </c>
      <c r="F140" s="250" t="s">
        <v>203</v>
      </c>
      <c r="G140" s="248"/>
      <c r="H140" s="251">
        <v>392.5</v>
      </c>
      <c r="I140" s="252"/>
      <c r="J140" s="248"/>
      <c r="K140" s="248"/>
      <c r="L140" s="253"/>
      <c r="M140" s="254"/>
      <c r="N140" s="255"/>
      <c r="O140" s="255"/>
      <c r="P140" s="255"/>
      <c r="Q140" s="255"/>
      <c r="R140" s="255"/>
      <c r="S140" s="255"/>
      <c r="T140" s="256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T140" s="257" t="s">
        <v>131</v>
      </c>
      <c r="AU140" s="257" t="s">
        <v>82</v>
      </c>
      <c r="AV140" s="15" t="s">
        <v>138</v>
      </c>
      <c r="AW140" s="15" t="s">
        <v>33</v>
      </c>
      <c r="AX140" s="15" t="s">
        <v>72</v>
      </c>
      <c r="AY140" s="257" t="s">
        <v>120</v>
      </c>
    </row>
    <row r="141" s="14" customFormat="1">
      <c r="A141" s="14"/>
      <c r="B141" s="237"/>
      <c r="C141" s="238"/>
      <c r="D141" s="227" t="s">
        <v>131</v>
      </c>
      <c r="E141" s="239" t="s">
        <v>19</v>
      </c>
      <c r="F141" s="240" t="s">
        <v>204</v>
      </c>
      <c r="G141" s="238"/>
      <c r="H141" s="239" t="s">
        <v>19</v>
      </c>
      <c r="I141" s="241"/>
      <c r="J141" s="238"/>
      <c r="K141" s="238"/>
      <c r="L141" s="242"/>
      <c r="M141" s="243"/>
      <c r="N141" s="244"/>
      <c r="O141" s="244"/>
      <c r="P141" s="244"/>
      <c r="Q141" s="244"/>
      <c r="R141" s="244"/>
      <c r="S141" s="244"/>
      <c r="T141" s="245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46" t="s">
        <v>131</v>
      </c>
      <c r="AU141" s="246" t="s">
        <v>82</v>
      </c>
      <c r="AV141" s="14" t="s">
        <v>80</v>
      </c>
      <c r="AW141" s="14" t="s">
        <v>33</v>
      </c>
      <c r="AX141" s="14" t="s">
        <v>72</v>
      </c>
      <c r="AY141" s="246" t="s">
        <v>120</v>
      </c>
    </row>
    <row r="142" s="13" customFormat="1">
      <c r="A142" s="13"/>
      <c r="B142" s="225"/>
      <c r="C142" s="226"/>
      <c r="D142" s="227" t="s">
        <v>131</v>
      </c>
      <c r="E142" s="228" t="s">
        <v>19</v>
      </c>
      <c r="F142" s="229" t="s">
        <v>205</v>
      </c>
      <c r="G142" s="226"/>
      <c r="H142" s="230">
        <v>213.50999999999999</v>
      </c>
      <c r="I142" s="231"/>
      <c r="J142" s="226"/>
      <c r="K142" s="226"/>
      <c r="L142" s="232"/>
      <c r="M142" s="233"/>
      <c r="N142" s="234"/>
      <c r="O142" s="234"/>
      <c r="P142" s="234"/>
      <c r="Q142" s="234"/>
      <c r="R142" s="234"/>
      <c r="S142" s="234"/>
      <c r="T142" s="235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36" t="s">
        <v>131</v>
      </c>
      <c r="AU142" s="236" t="s">
        <v>82</v>
      </c>
      <c r="AV142" s="13" t="s">
        <v>82</v>
      </c>
      <c r="AW142" s="13" t="s">
        <v>33</v>
      </c>
      <c r="AX142" s="13" t="s">
        <v>72</v>
      </c>
      <c r="AY142" s="236" t="s">
        <v>120</v>
      </c>
    </row>
    <row r="143" s="15" customFormat="1">
      <c r="A143" s="15"/>
      <c r="B143" s="247"/>
      <c r="C143" s="248"/>
      <c r="D143" s="227" t="s">
        <v>131</v>
      </c>
      <c r="E143" s="249" t="s">
        <v>19</v>
      </c>
      <c r="F143" s="250" t="s">
        <v>203</v>
      </c>
      <c r="G143" s="248"/>
      <c r="H143" s="251">
        <v>213.50999999999999</v>
      </c>
      <c r="I143" s="252"/>
      <c r="J143" s="248"/>
      <c r="K143" s="248"/>
      <c r="L143" s="253"/>
      <c r="M143" s="254"/>
      <c r="N143" s="255"/>
      <c r="O143" s="255"/>
      <c r="P143" s="255"/>
      <c r="Q143" s="255"/>
      <c r="R143" s="255"/>
      <c r="S143" s="255"/>
      <c r="T143" s="256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T143" s="257" t="s">
        <v>131</v>
      </c>
      <c r="AU143" s="257" t="s">
        <v>82</v>
      </c>
      <c r="AV143" s="15" t="s">
        <v>138</v>
      </c>
      <c r="AW143" s="15" t="s">
        <v>33</v>
      </c>
      <c r="AX143" s="15" t="s">
        <v>72</v>
      </c>
      <c r="AY143" s="257" t="s">
        <v>120</v>
      </c>
    </row>
    <row r="144" s="16" customFormat="1">
      <c r="A144" s="16"/>
      <c r="B144" s="258"/>
      <c r="C144" s="259"/>
      <c r="D144" s="227" t="s">
        <v>131</v>
      </c>
      <c r="E144" s="260" t="s">
        <v>19</v>
      </c>
      <c r="F144" s="261" t="s">
        <v>206</v>
      </c>
      <c r="G144" s="259"/>
      <c r="H144" s="262">
        <v>606.00999999999999</v>
      </c>
      <c r="I144" s="263"/>
      <c r="J144" s="259"/>
      <c r="K144" s="259"/>
      <c r="L144" s="264"/>
      <c r="M144" s="265"/>
      <c r="N144" s="266"/>
      <c r="O144" s="266"/>
      <c r="P144" s="266"/>
      <c r="Q144" s="266"/>
      <c r="R144" s="266"/>
      <c r="S144" s="266"/>
      <c r="T144" s="267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T144" s="268" t="s">
        <v>131</v>
      </c>
      <c r="AU144" s="268" t="s">
        <v>82</v>
      </c>
      <c r="AV144" s="16" t="s">
        <v>127</v>
      </c>
      <c r="AW144" s="16" t="s">
        <v>33</v>
      </c>
      <c r="AX144" s="16" t="s">
        <v>80</v>
      </c>
      <c r="AY144" s="268" t="s">
        <v>120</v>
      </c>
    </row>
    <row r="145" s="14" customFormat="1">
      <c r="A145" s="14"/>
      <c r="B145" s="237"/>
      <c r="C145" s="238"/>
      <c r="D145" s="227" t="s">
        <v>131</v>
      </c>
      <c r="E145" s="239" t="s">
        <v>19</v>
      </c>
      <c r="F145" s="240" t="s">
        <v>133</v>
      </c>
      <c r="G145" s="238"/>
      <c r="H145" s="239" t="s">
        <v>19</v>
      </c>
      <c r="I145" s="241"/>
      <c r="J145" s="238"/>
      <c r="K145" s="238"/>
      <c r="L145" s="242"/>
      <c r="M145" s="243"/>
      <c r="N145" s="244"/>
      <c r="O145" s="244"/>
      <c r="P145" s="244"/>
      <c r="Q145" s="244"/>
      <c r="R145" s="244"/>
      <c r="S145" s="244"/>
      <c r="T145" s="245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46" t="s">
        <v>131</v>
      </c>
      <c r="AU145" s="246" t="s">
        <v>82</v>
      </c>
      <c r="AV145" s="14" t="s">
        <v>80</v>
      </c>
      <c r="AW145" s="14" t="s">
        <v>33</v>
      </c>
      <c r="AX145" s="14" t="s">
        <v>72</v>
      </c>
      <c r="AY145" s="246" t="s">
        <v>120</v>
      </c>
    </row>
    <row r="146" s="2" customFormat="1" ht="37.8" customHeight="1">
      <c r="A146" s="41"/>
      <c r="B146" s="42"/>
      <c r="C146" s="207" t="s">
        <v>207</v>
      </c>
      <c r="D146" s="207" t="s">
        <v>122</v>
      </c>
      <c r="E146" s="208" t="s">
        <v>208</v>
      </c>
      <c r="F146" s="209" t="s">
        <v>209</v>
      </c>
      <c r="G146" s="210" t="s">
        <v>199</v>
      </c>
      <c r="H146" s="211">
        <v>60.600999999999999</v>
      </c>
      <c r="I146" s="212"/>
      <c r="J146" s="213">
        <f>ROUND(I146*H146,2)</f>
        <v>0</v>
      </c>
      <c r="K146" s="209" t="s">
        <v>126</v>
      </c>
      <c r="L146" s="47"/>
      <c r="M146" s="214" t="s">
        <v>19</v>
      </c>
      <c r="N146" s="215" t="s">
        <v>43</v>
      </c>
      <c r="O146" s="87"/>
      <c r="P146" s="216">
        <f>O146*H146</f>
        <v>0</v>
      </c>
      <c r="Q146" s="216">
        <v>0</v>
      </c>
      <c r="R146" s="216">
        <f>Q146*H146</f>
        <v>0</v>
      </c>
      <c r="S146" s="216">
        <v>0</v>
      </c>
      <c r="T146" s="217">
        <f>S146*H146</f>
        <v>0</v>
      </c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R146" s="218" t="s">
        <v>127</v>
      </c>
      <c r="AT146" s="218" t="s">
        <v>122</v>
      </c>
      <c r="AU146" s="218" t="s">
        <v>82</v>
      </c>
      <c r="AY146" s="20" t="s">
        <v>120</v>
      </c>
      <c r="BE146" s="219">
        <f>IF(N146="základní",J146,0)</f>
        <v>0</v>
      </c>
      <c r="BF146" s="219">
        <f>IF(N146="snížená",J146,0)</f>
        <v>0</v>
      </c>
      <c r="BG146" s="219">
        <f>IF(N146="zákl. přenesená",J146,0)</f>
        <v>0</v>
      </c>
      <c r="BH146" s="219">
        <f>IF(N146="sníž. přenesená",J146,0)</f>
        <v>0</v>
      </c>
      <c r="BI146" s="219">
        <f>IF(N146="nulová",J146,0)</f>
        <v>0</v>
      </c>
      <c r="BJ146" s="20" t="s">
        <v>80</v>
      </c>
      <c r="BK146" s="219">
        <f>ROUND(I146*H146,2)</f>
        <v>0</v>
      </c>
      <c r="BL146" s="20" t="s">
        <v>127</v>
      </c>
      <c r="BM146" s="218" t="s">
        <v>210</v>
      </c>
    </row>
    <row r="147" s="2" customFormat="1">
      <c r="A147" s="41"/>
      <c r="B147" s="42"/>
      <c r="C147" s="43"/>
      <c r="D147" s="220" t="s">
        <v>129</v>
      </c>
      <c r="E147" s="43"/>
      <c r="F147" s="221" t="s">
        <v>211</v>
      </c>
      <c r="G147" s="43"/>
      <c r="H147" s="43"/>
      <c r="I147" s="222"/>
      <c r="J147" s="43"/>
      <c r="K147" s="43"/>
      <c r="L147" s="47"/>
      <c r="M147" s="223"/>
      <c r="N147" s="224"/>
      <c r="O147" s="87"/>
      <c r="P147" s="87"/>
      <c r="Q147" s="87"/>
      <c r="R147" s="87"/>
      <c r="S147" s="87"/>
      <c r="T147" s="88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T147" s="20" t="s">
        <v>129</v>
      </c>
      <c r="AU147" s="20" t="s">
        <v>82</v>
      </c>
    </row>
    <row r="148" s="13" customFormat="1">
      <c r="A148" s="13"/>
      <c r="B148" s="225"/>
      <c r="C148" s="226"/>
      <c r="D148" s="227" t="s">
        <v>131</v>
      </c>
      <c r="E148" s="226"/>
      <c r="F148" s="229" t="s">
        <v>212</v>
      </c>
      <c r="G148" s="226"/>
      <c r="H148" s="230">
        <v>60.600999999999999</v>
      </c>
      <c r="I148" s="231"/>
      <c r="J148" s="226"/>
      <c r="K148" s="226"/>
      <c r="L148" s="232"/>
      <c r="M148" s="233"/>
      <c r="N148" s="234"/>
      <c r="O148" s="234"/>
      <c r="P148" s="234"/>
      <c r="Q148" s="234"/>
      <c r="R148" s="234"/>
      <c r="S148" s="234"/>
      <c r="T148" s="235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36" t="s">
        <v>131</v>
      </c>
      <c r="AU148" s="236" t="s">
        <v>82</v>
      </c>
      <c r="AV148" s="13" t="s">
        <v>82</v>
      </c>
      <c r="AW148" s="13" t="s">
        <v>4</v>
      </c>
      <c r="AX148" s="13" t="s">
        <v>80</v>
      </c>
      <c r="AY148" s="236" t="s">
        <v>120</v>
      </c>
    </row>
    <row r="149" s="2" customFormat="1" ht="100.5" customHeight="1">
      <c r="A149" s="41"/>
      <c r="B149" s="42"/>
      <c r="C149" s="207" t="s">
        <v>213</v>
      </c>
      <c r="D149" s="207" t="s">
        <v>122</v>
      </c>
      <c r="E149" s="208" t="s">
        <v>214</v>
      </c>
      <c r="F149" s="209" t="s">
        <v>215</v>
      </c>
      <c r="G149" s="210" t="s">
        <v>199</v>
      </c>
      <c r="H149" s="211">
        <v>96.712000000000003</v>
      </c>
      <c r="I149" s="212"/>
      <c r="J149" s="213">
        <f>ROUND(I149*H149,2)</f>
        <v>0</v>
      </c>
      <c r="K149" s="209" t="s">
        <v>126</v>
      </c>
      <c r="L149" s="47"/>
      <c r="M149" s="214" t="s">
        <v>19</v>
      </c>
      <c r="N149" s="215" t="s">
        <v>43</v>
      </c>
      <c r="O149" s="87"/>
      <c r="P149" s="216">
        <f>O149*H149</f>
        <v>0</v>
      </c>
      <c r="Q149" s="216">
        <v>0.01052</v>
      </c>
      <c r="R149" s="216">
        <f>Q149*H149</f>
        <v>1.01741024</v>
      </c>
      <c r="S149" s="216">
        <v>0</v>
      </c>
      <c r="T149" s="217">
        <f>S149*H149</f>
        <v>0</v>
      </c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R149" s="218" t="s">
        <v>127</v>
      </c>
      <c r="AT149" s="218" t="s">
        <v>122</v>
      </c>
      <c r="AU149" s="218" t="s">
        <v>82</v>
      </c>
      <c r="AY149" s="20" t="s">
        <v>120</v>
      </c>
      <c r="BE149" s="219">
        <f>IF(N149="základní",J149,0)</f>
        <v>0</v>
      </c>
      <c r="BF149" s="219">
        <f>IF(N149="snížená",J149,0)</f>
        <v>0</v>
      </c>
      <c r="BG149" s="219">
        <f>IF(N149="zákl. přenesená",J149,0)</f>
        <v>0</v>
      </c>
      <c r="BH149" s="219">
        <f>IF(N149="sníž. přenesená",J149,0)</f>
        <v>0</v>
      </c>
      <c r="BI149" s="219">
        <f>IF(N149="nulová",J149,0)</f>
        <v>0</v>
      </c>
      <c r="BJ149" s="20" t="s">
        <v>80</v>
      </c>
      <c r="BK149" s="219">
        <f>ROUND(I149*H149,2)</f>
        <v>0</v>
      </c>
      <c r="BL149" s="20" t="s">
        <v>127</v>
      </c>
      <c r="BM149" s="218" t="s">
        <v>216</v>
      </c>
    </row>
    <row r="150" s="2" customFormat="1">
      <c r="A150" s="41"/>
      <c r="B150" s="42"/>
      <c r="C150" s="43"/>
      <c r="D150" s="220" t="s">
        <v>129</v>
      </c>
      <c r="E150" s="43"/>
      <c r="F150" s="221" t="s">
        <v>217</v>
      </c>
      <c r="G150" s="43"/>
      <c r="H150" s="43"/>
      <c r="I150" s="222"/>
      <c r="J150" s="43"/>
      <c r="K150" s="43"/>
      <c r="L150" s="47"/>
      <c r="M150" s="223"/>
      <c r="N150" s="224"/>
      <c r="O150" s="87"/>
      <c r="P150" s="87"/>
      <c r="Q150" s="87"/>
      <c r="R150" s="87"/>
      <c r="S150" s="87"/>
      <c r="T150" s="88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T150" s="20" t="s">
        <v>129</v>
      </c>
      <c r="AU150" s="20" t="s">
        <v>82</v>
      </c>
    </row>
    <row r="151" s="14" customFormat="1">
      <c r="A151" s="14"/>
      <c r="B151" s="237"/>
      <c r="C151" s="238"/>
      <c r="D151" s="227" t="s">
        <v>131</v>
      </c>
      <c r="E151" s="239" t="s">
        <v>19</v>
      </c>
      <c r="F151" s="240" t="s">
        <v>218</v>
      </c>
      <c r="G151" s="238"/>
      <c r="H151" s="239" t="s">
        <v>19</v>
      </c>
      <c r="I151" s="241"/>
      <c r="J151" s="238"/>
      <c r="K151" s="238"/>
      <c r="L151" s="242"/>
      <c r="M151" s="243"/>
      <c r="N151" s="244"/>
      <c r="O151" s="244"/>
      <c r="P151" s="244"/>
      <c r="Q151" s="244"/>
      <c r="R151" s="244"/>
      <c r="S151" s="244"/>
      <c r="T151" s="245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46" t="s">
        <v>131</v>
      </c>
      <c r="AU151" s="246" t="s">
        <v>82</v>
      </c>
      <c r="AV151" s="14" t="s">
        <v>80</v>
      </c>
      <c r="AW151" s="14" t="s">
        <v>33</v>
      </c>
      <c r="AX151" s="14" t="s">
        <v>72</v>
      </c>
      <c r="AY151" s="246" t="s">
        <v>120</v>
      </c>
    </row>
    <row r="152" s="13" customFormat="1">
      <c r="A152" s="13"/>
      <c r="B152" s="225"/>
      <c r="C152" s="226"/>
      <c r="D152" s="227" t="s">
        <v>131</v>
      </c>
      <c r="E152" s="228" t="s">
        <v>19</v>
      </c>
      <c r="F152" s="229" t="s">
        <v>219</v>
      </c>
      <c r="G152" s="226"/>
      <c r="H152" s="230">
        <v>96.712000000000003</v>
      </c>
      <c r="I152" s="231"/>
      <c r="J152" s="226"/>
      <c r="K152" s="226"/>
      <c r="L152" s="232"/>
      <c r="M152" s="233"/>
      <c r="N152" s="234"/>
      <c r="O152" s="234"/>
      <c r="P152" s="234"/>
      <c r="Q152" s="234"/>
      <c r="R152" s="234"/>
      <c r="S152" s="234"/>
      <c r="T152" s="235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36" t="s">
        <v>131</v>
      </c>
      <c r="AU152" s="236" t="s">
        <v>82</v>
      </c>
      <c r="AV152" s="13" t="s">
        <v>82</v>
      </c>
      <c r="AW152" s="13" t="s">
        <v>33</v>
      </c>
      <c r="AX152" s="13" t="s">
        <v>80</v>
      </c>
      <c r="AY152" s="236" t="s">
        <v>120</v>
      </c>
    </row>
    <row r="153" s="14" customFormat="1">
      <c r="A153" s="14"/>
      <c r="B153" s="237"/>
      <c r="C153" s="238"/>
      <c r="D153" s="227" t="s">
        <v>131</v>
      </c>
      <c r="E153" s="239" t="s">
        <v>19</v>
      </c>
      <c r="F153" s="240" t="s">
        <v>133</v>
      </c>
      <c r="G153" s="238"/>
      <c r="H153" s="239" t="s">
        <v>19</v>
      </c>
      <c r="I153" s="241"/>
      <c r="J153" s="238"/>
      <c r="K153" s="238"/>
      <c r="L153" s="242"/>
      <c r="M153" s="243"/>
      <c r="N153" s="244"/>
      <c r="O153" s="244"/>
      <c r="P153" s="244"/>
      <c r="Q153" s="244"/>
      <c r="R153" s="244"/>
      <c r="S153" s="244"/>
      <c r="T153" s="245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46" t="s">
        <v>131</v>
      </c>
      <c r="AU153" s="246" t="s">
        <v>82</v>
      </c>
      <c r="AV153" s="14" t="s">
        <v>80</v>
      </c>
      <c r="AW153" s="14" t="s">
        <v>33</v>
      </c>
      <c r="AX153" s="14" t="s">
        <v>72</v>
      </c>
      <c r="AY153" s="246" t="s">
        <v>120</v>
      </c>
    </row>
    <row r="154" s="2" customFormat="1" ht="62.7" customHeight="1">
      <c r="A154" s="41"/>
      <c r="B154" s="42"/>
      <c r="C154" s="207" t="s">
        <v>220</v>
      </c>
      <c r="D154" s="207" t="s">
        <v>122</v>
      </c>
      <c r="E154" s="208" t="s">
        <v>221</v>
      </c>
      <c r="F154" s="209" t="s">
        <v>222</v>
      </c>
      <c r="G154" s="210" t="s">
        <v>199</v>
      </c>
      <c r="H154" s="211">
        <v>38.25</v>
      </c>
      <c r="I154" s="212"/>
      <c r="J154" s="213">
        <f>ROUND(I154*H154,2)</f>
        <v>0</v>
      </c>
      <c r="K154" s="209" t="s">
        <v>126</v>
      </c>
      <c r="L154" s="47"/>
      <c r="M154" s="214" t="s">
        <v>19</v>
      </c>
      <c r="N154" s="215" t="s">
        <v>43</v>
      </c>
      <c r="O154" s="87"/>
      <c r="P154" s="216">
        <f>O154*H154</f>
        <v>0</v>
      </c>
      <c r="Q154" s="216">
        <v>0</v>
      </c>
      <c r="R154" s="216">
        <f>Q154*H154</f>
        <v>0</v>
      </c>
      <c r="S154" s="216">
        <v>0</v>
      </c>
      <c r="T154" s="217">
        <f>S154*H154</f>
        <v>0</v>
      </c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R154" s="218" t="s">
        <v>127</v>
      </c>
      <c r="AT154" s="218" t="s">
        <v>122</v>
      </c>
      <c r="AU154" s="218" t="s">
        <v>82</v>
      </c>
      <c r="AY154" s="20" t="s">
        <v>120</v>
      </c>
      <c r="BE154" s="219">
        <f>IF(N154="základní",J154,0)</f>
        <v>0</v>
      </c>
      <c r="BF154" s="219">
        <f>IF(N154="snížená",J154,0)</f>
        <v>0</v>
      </c>
      <c r="BG154" s="219">
        <f>IF(N154="zákl. přenesená",J154,0)</f>
        <v>0</v>
      </c>
      <c r="BH154" s="219">
        <f>IF(N154="sníž. přenesená",J154,0)</f>
        <v>0</v>
      </c>
      <c r="BI154" s="219">
        <f>IF(N154="nulová",J154,0)</f>
        <v>0</v>
      </c>
      <c r="BJ154" s="20" t="s">
        <v>80</v>
      </c>
      <c r="BK154" s="219">
        <f>ROUND(I154*H154,2)</f>
        <v>0</v>
      </c>
      <c r="BL154" s="20" t="s">
        <v>127</v>
      </c>
      <c r="BM154" s="218" t="s">
        <v>223</v>
      </c>
    </row>
    <row r="155" s="2" customFormat="1">
      <c r="A155" s="41"/>
      <c r="B155" s="42"/>
      <c r="C155" s="43"/>
      <c r="D155" s="220" t="s">
        <v>129</v>
      </c>
      <c r="E155" s="43"/>
      <c r="F155" s="221" t="s">
        <v>224</v>
      </c>
      <c r="G155" s="43"/>
      <c r="H155" s="43"/>
      <c r="I155" s="222"/>
      <c r="J155" s="43"/>
      <c r="K155" s="43"/>
      <c r="L155" s="47"/>
      <c r="M155" s="223"/>
      <c r="N155" s="224"/>
      <c r="O155" s="87"/>
      <c r="P155" s="87"/>
      <c r="Q155" s="87"/>
      <c r="R155" s="87"/>
      <c r="S155" s="87"/>
      <c r="T155" s="88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T155" s="20" t="s">
        <v>129</v>
      </c>
      <c r="AU155" s="20" t="s">
        <v>82</v>
      </c>
    </row>
    <row r="156" s="14" customFormat="1">
      <c r="A156" s="14"/>
      <c r="B156" s="237"/>
      <c r="C156" s="238"/>
      <c r="D156" s="227" t="s">
        <v>131</v>
      </c>
      <c r="E156" s="239" t="s">
        <v>19</v>
      </c>
      <c r="F156" s="240" t="s">
        <v>225</v>
      </c>
      <c r="G156" s="238"/>
      <c r="H156" s="239" t="s">
        <v>19</v>
      </c>
      <c r="I156" s="241"/>
      <c r="J156" s="238"/>
      <c r="K156" s="238"/>
      <c r="L156" s="242"/>
      <c r="M156" s="243"/>
      <c r="N156" s="244"/>
      <c r="O156" s="244"/>
      <c r="P156" s="244"/>
      <c r="Q156" s="244"/>
      <c r="R156" s="244"/>
      <c r="S156" s="244"/>
      <c r="T156" s="245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T156" s="246" t="s">
        <v>131</v>
      </c>
      <c r="AU156" s="246" t="s">
        <v>82</v>
      </c>
      <c r="AV156" s="14" t="s">
        <v>80</v>
      </c>
      <c r="AW156" s="14" t="s">
        <v>33</v>
      </c>
      <c r="AX156" s="14" t="s">
        <v>72</v>
      </c>
      <c r="AY156" s="246" t="s">
        <v>120</v>
      </c>
    </row>
    <row r="157" s="13" customFormat="1">
      <c r="A157" s="13"/>
      <c r="B157" s="225"/>
      <c r="C157" s="226"/>
      <c r="D157" s="227" t="s">
        <v>131</v>
      </c>
      <c r="E157" s="228" t="s">
        <v>19</v>
      </c>
      <c r="F157" s="229" t="s">
        <v>226</v>
      </c>
      <c r="G157" s="226"/>
      <c r="H157" s="230">
        <v>38.25</v>
      </c>
      <c r="I157" s="231"/>
      <c r="J157" s="226"/>
      <c r="K157" s="226"/>
      <c r="L157" s="232"/>
      <c r="M157" s="233"/>
      <c r="N157" s="234"/>
      <c r="O157" s="234"/>
      <c r="P157" s="234"/>
      <c r="Q157" s="234"/>
      <c r="R157" s="234"/>
      <c r="S157" s="234"/>
      <c r="T157" s="235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36" t="s">
        <v>131</v>
      </c>
      <c r="AU157" s="236" t="s">
        <v>82</v>
      </c>
      <c r="AV157" s="13" t="s">
        <v>82</v>
      </c>
      <c r="AW157" s="13" t="s">
        <v>33</v>
      </c>
      <c r="AX157" s="13" t="s">
        <v>72</v>
      </c>
      <c r="AY157" s="236" t="s">
        <v>120</v>
      </c>
    </row>
    <row r="158" s="16" customFormat="1">
      <c r="A158" s="16"/>
      <c r="B158" s="258"/>
      <c r="C158" s="259"/>
      <c r="D158" s="227" t="s">
        <v>131</v>
      </c>
      <c r="E158" s="260" t="s">
        <v>19</v>
      </c>
      <c r="F158" s="261" t="s">
        <v>206</v>
      </c>
      <c r="G158" s="259"/>
      <c r="H158" s="262">
        <v>38.25</v>
      </c>
      <c r="I158" s="263"/>
      <c r="J158" s="259"/>
      <c r="K158" s="259"/>
      <c r="L158" s="264"/>
      <c r="M158" s="265"/>
      <c r="N158" s="266"/>
      <c r="O158" s="266"/>
      <c r="P158" s="266"/>
      <c r="Q158" s="266"/>
      <c r="R158" s="266"/>
      <c r="S158" s="266"/>
      <c r="T158" s="267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T158" s="268" t="s">
        <v>131</v>
      </c>
      <c r="AU158" s="268" t="s">
        <v>82</v>
      </c>
      <c r="AV158" s="16" t="s">
        <v>127</v>
      </c>
      <c r="AW158" s="16" t="s">
        <v>33</v>
      </c>
      <c r="AX158" s="16" t="s">
        <v>80</v>
      </c>
      <c r="AY158" s="268" t="s">
        <v>120</v>
      </c>
    </row>
    <row r="159" s="14" customFormat="1">
      <c r="A159" s="14"/>
      <c r="B159" s="237"/>
      <c r="C159" s="238"/>
      <c r="D159" s="227" t="s">
        <v>131</v>
      </c>
      <c r="E159" s="239" t="s">
        <v>19</v>
      </c>
      <c r="F159" s="240" t="s">
        <v>133</v>
      </c>
      <c r="G159" s="238"/>
      <c r="H159" s="239" t="s">
        <v>19</v>
      </c>
      <c r="I159" s="241"/>
      <c r="J159" s="238"/>
      <c r="K159" s="238"/>
      <c r="L159" s="242"/>
      <c r="M159" s="243"/>
      <c r="N159" s="244"/>
      <c r="O159" s="244"/>
      <c r="P159" s="244"/>
      <c r="Q159" s="244"/>
      <c r="R159" s="244"/>
      <c r="S159" s="244"/>
      <c r="T159" s="245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T159" s="246" t="s">
        <v>131</v>
      </c>
      <c r="AU159" s="246" t="s">
        <v>82</v>
      </c>
      <c r="AV159" s="14" t="s">
        <v>80</v>
      </c>
      <c r="AW159" s="14" t="s">
        <v>33</v>
      </c>
      <c r="AX159" s="14" t="s">
        <v>72</v>
      </c>
      <c r="AY159" s="246" t="s">
        <v>120</v>
      </c>
    </row>
    <row r="160" s="2" customFormat="1" ht="62.7" customHeight="1">
      <c r="A160" s="41"/>
      <c r="B160" s="42"/>
      <c r="C160" s="207" t="s">
        <v>227</v>
      </c>
      <c r="D160" s="207" t="s">
        <v>122</v>
      </c>
      <c r="E160" s="208" t="s">
        <v>228</v>
      </c>
      <c r="F160" s="209" t="s">
        <v>229</v>
      </c>
      <c r="G160" s="210" t="s">
        <v>199</v>
      </c>
      <c r="H160" s="211">
        <v>34.200000000000003</v>
      </c>
      <c r="I160" s="212"/>
      <c r="J160" s="213">
        <f>ROUND(I160*H160,2)</f>
        <v>0</v>
      </c>
      <c r="K160" s="209" t="s">
        <v>126</v>
      </c>
      <c r="L160" s="47"/>
      <c r="M160" s="214" t="s">
        <v>19</v>
      </c>
      <c r="N160" s="215" t="s">
        <v>43</v>
      </c>
      <c r="O160" s="87"/>
      <c r="P160" s="216">
        <f>O160*H160</f>
        <v>0</v>
      </c>
      <c r="Q160" s="216">
        <v>0</v>
      </c>
      <c r="R160" s="216">
        <f>Q160*H160</f>
        <v>0</v>
      </c>
      <c r="S160" s="216">
        <v>0</v>
      </c>
      <c r="T160" s="217">
        <f>S160*H160</f>
        <v>0</v>
      </c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R160" s="218" t="s">
        <v>127</v>
      </c>
      <c r="AT160" s="218" t="s">
        <v>122</v>
      </c>
      <c r="AU160" s="218" t="s">
        <v>82</v>
      </c>
      <c r="AY160" s="20" t="s">
        <v>120</v>
      </c>
      <c r="BE160" s="219">
        <f>IF(N160="základní",J160,0)</f>
        <v>0</v>
      </c>
      <c r="BF160" s="219">
        <f>IF(N160="snížená",J160,0)</f>
        <v>0</v>
      </c>
      <c r="BG160" s="219">
        <f>IF(N160="zákl. přenesená",J160,0)</f>
        <v>0</v>
      </c>
      <c r="BH160" s="219">
        <f>IF(N160="sníž. přenesená",J160,0)</f>
        <v>0</v>
      </c>
      <c r="BI160" s="219">
        <f>IF(N160="nulová",J160,0)</f>
        <v>0</v>
      </c>
      <c r="BJ160" s="20" t="s">
        <v>80</v>
      </c>
      <c r="BK160" s="219">
        <f>ROUND(I160*H160,2)</f>
        <v>0</v>
      </c>
      <c r="BL160" s="20" t="s">
        <v>127</v>
      </c>
      <c r="BM160" s="218" t="s">
        <v>230</v>
      </c>
    </row>
    <row r="161" s="2" customFormat="1">
      <c r="A161" s="41"/>
      <c r="B161" s="42"/>
      <c r="C161" s="43"/>
      <c r="D161" s="220" t="s">
        <v>129</v>
      </c>
      <c r="E161" s="43"/>
      <c r="F161" s="221" t="s">
        <v>231</v>
      </c>
      <c r="G161" s="43"/>
      <c r="H161" s="43"/>
      <c r="I161" s="222"/>
      <c r="J161" s="43"/>
      <c r="K161" s="43"/>
      <c r="L161" s="47"/>
      <c r="M161" s="223"/>
      <c r="N161" s="224"/>
      <c r="O161" s="87"/>
      <c r="P161" s="87"/>
      <c r="Q161" s="87"/>
      <c r="R161" s="87"/>
      <c r="S161" s="87"/>
      <c r="T161" s="88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T161" s="20" t="s">
        <v>129</v>
      </c>
      <c r="AU161" s="20" t="s">
        <v>82</v>
      </c>
    </row>
    <row r="162" s="14" customFormat="1">
      <c r="A162" s="14"/>
      <c r="B162" s="237"/>
      <c r="C162" s="238"/>
      <c r="D162" s="227" t="s">
        <v>131</v>
      </c>
      <c r="E162" s="239" t="s">
        <v>19</v>
      </c>
      <c r="F162" s="240" t="s">
        <v>232</v>
      </c>
      <c r="G162" s="238"/>
      <c r="H162" s="239" t="s">
        <v>19</v>
      </c>
      <c r="I162" s="241"/>
      <c r="J162" s="238"/>
      <c r="K162" s="238"/>
      <c r="L162" s="242"/>
      <c r="M162" s="243"/>
      <c r="N162" s="244"/>
      <c r="O162" s="244"/>
      <c r="P162" s="244"/>
      <c r="Q162" s="244"/>
      <c r="R162" s="244"/>
      <c r="S162" s="244"/>
      <c r="T162" s="245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46" t="s">
        <v>131</v>
      </c>
      <c r="AU162" s="246" t="s">
        <v>82</v>
      </c>
      <c r="AV162" s="14" t="s">
        <v>80</v>
      </c>
      <c r="AW162" s="14" t="s">
        <v>33</v>
      </c>
      <c r="AX162" s="14" t="s">
        <v>72</v>
      </c>
      <c r="AY162" s="246" t="s">
        <v>120</v>
      </c>
    </row>
    <row r="163" s="13" customFormat="1">
      <c r="A163" s="13"/>
      <c r="B163" s="225"/>
      <c r="C163" s="226"/>
      <c r="D163" s="227" t="s">
        <v>131</v>
      </c>
      <c r="E163" s="228" t="s">
        <v>19</v>
      </c>
      <c r="F163" s="229" t="s">
        <v>233</v>
      </c>
      <c r="G163" s="226"/>
      <c r="H163" s="230">
        <v>34.200000000000003</v>
      </c>
      <c r="I163" s="231"/>
      <c r="J163" s="226"/>
      <c r="K163" s="226"/>
      <c r="L163" s="232"/>
      <c r="M163" s="233"/>
      <c r="N163" s="234"/>
      <c r="O163" s="234"/>
      <c r="P163" s="234"/>
      <c r="Q163" s="234"/>
      <c r="R163" s="234"/>
      <c r="S163" s="234"/>
      <c r="T163" s="235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36" t="s">
        <v>131</v>
      </c>
      <c r="AU163" s="236" t="s">
        <v>82</v>
      </c>
      <c r="AV163" s="13" t="s">
        <v>82</v>
      </c>
      <c r="AW163" s="13" t="s">
        <v>33</v>
      </c>
      <c r="AX163" s="13" t="s">
        <v>72</v>
      </c>
      <c r="AY163" s="236" t="s">
        <v>120</v>
      </c>
    </row>
    <row r="164" s="16" customFormat="1">
      <c r="A164" s="16"/>
      <c r="B164" s="258"/>
      <c r="C164" s="259"/>
      <c r="D164" s="227" t="s">
        <v>131</v>
      </c>
      <c r="E164" s="260" t="s">
        <v>19</v>
      </c>
      <c r="F164" s="261" t="s">
        <v>206</v>
      </c>
      <c r="G164" s="259"/>
      <c r="H164" s="262">
        <v>34.200000000000003</v>
      </c>
      <c r="I164" s="263"/>
      <c r="J164" s="259"/>
      <c r="K164" s="259"/>
      <c r="L164" s="264"/>
      <c r="M164" s="265"/>
      <c r="N164" s="266"/>
      <c r="O164" s="266"/>
      <c r="P164" s="266"/>
      <c r="Q164" s="266"/>
      <c r="R164" s="266"/>
      <c r="S164" s="266"/>
      <c r="T164" s="267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T164" s="268" t="s">
        <v>131</v>
      </c>
      <c r="AU164" s="268" t="s">
        <v>82</v>
      </c>
      <c r="AV164" s="16" t="s">
        <v>127</v>
      </c>
      <c r="AW164" s="16" t="s">
        <v>33</v>
      </c>
      <c r="AX164" s="16" t="s">
        <v>80</v>
      </c>
      <c r="AY164" s="268" t="s">
        <v>120</v>
      </c>
    </row>
    <row r="165" s="14" customFormat="1">
      <c r="A165" s="14"/>
      <c r="B165" s="237"/>
      <c r="C165" s="238"/>
      <c r="D165" s="227" t="s">
        <v>131</v>
      </c>
      <c r="E165" s="239" t="s">
        <v>19</v>
      </c>
      <c r="F165" s="240" t="s">
        <v>133</v>
      </c>
      <c r="G165" s="238"/>
      <c r="H165" s="239" t="s">
        <v>19</v>
      </c>
      <c r="I165" s="241"/>
      <c r="J165" s="238"/>
      <c r="K165" s="238"/>
      <c r="L165" s="242"/>
      <c r="M165" s="243"/>
      <c r="N165" s="244"/>
      <c r="O165" s="244"/>
      <c r="P165" s="244"/>
      <c r="Q165" s="244"/>
      <c r="R165" s="244"/>
      <c r="S165" s="244"/>
      <c r="T165" s="245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T165" s="246" t="s">
        <v>131</v>
      </c>
      <c r="AU165" s="246" t="s">
        <v>82</v>
      </c>
      <c r="AV165" s="14" t="s">
        <v>80</v>
      </c>
      <c r="AW165" s="14" t="s">
        <v>33</v>
      </c>
      <c r="AX165" s="14" t="s">
        <v>72</v>
      </c>
      <c r="AY165" s="246" t="s">
        <v>120</v>
      </c>
    </row>
    <row r="166" s="2" customFormat="1" ht="62.7" customHeight="1">
      <c r="A166" s="41"/>
      <c r="B166" s="42"/>
      <c r="C166" s="207" t="s">
        <v>234</v>
      </c>
      <c r="D166" s="207" t="s">
        <v>122</v>
      </c>
      <c r="E166" s="208" t="s">
        <v>235</v>
      </c>
      <c r="F166" s="209" t="s">
        <v>236</v>
      </c>
      <c r="G166" s="210" t="s">
        <v>199</v>
      </c>
      <c r="H166" s="211">
        <v>648.92200000000003</v>
      </c>
      <c r="I166" s="212"/>
      <c r="J166" s="213">
        <f>ROUND(I166*H166,2)</f>
        <v>0</v>
      </c>
      <c r="K166" s="209" t="s">
        <v>126</v>
      </c>
      <c r="L166" s="47"/>
      <c r="M166" s="214" t="s">
        <v>19</v>
      </c>
      <c r="N166" s="215" t="s">
        <v>43</v>
      </c>
      <c r="O166" s="87"/>
      <c r="P166" s="216">
        <f>O166*H166</f>
        <v>0</v>
      </c>
      <c r="Q166" s="216">
        <v>0</v>
      </c>
      <c r="R166" s="216">
        <f>Q166*H166</f>
        <v>0</v>
      </c>
      <c r="S166" s="216">
        <v>0</v>
      </c>
      <c r="T166" s="217">
        <f>S166*H166</f>
        <v>0</v>
      </c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R166" s="218" t="s">
        <v>127</v>
      </c>
      <c r="AT166" s="218" t="s">
        <v>122</v>
      </c>
      <c r="AU166" s="218" t="s">
        <v>82</v>
      </c>
      <c r="AY166" s="20" t="s">
        <v>120</v>
      </c>
      <c r="BE166" s="219">
        <f>IF(N166="základní",J166,0)</f>
        <v>0</v>
      </c>
      <c r="BF166" s="219">
        <f>IF(N166="snížená",J166,0)</f>
        <v>0</v>
      </c>
      <c r="BG166" s="219">
        <f>IF(N166="zákl. přenesená",J166,0)</f>
        <v>0</v>
      </c>
      <c r="BH166" s="219">
        <f>IF(N166="sníž. přenesená",J166,0)</f>
        <v>0</v>
      </c>
      <c r="BI166" s="219">
        <f>IF(N166="nulová",J166,0)</f>
        <v>0</v>
      </c>
      <c r="BJ166" s="20" t="s">
        <v>80</v>
      </c>
      <c r="BK166" s="219">
        <f>ROUND(I166*H166,2)</f>
        <v>0</v>
      </c>
      <c r="BL166" s="20" t="s">
        <v>127</v>
      </c>
      <c r="BM166" s="218" t="s">
        <v>237</v>
      </c>
    </row>
    <row r="167" s="2" customFormat="1">
      <c r="A167" s="41"/>
      <c r="B167" s="42"/>
      <c r="C167" s="43"/>
      <c r="D167" s="220" t="s">
        <v>129</v>
      </c>
      <c r="E167" s="43"/>
      <c r="F167" s="221" t="s">
        <v>238</v>
      </c>
      <c r="G167" s="43"/>
      <c r="H167" s="43"/>
      <c r="I167" s="222"/>
      <c r="J167" s="43"/>
      <c r="K167" s="43"/>
      <c r="L167" s="47"/>
      <c r="M167" s="223"/>
      <c r="N167" s="224"/>
      <c r="O167" s="87"/>
      <c r="P167" s="87"/>
      <c r="Q167" s="87"/>
      <c r="R167" s="87"/>
      <c r="S167" s="87"/>
      <c r="T167" s="88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T167" s="20" t="s">
        <v>129</v>
      </c>
      <c r="AU167" s="20" t="s">
        <v>82</v>
      </c>
    </row>
    <row r="168" s="13" customFormat="1">
      <c r="A168" s="13"/>
      <c r="B168" s="225"/>
      <c r="C168" s="226"/>
      <c r="D168" s="227" t="s">
        <v>131</v>
      </c>
      <c r="E168" s="228" t="s">
        <v>19</v>
      </c>
      <c r="F168" s="229" t="s">
        <v>202</v>
      </c>
      <c r="G168" s="226"/>
      <c r="H168" s="230">
        <v>392.5</v>
      </c>
      <c r="I168" s="231"/>
      <c r="J168" s="226"/>
      <c r="K168" s="226"/>
      <c r="L168" s="232"/>
      <c r="M168" s="233"/>
      <c r="N168" s="234"/>
      <c r="O168" s="234"/>
      <c r="P168" s="234"/>
      <c r="Q168" s="234"/>
      <c r="R168" s="234"/>
      <c r="S168" s="234"/>
      <c r="T168" s="235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36" t="s">
        <v>131</v>
      </c>
      <c r="AU168" s="236" t="s">
        <v>82</v>
      </c>
      <c r="AV168" s="13" t="s">
        <v>82</v>
      </c>
      <c r="AW168" s="13" t="s">
        <v>33</v>
      </c>
      <c r="AX168" s="13" t="s">
        <v>72</v>
      </c>
      <c r="AY168" s="236" t="s">
        <v>120</v>
      </c>
    </row>
    <row r="169" s="15" customFormat="1">
      <c r="A169" s="15"/>
      <c r="B169" s="247"/>
      <c r="C169" s="248"/>
      <c r="D169" s="227" t="s">
        <v>131</v>
      </c>
      <c r="E169" s="249" t="s">
        <v>19</v>
      </c>
      <c r="F169" s="250" t="s">
        <v>203</v>
      </c>
      <c r="G169" s="248"/>
      <c r="H169" s="251">
        <v>392.5</v>
      </c>
      <c r="I169" s="252"/>
      <c r="J169" s="248"/>
      <c r="K169" s="248"/>
      <c r="L169" s="253"/>
      <c r="M169" s="254"/>
      <c r="N169" s="255"/>
      <c r="O169" s="255"/>
      <c r="P169" s="255"/>
      <c r="Q169" s="255"/>
      <c r="R169" s="255"/>
      <c r="S169" s="255"/>
      <c r="T169" s="256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T169" s="257" t="s">
        <v>131</v>
      </c>
      <c r="AU169" s="257" t="s">
        <v>82</v>
      </c>
      <c r="AV169" s="15" t="s">
        <v>138</v>
      </c>
      <c r="AW169" s="15" t="s">
        <v>33</v>
      </c>
      <c r="AX169" s="15" t="s">
        <v>72</v>
      </c>
      <c r="AY169" s="257" t="s">
        <v>120</v>
      </c>
    </row>
    <row r="170" s="14" customFormat="1">
      <c r="A170" s="14"/>
      <c r="B170" s="237"/>
      <c r="C170" s="238"/>
      <c r="D170" s="227" t="s">
        <v>131</v>
      </c>
      <c r="E170" s="239" t="s">
        <v>19</v>
      </c>
      <c r="F170" s="240" t="s">
        <v>204</v>
      </c>
      <c r="G170" s="238"/>
      <c r="H170" s="239" t="s">
        <v>19</v>
      </c>
      <c r="I170" s="241"/>
      <c r="J170" s="238"/>
      <c r="K170" s="238"/>
      <c r="L170" s="242"/>
      <c r="M170" s="243"/>
      <c r="N170" s="244"/>
      <c r="O170" s="244"/>
      <c r="P170" s="244"/>
      <c r="Q170" s="244"/>
      <c r="R170" s="244"/>
      <c r="S170" s="244"/>
      <c r="T170" s="245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46" t="s">
        <v>131</v>
      </c>
      <c r="AU170" s="246" t="s">
        <v>82</v>
      </c>
      <c r="AV170" s="14" t="s">
        <v>80</v>
      </c>
      <c r="AW170" s="14" t="s">
        <v>33</v>
      </c>
      <c r="AX170" s="14" t="s">
        <v>72</v>
      </c>
      <c r="AY170" s="246" t="s">
        <v>120</v>
      </c>
    </row>
    <row r="171" s="13" customFormat="1">
      <c r="A171" s="13"/>
      <c r="B171" s="225"/>
      <c r="C171" s="226"/>
      <c r="D171" s="227" t="s">
        <v>131</v>
      </c>
      <c r="E171" s="228" t="s">
        <v>19</v>
      </c>
      <c r="F171" s="229" t="s">
        <v>205</v>
      </c>
      <c r="G171" s="226"/>
      <c r="H171" s="230">
        <v>213.50999999999999</v>
      </c>
      <c r="I171" s="231"/>
      <c r="J171" s="226"/>
      <c r="K171" s="226"/>
      <c r="L171" s="232"/>
      <c r="M171" s="233"/>
      <c r="N171" s="234"/>
      <c r="O171" s="234"/>
      <c r="P171" s="234"/>
      <c r="Q171" s="234"/>
      <c r="R171" s="234"/>
      <c r="S171" s="234"/>
      <c r="T171" s="235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36" t="s">
        <v>131</v>
      </c>
      <c r="AU171" s="236" t="s">
        <v>82</v>
      </c>
      <c r="AV171" s="13" t="s">
        <v>82</v>
      </c>
      <c r="AW171" s="13" t="s">
        <v>33</v>
      </c>
      <c r="AX171" s="13" t="s">
        <v>72</v>
      </c>
      <c r="AY171" s="236" t="s">
        <v>120</v>
      </c>
    </row>
    <row r="172" s="15" customFormat="1">
      <c r="A172" s="15"/>
      <c r="B172" s="247"/>
      <c r="C172" s="248"/>
      <c r="D172" s="227" t="s">
        <v>131</v>
      </c>
      <c r="E172" s="249" t="s">
        <v>19</v>
      </c>
      <c r="F172" s="250" t="s">
        <v>203</v>
      </c>
      <c r="G172" s="248"/>
      <c r="H172" s="251">
        <v>213.50999999999999</v>
      </c>
      <c r="I172" s="252"/>
      <c r="J172" s="248"/>
      <c r="K172" s="248"/>
      <c r="L172" s="253"/>
      <c r="M172" s="254"/>
      <c r="N172" s="255"/>
      <c r="O172" s="255"/>
      <c r="P172" s="255"/>
      <c r="Q172" s="255"/>
      <c r="R172" s="255"/>
      <c r="S172" s="255"/>
      <c r="T172" s="256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T172" s="257" t="s">
        <v>131</v>
      </c>
      <c r="AU172" s="257" t="s">
        <v>82</v>
      </c>
      <c r="AV172" s="15" t="s">
        <v>138</v>
      </c>
      <c r="AW172" s="15" t="s">
        <v>33</v>
      </c>
      <c r="AX172" s="15" t="s">
        <v>72</v>
      </c>
      <c r="AY172" s="257" t="s">
        <v>120</v>
      </c>
    </row>
    <row r="173" s="14" customFormat="1">
      <c r="A173" s="14"/>
      <c r="B173" s="237"/>
      <c r="C173" s="238"/>
      <c r="D173" s="227" t="s">
        <v>131</v>
      </c>
      <c r="E173" s="239" t="s">
        <v>19</v>
      </c>
      <c r="F173" s="240" t="s">
        <v>218</v>
      </c>
      <c r="G173" s="238"/>
      <c r="H173" s="239" t="s">
        <v>19</v>
      </c>
      <c r="I173" s="241"/>
      <c r="J173" s="238"/>
      <c r="K173" s="238"/>
      <c r="L173" s="242"/>
      <c r="M173" s="243"/>
      <c r="N173" s="244"/>
      <c r="O173" s="244"/>
      <c r="P173" s="244"/>
      <c r="Q173" s="244"/>
      <c r="R173" s="244"/>
      <c r="S173" s="244"/>
      <c r="T173" s="245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T173" s="246" t="s">
        <v>131</v>
      </c>
      <c r="AU173" s="246" t="s">
        <v>82</v>
      </c>
      <c r="AV173" s="14" t="s">
        <v>80</v>
      </c>
      <c r="AW173" s="14" t="s">
        <v>33</v>
      </c>
      <c r="AX173" s="14" t="s">
        <v>72</v>
      </c>
      <c r="AY173" s="246" t="s">
        <v>120</v>
      </c>
    </row>
    <row r="174" s="13" customFormat="1">
      <c r="A174" s="13"/>
      <c r="B174" s="225"/>
      <c r="C174" s="226"/>
      <c r="D174" s="227" t="s">
        <v>131</v>
      </c>
      <c r="E174" s="228" t="s">
        <v>19</v>
      </c>
      <c r="F174" s="229" t="s">
        <v>239</v>
      </c>
      <c r="G174" s="226"/>
      <c r="H174" s="230">
        <v>42.911999999999999</v>
      </c>
      <c r="I174" s="231"/>
      <c r="J174" s="226"/>
      <c r="K174" s="226"/>
      <c r="L174" s="232"/>
      <c r="M174" s="233"/>
      <c r="N174" s="234"/>
      <c r="O174" s="234"/>
      <c r="P174" s="234"/>
      <c r="Q174" s="234"/>
      <c r="R174" s="234"/>
      <c r="S174" s="234"/>
      <c r="T174" s="235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36" t="s">
        <v>131</v>
      </c>
      <c r="AU174" s="236" t="s">
        <v>82</v>
      </c>
      <c r="AV174" s="13" t="s">
        <v>82</v>
      </c>
      <c r="AW174" s="13" t="s">
        <v>33</v>
      </c>
      <c r="AX174" s="13" t="s">
        <v>72</v>
      </c>
      <c r="AY174" s="236" t="s">
        <v>120</v>
      </c>
    </row>
    <row r="175" s="15" customFormat="1">
      <c r="A175" s="15"/>
      <c r="B175" s="247"/>
      <c r="C175" s="248"/>
      <c r="D175" s="227" t="s">
        <v>131</v>
      </c>
      <c r="E175" s="249" t="s">
        <v>19</v>
      </c>
      <c r="F175" s="250" t="s">
        <v>203</v>
      </c>
      <c r="G175" s="248"/>
      <c r="H175" s="251">
        <v>42.911999999999999</v>
      </c>
      <c r="I175" s="252"/>
      <c r="J175" s="248"/>
      <c r="K175" s="248"/>
      <c r="L175" s="253"/>
      <c r="M175" s="254"/>
      <c r="N175" s="255"/>
      <c r="O175" s="255"/>
      <c r="P175" s="255"/>
      <c r="Q175" s="255"/>
      <c r="R175" s="255"/>
      <c r="S175" s="255"/>
      <c r="T175" s="256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T175" s="257" t="s">
        <v>131</v>
      </c>
      <c r="AU175" s="257" t="s">
        <v>82</v>
      </c>
      <c r="AV175" s="15" t="s">
        <v>138</v>
      </c>
      <c r="AW175" s="15" t="s">
        <v>33</v>
      </c>
      <c r="AX175" s="15" t="s">
        <v>72</v>
      </c>
      <c r="AY175" s="257" t="s">
        <v>120</v>
      </c>
    </row>
    <row r="176" s="16" customFormat="1">
      <c r="A176" s="16"/>
      <c r="B176" s="258"/>
      <c r="C176" s="259"/>
      <c r="D176" s="227" t="s">
        <v>131</v>
      </c>
      <c r="E176" s="260" t="s">
        <v>19</v>
      </c>
      <c r="F176" s="261" t="s">
        <v>206</v>
      </c>
      <c r="G176" s="259"/>
      <c r="H176" s="262">
        <v>648.92200000000003</v>
      </c>
      <c r="I176" s="263"/>
      <c r="J176" s="259"/>
      <c r="K176" s="259"/>
      <c r="L176" s="264"/>
      <c r="M176" s="265"/>
      <c r="N176" s="266"/>
      <c r="O176" s="266"/>
      <c r="P176" s="266"/>
      <c r="Q176" s="266"/>
      <c r="R176" s="266"/>
      <c r="S176" s="266"/>
      <c r="T176" s="267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T176" s="268" t="s">
        <v>131</v>
      </c>
      <c r="AU176" s="268" t="s">
        <v>82</v>
      </c>
      <c r="AV176" s="16" t="s">
        <v>127</v>
      </c>
      <c r="AW176" s="16" t="s">
        <v>33</v>
      </c>
      <c r="AX176" s="16" t="s">
        <v>80</v>
      </c>
      <c r="AY176" s="268" t="s">
        <v>120</v>
      </c>
    </row>
    <row r="177" s="14" customFormat="1">
      <c r="A177" s="14"/>
      <c r="B177" s="237"/>
      <c r="C177" s="238"/>
      <c r="D177" s="227" t="s">
        <v>131</v>
      </c>
      <c r="E177" s="239" t="s">
        <v>19</v>
      </c>
      <c r="F177" s="240" t="s">
        <v>133</v>
      </c>
      <c r="G177" s="238"/>
      <c r="H177" s="239" t="s">
        <v>19</v>
      </c>
      <c r="I177" s="241"/>
      <c r="J177" s="238"/>
      <c r="K177" s="238"/>
      <c r="L177" s="242"/>
      <c r="M177" s="243"/>
      <c r="N177" s="244"/>
      <c r="O177" s="244"/>
      <c r="P177" s="244"/>
      <c r="Q177" s="244"/>
      <c r="R177" s="244"/>
      <c r="S177" s="244"/>
      <c r="T177" s="245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T177" s="246" t="s">
        <v>131</v>
      </c>
      <c r="AU177" s="246" t="s">
        <v>82</v>
      </c>
      <c r="AV177" s="14" t="s">
        <v>80</v>
      </c>
      <c r="AW177" s="14" t="s">
        <v>33</v>
      </c>
      <c r="AX177" s="14" t="s">
        <v>72</v>
      </c>
      <c r="AY177" s="246" t="s">
        <v>120</v>
      </c>
    </row>
    <row r="178" s="2" customFormat="1" ht="44.25" customHeight="1">
      <c r="A178" s="41"/>
      <c r="B178" s="42"/>
      <c r="C178" s="207" t="s">
        <v>240</v>
      </c>
      <c r="D178" s="207" t="s">
        <v>122</v>
      </c>
      <c r="E178" s="208" t="s">
        <v>241</v>
      </c>
      <c r="F178" s="209" t="s">
        <v>242</v>
      </c>
      <c r="G178" s="210" t="s">
        <v>199</v>
      </c>
      <c r="H178" s="211">
        <v>38.25</v>
      </c>
      <c r="I178" s="212"/>
      <c r="J178" s="213">
        <f>ROUND(I178*H178,2)</f>
        <v>0</v>
      </c>
      <c r="K178" s="209" t="s">
        <v>126</v>
      </c>
      <c r="L178" s="47"/>
      <c r="M178" s="214" t="s">
        <v>19</v>
      </c>
      <c r="N178" s="215" t="s">
        <v>43</v>
      </c>
      <c r="O178" s="87"/>
      <c r="P178" s="216">
        <f>O178*H178</f>
        <v>0</v>
      </c>
      <c r="Q178" s="216">
        <v>0</v>
      </c>
      <c r="R178" s="216">
        <f>Q178*H178</f>
        <v>0</v>
      </c>
      <c r="S178" s="216">
        <v>0</v>
      </c>
      <c r="T178" s="217">
        <f>S178*H178</f>
        <v>0</v>
      </c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R178" s="218" t="s">
        <v>127</v>
      </c>
      <c r="AT178" s="218" t="s">
        <v>122</v>
      </c>
      <c r="AU178" s="218" t="s">
        <v>82</v>
      </c>
      <c r="AY178" s="20" t="s">
        <v>120</v>
      </c>
      <c r="BE178" s="219">
        <f>IF(N178="základní",J178,0)</f>
        <v>0</v>
      </c>
      <c r="BF178" s="219">
        <f>IF(N178="snížená",J178,0)</f>
        <v>0</v>
      </c>
      <c r="BG178" s="219">
        <f>IF(N178="zákl. přenesená",J178,0)</f>
        <v>0</v>
      </c>
      <c r="BH178" s="219">
        <f>IF(N178="sníž. přenesená",J178,0)</f>
        <v>0</v>
      </c>
      <c r="BI178" s="219">
        <f>IF(N178="nulová",J178,0)</f>
        <v>0</v>
      </c>
      <c r="BJ178" s="20" t="s">
        <v>80</v>
      </c>
      <c r="BK178" s="219">
        <f>ROUND(I178*H178,2)</f>
        <v>0</v>
      </c>
      <c r="BL178" s="20" t="s">
        <v>127</v>
      </c>
      <c r="BM178" s="218" t="s">
        <v>243</v>
      </c>
    </row>
    <row r="179" s="2" customFormat="1">
      <c r="A179" s="41"/>
      <c r="B179" s="42"/>
      <c r="C179" s="43"/>
      <c r="D179" s="220" t="s">
        <v>129</v>
      </c>
      <c r="E179" s="43"/>
      <c r="F179" s="221" t="s">
        <v>244</v>
      </c>
      <c r="G179" s="43"/>
      <c r="H179" s="43"/>
      <c r="I179" s="222"/>
      <c r="J179" s="43"/>
      <c r="K179" s="43"/>
      <c r="L179" s="47"/>
      <c r="M179" s="223"/>
      <c r="N179" s="224"/>
      <c r="O179" s="87"/>
      <c r="P179" s="87"/>
      <c r="Q179" s="87"/>
      <c r="R179" s="87"/>
      <c r="S179" s="87"/>
      <c r="T179" s="88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T179" s="20" t="s">
        <v>129</v>
      </c>
      <c r="AU179" s="20" t="s">
        <v>82</v>
      </c>
    </row>
    <row r="180" s="14" customFormat="1">
      <c r="A180" s="14"/>
      <c r="B180" s="237"/>
      <c r="C180" s="238"/>
      <c r="D180" s="227" t="s">
        <v>131</v>
      </c>
      <c r="E180" s="239" t="s">
        <v>19</v>
      </c>
      <c r="F180" s="240" t="s">
        <v>245</v>
      </c>
      <c r="G180" s="238"/>
      <c r="H180" s="239" t="s">
        <v>19</v>
      </c>
      <c r="I180" s="241"/>
      <c r="J180" s="238"/>
      <c r="K180" s="238"/>
      <c r="L180" s="242"/>
      <c r="M180" s="243"/>
      <c r="N180" s="244"/>
      <c r="O180" s="244"/>
      <c r="P180" s="244"/>
      <c r="Q180" s="244"/>
      <c r="R180" s="244"/>
      <c r="S180" s="244"/>
      <c r="T180" s="245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46" t="s">
        <v>131</v>
      </c>
      <c r="AU180" s="246" t="s">
        <v>82</v>
      </c>
      <c r="AV180" s="14" t="s">
        <v>80</v>
      </c>
      <c r="AW180" s="14" t="s">
        <v>33</v>
      </c>
      <c r="AX180" s="14" t="s">
        <v>72</v>
      </c>
      <c r="AY180" s="246" t="s">
        <v>120</v>
      </c>
    </row>
    <row r="181" s="13" customFormat="1">
      <c r="A181" s="13"/>
      <c r="B181" s="225"/>
      <c r="C181" s="226"/>
      <c r="D181" s="227" t="s">
        <v>131</v>
      </c>
      <c r="E181" s="228" t="s">
        <v>19</v>
      </c>
      <c r="F181" s="229" t="s">
        <v>226</v>
      </c>
      <c r="G181" s="226"/>
      <c r="H181" s="230">
        <v>38.25</v>
      </c>
      <c r="I181" s="231"/>
      <c r="J181" s="226"/>
      <c r="K181" s="226"/>
      <c r="L181" s="232"/>
      <c r="M181" s="233"/>
      <c r="N181" s="234"/>
      <c r="O181" s="234"/>
      <c r="P181" s="234"/>
      <c r="Q181" s="234"/>
      <c r="R181" s="234"/>
      <c r="S181" s="234"/>
      <c r="T181" s="235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36" t="s">
        <v>131</v>
      </c>
      <c r="AU181" s="236" t="s">
        <v>82</v>
      </c>
      <c r="AV181" s="13" t="s">
        <v>82</v>
      </c>
      <c r="AW181" s="13" t="s">
        <v>33</v>
      </c>
      <c r="AX181" s="13" t="s">
        <v>72</v>
      </c>
      <c r="AY181" s="236" t="s">
        <v>120</v>
      </c>
    </row>
    <row r="182" s="16" customFormat="1">
      <c r="A182" s="16"/>
      <c r="B182" s="258"/>
      <c r="C182" s="259"/>
      <c r="D182" s="227" t="s">
        <v>131</v>
      </c>
      <c r="E182" s="260" t="s">
        <v>19</v>
      </c>
      <c r="F182" s="261" t="s">
        <v>206</v>
      </c>
      <c r="G182" s="259"/>
      <c r="H182" s="262">
        <v>38.25</v>
      </c>
      <c r="I182" s="263"/>
      <c r="J182" s="259"/>
      <c r="K182" s="259"/>
      <c r="L182" s="264"/>
      <c r="M182" s="265"/>
      <c r="N182" s="266"/>
      <c r="O182" s="266"/>
      <c r="P182" s="266"/>
      <c r="Q182" s="266"/>
      <c r="R182" s="266"/>
      <c r="S182" s="266"/>
      <c r="T182" s="267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T182" s="268" t="s">
        <v>131</v>
      </c>
      <c r="AU182" s="268" t="s">
        <v>82</v>
      </c>
      <c r="AV182" s="16" t="s">
        <v>127</v>
      </c>
      <c r="AW182" s="16" t="s">
        <v>33</v>
      </c>
      <c r="AX182" s="16" t="s">
        <v>80</v>
      </c>
      <c r="AY182" s="268" t="s">
        <v>120</v>
      </c>
    </row>
    <row r="183" s="14" customFormat="1">
      <c r="A183" s="14"/>
      <c r="B183" s="237"/>
      <c r="C183" s="238"/>
      <c r="D183" s="227" t="s">
        <v>131</v>
      </c>
      <c r="E183" s="239" t="s">
        <v>19</v>
      </c>
      <c r="F183" s="240" t="s">
        <v>133</v>
      </c>
      <c r="G183" s="238"/>
      <c r="H183" s="239" t="s">
        <v>19</v>
      </c>
      <c r="I183" s="241"/>
      <c r="J183" s="238"/>
      <c r="K183" s="238"/>
      <c r="L183" s="242"/>
      <c r="M183" s="243"/>
      <c r="N183" s="244"/>
      <c r="O183" s="244"/>
      <c r="P183" s="244"/>
      <c r="Q183" s="244"/>
      <c r="R183" s="244"/>
      <c r="S183" s="244"/>
      <c r="T183" s="245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T183" s="246" t="s">
        <v>131</v>
      </c>
      <c r="AU183" s="246" t="s">
        <v>82</v>
      </c>
      <c r="AV183" s="14" t="s">
        <v>80</v>
      </c>
      <c r="AW183" s="14" t="s">
        <v>33</v>
      </c>
      <c r="AX183" s="14" t="s">
        <v>72</v>
      </c>
      <c r="AY183" s="246" t="s">
        <v>120</v>
      </c>
    </row>
    <row r="184" s="2" customFormat="1" ht="44.25" customHeight="1">
      <c r="A184" s="41"/>
      <c r="B184" s="42"/>
      <c r="C184" s="207" t="s">
        <v>246</v>
      </c>
      <c r="D184" s="207" t="s">
        <v>122</v>
      </c>
      <c r="E184" s="208" t="s">
        <v>247</v>
      </c>
      <c r="F184" s="209" t="s">
        <v>248</v>
      </c>
      <c r="G184" s="210" t="s">
        <v>199</v>
      </c>
      <c r="H184" s="211">
        <v>13.300000000000001</v>
      </c>
      <c r="I184" s="212"/>
      <c r="J184" s="213">
        <f>ROUND(I184*H184,2)</f>
        <v>0</v>
      </c>
      <c r="K184" s="209" t="s">
        <v>126</v>
      </c>
      <c r="L184" s="47"/>
      <c r="M184" s="214" t="s">
        <v>19</v>
      </c>
      <c r="N184" s="215" t="s">
        <v>43</v>
      </c>
      <c r="O184" s="87"/>
      <c r="P184" s="216">
        <f>O184*H184</f>
        <v>0</v>
      </c>
      <c r="Q184" s="216">
        <v>0</v>
      </c>
      <c r="R184" s="216">
        <f>Q184*H184</f>
        <v>0</v>
      </c>
      <c r="S184" s="216">
        <v>0</v>
      </c>
      <c r="T184" s="217">
        <f>S184*H184</f>
        <v>0</v>
      </c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R184" s="218" t="s">
        <v>127</v>
      </c>
      <c r="AT184" s="218" t="s">
        <v>122</v>
      </c>
      <c r="AU184" s="218" t="s">
        <v>82</v>
      </c>
      <c r="AY184" s="20" t="s">
        <v>120</v>
      </c>
      <c r="BE184" s="219">
        <f>IF(N184="základní",J184,0)</f>
        <v>0</v>
      </c>
      <c r="BF184" s="219">
        <f>IF(N184="snížená",J184,0)</f>
        <v>0</v>
      </c>
      <c r="BG184" s="219">
        <f>IF(N184="zákl. přenesená",J184,0)</f>
        <v>0</v>
      </c>
      <c r="BH184" s="219">
        <f>IF(N184="sníž. přenesená",J184,0)</f>
        <v>0</v>
      </c>
      <c r="BI184" s="219">
        <f>IF(N184="nulová",J184,0)</f>
        <v>0</v>
      </c>
      <c r="BJ184" s="20" t="s">
        <v>80</v>
      </c>
      <c r="BK184" s="219">
        <f>ROUND(I184*H184,2)</f>
        <v>0</v>
      </c>
      <c r="BL184" s="20" t="s">
        <v>127</v>
      </c>
      <c r="BM184" s="218" t="s">
        <v>249</v>
      </c>
    </row>
    <row r="185" s="2" customFormat="1">
      <c r="A185" s="41"/>
      <c r="B185" s="42"/>
      <c r="C185" s="43"/>
      <c r="D185" s="220" t="s">
        <v>129</v>
      </c>
      <c r="E185" s="43"/>
      <c r="F185" s="221" t="s">
        <v>250</v>
      </c>
      <c r="G185" s="43"/>
      <c r="H185" s="43"/>
      <c r="I185" s="222"/>
      <c r="J185" s="43"/>
      <c r="K185" s="43"/>
      <c r="L185" s="47"/>
      <c r="M185" s="223"/>
      <c r="N185" s="224"/>
      <c r="O185" s="87"/>
      <c r="P185" s="87"/>
      <c r="Q185" s="87"/>
      <c r="R185" s="87"/>
      <c r="S185" s="87"/>
      <c r="T185" s="88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T185" s="20" t="s">
        <v>129</v>
      </c>
      <c r="AU185" s="20" t="s">
        <v>82</v>
      </c>
    </row>
    <row r="186" s="13" customFormat="1">
      <c r="A186" s="13"/>
      <c r="B186" s="225"/>
      <c r="C186" s="226"/>
      <c r="D186" s="227" t="s">
        <v>131</v>
      </c>
      <c r="E186" s="228" t="s">
        <v>19</v>
      </c>
      <c r="F186" s="229" t="s">
        <v>251</v>
      </c>
      <c r="G186" s="226"/>
      <c r="H186" s="230">
        <v>13.300000000000001</v>
      </c>
      <c r="I186" s="231"/>
      <c r="J186" s="226"/>
      <c r="K186" s="226"/>
      <c r="L186" s="232"/>
      <c r="M186" s="233"/>
      <c r="N186" s="234"/>
      <c r="O186" s="234"/>
      <c r="P186" s="234"/>
      <c r="Q186" s="234"/>
      <c r="R186" s="234"/>
      <c r="S186" s="234"/>
      <c r="T186" s="235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36" t="s">
        <v>131</v>
      </c>
      <c r="AU186" s="236" t="s">
        <v>82</v>
      </c>
      <c r="AV186" s="13" t="s">
        <v>82</v>
      </c>
      <c r="AW186" s="13" t="s">
        <v>33</v>
      </c>
      <c r="AX186" s="13" t="s">
        <v>80</v>
      </c>
      <c r="AY186" s="236" t="s">
        <v>120</v>
      </c>
    </row>
    <row r="187" s="14" customFormat="1">
      <c r="A187" s="14"/>
      <c r="B187" s="237"/>
      <c r="C187" s="238"/>
      <c r="D187" s="227" t="s">
        <v>131</v>
      </c>
      <c r="E187" s="239" t="s">
        <v>19</v>
      </c>
      <c r="F187" s="240" t="s">
        <v>133</v>
      </c>
      <c r="G187" s="238"/>
      <c r="H187" s="239" t="s">
        <v>19</v>
      </c>
      <c r="I187" s="241"/>
      <c r="J187" s="238"/>
      <c r="K187" s="238"/>
      <c r="L187" s="242"/>
      <c r="M187" s="243"/>
      <c r="N187" s="244"/>
      <c r="O187" s="244"/>
      <c r="P187" s="244"/>
      <c r="Q187" s="244"/>
      <c r="R187" s="244"/>
      <c r="S187" s="244"/>
      <c r="T187" s="245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46" t="s">
        <v>131</v>
      </c>
      <c r="AU187" s="246" t="s">
        <v>82</v>
      </c>
      <c r="AV187" s="14" t="s">
        <v>80</v>
      </c>
      <c r="AW187" s="14" t="s">
        <v>33</v>
      </c>
      <c r="AX187" s="14" t="s">
        <v>72</v>
      </c>
      <c r="AY187" s="246" t="s">
        <v>120</v>
      </c>
    </row>
    <row r="188" s="2" customFormat="1" ht="16.5" customHeight="1">
      <c r="A188" s="41"/>
      <c r="B188" s="42"/>
      <c r="C188" s="269" t="s">
        <v>7</v>
      </c>
      <c r="D188" s="269" t="s">
        <v>252</v>
      </c>
      <c r="E188" s="270" t="s">
        <v>253</v>
      </c>
      <c r="F188" s="271" t="s">
        <v>254</v>
      </c>
      <c r="G188" s="272" t="s">
        <v>255</v>
      </c>
      <c r="H188" s="273">
        <v>23.940000000000001</v>
      </c>
      <c r="I188" s="274"/>
      <c r="J188" s="275">
        <f>ROUND(I188*H188,2)</f>
        <v>0</v>
      </c>
      <c r="K188" s="271" t="s">
        <v>19</v>
      </c>
      <c r="L188" s="276"/>
      <c r="M188" s="277" t="s">
        <v>19</v>
      </c>
      <c r="N188" s="278" t="s">
        <v>43</v>
      </c>
      <c r="O188" s="87"/>
      <c r="P188" s="216">
        <f>O188*H188</f>
        <v>0</v>
      </c>
      <c r="Q188" s="216">
        <v>0</v>
      </c>
      <c r="R188" s="216">
        <f>Q188*H188</f>
        <v>0</v>
      </c>
      <c r="S188" s="216">
        <v>0</v>
      </c>
      <c r="T188" s="217">
        <f>S188*H188</f>
        <v>0</v>
      </c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R188" s="218" t="s">
        <v>166</v>
      </c>
      <c r="AT188" s="218" t="s">
        <v>252</v>
      </c>
      <c r="AU188" s="218" t="s">
        <v>82</v>
      </c>
      <c r="AY188" s="20" t="s">
        <v>120</v>
      </c>
      <c r="BE188" s="219">
        <f>IF(N188="základní",J188,0)</f>
        <v>0</v>
      </c>
      <c r="BF188" s="219">
        <f>IF(N188="snížená",J188,0)</f>
        <v>0</v>
      </c>
      <c r="BG188" s="219">
        <f>IF(N188="zákl. přenesená",J188,0)</f>
        <v>0</v>
      </c>
      <c r="BH188" s="219">
        <f>IF(N188="sníž. přenesená",J188,0)</f>
        <v>0</v>
      </c>
      <c r="BI188" s="219">
        <f>IF(N188="nulová",J188,0)</f>
        <v>0</v>
      </c>
      <c r="BJ188" s="20" t="s">
        <v>80</v>
      </c>
      <c r="BK188" s="219">
        <f>ROUND(I188*H188,2)</f>
        <v>0</v>
      </c>
      <c r="BL188" s="20" t="s">
        <v>127</v>
      </c>
      <c r="BM188" s="218" t="s">
        <v>256</v>
      </c>
    </row>
    <row r="189" s="2" customFormat="1">
      <c r="A189" s="41"/>
      <c r="B189" s="42"/>
      <c r="C189" s="43"/>
      <c r="D189" s="227" t="s">
        <v>257</v>
      </c>
      <c r="E189" s="43"/>
      <c r="F189" s="279" t="s">
        <v>258</v>
      </c>
      <c r="G189" s="43"/>
      <c r="H189" s="43"/>
      <c r="I189" s="222"/>
      <c r="J189" s="43"/>
      <c r="K189" s="43"/>
      <c r="L189" s="47"/>
      <c r="M189" s="223"/>
      <c r="N189" s="224"/>
      <c r="O189" s="87"/>
      <c r="P189" s="87"/>
      <c r="Q189" s="87"/>
      <c r="R189" s="87"/>
      <c r="S189" s="87"/>
      <c r="T189" s="88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T189" s="20" t="s">
        <v>257</v>
      </c>
      <c r="AU189" s="20" t="s">
        <v>82</v>
      </c>
    </row>
    <row r="190" s="13" customFormat="1">
      <c r="A190" s="13"/>
      <c r="B190" s="225"/>
      <c r="C190" s="226"/>
      <c r="D190" s="227" t="s">
        <v>131</v>
      </c>
      <c r="E190" s="226"/>
      <c r="F190" s="229" t="s">
        <v>259</v>
      </c>
      <c r="G190" s="226"/>
      <c r="H190" s="230">
        <v>23.940000000000001</v>
      </c>
      <c r="I190" s="231"/>
      <c r="J190" s="226"/>
      <c r="K190" s="226"/>
      <c r="L190" s="232"/>
      <c r="M190" s="233"/>
      <c r="N190" s="234"/>
      <c r="O190" s="234"/>
      <c r="P190" s="234"/>
      <c r="Q190" s="234"/>
      <c r="R190" s="234"/>
      <c r="S190" s="234"/>
      <c r="T190" s="235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36" t="s">
        <v>131</v>
      </c>
      <c r="AU190" s="236" t="s">
        <v>82</v>
      </c>
      <c r="AV190" s="13" t="s">
        <v>82</v>
      </c>
      <c r="AW190" s="13" t="s">
        <v>4</v>
      </c>
      <c r="AX190" s="13" t="s">
        <v>80</v>
      </c>
      <c r="AY190" s="236" t="s">
        <v>120</v>
      </c>
    </row>
    <row r="191" s="2" customFormat="1" ht="55.5" customHeight="1">
      <c r="A191" s="41"/>
      <c r="B191" s="42"/>
      <c r="C191" s="207" t="s">
        <v>260</v>
      </c>
      <c r="D191" s="207" t="s">
        <v>122</v>
      </c>
      <c r="E191" s="208" t="s">
        <v>261</v>
      </c>
      <c r="F191" s="209" t="s">
        <v>262</v>
      </c>
      <c r="G191" s="210" t="s">
        <v>199</v>
      </c>
      <c r="H191" s="211">
        <v>213.50999999999999</v>
      </c>
      <c r="I191" s="212"/>
      <c r="J191" s="213">
        <f>ROUND(I191*H191,2)</f>
        <v>0</v>
      </c>
      <c r="K191" s="209" t="s">
        <v>126</v>
      </c>
      <c r="L191" s="47"/>
      <c r="M191" s="214" t="s">
        <v>19</v>
      </c>
      <c r="N191" s="215" t="s">
        <v>43</v>
      </c>
      <c r="O191" s="87"/>
      <c r="P191" s="216">
        <f>O191*H191</f>
        <v>0</v>
      </c>
      <c r="Q191" s="216">
        <v>0</v>
      </c>
      <c r="R191" s="216">
        <f>Q191*H191</f>
        <v>0</v>
      </c>
      <c r="S191" s="216">
        <v>0</v>
      </c>
      <c r="T191" s="217">
        <f>S191*H191</f>
        <v>0</v>
      </c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R191" s="218" t="s">
        <v>127</v>
      </c>
      <c r="AT191" s="218" t="s">
        <v>122</v>
      </c>
      <c r="AU191" s="218" t="s">
        <v>82</v>
      </c>
      <c r="AY191" s="20" t="s">
        <v>120</v>
      </c>
      <c r="BE191" s="219">
        <f>IF(N191="základní",J191,0)</f>
        <v>0</v>
      </c>
      <c r="BF191" s="219">
        <f>IF(N191="snížená",J191,0)</f>
        <v>0</v>
      </c>
      <c r="BG191" s="219">
        <f>IF(N191="zákl. přenesená",J191,0)</f>
        <v>0</v>
      </c>
      <c r="BH191" s="219">
        <f>IF(N191="sníž. přenesená",J191,0)</f>
        <v>0</v>
      </c>
      <c r="BI191" s="219">
        <f>IF(N191="nulová",J191,0)</f>
        <v>0</v>
      </c>
      <c r="BJ191" s="20" t="s">
        <v>80</v>
      </c>
      <c r="BK191" s="219">
        <f>ROUND(I191*H191,2)</f>
        <v>0</v>
      </c>
      <c r="BL191" s="20" t="s">
        <v>127</v>
      </c>
      <c r="BM191" s="218" t="s">
        <v>263</v>
      </c>
    </row>
    <row r="192" s="2" customFormat="1">
      <c r="A192" s="41"/>
      <c r="B192" s="42"/>
      <c r="C192" s="43"/>
      <c r="D192" s="220" t="s">
        <v>129</v>
      </c>
      <c r="E192" s="43"/>
      <c r="F192" s="221" t="s">
        <v>264</v>
      </c>
      <c r="G192" s="43"/>
      <c r="H192" s="43"/>
      <c r="I192" s="222"/>
      <c r="J192" s="43"/>
      <c r="K192" s="43"/>
      <c r="L192" s="47"/>
      <c r="M192" s="223"/>
      <c r="N192" s="224"/>
      <c r="O192" s="87"/>
      <c r="P192" s="87"/>
      <c r="Q192" s="87"/>
      <c r="R192" s="87"/>
      <c r="S192" s="87"/>
      <c r="T192" s="88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T192" s="20" t="s">
        <v>129</v>
      </c>
      <c r="AU192" s="20" t="s">
        <v>82</v>
      </c>
    </row>
    <row r="193" s="14" customFormat="1">
      <c r="A193" s="14"/>
      <c r="B193" s="237"/>
      <c r="C193" s="238"/>
      <c r="D193" s="227" t="s">
        <v>131</v>
      </c>
      <c r="E193" s="239" t="s">
        <v>19</v>
      </c>
      <c r="F193" s="240" t="s">
        <v>265</v>
      </c>
      <c r="G193" s="238"/>
      <c r="H193" s="239" t="s">
        <v>19</v>
      </c>
      <c r="I193" s="241"/>
      <c r="J193" s="238"/>
      <c r="K193" s="238"/>
      <c r="L193" s="242"/>
      <c r="M193" s="243"/>
      <c r="N193" s="244"/>
      <c r="O193" s="244"/>
      <c r="P193" s="244"/>
      <c r="Q193" s="244"/>
      <c r="R193" s="244"/>
      <c r="S193" s="244"/>
      <c r="T193" s="245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T193" s="246" t="s">
        <v>131</v>
      </c>
      <c r="AU193" s="246" t="s">
        <v>82</v>
      </c>
      <c r="AV193" s="14" t="s">
        <v>80</v>
      </c>
      <c r="AW193" s="14" t="s">
        <v>33</v>
      </c>
      <c r="AX193" s="14" t="s">
        <v>72</v>
      </c>
      <c r="AY193" s="246" t="s">
        <v>120</v>
      </c>
    </row>
    <row r="194" s="13" customFormat="1">
      <c r="A194" s="13"/>
      <c r="B194" s="225"/>
      <c r="C194" s="226"/>
      <c r="D194" s="227" t="s">
        <v>131</v>
      </c>
      <c r="E194" s="228" t="s">
        <v>19</v>
      </c>
      <c r="F194" s="229" t="s">
        <v>266</v>
      </c>
      <c r="G194" s="226"/>
      <c r="H194" s="230">
        <v>213.50999999999999</v>
      </c>
      <c r="I194" s="231"/>
      <c r="J194" s="226"/>
      <c r="K194" s="226"/>
      <c r="L194" s="232"/>
      <c r="M194" s="233"/>
      <c r="N194" s="234"/>
      <c r="O194" s="234"/>
      <c r="P194" s="234"/>
      <c r="Q194" s="234"/>
      <c r="R194" s="234"/>
      <c r="S194" s="234"/>
      <c r="T194" s="235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36" t="s">
        <v>131</v>
      </c>
      <c r="AU194" s="236" t="s">
        <v>82</v>
      </c>
      <c r="AV194" s="13" t="s">
        <v>82</v>
      </c>
      <c r="AW194" s="13" t="s">
        <v>33</v>
      </c>
      <c r="AX194" s="13" t="s">
        <v>80</v>
      </c>
      <c r="AY194" s="236" t="s">
        <v>120</v>
      </c>
    </row>
    <row r="195" s="14" customFormat="1">
      <c r="A195" s="14"/>
      <c r="B195" s="237"/>
      <c r="C195" s="238"/>
      <c r="D195" s="227" t="s">
        <v>131</v>
      </c>
      <c r="E195" s="239" t="s">
        <v>19</v>
      </c>
      <c r="F195" s="240" t="s">
        <v>133</v>
      </c>
      <c r="G195" s="238"/>
      <c r="H195" s="239" t="s">
        <v>19</v>
      </c>
      <c r="I195" s="241"/>
      <c r="J195" s="238"/>
      <c r="K195" s="238"/>
      <c r="L195" s="242"/>
      <c r="M195" s="243"/>
      <c r="N195" s="244"/>
      <c r="O195" s="244"/>
      <c r="P195" s="244"/>
      <c r="Q195" s="244"/>
      <c r="R195" s="244"/>
      <c r="S195" s="244"/>
      <c r="T195" s="245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46" t="s">
        <v>131</v>
      </c>
      <c r="AU195" s="246" t="s">
        <v>82</v>
      </c>
      <c r="AV195" s="14" t="s">
        <v>80</v>
      </c>
      <c r="AW195" s="14" t="s">
        <v>33</v>
      </c>
      <c r="AX195" s="14" t="s">
        <v>72</v>
      </c>
      <c r="AY195" s="246" t="s">
        <v>120</v>
      </c>
    </row>
    <row r="196" s="2" customFormat="1" ht="16.5" customHeight="1">
      <c r="A196" s="41"/>
      <c r="B196" s="42"/>
      <c r="C196" s="269" t="s">
        <v>267</v>
      </c>
      <c r="D196" s="269" t="s">
        <v>252</v>
      </c>
      <c r="E196" s="270" t="s">
        <v>268</v>
      </c>
      <c r="F196" s="271" t="s">
        <v>269</v>
      </c>
      <c r="G196" s="272" t="s">
        <v>255</v>
      </c>
      <c r="H196" s="273">
        <v>427.01999999999998</v>
      </c>
      <c r="I196" s="274"/>
      <c r="J196" s="275">
        <f>ROUND(I196*H196,2)</f>
        <v>0</v>
      </c>
      <c r="K196" s="271" t="s">
        <v>126</v>
      </c>
      <c r="L196" s="276"/>
      <c r="M196" s="277" t="s">
        <v>19</v>
      </c>
      <c r="N196" s="278" t="s">
        <v>43</v>
      </c>
      <c r="O196" s="87"/>
      <c r="P196" s="216">
        <f>O196*H196</f>
        <v>0</v>
      </c>
      <c r="Q196" s="216">
        <v>1</v>
      </c>
      <c r="R196" s="216">
        <f>Q196*H196</f>
        <v>427.01999999999998</v>
      </c>
      <c r="S196" s="216">
        <v>0</v>
      </c>
      <c r="T196" s="217">
        <f>S196*H196</f>
        <v>0</v>
      </c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R196" s="218" t="s">
        <v>166</v>
      </c>
      <c r="AT196" s="218" t="s">
        <v>252</v>
      </c>
      <c r="AU196" s="218" t="s">
        <v>82</v>
      </c>
      <c r="AY196" s="20" t="s">
        <v>120</v>
      </c>
      <c r="BE196" s="219">
        <f>IF(N196="základní",J196,0)</f>
        <v>0</v>
      </c>
      <c r="BF196" s="219">
        <f>IF(N196="snížená",J196,0)</f>
        <v>0</v>
      </c>
      <c r="BG196" s="219">
        <f>IF(N196="zákl. přenesená",J196,0)</f>
        <v>0</v>
      </c>
      <c r="BH196" s="219">
        <f>IF(N196="sníž. přenesená",J196,0)</f>
        <v>0</v>
      </c>
      <c r="BI196" s="219">
        <f>IF(N196="nulová",J196,0)</f>
        <v>0</v>
      </c>
      <c r="BJ196" s="20" t="s">
        <v>80</v>
      </c>
      <c r="BK196" s="219">
        <f>ROUND(I196*H196,2)</f>
        <v>0</v>
      </c>
      <c r="BL196" s="20" t="s">
        <v>127</v>
      </c>
      <c r="BM196" s="218" t="s">
        <v>270</v>
      </c>
    </row>
    <row r="197" s="13" customFormat="1">
      <c r="A197" s="13"/>
      <c r="B197" s="225"/>
      <c r="C197" s="226"/>
      <c r="D197" s="227" t="s">
        <v>131</v>
      </c>
      <c r="E197" s="226"/>
      <c r="F197" s="229" t="s">
        <v>271</v>
      </c>
      <c r="G197" s="226"/>
      <c r="H197" s="230">
        <v>427.01999999999998</v>
      </c>
      <c r="I197" s="231"/>
      <c r="J197" s="226"/>
      <c r="K197" s="226"/>
      <c r="L197" s="232"/>
      <c r="M197" s="233"/>
      <c r="N197" s="234"/>
      <c r="O197" s="234"/>
      <c r="P197" s="234"/>
      <c r="Q197" s="234"/>
      <c r="R197" s="234"/>
      <c r="S197" s="234"/>
      <c r="T197" s="235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36" t="s">
        <v>131</v>
      </c>
      <c r="AU197" s="236" t="s">
        <v>82</v>
      </c>
      <c r="AV197" s="13" t="s">
        <v>82</v>
      </c>
      <c r="AW197" s="13" t="s">
        <v>4</v>
      </c>
      <c r="AX197" s="13" t="s">
        <v>80</v>
      </c>
      <c r="AY197" s="236" t="s">
        <v>120</v>
      </c>
    </row>
    <row r="198" s="2" customFormat="1" ht="44.25" customHeight="1">
      <c r="A198" s="41"/>
      <c r="B198" s="42"/>
      <c r="C198" s="207" t="s">
        <v>272</v>
      </c>
      <c r="D198" s="207" t="s">
        <v>122</v>
      </c>
      <c r="E198" s="208" t="s">
        <v>273</v>
      </c>
      <c r="F198" s="209" t="s">
        <v>274</v>
      </c>
      <c r="G198" s="210" t="s">
        <v>255</v>
      </c>
      <c r="H198" s="211">
        <v>1168.06</v>
      </c>
      <c r="I198" s="212"/>
      <c r="J198" s="213">
        <f>ROUND(I198*H198,2)</f>
        <v>0</v>
      </c>
      <c r="K198" s="209" t="s">
        <v>126</v>
      </c>
      <c r="L198" s="47"/>
      <c r="M198" s="214" t="s">
        <v>19</v>
      </c>
      <c r="N198" s="215" t="s">
        <v>43</v>
      </c>
      <c r="O198" s="87"/>
      <c r="P198" s="216">
        <f>O198*H198</f>
        <v>0</v>
      </c>
      <c r="Q198" s="216">
        <v>0</v>
      </c>
      <c r="R198" s="216">
        <f>Q198*H198</f>
        <v>0</v>
      </c>
      <c r="S198" s="216">
        <v>0</v>
      </c>
      <c r="T198" s="217">
        <f>S198*H198</f>
        <v>0</v>
      </c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R198" s="218" t="s">
        <v>127</v>
      </c>
      <c r="AT198" s="218" t="s">
        <v>122</v>
      </c>
      <c r="AU198" s="218" t="s">
        <v>82</v>
      </c>
      <c r="AY198" s="20" t="s">
        <v>120</v>
      </c>
      <c r="BE198" s="219">
        <f>IF(N198="základní",J198,0)</f>
        <v>0</v>
      </c>
      <c r="BF198" s="219">
        <f>IF(N198="snížená",J198,0)</f>
        <v>0</v>
      </c>
      <c r="BG198" s="219">
        <f>IF(N198="zákl. přenesená",J198,0)</f>
        <v>0</v>
      </c>
      <c r="BH198" s="219">
        <f>IF(N198="sníž. přenesená",J198,0)</f>
        <v>0</v>
      </c>
      <c r="BI198" s="219">
        <f>IF(N198="nulová",J198,0)</f>
        <v>0</v>
      </c>
      <c r="BJ198" s="20" t="s">
        <v>80</v>
      </c>
      <c r="BK198" s="219">
        <f>ROUND(I198*H198,2)</f>
        <v>0</v>
      </c>
      <c r="BL198" s="20" t="s">
        <v>127</v>
      </c>
      <c r="BM198" s="218" t="s">
        <v>275</v>
      </c>
    </row>
    <row r="199" s="2" customFormat="1">
      <c r="A199" s="41"/>
      <c r="B199" s="42"/>
      <c r="C199" s="43"/>
      <c r="D199" s="220" t="s">
        <v>129</v>
      </c>
      <c r="E199" s="43"/>
      <c r="F199" s="221" t="s">
        <v>276</v>
      </c>
      <c r="G199" s="43"/>
      <c r="H199" s="43"/>
      <c r="I199" s="222"/>
      <c r="J199" s="43"/>
      <c r="K199" s="43"/>
      <c r="L199" s="47"/>
      <c r="M199" s="223"/>
      <c r="N199" s="224"/>
      <c r="O199" s="87"/>
      <c r="P199" s="87"/>
      <c r="Q199" s="87"/>
      <c r="R199" s="87"/>
      <c r="S199" s="87"/>
      <c r="T199" s="88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T199" s="20" t="s">
        <v>129</v>
      </c>
      <c r="AU199" s="20" t="s">
        <v>82</v>
      </c>
    </row>
    <row r="200" s="13" customFormat="1">
      <c r="A200" s="13"/>
      <c r="B200" s="225"/>
      <c r="C200" s="226"/>
      <c r="D200" s="227" t="s">
        <v>131</v>
      </c>
      <c r="E200" s="226"/>
      <c r="F200" s="229" t="s">
        <v>277</v>
      </c>
      <c r="G200" s="226"/>
      <c r="H200" s="230">
        <v>1168.06</v>
      </c>
      <c r="I200" s="231"/>
      <c r="J200" s="226"/>
      <c r="K200" s="226"/>
      <c r="L200" s="232"/>
      <c r="M200" s="233"/>
      <c r="N200" s="234"/>
      <c r="O200" s="234"/>
      <c r="P200" s="234"/>
      <c r="Q200" s="234"/>
      <c r="R200" s="234"/>
      <c r="S200" s="234"/>
      <c r="T200" s="235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36" t="s">
        <v>131</v>
      </c>
      <c r="AU200" s="236" t="s">
        <v>82</v>
      </c>
      <c r="AV200" s="13" t="s">
        <v>82</v>
      </c>
      <c r="AW200" s="13" t="s">
        <v>4</v>
      </c>
      <c r="AX200" s="13" t="s">
        <v>80</v>
      </c>
      <c r="AY200" s="236" t="s">
        <v>120</v>
      </c>
    </row>
    <row r="201" s="2" customFormat="1" ht="24.15" customHeight="1">
      <c r="A201" s="41"/>
      <c r="B201" s="42"/>
      <c r="C201" s="207" t="s">
        <v>278</v>
      </c>
      <c r="D201" s="207" t="s">
        <v>122</v>
      </c>
      <c r="E201" s="208" t="s">
        <v>279</v>
      </c>
      <c r="F201" s="209" t="s">
        <v>280</v>
      </c>
      <c r="G201" s="210" t="s">
        <v>199</v>
      </c>
      <c r="H201" s="211">
        <v>34.200000000000003</v>
      </c>
      <c r="I201" s="212"/>
      <c r="J201" s="213">
        <f>ROUND(I201*H201,2)</f>
        <v>0</v>
      </c>
      <c r="K201" s="209" t="s">
        <v>126</v>
      </c>
      <c r="L201" s="47"/>
      <c r="M201" s="214" t="s">
        <v>19</v>
      </c>
      <c r="N201" s="215" t="s">
        <v>43</v>
      </c>
      <c r="O201" s="87"/>
      <c r="P201" s="216">
        <f>O201*H201</f>
        <v>0</v>
      </c>
      <c r="Q201" s="216">
        <v>0</v>
      </c>
      <c r="R201" s="216">
        <f>Q201*H201</f>
        <v>0</v>
      </c>
      <c r="S201" s="216">
        <v>0</v>
      </c>
      <c r="T201" s="217">
        <f>S201*H201</f>
        <v>0</v>
      </c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R201" s="218" t="s">
        <v>127</v>
      </c>
      <c r="AT201" s="218" t="s">
        <v>122</v>
      </c>
      <c r="AU201" s="218" t="s">
        <v>82</v>
      </c>
      <c r="AY201" s="20" t="s">
        <v>120</v>
      </c>
      <c r="BE201" s="219">
        <f>IF(N201="základní",J201,0)</f>
        <v>0</v>
      </c>
      <c r="BF201" s="219">
        <f>IF(N201="snížená",J201,0)</f>
        <v>0</v>
      </c>
      <c r="BG201" s="219">
        <f>IF(N201="zákl. přenesená",J201,0)</f>
        <v>0</v>
      </c>
      <c r="BH201" s="219">
        <f>IF(N201="sníž. přenesená",J201,0)</f>
        <v>0</v>
      </c>
      <c r="BI201" s="219">
        <f>IF(N201="nulová",J201,0)</f>
        <v>0</v>
      </c>
      <c r="BJ201" s="20" t="s">
        <v>80</v>
      </c>
      <c r="BK201" s="219">
        <f>ROUND(I201*H201,2)</f>
        <v>0</v>
      </c>
      <c r="BL201" s="20" t="s">
        <v>127</v>
      </c>
      <c r="BM201" s="218" t="s">
        <v>281</v>
      </c>
    </row>
    <row r="202" s="2" customFormat="1">
      <c r="A202" s="41"/>
      <c r="B202" s="42"/>
      <c r="C202" s="43"/>
      <c r="D202" s="220" t="s">
        <v>129</v>
      </c>
      <c r="E202" s="43"/>
      <c r="F202" s="221" t="s">
        <v>282</v>
      </c>
      <c r="G202" s="43"/>
      <c r="H202" s="43"/>
      <c r="I202" s="222"/>
      <c r="J202" s="43"/>
      <c r="K202" s="43"/>
      <c r="L202" s="47"/>
      <c r="M202" s="223"/>
      <c r="N202" s="224"/>
      <c r="O202" s="87"/>
      <c r="P202" s="87"/>
      <c r="Q202" s="87"/>
      <c r="R202" s="87"/>
      <c r="S202" s="87"/>
      <c r="T202" s="88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T202" s="20" t="s">
        <v>129</v>
      </c>
      <c r="AU202" s="20" t="s">
        <v>82</v>
      </c>
    </row>
    <row r="203" s="14" customFormat="1">
      <c r="A203" s="14"/>
      <c r="B203" s="237"/>
      <c r="C203" s="238"/>
      <c r="D203" s="227" t="s">
        <v>131</v>
      </c>
      <c r="E203" s="239" t="s">
        <v>19</v>
      </c>
      <c r="F203" s="240" t="s">
        <v>232</v>
      </c>
      <c r="G203" s="238"/>
      <c r="H203" s="239" t="s">
        <v>19</v>
      </c>
      <c r="I203" s="241"/>
      <c r="J203" s="238"/>
      <c r="K203" s="238"/>
      <c r="L203" s="242"/>
      <c r="M203" s="243"/>
      <c r="N203" s="244"/>
      <c r="O203" s="244"/>
      <c r="P203" s="244"/>
      <c r="Q203" s="244"/>
      <c r="R203" s="244"/>
      <c r="S203" s="244"/>
      <c r="T203" s="245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T203" s="246" t="s">
        <v>131</v>
      </c>
      <c r="AU203" s="246" t="s">
        <v>82</v>
      </c>
      <c r="AV203" s="14" t="s">
        <v>80</v>
      </c>
      <c r="AW203" s="14" t="s">
        <v>33</v>
      </c>
      <c r="AX203" s="14" t="s">
        <v>72</v>
      </c>
      <c r="AY203" s="246" t="s">
        <v>120</v>
      </c>
    </row>
    <row r="204" s="13" customFormat="1">
      <c r="A204" s="13"/>
      <c r="B204" s="225"/>
      <c r="C204" s="226"/>
      <c r="D204" s="227" t="s">
        <v>131</v>
      </c>
      <c r="E204" s="228" t="s">
        <v>19</v>
      </c>
      <c r="F204" s="229" t="s">
        <v>233</v>
      </c>
      <c r="G204" s="226"/>
      <c r="H204" s="230">
        <v>34.200000000000003</v>
      </c>
      <c r="I204" s="231"/>
      <c r="J204" s="226"/>
      <c r="K204" s="226"/>
      <c r="L204" s="232"/>
      <c r="M204" s="233"/>
      <c r="N204" s="234"/>
      <c r="O204" s="234"/>
      <c r="P204" s="234"/>
      <c r="Q204" s="234"/>
      <c r="R204" s="234"/>
      <c r="S204" s="234"/>
      <c r="T204" s="235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36" t="s">
        <v>131</v>
      </c>
      <c r="AU204" s="236" t="s">
        <v>82</v>
      </c>
      <c r="AV204" s="13" t="s">
        <v>82</v>
      </c>
      <c r="AW204" s="13" t="s">
        <v>33</v>
      </c>
      <c r="AX204" s="13" t="s">
        <v>72</v>
      </c>
      <c r="AY204" s="236" t="s">
        <v>120</v>
      </c>
    </row>
    <row r="205" s="16" customFormat="1">
      <c r="A205" s="16"/>
      <c r="B205" s="258"/>
      <c r="C205" s="259"/>
      <c r="D205" s="227" t="s">
        <v>131</v>
      </c>
      <c r="E205" s="260" t="s">
        <v>19</v>
      </c>
      <c r="F205" s="261" t="s">
        <v>206</v>
      </c>
      <c r="G205" s="259"/>
      <c r="H205" s="262">
        <v>34.200000000000003</v>
      </c>
      <c r="I205" s="263"/>
      <c r="J205" s="259"/>
      <c r="K205" s="259"/>
      <c r="L205" s="264"/>
      <c r="M205" s="265"/>
      <c r="N205" s="266"/>
      <c r="O205" s="266"/>
      <c r="P205" s="266"/>
      <c r="Q205" s="266"/>
      <c r="R205" s="266"/>
      <c r="S205" s="266"/>
      <c r="T205" s="267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T205" s="268" t="s">
        <v>131</v>
      </c>
      <c r="AU205" s="268" t="s">
        <v>82</v>
      </c>
      <c r="AV205" s="16" t="s">
        <v>127</v>
      </c>
      <c r="AW205" s="16" t="s">
        <v>33</v>
      </c>
      <c r="AX205" s="16" t="s">
        <v>80</v>
      </c>
      <c r="AY205" s="268" t="s">
        <v>120</v>
      </c>
    </row>
    <row r="206" s="14" customFormat="1">
      <c r="A206" s="14"/>
      <c r="B206" s="237"/>
      <c r="C206" s="238"/>
      <c r="D206" s="227" t="s">
        <v>131</v>
      </c>
      <c r="E206" s="239" t="s">
        <v>19</v>
      </c>
      <c r="F206" s="240" t="s">
        <v>133</v>
      </c>
      <c r="G206" s="238"/>
      <c r="H206" s="239" t="s">
        <v>19</v>
      </c>
      <c r="I206" s="241"/>
      <c r="J206" s="238"/>
      <c r="K206" s="238"/>
      <c r="L206" s="242"/>
      <c r="M206" s="243"/>
      <c r="N206" s="244"/>
      <c r="O206" s="244"/>
      <c r="P206" s="244"/>
      <c r="Q206" s="244"/>
      <c r="R206" s="244"/>
      <c r="S206" s="244"/>
      <c r="T206" s="245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T206" s="246" t="s">
        <v>131</v>
      </c>
      <c r="AU206" s="246" t="s">
        <v>82</v>
      </c>
      <c r="AV206" s="14" t="s">
        <v>80</v>
      </c>
      <c r="AW206" s="14" t="s">
        <v>33</v>
      </c>
      <c r="AX206" s="14" t="s">
        <v>72</v>
      </c>
      <c r="AY206" s="246" t="s">
        <v>120</v>
      </c>
    </row>
    <row r="207" s="2" customFormat="1" ht="37.8" customHeight="1">
      <c r="A207" s="41"/>
      <c r="B207" s="42"/>
      <c r="C207" s="207" t="s">
        <v>283</v>
      </c>
      <c r="D207" s="207" t="s">
        <v>122</v>
      </c>
      <c r="E207" s="208" t="s">
        <v>284</v>
      </c>
      <c r="F207" s="209" t="s">
        <v>285</v>
      </c>
      <c r="G207" s="210" t="s">
        <v>199</v>
      </c>
      <c r="H207" s="211">
        <v>648.92200000000003</v>
      </c>
      <c r="I207" s="212"/>
      <c r="J207" s="213">
        <f>ROUND(I207*H207,2)</f>
        <v>0</v>
      </c>
      <c r="K207" s="209" t="s">
        <v>126</v>
      </c>
      <c r="L207" s="47"/>
      <c r="M207" s="214" t="s">
        <v>19</v>
      </c>
      <c r="N207" s="215" t="s">
        <v>43</v>
      </c>
      <c r="O207" s="87"/>
      <c r="P207" s="216">
        <f>O207*H207</f>
        <v>0</v>
      </c>
      <c r="Q207" s="216">
        <v>0</v>
      </c>
      <c r="R207" s="216">
        <f>Q207*H207</f>
        <v>0</v>
      </c>
      <c r="S207" s="216">
        <v>0</v>
      </c>
      <c r="T207" s="217">
        <f>S207*H207</f>
        <v>0</v>
      </c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R207" s="218" t="s">
        <v>127</v>
      </c>
      <c r="AT207" s="218" t="s">
        <v>122</v>
      </c>
      <c r="AU207" s="218" t="s">
        <v>82</v>
      </c>
      <c r="AY207" s="20" t="s">
        <v>120</v>
      </c>
      <c r="BE207" s="219">
        <f>IF(N207="základní",J207,0)</f>
        <v>0</v>
      </c>
      <c r="BF207" s="219">
        <f>IF(N207="snížená",J207,0)</f>
        <v>0</v>
      </c>
      <c r="BG207" s="219">
        <f>IF(N207="zákl. přenesená",J207,0)</f>
        <v>0</v>
      </c>
      <c r="BH207" s="219">
        <f>IF(N207="sníž. přenesená",J207,0)</f>
        <v>0</v>
      </c>
      <c r="BI207" s="219">
        <f>IF(N207="nulová",J207,0)</f>
        <v>0</v>
      </c>
      <c r="BJ207" s="20" t="s">
        <v>80</v>
      </c>
      <c r="BK207" s="219">
        <f>ROUND(I207*H207,2)</f>
        <v>0</v>
      </c>
      <c r="BL207" s="20" t="s">
        <v>127</v>
      </c>
      <c r="BM207" s="218" t="s">
        <v>286</v>
      </c>
    </row>
    <row r="208" s="2" customFormat="1">
      <c r="A208" s="41"/>
      <c r="B208" s="42"/>
      <c r="C208" s="43"/>
      <c r="D208" s="220" t="s">
        <v>129</v>
      </c>
      <c r="E208" s="43"/>
      <c r="F208" s="221" t="s">
        <v>287</v>
      </c>
      <c r="G208" s="43"/>
      <c r="H208" s="43"/>
      <c r="I208" s="222"/>
      <c r="J208" s="43"/>
      <c r="K208" s="43"/>
      <c r="L208" s="47"/>
      <c r="M208" s="223"/>
      <c r="N208" s="224"/>
      <c r="O208" s="87"/>
      <c r="P208" s="87"/>
      <c r="Q208" s="87"/>
      <c r="R208" s="87"/>
      <c r="S208" s="87"/>
      <c r="T208" s="88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T208" s="20" t="s">
        <v>129</v>
      </c>
      <c r="AU208" s="20" t="s">
        <v>82</v>
      </c>
    </row>
    <row r="209" s="2" customFormat="1" ht="44.25" customHeight="1">
      <c r="A209" s="41"/>
      <c r="B209" s="42"/>
      <c r="C209" s="207" t="s">
        <v>143</v>
      </c>
      <c r="D209" s="207" t="s">
        <v>122</v>
      </c>
      <c r="E209" s="208" t="s">
        <v>288</v>
      </c>
      <c r="F209" s="209" t="s">
        <v>289</v>
      </c>
      <c r="G209" s="210" t="s">
        <v>199</v>
      </c>
      <c r="H209" s="211">
        <v>53.799999999999997</v>
      </c>
      <c r="I209" s="212"/>
      <c r="J209" s="213">
        <f>ROUND(I209*H209,2)</f>
        <v>0</v>
      </c>
      <c r="K209" s="209" t="s">
        <v>126</v>
      </c>
      <c r="L209" s="47"/>
      <c r="M209" s="214" t="s">
        <v>19</v>
      </c>
      <c r="N209" s="215" t="s">
        <v>43</v>
      </c>
      <c r="O209" s="87"/>
      <c r="P209" s="216">
        <f>O209*H209</f>
        <v>0</v>
      </c>
      <c r="Q209" s="216">
        <v>0</v>
      </c>
      <c r="R209" s="216">
        <f>Q209*H209</f>
        <v>0</v>
      </c>
      <c r="S209" s="216">
        <v>0</v>
      </c>
      <c r="T209" s="217">
        <f>S209*H209</f>
        <v>0</v>
      </c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R209" s="218" t="s">
        <v>127</v>
      </c>
      <c r="AT209" s="218" t="s">
        <v>122</v>
      </c>
      <c r="AU209" s="218" t="s">
        <v>82</v>
      </c>
      <c r="AY209" s="20" t="s">
        <v>120</v>
      </c>
      <c r="BE209" s="219">
        <f>IF(N209="základní",J209,0)</f>
        <v>0</v>
      </c>
      <c r="BF209" s="219">
        <f>IF(N209="snížená",J209,0)</f>
        <v>0</v>
      </c>
      <c r="BG209" s="219">
        <f>IF(N209="zákl. přenesená",J209,0)</f>
        <v>0</v>
      </c>
      <c r="BH209" s="219">
        <f>IF(N209="sníž. přenesená",J209,0)</f>
        <v>0</v>
      </c>
      <c r="BI209" s="219">
        <f>IF(N209="nulová",J209,0)</f>
        <v>0</v>
      </c>
      <c r="BJ209" s="20" t="s">
        <v>80</v>
      </c>
      <c r="BK209" s="219">
        <f>ROUND(I209*H209,2)</f>
        <v>0</v>
      </c>
      <c r="BL209" s="20" t="s">
        <v>127</v>
      </c>
      <c r="BM209" s="218" t="s">
        <v>290</v>
      </c>
    </row>
    <row r="210" s="2" customFormat="1">
      <c r="A210" s="41"/>
      <c r="B210" s="42"/>
      <c r="C210" s="43"/>
      <c r="D210" s="220" t="s">
        <v>129</v>
      </c>
      <c r="E210" s="43"/>
      <c r="F210" s="221" t="s">
        <v>291</v>
      </c>
      <c r="G210" s="43"/>
      <c r="H210" s="43"/>
      <c r="I210" s="222"/>
      <c r="J210" s="43"/>
      <c r="K210" s="43"/>
      <c r="L210" s="47"/>
      <c r="M210" s="223"/>
      <c r="N210" s="224"/>
      <c r="O210" s="87"/>
      <c r="P210" s="87"/>
      <c r="Q210" s="87"/>
      <c r="R210" s="87"/>
      <c r="S210" s="87"/>
      <c r="T210" s="88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T210" s="20" t="s">
        <v>129</v>
      </c>
      <c r="AU210" s="20" t="s">
        <v>82</v>
      </c>
    </row>
    <row r="211" s="14" customFormat="1">
      <c r="A211" s="14"/>
      <c r="B211" s="237"/>
      <c r="C211" s="238"/>
      <c r="D211" s="227" t="s">
        <v>131</v>
      </c>
      <c r="E211" s="239" t="s">
        <v>19</v>
      </c>
      <c r="F211" s="240" t="s">
        <v>218</v>
      </c>
      <c r="G211" s="238"/>
      <c r="H211" s="239" t="s">
        <v>19</v>
      </c>
      <c r="I211" s="241"/>
      <c r="J211" s="238"/>
      <c r="K211" s="238"/>
      <c r="L211" s="242"/>
      <c r="M211" s="243"/>
      <c r="N211" s="244"/>
      <c r="O211" s="244"/>
      <c r="P211" s="244"/>
      <c r="Q211" s="244"/>
      <c r="R211" s="244"/>
      <c r="S211" s="244"/>
      <c r="T211" s="245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T211" s="246" t="s">
        <v>131</v>
      </c>
      <c r="AU211" s="246" t="s">
        <v>82</v>
      </c>
      <c r="AV211" s="14" t="s">
        <v>80</v>
      </c>
      <c r="AW211" s="14" t="s">
        <v>33</v>
      </c>
      <c r="AX211" s="14" t="s">
        <v>72</v>
      </c>
      <c r="AY211" s="246" t="s">
        <v>120</v>
      </c>
    </row>
    <row r="212" s="13" customFormat="1">
      <c r="A212" s="13"/>
      <c r="B212" s="225"/>
      <c r="C212" s="226"/>
      <c r="D212" s="227" t="s">
        <v>131</v>
      </c>
      <c r="E212" s="228" t="s">
        <v>19</v>
      </c>
      <c r="F212" s="229" t="s">
        <v>292</v>
      </c>
      <c r="G212" s="226"/>
      <c r="H212" s="230">
        <v>53.799999999999997</v>
      </c>
      <c r="I212" s="231"/>
      <c r="J212" s="226"/>
      <c r="K212" s="226"/>
      <c r="L212" s="232"/>
      <c r="M212" s="233"/>
      <c r="N212" s="234"/>
      <c r="O212" s="234"/>
      <c r="P212" s="234"/>
      <c r="Q212" s="234"/>
      <c r="R212" s="234"/>
      <c r="S212" s="234"/>
      <c r="T212" s="235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36" t="s">
        <v>131</v>
      </c>
      <c r="AU212" s="236" t="s">
        <v>82</v>
      </c>
      <c r="AV212" s="13" t="s">
        <v>82</v>
      </c>
      <c r="AW212" s="13" t="s">
        <v>33</v>
      </c>
      <c r="AX212" s="13" t="s">
        <v>80</v>
      </c>
      <c r="AY212" s="236" t="s">
        <v>120</v>
      </c>
    </row>
    <row r="213" s="14" customFormat="1">
      <c r="A213" s="14"/>
      <c r="B213" s="237"/>
      <c r="C213" s="238"/>
      <c r="D213" s="227" t="s">
        <v>131</v>
      </c>
      <c r="E213" s="239" t="s">
        <v>19</v>
      </c>
      <c r="F213" s="240" t="s">
        <v>133</v>
      </c>
      <c r="G213" s="238"/>
      <c r="H213" s="239" t="s">
        <v>19</v>
      </c>
      <c r="I213" s="241"/>
      <c r="J213" s="238"/>
      <c r="K213" s="238"/>
      <c r="L213" s="242"/>
      <c r="M213" s="243"/>
      <c r="N213" s="244"/>
      <c r="O213" s="244"/>
      <c r="P213" s="244"/>
      <c r="Q213" s="244"/>
      <c r="R213" s="244"/>
      <c r="S213" s="244"/>
      <c r="T213" s="245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46" t="s">
        <v>131</v>
      </c>
      <c r="AU213" s="246" t="s">
        <v>82</v>
      </c>
      <c r="AV213" s="14" t="s">
        <v>80</v>
      </c>
      <c r="AW213" s="14" t="s">
        <v>33</v>
      </c>
      <c r="AX213" s="14" t="s">
        <v>72</v>
      </c>
      <c r="AY213" s="246" t="s">
        <v>120</v>
      </c>
    </row>
    <row r="214" s="2" customFormat="1" ht="16.5" customHeight="1">
      <c r="A214" s="41"/>
      <c r="B214" s="42"/>
      <c r="C214" s="207" t="s">
        <v>293</v>
      </c>
      <c r="D214" s="207" t="s">
        <v>122</v>
      </c>
      <c r="E214" s="208" t="s">
        <v>294</v>
      </c>
      <c r="F214" s="209" t="s">
        <v>295</v>
      </c>
      <c r="G214" s="210" t="s">
        <v>199</v>
      </c>
      <c r="H214" s="211">
        <v>38.25</v>
      </c>
      <c r="I214" s="212"/>
      <c r="J214" s="213">
        <f>ROUND(I214*H214,2)</f>
        <v>0</v>
      </c>
      <c r="K214" s="209" t="s">
        <v>19</v>
      </c>
      <c r="L214" s="47"/>
      <c r="M214" s="214" t="s">
        <v>19</v>
      </c>
      <c r="N214" s="215" t="s">
        <v>43</v>
      </c>
      <c r="O214" s="87"/>
      <c r="P214" s="216">
        <f>O214*H214</f>
        <v>0</v>
      </c>
      <c r="Q214" s="216">
        <v>0</v>
      </c>
      <c r="R214" s="216">
        <f>Q214*H214</f>
        <v>0</v>
      </c>
      <c r="S214" s="216">
        <v>0</v>
      </c>
      <c r="T214" s="217">
        <f>S214*H214</f>
        <v>0</v>
      </c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R214" s="218" t="s">
        <v>127</v>
      </c>
      <c r="AT214" s="218" t="s">
        <v>122</v>
      </c>
      <c r="AU214" s="218" t="s">
        <v>82</v>
      </c>
      <c r="AY214" s="20" t="s">
        <v>120</v>
      </c>
      <c r="BE214" s="219">
        <f>IF(N214="základní",J214,0)</f>
        <v>0</v>
      </c>
      <c r="BF214" s="219">
        <f>IF(N214="snížená",J214,0)</f>
        <v>0</v>
      </c>
      <c r="BG214" s="219">
        <f>IF(N214="zákl. přenesená",J214,0)</f>
        <v>0</v>
      </c>
      <c r="BH214" s="219">
        <f>IF(N214="sníž. přenesená",J214,0)</f>
        <v>0</v>
      </c>
      <c r="BI214" s="219">
        <f>IF(N214="nulová",J214,0)</f>
        <v>0</v>
      </c>
      <c r="BJ214" s="20" t="s">
        <v>80</v>
      </c>
      <c r="BK214" s="219">
        <f>ROUND(I214*H214,2)</f>
        <v>0</v>
      </c>
      <c r="BL214" s="20" t="s">
        <v>127</v>
      </c>
      <c r="BM214" s="218" t="s">
        <v>296</v>
      </c>
    </row>
    <row r="215" s="13" customFormat="1">
      <c r="A215" s="13"/>
      <c r="B215" s="225"/>
      <c r="C215" s="226"/>
      <c r="D215" s="227" t="s">
        <v>131</v>
      </c>
      <c r="E215" s="228" t="s">
        <v>19</v>
      </c>
      <c r="F215" s="229" t="s">
        <v>226</v>
      </c>
      <c r="G215" s="226"/>
      <c r="H215" s="230">
        <v>38.25</v>
      </c>
      <c r="I215" s="231"/>
      <c r="J215" s="226"/>
      <c r="K215" s="226"/>
      <c r="L215" s="232"/>
      <c r="M215" s="233"/>
      <c r="N215" s="234"/>
      <c r="O215" s="234"/>
      <c r="P215" s="234"/>
      <c r="Q215" s="234"/>
      <c r="R215" s="234"/>
      <c r="S215" s="234"/>
      <c r="T215" s="235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36" t="s">
        <v>131</v>
      </c>
      <c r="AU215" s="236" t="s">
        <v>82</v>
      </c>
      <c r="AV215" s="13" t="s">
        <v>82</v>
      </c>
      <c r="AW215" s="13" t="s">
        <v>33</v>
      </c>
      <c r="AX215" s="13" t="s">
        <v>80</v>
      </c>
      <c r="AY215" s="236" t="s">
        <v>120</v>
      </c>
    </row>
    <row r="216" s="14" customFormat="1">
      <c r="A216" s="14"/>
      <c r="B216" s="237"/>
      <c r="C216" s="238"/>
      <c r="D216" s="227" t="s">
        <v>131</v>
      </c>
      <c r="E216" s="239" t="s">
        <v>19</v>
      </c>
      <c r="F216" s="240" t="s">
        <v>133</v>
      </c>
      <c r="G216" s="238"/>
      <c r="H216" s="239" t="s">
        <v>19</v>
      </c>
      <c r="I216" s="241"/>
      <c r="J216" s="238"/>
      <c r="K216" s="238"/>
      <c r="L216" s="242"/>
      <c r="M216" s="243"/>
      <c r="N216" s="244"/>
      <c r="O216" s="244"/>
      <c r="P216" s="244"/>
      <c r="Q216" s="244"/>
      <c r="R216" s="244"/>
      <c r="S216" s="244"/>
      <c r="T216" s="245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46" t="s">
        <v>131</v>
      </c>
      <c r="AU216" s="246" t="s">
        <v>82</v>
      </c>
      <c r="AV216" s="14" t="s">
        <v>80</v>
      </c>
      <c r="AW216" s="14" t="s">
        <v>33</v>
      </c>
      <c r="AX216" s="14" t="s">
        <v>72</v>
      </c>
      <c r="AY216" s="246" t="s">
        <v>120</v>
      </c>
    </row>
    <row r="217" s="2" customFormat="1" ht="55.5" customHeight="1">
      <c r="A217" s="41"/>
      <c r="B217" s="42"/>
      <c r="C217" s="207" t="s">
        <v>297</v>
      </c>
      <c r="D217" s="207" t="s">
        <v>122</v>
      </c>
      <c r="E217" s="208" t="s">
        <v>298</v>
      </c>
      <c r="F217" s="209" t="s">
        <v>299</v>
      </c>
      <c r="G217" s="210" t="s">
        <v>125</v>
      </c>
      <c r="H217" s="211">
        <v>180.75</v>
      </c>
      <c r="I217" s="212"/>
      <c r="J217" s="213">
        <f>ROUND(I217*H217,2)</f>
        <v>0</v>
      </c>
      <c r="K217" s="209" t="s">
        <v>126</v>
      </c>
      <c r="L217" s="47"/>
      <c r="M217" s="214" t="s">
        <v>19</v>
      </c>
      <c r="N217" s="215" t="s">
        <v>43</v>
      </c>
      <c r="O217" s="87"/>
      <c r="P217" s="216">
        <f>O217*H217</f>
        <v>0</v>
      </c>
      <c r="Q217" s="216">
        <v>0</v>
      </c>
      <c r="R217" s="216">
        <f>Q217*H217</f>
        <v>0</v>
      </c>
      <c r="S217" s="216">
        <v>0</v>
      </c>
      <c r="T217" s="217">
        <f>S217*H217</f>
        <v>0</v>
      </c>
      <c r="U217" s="41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R217" s="218" t="s">
        <v>127</v>
      </c>
      <c r="AT217" s="218" t="s">
        <v>122</v>
      </c>
      <c r="AU217" s="218" t="s">
        <v>82</v>
      </c>
      <c r="AY217" s="20" t="s">
        <v>120</v>
      </c>
      <c r="BE217" s="219">
        <f>IF(N217="základní",J217,0)</f>
        <v>0</v>
      </c>
      <c r="BF217" s="219">
        <f>IF(N217="snížená",J217,0)</f>
        <v>0</v>
      </c>
      <c r="BG217" s="219">
        <f>IF(N217="zákl. přenesená",J217,0)</f>
        <v>0</v>
      </c>
      <c r="BH217" s="219">
        <f>IF(N217="sníž. přenesená",J217,0)</f>
        <v>0</v>
      </c>
      <c r="BI217" s="219">
        <f>IF(N217="nulová",J217,0)</f>
        <v>0</v>
      </c>
      <c r="BJ217" s="20" t="s">
        <v>80</v>
      </c>
      <c r="BK217" s="219">
        <f>ROUND(I217*H217,2)</f>
        <v>0</v>
      </c>
      <c r="BL217" s="20" t="s">
        <v>127</v>
      </c>
      <c r="BM217" s="218" t="s">
        <v>300</v>
      </c>
    </row>
    <row r="218" s="2" customFormat="1">
      <c r="A218" s="41"/>
      <c r="B218" s="42"/>
      <c r="C218" s="43"/>
      <c r="D218" s="220" t="s">
        <v>129</v>
      </c>
      <c r="E218" s="43"/>
      <c r="F218" s="221" t="s">
        <v>301</v>
      </c>
      <c r="G218" s="43"/>
      <c r="H218" s="43"/>
      <c r="I218" s="222"/>
      <c r="J218" s="43"/>
      <c r="K218" s="43"/>
      <c r="L218" s="47"/>
      <c r="M218" s="223"/>
      <c r="N218" s="224"/>
      <c r="O218" s="87"/>
      <c r="P218" s="87"/>
      <c r="Q218" s="87"/>
      <c r="R218" s="87"/>
      <c r="S218" s="87"/>
      <c r="T218" s="88"/>
      <c r="U218" s="41"/>
      <c r="V218" s="41"/>
      <c r="W218" s="41"/>
      <c r="X218" s="41"/>
      <c r="Y218" s="41"/>
      <c r="Z218" s="41"/>
      <c r="AA218" s="41"/>
      <c r="AB218" s="41"/>
      <c r="AC218" s="41"/>
      <c r="AD218" s="41"/>
      <c r="AE218" s="41"/>
      <c r="AT218" s="20" t="s">
        <v>129</v>
      </c>
      <c r="AU218" s="20" t="s">
        <v>82</v>
      </c>
    </row>
    <row r="219" s="13" customFormat="1">
      <c r="A219" s="13"/>
      <c r="B219" s="225"/>
      <c r="C219" s="226"/>
      <c r="D219" s="227" t="s">
        <v>131</v>
      </c>
      <c r="E219" s="228" t="s">
        <v>19</v>
      </c>
      <c r="F219" s="229" t="s">
        <v>302</v>
      </c>
      <c r="G219" s="226"/>
      <c r="H219" s="230">
        <v>180.75</v>
      </c>
      <c r="I219" s="231"/>
      <c r="J219" s="226"/>
      <c r="K219" s="226"/>
      <c r="L219" s="232"/>
      <c r="M219" s="233"/>
      <c r="N219" s="234"/>
      <c r="O219" s="234"/>
      <c r="P219" s="234"/>
      <c r="Q219" s="234"/>
      <c r="R219" s="234"/>
      <c r="S219" s="234"/>
      <c r="T219" s="235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36" t="s">
        <v>131</v>
      </c>
      <c r="AU219" s="236" t="s">
        <v>82</v>
      </c>
      <c r="AV219" s="13" t="s">
        <v>82</v>
      </c>
      <c r="AW219" s="13" t="s">
        <v>33</v>
      </c>
      <c r="AX219" s="13" t="s">
        <v>80</v>
      </c>
      <c r="AY219" s="236" t="s">
        <v>120</v>
      </c>
    </row>
    <row r="220" s="14" customFormat="1">
      <c r="A220" s="14"/>
      <c r="B220" s="237"/>
      <c r="C220" s="238"/>
      <c r="D220" s="227" t="s">
        <v>131</v>
      </c>
      <c r="E220" s="239" t="s">
        <v>19</v>
      </c>
      <c r="F220" s="240" t="s">
        <v>133</v>
      </c>
      <c r="G220" s="238"/>
      <c r="H220" s="239" t="s">
        <v>19</v>
      </c>
      <c r="I220" s="241"/>
      <c r="J220" s="238"/>
      <c r="K220" s="238"/>
      <c r="L220" s="242"/>
      <c r="M220" s="243"/>
      <c r="N220" s="244"/>
      <c r="O220" s="244"/>
      <c r="P220" s="244"/>
      <c r="Q220" s="244"/>
      <c r="R220" s="244"/>
      <c r="S220" s="244"/>
      <c r="T220" s="245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46" t="s">
        <v>131</v>
      </c>
      <c r="AU220" s="246" t="s">
        <v>82</v>
      </c>
      <c r="AV220" s="14" t="s">
        <v>80</v>
      </c>
      <c r="AW220" s="14" t="s">
        <v>33</v>
      </c>
      <c r="AX220" s="14" t="s">
        <v>72</v>
      </c>
      <c r="AY220" s="246" t="s">
        <v>120</v>
      </c>
    </row>
    <row r="221" s="2" customFormat="1" ht="55.5" customHeight="1">
      <c r="A221" s="41"/>
      <c r="B221" s="42"/>
      <c r="C221" s="207" t="s">
        <v>177</v>
      </c>
      <c r="D221" s="207" t="s">
        <v>122</v>
      </c>
      <c r="E221" s="208" t="s">
        <v>303</v>
      </c>
      <c r="F221" s="209" t="s">
        <v>304</v>
      </c>
      <c r="G221" s="210" t="s">
        <v>125</v>
      </c>
      <c r="H221" s="211">
        <v>74.25</v>
      </c>
      <c r="I221" s="212"/>
      <c r="J221" s="213">
        <f>ROUND(I221*H221,2)</f>
        <v>0</v>
      </c>
      <c r="K221" s="209" t="s">
        <v>126</v>
      </c>
      <c r="L221" s="47"/>
      <c r="M221" s="214" t="s">
        <v>19</v>
      </c>
      <c r="N221" s="215" t="s">
        <v>43</v>
      </c>
      <c r="O221" s="87"/>
      <c r="P221" s="216">
        <f>O221*H221</f>
        <v>0</v>
      </c>
      <c r="Q221" s="216">
        <v>0</v>
      </c>
      <c r="R221" s="216">
        <f>Q221*H221</f>
        <v>0</v>
      </c>
      <c r="S221" s="216">
        <v>0</v>
      </c>
      <c r="T221" s="217">
        <f>S221*H221</f>
        <v>0</v>
      </c>
      <c r="U221" s="41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R221" s="218" t="s">
        <v>127</v>
      </c>
      <c r="AT221" s="218" t="s">
        <v>122</v>
      </c>
      <c r="AU221" s="218" t="s">
        <v>82</v>
      </c>
      <c r="AY221" s="20" t="s">
        <v>120</v>
      </c>
      <c r="BE221" s="219">
        <f>IF(N221="základní",J221,0)</f>
        <v>0</v>
      </c>
      <c r="BF221" s="219">
        <f>IF(N221="snížená",J221,0)</f>
        <v>0</v>
      </c>
      <c r="BG221" s="219">
        <f>IF(N221="zákl. přenesená",J221,0)</f>
        <v>0</v>
      </c>
      <c r="BH221" s="219">
        <f>IF(N221="sníž. přenesená",J221,0)</f>
        <v>0</v>
      </c>
      <c r="BI221" s="219">
        <f>IF(N221="nulová",J221,0)</f>
        <v>0</v>
      </c>
      <c r="BJ221" s="20" t="s">
        <v>80</v>
      </c>
      <c r="BK221" s="219">
        <f>ROUND(I221*H221,2)</f>
        <v>0</v>
      </c>
      <c r="BL221" s="20" t="s">
        <v>127</v>
      </c>
      <c r="BM221" s="218" t="s">
        <v>305</v>
      </c>
    </row>
    <row r="222" s="2" customFormat="1">
      <c r="A222" s="41"/>
      <c r="B222" s="42"/>
      <c r="C222" s="43"/>
      <c r="D222" s="220" t="s">
        <v>129</v>
      </c>
      <c r="E222" s="43"/>
      <c r="F222" s="221" t="s">
        <v>306</v>
      </c>
      <c r="G222" s="43"/>
      <c r="H222" s="43"/>
      <c r="I222" s="222"/>
      <c r="J222" s="43"/>
      <c r="K222" s="43"/>
      <c r="L222" s="47"/>
      <c r="M222" s="223"/>
      <c r="N222" s="224"/>
      <c r="O222" s="87"/>
      <c r="P222" s="87"/>
      <c r="Q222" s="87"/>
      <c r="R222" s="87"/>
      <c r="S222" s="87"/>
      <c r="T222" s="88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  <c r="AT222" s="20" t="s">
        <v>129</v>
      </c>
      <c r="AU222" s="20" t="s">
        <v>82</v>
      </c>
    </row>
    <row r="223" s="13" customFormat="1">
      <c r="A223" s="13"/>
      <c r="B223" s="225"/>
      <c r="C223" s="226"/>
      <c r="D223" s="227" t="s">
        <v>131</v>
      </c>
      <c r="E223" s="228" t="s">
        <v>19</v>
      </c>
      <c r="F223" s="229" t="s">
        <v>307</v>
      </c>
      <c r="G223" s="226"/>
      <c r="H223" s="230">
        <v>74.25</v>
      </c>
      <c r="I223" s="231"/>
      <c r="J223" s="226"/>
      <c r="K223" s="226"/>
      <c r="L223" s="232"/>
      <c r="M223" s="233"/>
      <c r="N223" s="234"/>
      <c r="O223" s="234"/>
      <c r="P223" s="234"/>
      <c r="Q223" s="234"/>
      <c r="R223" s="234"/>
      <c r="S223" s="234"/>
      <c r="T223" s="235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36" t="s">
        <v>131</v>
      </c>
      <c r="AU223" s="236" t="s">
        <v>82</v>
      </c>
      <c r="AV223" s="13" t="s">
        <v>82</v>
      </c>
      <c r="AW223" s="13" t="s">
        <v>33</v>
      </c>
      <c r="AX223" s="13" t="s">
        <v>80</v>
      </c>
      <c r="AY223" s="236" t="s">
        <v>120</v>
      </c>
    </row>
    <row r="224" s="14" customFormat="1">
      <c r="A224" s="14"/>
      <c r="B224" s="237"/>
      <c r="C224" s="238"/>
      <c r="D224" s="227" t="s">
        <v>131</v>
      </c>
      <c r="E224" s="239" t="s">
        <v>19</v>
      </c>
      <c r="F224" s="240" t="s">
        <v>133</v>
      </c>
      <c r="G224" s="238"/>
      <c r="H224" s="239" t="s">
        <v>19</v>
      </c>
      <c r="I224" s="241"/>
      <c r="J224" s="238"/>
      <c r="K224" s="238"/>
      <c r="L224" s="242"/>
      <c r="M224" s="243"/>
      <c r="N224" s="244"/>
      <c r="O224" s="244"/>
      <c r="P224" s="244"/>
      <c r="Q224" s="244"/>
      <c r="R224" s="244"/>
      <c r="S224" s="244"/>
      <c r="T224" s="245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T224" s="246" t="s">
        <v>131</v>
      </c>
      <c r="AU224" s="246" t="s">
        <v>82</v>
      </c>
      <c r="AV224" s="14" t="s">
        <v>80</v>
      </c>
      <c r="AW224" s="14" t="s">
        <v>33</v>
      </c>
      <c r="AX224" s="14" t="s">
        <v>72</v>
      </c>
      <c r="AY224" s="246" t="s">
        <v>120</v>
      </c>
    </row>
    <row r="225" s="2" customFormat="1" ht="37.8" customHeight="1">
      <c r="A225" s="41"/>
      <c r="B225" s="42"/>
      <c r="C225" s="207" t="s">
        <v>308</v>
      </c>
      <c r="D225" s="207" t="s">
        <v>122</v>
      </c>
      <c r="E225" s="208" t="s">
        <v>309</v>
      </c>
      <c r="F225" s="209" t="s">
        <v>310</v>
      </c>
      <c r="G225" s="210" t="s">
        <v>125</v>
      </c>
      <c r="H225" s="211">
        <v>180.75</v>
      </c>
      <c r="I225" s="212"/>
      <c r="J225" s="213">
        <f>ROUND(I225*H225,2)</f>
        <v>0</v>
      </c>
      <c r="K225" s="209" t="s">
        <v>126</v>
      </c>
      <c r="L225" s="47"/>
      <c r="M225" s="214" t="s">
        <v>19</v>
      </c>
      <c r="N225" s="215" t="s">
        <v>43</v>
      </c>
      <c r="O225" s="87"/>
      <c r="P225" s="216">
        <f>O225*H225</f>
        <v>0</v>
      </c>
      <c r="Q225" s="216">
        <v>0</v>
      </c>
      <c r="R225" s="216">
        <f>Q225*H225</f>
        <v>0</v>
      </c>
      <c r="S225" s="216">
        <v>0</v>
      </c>
      <c r="T225" s="217">
        <f>S225*H225</f>
        <v>0</v>
      </c>
      <c r="U225" s="41"/>
      <c r="V225" s="41"/>
      <c r="W225" s="41"/>
      <c r="X225" s="41"/>
      <c r="Y225" s="41"/>
      <c r="Z225" s="41"/>
      <c r="AA225" s="41"/>
      <c r="AB225" s="41"/>
      <c r="AC225" s="41"/>
      <c r="AD225" s="41"/>
      <c r="AE225" s="41"/>
      <c r="AR225" s="218" t="s">
        <v>127</v>
      </c>
      <c r="AT225" s="218" t="s">
        <v>122</v>
      </c>
      <c r="AU225" s="218" t="s">
        <v>82</v>
      </c>
      <c r="AY225" s="20" t="s">
        <v>120</v>
      </c>
      <c r="BE225" s="219">
        <f>IF(N225="základní",J225,0)</f>
        <v>0</v>
      </c>
      <c r="BF225" s="219">
        <f>IF(N225="snížená",J225,0)</f>
        <v>0</v>
      </c>
      <c r="BG225" s="219">
        <f>IF(N225="zákl. přenesená",J225,0)</f>
        <v>0</v>
      </c>
      <c r="BH225" s="219">
        <f>IF(N225="sníž. přenesená",J225,0)</f>
        <v>0</v>
      </c>
      <c r="BI225" s="219">
        <f>IF(N225="nulová",J225,0)</f>
        <v>0</v>
      </c>
      <c r="BJ225" s="20" t="s">
        <v>80</v>
      </c>
      <c r="BK225" s="219">
        <f>ROUND(I225*H225,2)</f>
        <v>0</v>
      </c>
      <c r="BL225" s="20" t="s">
        <v>127</v>
      </c>
      <c r="BM225" s="218" t="s">
        <v>311</v>
      </c>
    </row>
    <row r="226" s="2" customFormat="1">
      <c r="A226" s="41"/>
      <c r="B226" s="42"/>
      <c r="C226" s="43"/>
      <c r="D226" s="220" t="s">
        <v>129</v>
      </c>
      <c r="E226" s="43"/>
      <c r="F226" s="221" t="s">
        <v>312</v>
      </c>
      <c r="G226" s="43"/>
      <c r="H226" s="43"/>
      <c r="I226" s="222"/>
      <c r="J226" s="43"/>
      <c r="K226" s="43"/>
      <c r="L226" s="47"/>
      <c r="M226" s="223"/>
      <c r="N226" s="224"/>
      <c r="O226" s="87"/>
      <c r="P226" s="87"/>
      <c r="Q226" s="87"/>
      <c r="R226" s="87"/>
      <c r="S226" s="87"/>
      <c r="T226" s="88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T226" s="20" t="s">
        <v>129</v>
      </c>
      <c r="AU226" s="20" t="s">
        <v>82</v>
      </c>
    </row>
    <row r="227" s="13" customFormat="1">
      <c r="A227" s="13"/>
      <c r="B227" s="225"/>
      <c r="C227" s="226"/>
      <c r="D227" s="227" t="s">
        <v>131</v>
      </c>
      <c r="E227" s="228" t="s">
        <v>19</v>
      </c>
      <c r="F227" s="229" t="s">
        <v>302</v>
      </c>
      <c r="G227" s="226"/>
      <c r="H227" s="230">
        <v>180.75</v>
      </c>
      <c r="I227" s="231"/>
      <c r="J227" s="226"/>
      <c r="K227" s="226"/>
      <c r="L227" s="232"/>
      <c r="M227" s="233"/>
      <c r="N227" s="234"/>
      <c r="O227" s="234"/>
      <c r="P227" s="234"/>
      <c r="Q227" s="234"/>
      <c r="R227" s="234"/>
      <c r="S227" s="234"/>
      <c r="T227" s="235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36" t="s">
        <v>131</v>
      </c>
      <c r="AU227" s="236" t="s">
        <v>82</v>
      </c>
      <c r="AV227" s="13" t="s">
        <v>82</v>
      </c>
      <c r="AW227" s="13" t="s">
        <v>33</v>
      </c>
      <c r="AX227" s="13" t="s">
        <v>80</v>
      </c>
      <c r="AY227" s="236" t="s">
        <v>120</v>
      </c>
    </row>
    <row r="228" s="14" customFormat="1">
      <c r="A228" s="14"/>
      <c r="B228" s="237"/>
      <c r="C228" s="238"/>
      <c r="D228" s="227" t="s">
        <v>131</v>
      </c>
      <c r="E228" s="239" t="s">
        <v>19</v>
      </c>
      <c r="F228" s="240" t="s">
        <v>133</v>
      </c>
      <c r="G228" s="238"/>
      <c r="H228" s="239" t="s">
        <v>19</v>
      </c>
      <c r="I228" s="241"/>
      <c r="J228" s="238"/>
      <c r="K228" s="238"/>
      <c r="L228" s="242"/>
      <c r="M228" s="243"/>
      <c r="N228" s="244"/>
      <c r="O228" s="244"/>
      <c r="P228" s="244"/>
      <c r="Q228" s="244"/>
      <c r="R228" s="244"/>
      <c r="S228" s="244"/>
      <c r="T228" s="245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T228" s="246" t="s">
        <v>131</v>
      </c>
      <c r="AU228" s="246" t="s">
        <v>82</v>
      </c>
      <c r="AV228" s="14" t="s">
        <v>80</v>
      </c>
      <c r="AW228" s="14" t="s">
        <v>33</v>
      </c>
      <c r="AX228" s="14" t="s">
        <v>72</v>
      </c>
      <c r="AY228" s="246" t="s">
        <v>120</v>
      </c>
    </row>
    <row r="229" s="2" customFormat="1" ht="37.8" customHeight="1">
      <c r="A229" s="41"/>
      <c r="B229" s="42"/>
      <c r="C229" s="207" t="s">
        <v>313</v>
      </c>
      <c r="D229" s="207" t="s">
        <v>122</v>
      </c>
      <c r="E229" s="208" t="s">
        <v>314</v>
      </c>
      <c r="F229" s="209" t="s">
        <v>315</v>
      </c>
      <c r="G229" s="210" t="s">
        <v>125</v>
      </c>
      <c r="H229" s="211">
        <v>180.75</v>
      </c>
      <c r="I229" s="212"/>
      <c r="J229" s="213">
        <f>ROUND(I229*H229,2)</f>
        <v>0</v>
      </c>
      <c r="K229" s="209" t="s">
        <v>19</v>
      </c>
      <c r="L229" s="47"/>
      <c r="M229" s="214" t="s">
        <v>19</v>
      </c>
      <c r="N229" s="215" t="s">
        <v>43</v>
      </c>
      <c r="O229" s="87"/>
      <c r="P229" s="216">
        <f>O229*H229</f>
        <v>0</v>
      </c>
      <c r="Q229" s="216">
        <v>0</v>
      </c>
      <c r="R229" s="216">
        <f>Q229*H229</f>
        <v>0</v>
      </c>
      <c r="S229" s="216">
        <v>0</v>
      </c>
      <c r="T229" s="217">
        <f>S229*H229</f>
        <v>0</v>
      </c>
      <c r="U229" s="41"/>
      <c r="V229" s="41"/>
      <c r="W229" s="41"/>
      <c r="X229" s="41"/>
      <c r="Y229" s="41"/>
      <c r="Z229" s="41"/>
      <c r="AA229" s="41"/>
      <c r="AB229" s="41"/>
      <c r="AC229" s="41"/>
      <c r="AD229" s="41"/>
      <c r="AE229" s="41"/>
      <c r="AR229" s="218" t="s">
        <v>127</v>
      </c>
      <c r="AT229" s="218" t="s">
        <v>122</v>
      </c>
      <c r="AU229" s="218" t="s">
        <v>82</v>
      </c>
      <c r="AY229" s="20" t="s">
        <v>120</v>
      </c>
      <c r="BE229" s="219">
        <f>IF(N229="základní",J229,0)</f>
        <v>0</v>
      </c>
      <c r="BF229" s="219">
        <f>IF(N229="snížená",J229,0)</f>
        <v>0</v>
      </c>
      <c r="BG229" s="219">
        <f>IF(N229="zákl. přenesená",J229,0)</f>
        <v>0</v>
      </c>
      <c r="BH229" s="219">
        <f>IF(N229="sníž. přenesená",J229,0)</f>
        <v>0</v>
      </c>
      <c r="BI229" s="219">
        <f>IF(N229="nulová",J229,0)</f>
        <v>0</v>
      </c>
      <c r="BJ229" s="20" t="s">
        <v>80</v>
      </c>
      <c r="BK229" s="219">
        <f>ROUND(I229*H229,2)</f>
        <v>0</v>
      </c>
      <c r="BL229" s="20" t="s">
        <v>127</v>
      </c>
      <c r="BM229" s="218" t="s">
        <v>316</v>
      </c>
    </row>
    <row r="230" s="13" customFormat="1">
      <c r="A230" s="13"/>
      <c r="B230" s="225"/>
      <c r="C230" s="226"/>
      <c r="D230" s="227" t="s">
        <v>131</v>
      </c>
      <c r="E230" s="228" t="s">
        <v>19</v>
      </c>
      <c r="F230" s="229" t="s">
        <v>302</v>
      </c>
      <c r="G230" s="226"/>
      <c r="H230" s="230">
        <v>180.75</v>
      </c>
      <c r="I230" s="231"/>
      <c r="J230" s="226"/>
      <c r="K230" s="226"/>
      <c r="L230" s="232"/>
      <c r="M230" s="233"/>
      <c r="N230" s="234"/>
      <c r="O230" s="234"/>
      <c r="P230" s="234"/>
      <c r="Q230" s="234"/>
      <c r="R230" s="234"/>
      <c r="S230" s="234"/>
      <c r="T230" s="235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36" t="s">
        <v>131</v>
      </c>
      <c r="AU230" s="236" t="s">
        <v>82</v>
      </c>
      <c r="AV230" s="13" t="s">
        <v>82</v>
      </c>
      <c r="AW230" s="13" t="s">
        <v>33</v>
      </c>
      <c r="AX230" s="13" t="s">
        <v>80</v>
      </c>
      <c r="AY230" s="236" t="s">
        <v>120</v>
      </c>
    </row>
    <row r="231" s="14" customFormat="1">
      <c r="A231" s="14"/>
      <c r="B231" s="237"/>
      <c r="C231" s="238"/>
      <c r="D231" s="227" t="s">
        <v>131</v>
      </c>
      <c r="E231" s="239" t="s">
        <v>19</v>
      </c>
      <c r="F231" s="240" t="s">
        <v>133</v>
      </c>
      <c r="G231" s="238"/>
      <c r="H231" s="239" t="s">
        <v>19</v>
      </c>
      <c r="I231" s="241"/>
      <c r="J231" s="238"/>
      <c r="K231" s="238"/>
      <c r="L231" s="242"/>
      <c r="M231" s="243"/>
      <c r="N231" s="244"/>
      <c r="O231" s="244"/>
      <c r="P231" s="244"/>
      <c r="Q231" s="244"/>
      <c r="R231" s="244"/>
      <c r="S231" s="244"/>
      <c r="T231" s="245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T231" s="246" t="s">
        <v>131</v>
      </c>
      <c r="AU231" s="246" t="s">
        <v>82</v>
      </c>
      <c r="AV231" s="14" t="s">
        <v>80</v>
      </c>
      <c r="AW231" s="14" t="s">
        <v>33</v>
      </c>
      <c r="AX231" s="14" t="s">
        <v>72</v>
      </c>
      <c r="AY231" s="246" t="s">
        <v>120</v>
      </c>
    </row>
    <row r="232" s="2" customFormat="1" ht="16.5" customHeight="1">
      <c r="A232" s="41"/>
      <c r="B232" s="42"/>
      <c r="C232" s="269" t="s">
        <v>317</v>
      </c>
      <c r="D232" s="269" t="s">
        <v>252</v>
      </c>
      <c r="E232" s="270" t="s">
        <v>318</v>
      </c>
      <c r="F232" s="271" t="s">
        <v>319</v>
      </c>
      <c r="G232" s="272" t="s">
        <v>320</v>
      </c>
      <c r="H232" s="273">
        <v>7.2300000000000004</v>
      </c>
      <c r="I232" s="274"/>
      <c r="J232" s="275">
        <f>ROUND(I232*H232,2)</f>
        <v>0</v>
      </c>
      <c r="K232" s="271" t="s">
        <v>19</v>
      </c>
      <c r="L232" s="276"/>
      <c r="M232" s="277" t="s">
        <v>19</v>
      </c>
      <c r="N232" s="278" t="s">
        <v>43</v>
      </c>
      <c r="O232" s="87"/>
      <c r="P232" s="216">
        <f>O232*H232</f>
        <v>0</v>
      </c>
      <c r="Q232" s="216">
        <v>0.001</v>
      </c>
      <c r="R232" s="216">
        <f>Q232*H232</f>
        <v>0.0072300000000000003</v>
      </c>
      <c r="S232" s="216">
        <v>0</v>
      </c>
      <c r="T232" s="217">
        <f>S232*H232</f>
        <v>0</v>
      </c>
      <c r="U232" s="41"/>
      <c r="V232" s="41"/>
      <c r="W232" s="41"/>
      <c r="X232" s="41"/>
      <c r="Y232" s="41"/>
      <c r="Z232" s="41"/>
      <c r="AA232" s="41"/>
      <c r="AB232" s="41"/>
      <c r="AC232" s="41"/>
      <c r="AD232" s="41"/>
      <c r="AE232" s="41"/>
      <c r="AR232" s="218" t="s">
        <v>166</v>
      </c>
      <c r="AT232" s="218" t="s">
        <v>252</v>
      </c>
      <c r="AU232" s="218" t="s">
        <v>82</v>
      </c>
      <c r="AY232" s="20" t="s">
        <v>120</v>
      </c>
      <c r="BE232" s="219">
        <f>IF(N232="základní",J232,0)</f>
        <v>0</v>
      </c>
      <c r="BF232" s="219">
        <f>IF(N232="snížená",J232,0)</f>
        <v>0</v>
      </c>
      <c r="BG232" s="219">
        <f>IF(N232="zákl. přenesená",J232,0)</f>
        <v>0</v>
      </c>
      <c r="BH232" s="219">
        <f>IF(N232="sníž. přenesená",J232,0)</f>
        <v>0</v>
      </c>
      <c r="BI232" s="219">
        <f>IF(N232="nulová",J232,0)</f>
        <v>0</v>
      </c>
      <c r="BJ232" s="20" t="s">
        <v>80</v>
      </c>
      <c r="BK232" s="219">
        <f>ROUND(I232*H232,2)</f>
        <v>0</v>
      </c>
      <c r="BL232" s="20" t="s">
        <v>127</v>
      </c>
      <c r="BM232" s="218" t="s">
        <v>321</v>
      </c>
    </row>
    <row r="233" s="13" customFormat="1">
      <c r="A233" s="13"/>
      <c r="B233" s="225"/>
      <c r="C233" s="226"/>
      <c r="D233" s="227" t="s">
        <v>131</v>
      </c>
      <c r="E233" s="226"/>
      <c r="F233" s="229" t="s">
        <v>322</v>
      </c>
      <c r="G233" s="226"/>
      <c r="H233" s="230">
        <v>7.2300000000000004</v>
      </c>
      <c r="I233" s="231"/>
      <c r="J233" s="226"/>
      <c r="K233" s="226"/>
      <c r="L233" s="232"/>
      <c r="M233" s="233"/>
      <c r="N233" s="234"/>
      <c r="O233" s="234"/>
      <c r="P233" s="234"/>
      <c r="Q233" s="234"/>
      <c r="R233" s="234"/>
      <c r="S233" s="234"/>
      <c r="T233" s="235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36" t="s">
        <v>131</v>
      </c>
      <c r="AU233" s="236" t="s">
        <v>82</v>
      </c>
      <c r="AV233" s="13" t="s">
        <v>82</v>
      </c>
      <c r="AW233" s="13" t="s">
        <v>4</v>
      </c>
      <c r="AX233" s="13" t="s">
        <v>80</v>
      </c>
      <c r="AY233" s="236" t="s">
        <v>120</v>
      </c>
    </row>
    <row r="234" s="2" customFormat="1" ht="37.8" customHeight="1">
      <c r="A234" s="41"/>
      <c r="B234" s="42"/>
      <c r="C234" s="207" t="s">
        <v>323</v>
      </c>
      <c r="D234" s="207" t="s">
        <v>122</v>
      </c>
      <c r="E234" s="208" t="s">
        <v>324</v>
      </c>
      <c r="F234" s="209" t="s">
        <v>325</v>
      </c>
      <c r="G234" s="210" t="s">
        <v>125</v>
      </c>
      <c r="H234" s="211">
        <v>74.25</v>
      </c>
      <c r="I234" s="212"/>
      <c r="J234" s="213">
        <f>ROUND(I234*H234,2)</f>
        <v>0</v>
      </c>
      <c r="K234" s="209" t="s">
        <v>126</v>
      </c>
      <c r="L234" s="47"/>
      <c r="M234" s="214" t="s">
        <v>19</v>
      </c>
      <c r="N234" s="215" t="s">
        <v>43</v>
      </c>
      <c r="O234" s="87"/>
      <c r="P234" s="216">
        <f>O234*H234</f>
        <v>0</v>
      </c>
      <c r="Q234" s="216">
        <v>0</v>
      </c>
      <c r="R234" s="216">
        <f>Q234*H234</f>
        <v>0</v>
      </c>
      <c r="S234" s="216">
        <v>0</v>
      </c>
      <c r="T234" s="217">
        <f>S234*H234</f>
        <v>0</v>
      </c>
      <c r="U234" s="41"/>
      <c r="V234" s="41"/>
      <c r="W234" s="41"/>
      <c r="X234" s="41"/>
      <c r="Y234" s="41"/>
      <c r="Z234" s="41"/>
      <c r="AA234" s="41"/>
      <c r="AB234" s="41"/>
      <c r="AC234" s="41"/>
      <c r="AD234" s="41"/>
      <c r="AE234" s="41"/>
      <c r="AR234" s="218" t="s">
        <v>127</v>
      </c>
      <c r="AT234" s="218" t="s">
        <v>122</v>
      </c>
      <c r="AU234" s="218" t="s">
        <v>82</v>
      </c>
      <c r="AY234" s="20" t="s">
        <v>120</v>
      </c>
      <c r="BE234" s="219">
        <f>IF(N234="základní",J234,0)</f>
        <v>0</v>
      </c>
      <c r="BF234" s="219">
        <f>IF(N234="snížená",J234,0)</f>
        <v>0</v>
      </c>
      <c r="BG234" s="219">
        <f>IF(N234="zákl. přenesená",J234,0)</f>
        <v>0</v>
      </c>
      <c r="BH234" s="219">
        <f>IF(N234="sníž. přenesená",J234,0)</f>
        <v>0</v>
      </c>
      <c r="BI234" s="219">
        <f>IF(N234="nulová",J234,0)</f>
        <v>0</v>
      </c>
      <c r="BJ234" s="20" t="s">
        <v>80</v>
      </c>
      <c r="BK234" s="219">
        <f>ROUND(I234*H234,2)</f>
        <v>0</v>
      </c>
      <c r="BL234" s="20" t="s">
        <v>127</v>
      </c>
      <c r="BM234" s="218" t="s">
        <v>326</v>
      </c>
    </row>
    <row r="235" s="2" customFormat="1">
      <c r="A235" s="41"/>
      <c r="B235" s="42"/>
      <c r="C235" s="43"/>
      <c r="D235" s="220" t="s">
        <v>129</v>
      </c>
      <c r="E235" s="43"/>
      <c r="F235" s="221" t="s">
        <v>327</v>
      </c>
      <c r="G235" s="43"/>
      <c r="H235" s="43"/>
      <c r="I235" s="222"/>
      <c r="J235" s="43"/>
      <c r="K235" s="43"/>
      <c r="L235" s="47"/>
      <c r="M235" s="223"/>
      <c r="N235" s="224"/>
      <c r="O235" s="87"/>
      <c r="P235" s="87"/>
      <c r="Q235" s="87"/>
      <c r="R235" s="87"/>
      <c r="S235" s="87"/>
      <c r="T235" s="88"/>
      <c r="U235" s="41"/>
      <c r="V235" s="41"/>
      <c r="W235" s="41"/>
      <c r="X235" s="41"/>
      <c r="Y235" s="41"/>
      <c r="Z235" s="41"/>
      <c r="AA235" s="41"/>
      <c r="AB235" s="41"/>
      <c r="AC235" s="41"/>
      <c r="AD235" s="41"/>
      <c r="AE235" s="41"/>
      <c r="AT235" s="20" t="s">
        <v>129</v>
      </c>
      <c r="AU235" s="20" t="s">
        <v>82</v>
      </c>
    </row>
    <row r="236" s="13" customFormat="1">
      <c r="A236" s="13"/>
      <c r="B236" s="225"/>
      <c r="C236" s="226"/>
      <c r="D236" s="227" t="s">
        <v>131</v>
      </c>
      <c r="E236" s="228" t="s">
        <v>19</v>
      </c>
      <c r="F236" s="229" t="s">
        <v>307</v>
      </c>
      <c r="G236" s="226"/>
      <c r="H236" s="230">
        <v>74.25</v>
      </c>
      <c r="I236" s="231"/>
      <c r="J236" s="226"/>
      <c r="K236" s="226"/>
      <c r="L236" s="232"/>
      <c r="M236" s="233"/>
      <c r="N236" s="234"/>
      <c r="O236" s="234"/>
      <c r="P236" s="234"/>
      <c r="Q236" s="234"/>
      <c r="R236" s="234"/>
      <c r="S236" s="234"/>
      <c r="T236" s="235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36" t="s">
        <v>131</v>
      </c>
      <c r="AU236" s="236" t="s">
        <v>82</v>
      </c>
      <c r="AV236" s="13" t="s">
        <v>82</v>
      </c>
      <c r="AW236" s="13" t="s">
        <v>33</v>
      </c>
      <c r="AX236" s="13" t="s">
        <v>80</v>
      </c>
      <c r="AY236" s="236" t="s">
        <v>120</v>
      </c>
    </row>
    <row r="237" s="14" customFormat="1">
      <c r="A237" s="14"/>
      <c r="B237" s="237"/>
      <c r="C237" s="238"/>
      <c r="D237" s="227" t="s">
        <v>131</v>
      </c>
      <c r="E237" s="239" t="s">
        <v>19</v>
      </c>
      <c r="F237" s="240" t="s">
        <v>133</v>
      </c>
      <c r="G237" s="238"/>
      <c r="H237" s="239" t="s">
        <v>19</v>
      </c>
      <c r="I237" s="241"/>
      <c r="J237" s="238"/>
      <c r="K237" s="238"/>
      <c r="L237" s="242"/>
      <c r="M237" s="243"/>
      <c r="N237" s="244"/>
      <c r="O237" s="244"/>
      <c r="P237" s="244"/>
      <c r="Q237" s="244"/>
      <c r="R237" s="244"/>
      <c r="S237" s="244"/>
      <c r="T237" s="245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T237" s="246" t="s">
        <v>131</v>
      </c>
      <c r="AU237" s="246" t="s">
        <v>82</v>
      </c>
      <c r="AV237" s="14" t="s">
        <v>80</v>
      </c>
      <c r="AW237" s="14" t="s">
        <v>33</v>
      </c>
      <c r="AX237" s="14" t="s">
        <v>72</v>
      </c>
      <c r="AY237" s="246" t="s">
        <v>120</v>
      </c>
    </row>
    <row r="238" s="2" customFormat="1" ht="16.5" customHeight="1">
      <c r="A238" s="41"/>
      <c r="B238" s="42"/>
      <c r="C238" s="269" t="s">
        <v>132</v>
      </c>
      <c r="D238" s="269" t="s">
        <v>252</v>
      </c>
      <c r="E238" s="270" t="s">
        <v>318</v>
      </c>
      <c r="F238" s="271" t="s">
        <v>319</v>
      </c>
      <c r="G238" s="272" t="s">
        <v>320</v>
      </c>
      <c r="H238" s="273">
        <v>2.9700000000000002</v>
      </c>
      <c r="I238" s="274"/>
      <c r="J238" s="275">
        <f>ROUND(I238*H238,2)</f>
        <v>0</v>
      </c>
      <c r="K238" s="271" t="s">
        <v>19</v>
      </c>
      <c r="L238" s="276"/>
      <c r="M238" s="277" t="s">
        <v>19</v>
      </c>
      <c r="N238" s="278" t="s">
        <v>43</v>
      </c>
      <c r="O238" s="87"/>
      <c r="P238" s="216">
        <f>O238*H238</f>
        <v>0</v>
      </c>
      <c r="Q238" s="216">
        <v>0.001</v>
      </c>
      <c r="R238" s="216">
        <f>Q238*H238</f>
        <v>0.0029700000000000004</v>
      </c>
      <c r="S238" s="216">
        <v>0</v>
      </c>
      <c r="T238" s="217">
        <f>S238*H238</f>
        <v>0</v>
      </c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R238" s="218" t="s">
        <v>166</v>
      </c>
      <c r="AT238" s="218" t="s">
        <v>252</v>
      </c>
      <c r="AU238" s="218" t="s">
        <v>82</v>
      </c>
      <c r="AY238" s="20" t="s">
        <v>120</v>
      </c>
      <c r="BE238" s="219">
        <f>IF(N238="základní",J238,0)</f>
        <v>0</v>
      </c>
      <c r="BF238" s="219">
        <f>IF(N238="snížená",J238,0)</f>
        <v>0</v>
      </c>
      <c r="BG238" s="219">
        <f>IF(N238="zákl. přenesená",J238,0)</f>
        <v>0</v>
      </c>
      <c r="BH238" s="219">
        <f>IF(N238="sníž. přenesená",J238,0)</f>
        <v>0</v>
      </c>
      <c r="BI238" s="219">
        <f>IF(N238="nulová",J238,0)</f>
        <v>0</v>
      </c>
      <c r="BJ238" s="20" t="s">
        <v>80</v>
      </c>
      <c r="BK238" s="219">
        <f>ROUND(I238*H238,2)</f>
        <v>0</v>
      </c>
      <c r="BL238" s="20" t="s">
        <v>127</v>
      </c>
      <c r="BM238" s="218" t="s">
        <v>328</v>
      </c>
    </row>
    <row r="239" s="13" customFormat="1">
      <c r="A239" s="13"/>
      <c r="B239" s="225"/>
      <c r="C239" s="226"/>
      <c r="D239" s="227" t="s">
        <v>131</v>
      </c>
      <c r="E239" s="226"/>
      <c r="F239" s="229" t="s">
        <v>329</v>
      </c>
      <c r="G239" s="226"/>
      <c r="H239" s="230">
        <v>2.9700000000000002</v>
      </c>
      <c r="I239" s="231"/>
      <c r="J239" s="226"/>
      <c r="K239" s="226"/>
      <c r="L239" s="232"/>
      <c r="M239" s="233"/>
      <c r="N239" s="234"/>
      <c r="O239" s="234"/>
      <c r="P239" s="234"/>
      <c r="Q239" s="234"/>
      <c r="R239" s="234"/>
      <c r="S239" s="234"/>
      <c r="T239" s="235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36" t="s">
        <v>131</v>
      </c>
      <c r="AU239" s="236" t="s">
        <v>82</v>
      </c>
      <c r="AV239" s="13" t="s">
        <v>82</v>
      </c>
      <c r="AW239" s="13" t="s">
        <v>4</v>
      </c>
      <c r="AX239" s="13" t="s">
        <v>80</v>
      </c>
      <c r="AY239" s="236" t="s">
        <v>120</v>
      </c>
    </row>
    <row r="240" s="2" customFormat="1" ht="33" customHeight="1">
      <c r="A240" s="41"/>
      <c r="B240" s="42"/>
      <c r="C240" s="207" t="s">
        <v>330</v>
      </c>
      <c r="D240" s="207" t="s">
        <v>122</v>
      </c>
      <c r="E240" s="208" t="s">
        <v>331</v>
      </c>
      <c r="F240" s="209" t="s">
        <v>332</v>
      </c>
      <c r="G240" s="210" t="s">
        <v>125</v>
      </c>
      <c r="H240" s="211">
        <v>711.70000000000005</v>
      </c>
      <c r="I240" s="212"/>
      <c r="J240" s="213">
        <f>ROUND(I240*H240,2)</f>
        <v>0</v>
      </c>
      <c r="K240" s="209" t="s">
        <v>126</v>
      </c>
      <c r="L240" s="47"/>
      <c r="M240" s="214" t="s">
        <v>19</v>
      </c>
      <c r="N240" s="215" t="s">
        <v>43</v>
      </c>
      <c r="O240" s="87"/>
      <c r="P240" s="216">
        <f>O240*H240</f>
        <v>0</v>
      </c>
      <c r="Q240" s="216">
        <v>0</v>
      </c>
      <c r="R240" s="216">
        <f>Q240*H240</f>
        <v>0</v>
      </c>
      <c r="S240" s="216">
        <v>0</v>
      </c>
      <c r="T240" s="217">
        <f>S240*H240</f>
        <v>0</v>
      </c>
      <c r="U240" s="41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R240" s="218" t="s">
        <v>127</v>
      </c>
      <c r="AT240" s="218" t="s">
        <v>122</v>
      </c>
      <c r="AU240" s="218" t="s">
        <v>82</v>
      </c>
      <c r="AY240" s="20" t="s">
        <v>120</v>
      </c>
      <c r="BE240" s="219">
        <f>IF(N240="základní",J240,0)</f>
        <v>0</v>
      </c>
      <c r="BF240" s="219">
        <f>IF(N240="snížená",J240,0)</f>
        <v>0</v>
      </c>
      <c r="BG240" s="219">
        <f>IF(N240="zákl. přenesená",J240,0)</f>
        <v>0</v>
      </c>
      <c r="BH240" s="219">
        <f>IF(N240="sníž. přenesená",J240,0)</f>
        <v>0</v>
      </c>
      <c r="BI240" s="219">
        <f>IF(N240="nulová",J240,0)</f>
        <v>0</v>
      </c>
      <c r="BJ240" s="20" t="s">
        <v>80</v>
      </c>
      <c r="BK240" s="219">
        <f>ROUND(I240*H240,2)</f>
        <v>0</v>
      </c>
      <c r="BL240" s="20" t="s">
        <v>127</v>
      </c>
      <c r="BM240" s="218" t="s">
        <v>333</v>
      </c>
    </row>
    <row r="241" s="2" customFormat="1">
      <c r="A241" s="41"/>
      <c r="B241" s="42"/>
      <c r="C241" s="43"/>
      <c r="D241" s="220" t="s">
        <v>129</v>
      </c>
      <c r="E241" s="43"/>
      <c r="F241" s="221" t="s">
        <v>334</v>
      </c>
      <c r="G241" s="43"/>
      <c r="H241" s="43"/>
      <c r="I241" s="222"/>
      <c r="J241" s="43"/>
      <c r="K241" s="43"/>
      <c r="L241" s="47"/>
      <c r="M241" s="223"/>
      <c r="N241" s="224"/>
      <c r="O241" s="87"/>
      <c r="P241" s="87"/>
      <c r="Q241" s="87"/>
      <c r="R241" s="87"/>
      <c r="S241" s="87"/>
      <c r="T241" s="88"/>
      <c r="U241" s="41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T241" s="20" t="s">
        <v>129</v>
      </c>
      <c r="AU241" s="20" t="s">
        <v>82</v>
      </c>
    </row>
    <row r="242" s="13" customFormat="1">
      <c r="A242" s="13"/>
      <c r="B242" s="225"/>
      <c r="C242" s="226"/>
      <c r="D242" s="227" t="s">
        <v>131</v>
      </c>
      <c r="E242" s="228" t="s">
        <v>19</v>
      </c>
      <c r="F242" s="229" t="s">
        <v>335</v>
      </c>
      <c r="G242" s="226"/>
      <c r="H242" s="230">
        <v>711.70000000000005</v>
      </c>
      <c r="I242" s="231"/>
      <c r="J242" s="226"/>
      <c r="K242" s="226"/>
      <c r="L242" s="232"/>
      <c r="M242" s="233"/>
      <c r="N242" s="234"/>
      <c r="O242" s="234"/>
      <c r="P242" s="234"/>
      <c r="Q242" s="234"/>
      <c r="R242" s="234"/>
      <c r="S242" s="234"/>
      <c r="T242" s="235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36" t="s">
        <v>131</v>
      </c>
      <c r="AU242" s="236" t="s">
        <v>82</v>
      </c>
      <c r="AV242" s="13" t="s">
        <v>82</v>
      </c>
      <c r="AW242" s="13" t="s">
        <v>33</v>
      </c>
      <c r="AX242" s="13" t="s">
        <v>80</v>
      </c>
      <c r="AY242" s="236" t="s">
        <v>120</v>
      </c>
    </row>
    <row r="243" s="14" customFormat="1">
      <c r="A243" s="14"/>
      <c r="B243" s="237"/>
      <c r="C243" s="238"/>
      <c r="D243" s="227" t="s">
        <v>131</v>
      </c>
      <c r="E243" s="239" t="s">
        <v>19</v>
      </c>
      <c r="F243" s="240" t="s">
        <v>133</v>
      </c>
      <c r="G243" s="238"/>
      <c r="H243" s="239" t="s">
        <v>19</v>
      </c>
      <c r="I243" s="241"/>
      <c r="J243" s="238"/>
      <c r="K243" s="238"/>
      <c r="L243" s="242"/>
      <c r="M243" s="243"/>
      <c r="N243" s="244"/>
      <c r="O243" s="244"/>
      <c r="P243" s="244"/>
      <c r="Q243" s="244"/>
      <c r="R243" s="244"/>
      <c r="S243" s="244"/>
      <c r="T243" s="245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T243" s="246" t="s">
        <v>131</v>
      </c>
      <c r="AU243" s="246" t="s">
        <v>82</v>
      </c>
      <c r="AV243" s="14" t="s">
        <v>80</v>
      </c>
      <c r="AW243" s="14" t="s">
        <v>33</v>
      </c>
      <c r="AX243" s="14" t="s">
        <v>72</v>
      </c>
      <c r="AY243" s="246" t="s">
        <v>120</v>
      </c>
    </row>
    <row r="244" s="2" customFormat="1" ht="37.8" customHeight="1">
      <c r="A244" s="41"/>
      <c r="B244" s="42"/>
      <c r="C244" s="207" t="s">
        <v>336</v>
      </c>
      <c r="D244" s="207" t="s">
        <v>122</v>
      </c>
      <c r="E244" s="208" t="s">
        <v>337</v>
      </c>
      <c r="F244" s="209" t="s">
        <v>338</v>
      </c>
      <c r="G244" s="210" t="s">
        <v>125</v>
      </c>
      <c r="H244" s="211">
        <v>74.25</v>
      </c>
      <c r="I244" s="212"/>
      <c r="J244" s="213">
        <f>ROUND(I244*H244,2)</f>
        <v>0</v>
      </c>
      <c r="K244" s="209" t="s">
        <v>126</v>
      </c>
      <c r="L244" s="47"/>
      <c r="M244" s="214" t="s">
        <v>19</v>
      </c>
      <c r="N244" s="215" t="s">
        <v>43</v>
      </c>
      <c r="O244" s="87"/>
      <c r="P244" s="216">
        <f>O244*H244</f>
        <v>0</v>
      </c>
      <c r="Q244" s="216">
        <v>0</v>
      </c>
      <c r="R244" s="216">
        <f>Q244*H244</f>
        <v>0</v>
      </c>
      <c r="S244" s="216">
        <v>0</v>
      </c>
      <c r="T244" s="217">
        <f>S244*H244</f>
        <v>0</v>
      </c>
      <c r="U244" s="41"/>
      <c r="V244" s="41"/>
      <c r="W244" s="41"/>
      <c r="X244" s="41"/>
      <c r="Y244" s="41"/>
      <c r="Z244" s="41"/>
      <c r="AA244" s="41"/>
      <c r="AB244" s="41"/>
      <c r="AC244" s="41"/>
      <c r="AD244" s="41"/>
      <c r="AE244" s="41"/>
      <c r="AR244" s="218" t="s">
        <v>127</v>
      </c>
      <c r="AT244" s="218" t="s">
        <v>122</v>
      </c>
      <c r="AU244" s="218" t="s">
        <v>82</v>
      </c>
      <c r="AY244" s="20" t="s">
        <v>120</v>
      </c>
      <c r="BE244" s="219">
        <f>IF(N244="základní",J244,0)</f>
        <v>0</v>
      </c>
      <c r="BF244" s="219">
        <f>IF(N244="snížená",J244,0)</f>
        <v>0</v>
      </c>
      <c r="BG244" s="219">
        <f>IF(N244="zákl. přenesená",J244,0)</f>
        <v>0</v>
      </c>
      <c r="BH244" s="219">
        <f>IF(N244="sníž. přenesená",J244,0)</f>
        <v>0</v>
      </c>
      <c r="BI244" s="219">
        <f>IF(N244="nulová",J244,0)</f>
        <v>0</v>
      </c>
      <c r="BJ244" s="20" t="s">
        <v>80</v>
      </c>
      <c r="BK244" s="219">
        <f>ROUND(I244*H244,2)</f>
        <v>0</v>
      </c>
      <c r="BL244" s="20" t="s">
        <v>127</v>
      </c>
      <c r="BM244" s="218" t="s">
        <v>339</v>
      </c>
    </row>
    <row r="245" s="2" customFormat="1">
      <c r="A245" s="41"/>
      <c r="B245" s="42"/>
      <c r="C245" s="43"/>
      <c r="D245" s="220" t="s">
        <v>129</v>
      </c>
      <c r="E245" s="43"/>
      <c r="F245" s="221" t="s">
        <v>340</v>
      </c>
      <c r="G245" s="43"/>
      <c r="H245" s="43"/>
      <c r="I245" s="222"/>
      <c r="J245" s="43"/>
      <c r="K245" s="43"/>
      <c r="L245" s="47"/>
      <c r="M245" s="223"/>
      <c r="N245" s="224"/>
      <c r="O245" s="87"/>
      <c r="P245" s="87"/>
      <c r="Q245" s="87"/>
      <c r="R245" s="87"/>
      <c r="S245" s="87"/>
      <c r="T245" s="88"/>
      <c r="U245" s="41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T245" s="20" t="s">
        <v>129</v>
      </c>
      <c r="AU245" s="20" t="s">
        <v>82</v>
      </c>
    </row>
    <row r="246" s="13" customFormat="1">
      <c r="A246" s="13"/>
      <c r="B246" s="225"/>
      <c r="C246" s="226"/>
      <c r="D246" s="227" t="s">
        <v>131</v>
      </c>
      <c r="E246" s="228" t="s">
        <v>19</v>
      </c>
      <c r="F246" s="229" t="s">
        <v>307</v>
      </c>
      <c r="G246" s="226"/>
      <c r="H246" s="230">
        <v>74.25</v>
      </c>
      <c r="I246" s="231"/>
      <c r="J246" s="226"/>
      <c r="K246" s="226"/>
      <c r="L246" s="232"/>
      <c r="M246" s="233"/>
      <c r="N246" s="234"/>
      <c r="O246" s="234"/>
      <c r="P246" s="234"/>
      <c r="Q246" s="234"/>
      <c r="R246" s="234"/>
      <c r="S246" s="234"/>
      <c r="T246" s="235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36" t="s">
        <v>131</v>
      </c>
      <c r="AU246" s="236" t="s">
        <v>82</v>
      </c>
      <c r="AV246" s="13" t="s">
        <v>82</v>
      </c>
      <c r="AW246" s="13" t="s">
        <v>33</v>
      </c>
      <c r="AX246" s="13" t="s">
        <v>80</v>
      </c>
      <c r="AY246" s="236" t="s">
        <v>120</v>
      </c>
    </row>
    <row r="247" s="14" customFormat="1">
      <c r="A247" s="14"/>
      <c r="B247" s="237"/>
      <c r="C247" s="238"/>
      <c r="D247" s="227" t="s">
        <v>131</v>
      </c>
      <c r="E247" s="239" t="s">
        <v>19</v>
      </c>
      <c r="F247" s="240" t="s">
        <v>133</v>
      </c>
      <c r="G247" s="238"/>
      <c r="H247" s="239" t="s">
        <v>19</v>
      </c>
      <c r="I247" s="241"/>
      <c r="J247" s="238"/>
      <c r="K247" s="238"/>
      <c r="L247" s="242"/>
      <c r="M247" s="243"/>
      <c r="N247" s="244"/>
      <c r="O247" s="244"/>
      <c r="P247" s="244"/>
      <c r="Q247" s="244"/>
      <c r="R247" s="244"/>
      <c r="S247" s="244"/>
      <c r="T247" s="245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T247" s="246" t="s">
        <v>131</v>
      </c>
      <c r="AU247" s="246" t="s">
        <v>82</v>
      </c>
      <c r="AV247" s="14" t="s">
        <v>80</v>
      </c>
      <c r="AW247" s="14" t="s">
        <v>33</v>
      </c>
      <c r="AX247" s="14" t="s">
        <v>72</v>
      </c>
      <c r="AY247" s="246" t="s">
        <v>120</v>
      </c>
    </row>
    <row r="248" s="2" customFormat="1" ht="21.75" customHeight="1">
      <c r="A248" s="41"/>
      <c r="B248" s="42"/>
      <c r="C248" s="207" t="s">
        <v>341</v>
      </c>
      <c r="D248" s="207" t="s">
        <v>122</v>
      </c>
      <c r="E248" s="208" t="s">
        <v>342</v>
      </c>
      <c r="F248" s="209" t="s">
        <v>343</v>
      </c>
      <c r="G248" s="210" t="s">
        <v>125</v>
      </c>
      <c r="H248" s="211">
        <v>180.75</v>
      </c>
      <c r="I248" s="212"/>
      <c r="J248" s="213">
        <f>ROUND(I248*H248,2)</f>
        <v>0</v>
      </c>
      <c r="K248" s="209" t="s">
        <v>19</v>
      </c>
      <c r="L248" s="47"/>
      <c r="M248" s="214" t="s">
        <v>19</v>
      </c>
      <c r="N248" s="215" t="s">
        <v>43</v>
      </c>
      <c r="O248" s="87"/>
      <c r="P248" s="216">
        <f>O248*H248</f>
        <v>0</v>
      </c>
      <c r="Q248" s="216">
        <v>0</v>
      </c>
      <c r="R248" s="216">
        <f>Q248*H248</f>
        <v>0</v>
      </c>
      <c r="S248" s="216">
        <v>0</v>
      </c>
      <c r="T248" s="217">
        <f>S248*H248</f>
        <v>0</v>
      </c>
      <c r="U248" s="41"/>
      <c r="V248" s="41"/>
      <c r="W248" s="41"/>
      <c r="X248" s="41"/>
      <c r="Y248" s="41"/>
      <c r="Z248" s="41"/>
      <c r="AA248" s="41"/>
      <c r="AB248" s="41"/>
      <c r="AC248" s="41"/>
      <c r="AD248" s="41"/>
      <c r="AE248" s="41"/>
      <c r="AR248" s="218" t="s">
        <v>127</v>
      </c>
      <c r="AT248" s="218" t="s">
        <v>122</v>
      </c>
      <c r="AU248" s="218" t="s">
        <v>82</v>
      </c>
      <c r="AY248" s="20" t="s">
        <v>120</v>
      </c>
      <c r="BE248" s="219">
        <f>IF(N248="základní",J248,0)</f>
        <v>0</v>
      </c>
      <c r="BF248" s="219">
        <f>IF(N248="snížená",J248,0)</f>
        <v>0</v>
      </c>
      <c r="BG248" s="219">
        <f>IF(N248="zákl. přenesená",J248,0)</f>
        <v>0</v>
      </c>
      <c r="BH248" s="219">
        <f>IF(N248="sníž. přenesená",J248,0)</f>
        <v>0</v>
      </c>
      <c r="BI248" s="219">
        <f>IF(N248="nulová",J248,0)</f>
        <v>0</v>
      </c>
      <c r="BJ248" s="20" t="s">
        <v>80</v>
      </c>
      <c r="BK248" s="219">
        <f>ROUND(I248*H248,2)</f>
        <v>0</v>
      </c>
      <c r="BL248" s="20" t="s">
        <v>127</v>
      </c>
      <c r="BM248" s="218" t="s">
        <v>344</v>
      </c>
    </row>
    <row r="249" s="2" customFormat="1" ht="21.75" customHeight="1">
      <c r="A249" s="41"/>
      <c r="B249" s="42"/>
      <c r="C249" s="207" t="s">
        <v>345</v>
      </c>
      <c r="D249" s="207" t="s">
        <v>122</v>
      </c>
      <c r="E249" s="208" t="s">
        <v>346</v>
      </c>
      <c r="F249" s="209" t="s">
        <v>347</v>
      </c>
      <c r="G249" s="210" t="s">
        <v>125</v>
      </c>
      <c r="H249" s="211">
        <v>74.25</v>
      </c>
      <c r="I249" s="212"/>
      <c r="J249" s="213">
        <f>ROUND(I249*H249,2)</f>
        <v>0</v>
      </c>
      <c r="K249" s="209" t="s">
        <v>126</v>
      </c>
      <c r="L249" s="47"/>
      <c r="M249" s="214" t="s">
        <v>19</v>
      </c>
      <c r="N249" s="215" t="s">
        <v>43</v>
      </c>
      <c r="O249" s="87"/>
      <c r="P249" s="216">
        <f>O249*H249</f>
        <v>0</v>
      </c>
      <c r="Q249" s="216">
        <v>0</v>
      </c>
      <c r="R249" s="216">
        <f>Q249*H249</f>
        <v>0</v>
      </c>
      <c r="S249" s="216">
        <v>0</v>
      </c>
      <c r="T249" s="217">
        <f>S249*H249</f>
        <v>0</v>
      </c>
      <c r="U249" s="41"/>
      <c r="V249" s="41"/>
      <c r="W249" s="41"/>
      <c r="X249" s="41"/>
      <c r="Y249" s="41"/>
      <c r="Z249" s="41"/>
      <c r="AA249" s="41"/>
      <c r="AB249" s="41"/>
      <c r="AC249" s="41"/>
      <c r="AD249" s="41"/>
      <c r="AE249" s="41"/>
      <c r="AR249" s="218" t="s">
        <v>127</v>
      </c>
      <c r="AT249" s="218" t="s">
        <v>122</v>
      </c>
      <c r="AU249" s="218" t="s">
        <v>82</v>
      </c>
      <c r="AY249" s="20" t="s">
        <v>120</v>
      </c>
      <c r="BE249" s="219">
        <f>IF(N249="základní",J249,0)</f>
        <v>0</v>
      </c>
      <c r="BF249" s="219">
        <f>IF(N249="snížená",J249,0)</f>
        <v>0</v>
      </c>
      <c r="BG249" s="219">
        <f>IF(N249="zákl. přenesená",J249,0)</f>
        <v>0</v>
      </c>
      <c r="BH249" s="219">
        <f>IF(N249="sníž. přenesená",J249,0)</f>
        <v>0</v>
      </c>
      <c r="BI249" s="219">
        <f>IF(N249="nulová",J249,0)</f>
        <v>0</v>
      </c>
      <c r="BJ249" s="20" t="s">
        <v>80</v>
      </c>
      <c r="BK249" s="219">
        <f>ROUND(I249*H249,2)</f>
        <v>0</v>
      </c>
      <c r="BL249" s="20" t="s">
        <v>127</v>
      </c>
      <c r="BM249" s="218" t="s">
        <v>348</v>
      </c>
    </row>
    <row r="250" s="2" customFormat="1">
      <c r="A250" s="41"/>
      <c r="B250" s="42"/>
      <c r="C250" s="43"/>
      <c r="D250" s="220" t="s">
        <v>129</v>
      </c>
      <c r="E250" s="43"/>
      <c r="F250" s="221" t="s">
        <v>349</v>
      </c>
      <c r="G250" s="43"/>
      <c r="H250" s="43"/>
      <c r="I250" s="222"/>
      <c r="J250" s="43"/>
      <c r="K250" s="43"/>
      <c r="L250" s="47"/>
      <c r="M250" s="223"/>
      <c r="N250" s="224"/>
      <c r="O250" s="87"/>
      <c r="P250" s="87"/>
      <c r="Q250" s="87"/>
      <c r="R250" s="87"/>
      <c r="S250" s="87"/>
      <c r="T250" s="88"/>
      <c r="U250" s="41"/>
      <c r="V250" s="41"/>
      <c r="W250" s="41"/>
      <c r="X250" s="41"/>
      <c r="Y250" s="41"/>
      <c r="Z250" s="41"/>
      <c r="AA250" s="41"/>
      <c r="AB250" s="41"/>
      <c r="AC250" s="41"/>
      <c r="AD250" s="41"/>
      <c r="AE250" s="41"/>
      <c r="AT250" s="20" t="s">
        <v>129</v>
      </c>
      <c r="AU250" s="20" t="s">
        <v>82</v>
      </c>
    </row>
    <row r="251" s="2" customFormat="1" ht="44.25" customHeight="1">
      <c r="A251" s="41"/>
      <c r="B251" s="42"/>
      <c r="C251" s="207" t="s">
        <v>350</v>
      </c>
      <c r="D251" s="207" t="s">
        <v>122</v>
      </c>
      <c r="E251" s="208" t="s">
        <v>351</v>
      </c>
      <c r="F251" s="209" t="s">
        <v>352</v>
      </c>
      <c r="G251" s="210" t="s">
        <v>353</v>
      </c>
      <c r="H251" s="211">
        <v>6</v>
      </c>
      <c r="I251" s="212"/>
      <c r="J251" s="213">
        <f>ROUND(I251*H251,2)</f>
        <v>0</v>
      </c>
      <c r="K251" s="209" t="s">
        <v>126</v>
      </c>
      <c r="L251" s="47"/>
      <c r="M251" s="214" t="s">
        <v>19</v>
      </c>
      <c r="N251" s="215" t="s">
        <v>43</v>
      </c>
      <c r="O251" s="87"/>
      <c r="P251" s="216">
        <f>O251*H251</f>
        <v>0</v>
      </c>
      <c r="Q251" s="216">
        <v>0.02989</v>
      </c>
      <c r="R251" s="216">
        <f>Q251*H251</f>
        <v>0.17934</v>
      </c>
      <c r="S251" s="216">
        <v>0</v>
      </c>
      <c r="T251" s="217">
        <f>S251*H251</f>
        <v>0</v>
      </c>
      <c r="U251" s="41"/>
      <c r="V251" s="41"/>
      <c r="W251" s="41"/>
      <c r="X251" s="41"/>
      <c r="Y251" s="41"/>
      <c r="Z251" s="41"/>
      <c r="AA251" s="41"/>
      <c r="AB251" s="41"/>
      <c r="AC251" s="41"/>
      <c r="AD251" s="41"/>
      <c r="AE251" s="41"/>
      <c r="AR251" s="218" t="s">
        <v>127</v>
      </c>
      <c r="AT251" s="218" t="s">
        <v>122</v>
      </c>
      <c r="AU251" s="218" t="s">
        <v>82</v>
      </c>
      <c r="AY251" s="20" t="s">
        <v>120</v>
      </c>
      <c r="BE251" s="219">
        <f>IF(N251="základní",J251,0)</f>
        <v>0</v>
      </c>
      <c r="BF251" s="219">
        <f>IF(N251="snížená",J251,0)</f>
        <v>0</v>
      </c>
      <c r="BG251" s="219">
        <f>IF(N251="zákl. přenesená",J251,0)</f>
        <v>0</v>
      </c>
      <c r="BH251" s="219">
        <f>IF(N251="sníž. přenesená",J251,0)</f>
        <v>0</v>
      </c>
      <c r="BI251" s="219">
        <f>IF(N251="nulová",J251,0)</f>
        <v>0</v>
      </c>
      <c r="BJ251" s="20" t="s">
        <v>80</v>
      </c>
      <c r="BK251" s="219">
        <f>ROUND(I251*H251,2)</f>
        <v>0</v>
      </c>
      <c r="BL251" s="20" t="s">
        <v>127</v>
      </c>
      <c r="BM251" s="218" t="s">
        <v>354</v>
      </c>
    </row>
    <row r="252" s="2" customFormat="1">
      <c r="A252" s="41"/>
      <c r="B252" s="42"/>
      <c r="C252" s="43"/>
      <c r="D252" s="220" t="s">
        <v>129</v>
      </c>
      <c r="E252" s="43"/>
      <c r="F252" s="221" t="s">
        <v>355</v>
      </c>
      <c r="G252" s="43"/>
      <c r="H252" s="43"/>
      <c r="I252" s="222"/>
      <c r="J252" s="43"/>
      <c r="K252" s="43"/>
      <c r="L252" s="47"/>
      <c r="M252" s="223"/>
      <c r="N252" s="224"/>
      <c r="O252" s="87"/>
      <c r="P252" s="87"/>
      <c r="Q252" s="87"/>
      <c r="R252" s="87"/>
      <c r="S252" s="87"/>
      <c r="T252" s="88"/>
      <c r="U252" s="41"/>
      <c r="V252" s="41"/>
      <c r="W252" s="41"/>
      <c r="X252" s="41"/>
      <c r="Y252" s="41"/>
      <c r="Z252" s="41"/>
      <c r="AA252" s="41"/>
      <c r="AB252" s="41"/>
      <c r="AC252" s="41"/>
      <c r="AD252" s="41"/>
      <c r="AE252" s="41"/>
      <c r="AT252" s="20" t="s">
        <v>129</v>
      </c>
      <c r="AU252" s="20" t="s">
        <v>82</v>
      </c>
    </row>
    <row r="253" s="13" customFormat="1">
      <c r="A253" s="13"/>
      <c r="B253" s="225"/>
      <c r="C253" s="226"/>
      <c r="D253" s="227" t="s">
        <v>131</v>
      </c>
      <c r="E253" s="228" t="s">
        <v>19</v>
      </c>
      <c r="F253" s="229" t="s">
        <v>155</v>
      </c>
      <c r="G253" s="226"/>
      <c r="H253" s="230">
        <v>6</v>
      </c>
      <c r="I253" s="231"/>
      <c r="J253" s="226"/>
      <c r="K253" s="226"/>
      <c r="L253" s="232"/>
      <c r="M253" s="233"/>
      <c r="N253" s="234"/>
      <c r="O253" s="234"/>
      <c r="P253" s="234"/>
      <c r="Q253" s="234"/>
      <c r="R253" s="234"/>
      <c r="S253" s="234"/>
      <c r="T253" s="235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36" t="s">
        <v>131</v>
      </c>
      <c r="AU253" s="236" t="s">
        <v>82</v>
      </c>
      <c r="AV253" s="13" t="s">
        <v>82</v>
      </c>
      <c r="AW253" s="13" t="s">
        <v>33</v>
      </c>
      <c r="AX253" s="13" t="s">
        <v>80</v>
      </c>
      <c r="AY253" s="236" t="s">
        <v>120</v>
      </c>
    </row>
    <row r="254" s="14" customFormat="1">
      <c r="A254" s="14"/>
      <c r="B254" s="237"/>
      <c r="C254" s="238"/>
      <c r="D254" s="227" t="s">
        <v>131</v>
      </c>
      <c r="E254" s="239" t="s">
        <v>19</v>
      </c>
      <c r="F254" s="240" t="s">
        <v>133</v>
      </c>
      <c r="G254" s="238"/>
      <c r="H254" s="239" t="s">
        <v>19</v>
      </c>
      <c r="I254" s="241"/>
      <c r="J254" s="238"/>
      <c r="K254" s="238"/>
      <c r="L254" s="242"/>
      <c r="M254" s="243"/>
      <c r="N254" s="244"/>
      <c r="O254" s="244"/>
      <c r="P254" s="244"/>
      <c r="Q254" s="244"/>
      <c r="R254" s="244"/>
      <c r="S254" s="244"/>
      <c r="T254" s="245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T254" s="246" t="s">
        <v>131</v>
      </c>
      <c r="AU254" s="246" t="s">
        <v>82</v>
      </c>
      <c r="AV254" s="14" t="s">
        <v>80</v>
      </c>
      <c r="AW254" s="14" t="s">
        <v>33</v>
      </c>
      <c r="AX254" s="14" t="s">
        <v>72</v>
      </c>
      <c r="AY254" s="246" t="s">
        <v>120</v>
      </c>
    </row>
    <row r="255" s="2" customFormat="1" ht="49.05" customHeight="1">
      <c r="A255" s="41"/>
      <c r="B255" s="42"/>
      <c r="C255" s="207" t="s">
        <v>356</v>
      </c>
      <c r="D255" s="207" t="s">
        <v>122</v>
      </c>
      <c r="E255" s="208" t="s">
        <v>357</v>
      </c>
      <c r="F255" s="209" t="s">
        <v>358</v>
      </c>
      <c r="G255" s="210" t="s">
        <v>125</v>
      </c>
      <c r="H255" s="211">
        <v>180.75</v>
      </c>
      <c r="I255" s="212"/>
      <c r="J255" s="213">
        <f>ROUND(I255*H255,2)</f>
        <v>0</v>
      </c>
      <c r="K255" s="209" t="s">
        <v>126</v>
      </c>
      <c r="L255" s="47"/>
      <c r="M255" s="214" t="s">
        <v>19</v>
      </c>
      <c r="N255" s="215" t="s">
        <v>43</v>
      </c>
      <c r="O255" s="87"/>
      <c r="P255" s="216">
        <f>O255*H255</f>
        <v>0</v>
      </c>
      <c r="Q255" s="216">
        <v>0</v>
      </c>
      <c r="R255" s="216">
        <f>Q255*H255</f>
        <v>0</v>
      </c>
      <c r="S255" s="216">
        <v>0</v>
      </c>
      <c r="T255" s="217">
        <f>S255*H255</f>
        <v>0</v>
      </c>
      <c r="U255" s="41"/>
      <c r="V255" s="41"/>
      <c r="W255" s="41"/>
      <c r="X255" s="41"/>
      <c r="Y255" s="41"/>
      <c r="Z255" s="41"/>
      <c r="AA255" s="41"/>
      <c r="AB255" s="41"/>
      <c r="AC255" s="41"/>
      <c r="AD255" s="41"/>
      <c r="AE255" s="41"/>
      <c r="AR255" s="218" t="s">
        <v>127</v>
      </c>
      <c r="AT255" s="218" t="s">
        <v>122</v>
      </c>
      <c r="AU255" s="218" t="s">
        <v>82</v>
      </c>
      <c r="AY255" s="20" t="s">
        <v>120</v>
      </c>
      <c r="BE255" s="219">
        <f>IF(N255="základní",J255,0)</f>
        <v>0</v>
      </c>
      <c r="BF255" s="219">
        <f>IF(N255="snížená",J255,0)</f>
        <v>0</v>
      </c>
      <c r="BG255" s="219">
        <f>IF(N255="zákl. přenesená",J255,0)</f>
        <v>0</v>
      </c>
      <c r="BH255" s="219">
        <f>IF(N255="sníž. přenesená",J255,0)</f>
        <v>0</v>
      </c>
      <c r="BI255" s="219">
        <f>IF(N255="nulová",J255,0)</f>
        <v>0</v>
      </c>
      <c r="BJ255" s="20" t="s">
        <v>80</v>
      </c>
      <c r="BK255" s="219">
        <f>ROUND(I255*H255,2)</f>
        <v>0</v>
      </c>
      <c r="BL255" s="20" t="s">
        <v>127</v>
      </c>
      <c r="BM255" s="218" t="s">
        <v>359</v>
      </c>
    </row>
    <row r="256" s="2" customFormat="1">
      <c r="A256" s="41"/>
      <c r="B256" s="42"/>
      <c r="C256" s="43"/>
      <c r="D256" s="220" t="s">
        <v>129</v>
      </c>
      <c r="E256" s="43"/>
      <c r="F256" s="221" t="s">
        <v>360</v>
      </c>
      <c r="G256" s="43"/>
      <c r="H256" s="43"/>
      <c r="I256" s="222"/>
      <c r="J256" s="43"/>
      <c r="K256" s="43"/>
      <c r="L256" s="47"/>
      <c r="M256" s="223"/>
      <c r="N256" s="224"/>
      <c r="O256" s="87"/>
      <c r="P256" s="87"/>
      <c r="Q256" s="87"/>
      <c r="R256" s="87"/>
      <c r="S256" s="87"/>
      <c r="T256" s="88"/>
      <c r="U256" s="41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T256" s="20" t="s">
        <v>129</v>
      </c>
      <c r="AU256" s="20" t="s">
        <v>82</v>
      </c>
    </row>
    <row r="257" s="2" customFormat="1" ht="49.05" customHeight="1">
      <c r="A257" s="41"/>
      <c r="B257" s="42"/>
      <c r="C257" s="207" t="s">
        <v>361</v>
      </c>
      <c r="D257" s="207" t="s">
        <v>122</v>
      </c>
      <c r="E257" s="208" t="s">
        <v>362</v>
      </c>
      <c r="F257" s="209" t="s">
        <v>363</v>
      </c>
      <c r="G257" s="210" t="s">
        <v>125</v>
      </c>
      <c r="H257" s="211">
        <v>74.25</v>
      </c>
      <c r="I257" s="212"/>
      <c r="J257" s="213">
        <f>ROUND(I257*H257,2)</f>
        <v>0</v>
      </c>
      <c r="K257" s="209" t="s">
        <v>126</v>
      </c>
      <c r="L257" s="47"/>
      <c r="M257" s="214" t="s">
        <v>19</v>
      </c>
      <c r="N257" s="215" t="s">
        <v>43</v>
      </c>
      <c r="O257" s="87"/>
      <c r="P257" s="216">
        <f>O257*H257</f>
        <v>0</v>
      </c>
      <c r="Q257" s="216">
        <v>0</v>
      </c>
      <c r="R257" s="216">
        <f>Q257*H257</f>
        <v>0</v>
      </c>
      <c r="S257" s="216">
        <v>0</v>
      </c>
      <c r="T257" s="217">
        <f>S257*H257</f>
        <v>0</v>
      </c>
      <c r="U257" s="41"/>
      <c r="V257" s="41"/>
      <c r="W257" s="41"/>
      <c r="X257" s="41"/>
      <c r="Y257" s="41"/>
      <c r="Z257" s="41"/>
      <c r="AA257" s="41"/>
      <c r="AB257" s="41"/>
      <c r="AC257" s="41"/>
      <c r="AD257" s="41"/>
      <c r="AE257" s="41"/>
      <c r="AR257" s="218" t="s">
        <v>127</v>
      </c>
      <c r="AT257" s="218" t="s">
        <v>122</v>
      </c>
      <c r="AU257" s="218" t="s">
        <v>82</v>
      </c>
      <c r="AY257" s="20" t="s">
        <v>120</v>
      </c>
      <c r="BE257" s="219">
        <f>IF(N257="základní",J257,0)</f>
        <v>0</v>
      </c>
      <c r="BF257" s="219">
        <f>IF(N257="snížená",J257,0)</f>
        <v>0</v>
      </c>
      <c r="BG257" s="219">
        <f>IF(N257="zákl. přenesená",J257,0)</f>
        <v>0</v>
      </c>
      <c r="BH257" s="219">
        <f>IF(N257="sníž. přenesená",J257,0)</f>
        <v>0</v>
      </c>
      <c r="BI257" s="219">
        <f>IF(N257="nulová",J257,0)</f>
        <v>0</v>
      </c>
      <c r="BJ257" s="20" t="s">
        <v>80</v>
      </c>
      <c r="BK257" s="219">
        <f>ROUND(I257*H257,2)</f>
        <v>0</v>
      </c>
      <c r="BL257" s="20" t="s">
        <v>127</v>
      </c>
      <c r="BM257" s="218" t="s">
        <v>364</v>
      </c>
    </row>
    <row r="258" s="2" customFormat="1">
      <c r="A258" s="41"/>
      <c r="B258" s="42"/>
      <c r="C258" s="43"/>
      <c r="D258" s="220" t="s">
        <v>129</v>
      </c>
      <c r="E258" s="43"/>
      <c r="F258" s="221" t="s">
        <v>365</v>
      </c>
      <c r="G258" s="43"/>
      <c r="H258" s="43"/>
      <c r="I258" s="222"/>
      <c r="J258" s="43"/>
      <c r="K258" s="43"/>
      <c r="L258" s="47"/>
      <c r="M258" s="223"/>
      <c r="N258" s="224"/>
      <c r="O258" s="87"/>
      <c r="P258" s="87"/>
      <c r="Q258" s="87"/>
      <c r="R258" s="87"/>
      <c r="S258" s="87"/>
      <c r="T258" s="88"/>
      <c r="U258" s="41"/>
      <c r="V258" s="41"/>
      <c r="W258" s="41"/>
      <c r="X258" s="41"/>
      <c r="Y258" s="41"/>
      <c r="Z258" s="41"/>
      <c r="AA258" s="41"/>
      <c r="AB258" s="41"/>
      <c r="AC258" s="41"/>
      <c r="AD258" s="41"/>
      <c r="AE258" s="41"/>
      <c r="AT258" s="20" t="s">
        <v>129</v>
      </c>
      <c r="AU258" s="20" t="s">
        <v>82</v>
      </c>
    </row>
    <row r="259" s="2" customFormat="1" ht="24.15" customHeight="1">
      <c r="A259" s="41"/>
      <c r="B259" s="42"/>
      <c r="C259" s="207" t="s">
        <v>366</v>
      </c>
      <c r="D259" s="207" t="s">
        <v>122</v>
      </c>
      <c r="E259" s="208" t="s">
        <v>367</v>
      </c>
      <c r="F259" s="209" t="s">
        <v>368</v>
      </c>
      <c r="G259" s="210" t="s">
        <v>125</v>
      </c>
      <c r="H259" s="211">
        <v>180.75</v>
      </c>
      <c r="I259" s="212"/>
      <c r="J259" s="213">
        <f>ROUND(I259*H259,2)</f>
        <v>0</v>
      </c>
      <c r="K259" s="209" t="s">
        <v>19</v>
      </c>
      <c r="L259" s="47"/>
      <c r="M259" s="214" t="s">
        <v>19</v>
      </c>
      <c r="N259" s="215" t="s">
        <v>43</v>
      </c>
      <c r="O259" s="87"/>
      <c r="P259" s="216">
        <f>O259*H259</f>
        <v>0</v>
      </c>
      <c r="Q259" s="216">
        <v>0</v>
      </c>
      <c r="R259" s="216">
        <f>Q259*H259</f>
        <v>0</v>
      </c>
      <c r="S259" s="216">
        <v>0</v>
      </c>
      <c r="T259" s="217">
        <f>S259*H259</f>
        <v>0</v>
      </c>
      <c r="U259" s="41"/>
      <c r="V259" s="41"/>
      <c r="W259" s="41"/>
      <c r="X259" s="41"/>
      <c r="Y259" s="41"/>
      <c r="Z259" s="41"/>
      <c r="AA259" s="41"/>
      <c r="AB259" s="41"/>
      <c r="AC259" s="41"/>
      <c r="AD259" s="41"/>
      <c r="AE259" s="41"/>
      <c r="AR259" s="218" t="s">
        <v>127</v>
      </c>
      <c r="AT259" s="218" t="s">
        <v>122</v>
      </c>
      <c r="AU259" s="218" t="s">
        <v>82</v>
      </c>
      <c r="AY259" s="20" t="s">
        <v>120</v>
      </c>
      <c r="BE259" s="219">
        <f>IF(N259="základní",J259,0)</f>
        <v>0</v>
      </c>
      <c r="BF259" s="219">
        <f>IF(N259="snížená",J259,0)</f>
        <v>0</v>
      </c>
      <c r="BG259" s="219">
        <f>IF(N259="zákl. přenesená",J259,0)</f>
        <v>0</v>
      </c>
      <c r="BH259" s="219">
        <f>IF(N259="sníž. přenesená",J259,0)</f>
        <v>0</v>
      </c>
      <c r="BI259" s="219">
        <f>IF(N259="nulová",J259,0)</f>
        <v>0</v>
      </c>
      <c r="BJ259" s="20" t="s">
        <v>80</v>
      </c>
      <c r="BK259" s="219">
        <f>ROUND(I259*H259,2)</f>
        <v>0</v>
      </c>
      <c r="BL259" s="20" t="s">
        <v>127</v>
      </c>
      <c r="BM259" s="218" t="s">
        <v>369</v>
      </c>
    </row>
    <row r="260" s="2" customFormat="1" ht="21.75" customHeight="1">
      <c r="A260" s="41"/>
      <c r="B260" s="42"/>
      <c r="C260" s="207" t="s">
        <v>370</v>
      </c>
      <c r="D260" s="207" t="s">
        <v>122</v>
      </c>
      <c r="E260" s="208" t="s">
        <v>371</v>
      </c>
      <c r="F260" s="209" t="s">
        <v>372</v>
      </c>
      <c r="G260" s="210" t="s">
        <v>125</v>
      </c>
      <c r="H260" s="211">
        <v>74.25</v>
      </c>
      <c r="I260" s="212"/>
      <c r="J260" s="213">
        <f>ROUND(I260*H260,2)</f>
        <v>0</v>
      </c>
      <c r="K260" s="209" t="s">
        <v>126</v>
      </c>
      <c r="L260" s="47"/>
      <c r="M260" s="214" t="s">
        <v>19</v>
      </c>
      <c r="N260" s="215" t="s">
        <v>43</v>
      </c>
      <c r="O260" s="87"/>
      <c r="P260" s="216">
        <f>O260*H260</f>
        <v>0</v>
      </c>
      <c r="Q260" s="216">
        <v>0</v>
      </c>
      <c r="R260" s="216">
        <f>Q260*H260</f>
        <v>0</v>
      </c>
      <c r="S260" s="216">
        <v>0</v>
      </c>
      <c r="T260" s="217">
        <f>S260*H260</f>
        <v>0</v>
      </c>
      <c r="U260" s="41"/>
      <c r="V260" s="41"/>
      <c r="W260" s="41"/>
      <c r="X260" s="41"/>
      <c r="Y260" s="41"/>
      <c r="Z260" s="41"/>
      <c r="AA260" s="41"/>
      <c r="AB260" s="41"/>
      <c r="AC260" s="41"/>
      <c r="AD260" s="41"/>
      <c r="AE260" s="41"/>
      <c r="AR260" s="218" t="s">
        <v>127</v>
      </c>
      <c r="AT260" s="218" t="s">
        <v>122</v>
      </c>
      <c r="AU260" s="218" t="s">
        <v>82</v>
      </c>
      <c r="AY260" s="20" t="s">
        <v>120</v>
      </c>
      <c r="BE260" s="219">
        <f>IF(N260="základní",J260,0)</f>
        <v>0</v>
      </c>
      <c r="BF260" s="219">
        <f>IF(N260="snížená",J260,0)</f>
        <v>0</v>
      </c>
      <c r="BG260" s="219">
        <f>IF(N260="zákl. přenesená",J260,0)</f>
        <v>0</v>
      </c>
      <c r="BH260" s="219">
        <f>IF(N260="sníž. přenesená",J260,0)</f>
        <v>0</v>
      </c>
      <c r="BI260" s="219">
        <f>IF(N260="nulová",J260,0)</f>
        <v>0</v>
      </c>
      <c r="BJ260" s="20" t="s">
        <v>80</v>
      </c>
      <c r="BK260" s="219">
        <f>ROUND(I260*H260,2)</f>
        <v>0</v>
      </c>
      <c r="BL260" s="20" t="s">
        <v>127</v>
      </c>
      <c r="BM260" s="218" t="s">
        <v>373</v>
      </c>
    </row>
    <row r="261" s="2" customFormat="1">
      <c r="A261" s="41"/>
      <c r="B261" s="42"/>
      <c r="C261" s="43"/>
      <c r="D261" s="220" t="s">
        <v>129</v>
      </c>
      <c r="E261" s="43"/>
      <c r="F261" s="221" t="s">
        <v>374</v>
      </c>
      <c r="G261" s="43"/>
      <c r="H261" s="43"/>
      <c r="I261" s="222"/>
      <c r="J261" s="43"/>
      <c r="K261" s="43"/>
      <c r="L261" s="47"/>
      <c r="M261" s="223"/>
      <c r="N261" s="224"/>
      <c r="O261" s="87"/>
      <c r="P261" s="87"/>
      <c r="Q261" s="87"/>
      <c r="R261" s="87"/>
      <c r="S261" s="87"/>
      <c r="T261" s="88"/>
      <c r="U261" s="41"/>
      <c r="V261" s="41"/>
      <c r="W261" s="41"/>
      <c r="X261" s="41"/>
      <c r="Y261" s="41"/>
      <c r="Z261" s="41"/>
      <c r="AA261" s="41"/>
      <c r="AB261" s="41"/>
      <c r="AC261" s="41"/>
      <c r="AD261" s="41"/>
      <c r="AE261" s="41"/>
      <c r="AT261" s="20" t="s">
        <v>129</v>
      </c>
      <c r="AU261" s="20" t="s">
        <v>82</v>
      </c>
    </row>
    <row r="262" s="12" customFormat="1" ht="22.8" customHeight="1">
      <c r="A262" s="12"/>
      <c r="B262" s="191"/>
      <c r="C262" s="192"/>
      <c r="D262" s="193" t="s">
        <v>71</v>
      </c>
      <c r="E262" s="205" t="s">
        <v>82</v>
      </c>
      <c r="F262" s="205" t="s">
        <v>375</v>
      </c>
      <c r="G262" s="192"/>
      <c r="H262" s="192"/>
      <c r="I262" s="195"/>
      <c r="J262" s="206">
        <f>BK262</f>
        <v>0</v>
      </c>
      <c r="K262" s="192"/>
      <c r="L262" s="197"/>
      <c r="M262" s="198"/>
      <c r="N262" s="199"/>
      <c r="O262" s="199"/>
      <c r="P262" s="200">
        <f>SUM(P263:P295)</f>
        <v>0</v>
      </c>
      <c r="Q262" s="199"/>
      <c r="R262" s="200">
        <f>SUM(R263:R295)</f>
        <v>5.2614955999999999</v>
      </c>
      <c r="S262" s="199"/>
      <c r="T262" s="201">
        <f>SUM(T263:T295)</f>
        <v>0</v>
      </c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R262" s="202" t="s">
        <v>80</v>
      </c>
      <c r="AT262" s="203" t="s">
        <v>71</v>
      </c>
      <c r="AU262" s="203" t="s">
        <v>80</v>
      </c>
      <c r="AY262" s="202" t="s">
        <v>120</v>
      </c>
      <c r="BK262" s="204">
        <f>SUM(BK263:BK295)</f>
        <v>0</v>
      </c>
    </row>
    <row r="263" s="2" customFormat="1" ht="44.25" customHeight="1">
      <c r="A263" s="41"/>
      <c r="B263" s="42"/>
      <c r="C263" s="207" t="s">
        <v>376</v>
      </c>
      <c r="D263" s="207" t="s">
        <v>122</v>
      </c>
      <c r="E263" s="208" t="s">
        <v>377</v>
      </c>
      <c r="F263" s="209" t="s">
        <v>378</v>
      </c>
      <c r="G263" s="210" t="s">
        <v>199</v>
      </c>
      <c r="H263" s="211">
        <v>18.199999999999999</v>
      </c>
      <c r="I263" s="212"/>
      <c r="J263" s="213">
        <f>ROUND(I263*H263,2)</f>
        <v>0</v>
      </c>
      <c r="K263" s="209" t="s">
        <v>126</v>
      </c>
      <c r="L263" s="47"/>
      <c r="M263" s="214" t="s">
        <v>19</v>
      </c>
      <c r="N263" s="215" t="s">
        <v>43</v>
      </c>
      <c r="O263" s="87"/>
      <c r="P263" s="216">
        <f>O263*H263</f>
        <v>0</v>
      </c>
      <c r="Q263" s="216">
        <v>0</v>
      </c>
      <c r="R263" s="216">
        <f>Q263*H263</f>
        <v>0</v>
      </c>
      <c r="S263" s="216">
        <v>0</v>
      </c>
      <c r="T263" s="217">
        <f>S263*H263</f>
        <v>0</v>
      </c>
      <c r="U263" s="41"/>
      <c r="V263" s="41"/>
      <c r="W263" s="41"/>
      <c r="X263" s="41"/>
      <c r="Y263" s="41"/>
      <c r="Z263" s="41"/>
      <c r="AA263" s="41"/>
      <c r="AB263" s="41"/>
      <c r="AC263" s="41"/>
      <c r="AD263" s="41"/>
      <c r="AE263" s="41"/>
      <c r="AR263" s="218" t="s">
        <v>127</v>
      </c>
      <c r="AT263" s="218" t="s">
        <v>122</v>
      </c>
      <c r="AU263" s="218" t="s">
        <v>82</v>
      </c>
      <c r="AY263" s="20" t="s">
        <v>120</v>
      </c>
      <c r="BE263" s="219">
        <f>IF(N263="základní",J263,0)</f>
        <v>0</v>
      </c>
      <c r="BF263" s="219">
        <f>IF(N263="snížená",J263,0)</f>
        <v>0</v>
      </c>
      <c r="BG263" s="219">
        <f>IF(N263="zákl. přenesená",J263,0)</f>
        <v>0</v>
      </c>
      <c r="BH263" s="219">
        <f>IF(N263="sníž. přenesená",J263,0)</f>
        <v>0</v>
      </c>
      <c r="BI263" s="219">
        <f>IF(N263="nulová",J263,0)</f>
        <v>0</v>
      </c>
      <c r="BJ263" s="20" t="s">
        <v>80</v>
      </c>
      <c r="BK263" s="219">
        <f>ROUND(I263*H263,2)</f>
        <v>0</v>
      </c>
      <c r="BL263" s="20" t="s">
        <v>127</v>
      </c>
      <c r="BM263" s="218" t="s">
        <v>379</v>
      </c>
    </row>
    <row r="264" s="2" customFormat="1">
      <c r="A264" s="41"/>
      <c r="B264" s="42"/>
      <c r="C264" s="43"/>
      <c r="D264" s="220" t="s">
        <v>129</v>
      </c>
      <c r="E264" s="43"/>
      <c r="F264" s="221" t="s">
        <v>380</v>
      </c>
      <c r="G264" s="43"/>
      <c r="H264" s="43"/>
      <c r="I264" s="222"/>
      <c r="J264" s="43"/>
      <c r="K264" s="43"/>
      <c r="L264" s="47"/>
      <c r="M264" s="223"/>
      <c r="N264" s="224"/>
      <c r="O264" s="87"/>
      <c r="P264" s="87"/>
      <c r="Q264" s="87"/>
      <c r="R264" s="87"/>
      <c r="S264" s="87"/>
      <c r="T264" s="88"/>
      <c r="U264" s="41"/>
      <c r="V264" s="41"/>
      <c r="W264" s="41"/>
      <c r="X264" s="41"/>
      <c r="Y264" s="41"/>
      <c r="Z264" s="41"/>
      <c r="AA264" s="41"/>
      <c r="AB264" s="41"/>
      <c r="AC264" s="41"/>
      <c r="AD264" s="41"/>
      <c r="AE264" s="41"/>
      <c r="AT264" s="20" t="s">
        <v>129</v>
      </c>
      <c r="AU264" s="20" t="s">
        <v>82</v>
      </c>
    </row>
    <row r="265" s="14" customFormat="1">
      <c r="A265" s="14"/>
      <c r="B265" s="237"/>
      <c r="C265" s="238"/>
      <c r="D265" s="227" t="s">
        <v>131</v>
      </c>
      <c r="E265" s="239" t="s">
        <v>19</v>
      </c>
      <c r="F265" s="240" t="s">
        <v>381</v>
      </c>
      <c r="G265" s="238"/>
      <c r="H265" s="239" t="s">
        <v>19</v>
      </c>
      <c r="I265" s="241"/>
      <c r="J265" s="238"/>
      <c r="K265" s="238"/>
      <c r="L265" s="242"/>
      <c r="M265" s="243"/>
      <c r="N265" s="244"/>
      <c r="O265" s="244"/>
      <c r="P265" s="244"/>
      <c r="Q265" s="244"/>
      <c r="R265" s="244"/>
      <c r="S265" s="244"/>
      <c r="T265" s="245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T265" s="246" t="s">
        <v>131</v>
      </c>
      <c r="AU265" s="246" t="s">
        <v>82</v>
      </c>
      <c r="AV265" s="14" t="s">
        <v>80</v>
      </c>
      <c r="AW265" s="14" t="s">
        <v>33</v>
      </c>
      <c r="AX265" s="14" t="s">
        <v>72</v>
      </c>
      <c r="AY265" s="246" t="s">
        <v>120</v>
      </c>
    </row>
    <row r="266" s="13" customFormat="1">
      <c r="A266" s="13"/>
      <c r="B266" s="225"/>
      <c r="C266" s="226"/>
      <c r="D266" s="227" t="s">
        <v>131</v>
      </c>
      <c r="E266" s="228" t="s">
        <v>19</v>
      </c>
      <c r="F266" s="229" t="s">
        <v>382</v>
      </c>
      <c r="G266" s="226"/>
      <c r="H266" s="230">
        <v>18.199999999999999</v>
      </c>
      <c r="I266" s="231"/>
      <c r="J266" s="226"/>
      <c r="K266" s="226"/>
      <c r="L266" s="232"/>
      <c r="M266" s="233"/>
      <c r="N266" s="234"/>
      <c r="O266" s="234"/>
      <c r="P266" s="234"/>
      <c r="Q266" s="234"/>
      <c r="R266" s="234"/>
      <c r="S266" s="234"/>
      <c r="T266" s="235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36" t="s">
        <v>131</v>
      </c>
      <c r="AU266" s="236" t="s">
        <v>82</v>
      </c>
      <c r="AV266" s="13" t="s">
        <v>82</v>
      </c>
      <c r="AW266" s="13" t="s">
        <v>33</v>
      </c>
      <c r="AX266" s="13" t="s">
        <v>80</v>
      </c>
      <c r="AY266" s="236" t="s">
        <v>120</v>
      </c>
    </row>
    <row r="267" s="14" customFormat="1">
      <c r="A267" s="14"/>
      <c r="B267" s="237"/>
      <c r="C267" s="238"/>
      <c r="D267" s="227" t="s">
        <v>131</v>
      </c>
      <c r="E267" s="239" t="s">
        <v>19</v>
      </c>
      <c r="F267" s="240" t="s">
        <v>133</v>
      </c>
      <c r="G267" s="238"/>
      <c r="H267" s="239" t="s">
        <v>19</v>
      </c>
      <c r="I267" s="241"/>
      <c r="J267" s="238"/>
      <c r="K267" s="238"/>
      <c r="L267" s="242"/>
      <c r="M267" s="243"/>
      <c r="N267" s="244"/>
      <c r="O267" s="244"/>
      <c r="P267" s="244"/>
      <c r="Q267" s="244"/>
      <c r="R267" s="244"/>
      <c r="S267" s="244"/>
      <c r="T267" s="245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T267" s="246" t="s">
        <v>131</v>
      </c>
      <c r="AU267" s="246" t="s">
        <v>82</v>
      </c>
      <c r="AV267" s="14" t="s">
        <v>80</v>
      </c>
      <c r="AW267" s="14" t="s">
        <v>33</v>
      </c>
      <c r="AX267" s="14" t="s">
        <v>72</v>
      </c>
      <c r="AY267" s="246" t="s">
        <v>120</v>
      </c>
    </row>
    <row r="268" s="2" customFormat="1" ht="37.8" customHeight="1">
      <c r="A268" s="41"/>
      <c r="B268" s="42"/>
      <c r="C268" s="207" t="s">
        <v>383</v>
      </c>
      <c r="D268" s="207" t="s">
        <v>122</v>
      </c>
      <c r="E268" s="208" t="s">
        <v>384</v>
      </c>
      <c r="F268" s="209" t="s">
        <v>385</v>
      </c>
      <c r="G268" s="210" t="s">
        <v>125</v>
      </c>
      <c r="H268" s="211">
        <v>166.31999999999999</v>
      </c>
      <c r="I268" s="212"/>
      <c r="J268" s="213">
        <f>ROUND(I268*H268,2)</f>
        <v>0</v>
      </c>
      <c r="K268" s="209" t="s">
        <v>126</v>
      </c>
      <c r="L268" s="47"/>
      <c r="M268" s="214" t="s">
        <v>19</v>
      </c>
      <c r="N268" s="215" t="s">
        <v>43</v>
      </c>
      <c r="O268" s="87"/>
      <c r="P268" s="216">
        <f>O268*H268</f>
        <v>0</v>
      </c>
      <c r="Q268" s="216">
        <v>0.00017000000000000001</v>
      </c>
      <c r="R268" s="216">
        <f>Q268*H268</f>
        <v>0.028274400000000002</v>
      </c>
      <c r="S268" s="216">
        <v>0</v>
      </c>
      <c r="T268" s="217">
        <f>S268*H268</f>
        <v>0</v>
      </c>
      <c r="U268" s="41"/>
      <c r="V268" s="41"/>
      <c r="W268" s="41"/>
      <c r="X268" s="41"/>
      <c r="Y268" s="41"/>
      <c r="Z268" s="41"/>
      <c r="AA268" s="41"/>
      <c r="AB268" s="41"/>
      <c r="AC268" s="41"/>
      <c r="AD268" s="41"/>
      <c r="AE268" s="41"/>
      <c r="AR268" s="218" t="s">
        <v>127</v>
      </c>
      <c r="AT268" s="218" t="s">
        <v>122</v>
      </c>
      <c r="AU268" s="218" t="s">
        <v>82</v>
      </c>
      <c r="AY268" s="20" t="s">
        <v>120</v>
      </c>
      <c r="BE268" s="219">
        <f>IF(N268="základní",J268,0)</f>
        <v>0</v>
      </c>
      <c r="BF268" s="219">
        <f>IF(N268="snížená",J268,0)</f>
        <v>0</v>
      </c>
      <c r="BG268" s="219">
        <f>IF(N268="zákl. přenesená",J268,0)</f>
        <v>0</v>
      </c>
      <c r="BH268" s="219">
        <f>IF(N268="sníž. přenesená",J268,0)</f>
        <v>0</v>
      </c>
      <c r="BI268" s="219">
        <f>IF(N268="nulová",J268,0)</f>
        <v>0</v>
      </c>
      <c r="BJ268" s="20" t="s">
        <v>80</v>
      </c>
      <c r="BK268" s="219">
        <f>ROUND(I268*H268,2)</f>
        <v>0</v>
      </c>
      <c r="BL268" s="20" t="s">
        <v>127</v>
      </c>
      <c r="BM268" s="218" t="s">
        <v>386</v>
      </c>
    </row>
    <row r="269" s="2" customFormat="1">
      <c r="A269" s="41"/>
      <c r="B269" s="42"/>
      <c r="C269" s="43"/>
      <c r="D269" s="220" t="s">
        <v>129</v>
      </c>
      <c r="E269" s="43"/>
      <c r="F269" s="221" t="s">
        <v>387</v>
      </c>
      <c r="G269" s="43"/>
      <c r="H269" s="43"/>
      <c r="I269" s="222"/>
      <c r="J269" s="43"/>
      <c r="K269" s="43"/>
      <c r="L269" s="47"/>
      <c r="M269" s="223"/>
      <c r="N269" s="224"/>
      <c r="O269" s="87"/>
      <c r="P269" s="87"/>
      <c r="Q269" s="87"/>
      <c r="R269" s="87"/>
      <c r="S269" s="87"/>
      <c r="T269" s="88"/>
      <c r="U269" s="41"/>
      <c r="V269" s="41"/>
      <c r="W269" s="41"/>
      <c r="X269" s="41"/>
      <c r="Y269" s="41"/>
      <c r="Z269" s="41"/>
      <c r="AA269" s="41"/>
      <c r="AB269" s="41"/>
      <c r="AC269" s="41"/>
      <c r="AD269" s="41"/>
      <c r="AE269" s="41"/>
      <c r="AT269" s="20" t="s">
        <v>129</v>
      </c>
      <c r="AU269" s="20" t="s">
        <v>82</v>
      </c>
    </row>
    <row r="270" s="13" customFormat="1">
      <c r="A270" s="13"/>
      <c r="B270" s="225"/>
      <c r="C270" s="226"/>
      <c r="D270" s="227" t="s">
        <v>131</v>
      </c>
      <c r="E270" s="228" t="s">
        <v>19</v>
      </c>
      <c r="F270" s="229" t="s">
        <v>388</v>
      </c>
      <c r="G270" s="226"/>
      <c r="H270" s="230">
        <v>61.600000000000001</v>
      </c>
      <c r="I270" s="231"/>
      <c r="J270" s="226"/>
      <c r="K270" s="226"/>
      <c r="L270" s="232"/>
      <c r="M270" s="233"/>
      <c r="N270" s="234"/>
      <c r="O270" s="234"/>
      <c r="P270" s="234"/>
      <c r="Q270" s="234"/>
      <c r="R270" s="234"/>
      <c r="S270" s="234"/>
      <c r="T270" s="235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36" t="s">
        <v>131</v>
      </c>
      <c r="AU270" s="236" t="s">
        <v>82</v>
      </c>
      <c r="AV270" s="13" t="s">
        <v>82</v>
      </c>
      <c r="AW270" s="13" t="s">
        <v>33</v>
      </c>
      <c r="AX270" s="13" t="s">
        <v>72</v>
      </c>
      <c r="AY270" s="236" t="s">
        <v>120</v>
      </c>
    </row>
    <row r="271" s="13" customFormat="1">
      <c r="A271" s="13"/>
      <c r="B271" s="225"/>
      <c r="C271" s="226"/>
      <c r="D271" s="227" t="s">
        <v>131</v>
      </c>
      <c r="E271" s="228" t="s">
        <v>19</v>
      </c>
      <c r="F271" s="229" t="s">
        <v>389</v>
      </c>
      <c r="G271" s="226"/>
      <c r="H271" s="230">
        <v>104.72</v>
      </c>
      <c r="I271" s="231"/>
      <c r="J271" s="226"/>
      <c r="K271" s="226"/>
      <c r="L271" s="232"/>
      <c r="M271" s="233"/>
      <c r="N271" s="234"/>
      <c r="O271" s="234"/>
      <c r="P271" s="234"/>
      <c r="Q271" s="234"/>
      <c r="R271" s="234"/>
      <c r="S271" s="234"/>
      <c r="T271" s="235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36" t="s">
        <v>131</v>
      </c>
      <c r="AU271" s="236" t="s">
        <v>82</v>
      </c>
      <c r="AV271" s="13" t="s">
        <v>82</v>
      </c>
      <c r="AW271" s="13" t="s">
        <v>33</v>
      </c>
      <c r="AX271" s="13" t="s">
        <v>72</v>
      </c>
      <c r="AY271" s="236" t="s">
        <v>120</v>
      </c>
    </row>
    <row r="272" s="16" customFormat="1">
      <c r="A272" s="16"/>
      <c r="B272" s="258"/>
      <c r="C272" s="259"/>
      <c r="D272" s="227" t="s">
        <v>131</v>
      </c>
      <c r="E272" s="260" t="s">
        <v>19</v>
      </c>
      <c r="F272" s="261" t="s">
        <v>206</v>
      </c>
      <c r="G272" s="259"/>
      <c r="H272" s="262">
        <v>166.31999999999999</v>
      </c>
      <c r="I272" s="263"/>
      <c r="J272" s="259"/>
      <c r="K272" s="259"/>
      <c r="L272" s="264"/>
      <c r="M272" s="265"/>
      <c r="N272" s="266"/>
      <c r="O272" s="266"/>
      <c r="P272" s="266"/>
      <c r="Q272" s="266"/>
      <c r="R272" s="266"/>
      <c r="S272" s="266"/>
      <c r="T272" s="267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T272" s="268" t="s">
        <v>131</v>
      </c>
      <c r="AU272" s="268" t="s">
        <v>82</v>
      </c>
      <c r="AV272" s="16" t="s">
        <v>127</v>
      </c>
      <c r="AW272" s="16" t="s">
        <v>33</v>
      </c>
      <c r="AX272" s="16" t="s">
        <v>80</v>
      </c>
      <c r="AY272" s="268" t="s">
        <v>120</v>
      </c>
    </row>
    <row r="273" s="14" customFormat="1">
      <c r="A273" s="14"/>
      <c r="B273" s="237"/>
      <c r="C273" s="238"/>
      <c r="D273" s="227" t="s">
        <v>131</v>
      </c>
      <c r="E273" s="239" t="s">
        <v>19</v>
      </c>
      <c r="F273" s="240" t="s">
        <v>133</v>
      </c>
      <c r="G273" s="238"/>
      <c r="H273" s="239" t="s">
        <v>19</v>
      </c>
      <c r="I273" s="241"/>
      <c r="J273" s="238"/>
      <c r="K273" s="238"/>
      <c r="L273" s="242"/>
      <c r="M273" s="243"/>
      <c r="N273" s="244"/>
      <c r="O273" s="244"/>
      <c r="P273" s="244"/>
      <c r="Q273" s="244"/>
      <c r="R273" s="244"/>
      <c r="S273" s="244"/>
      <c r="T273" s="245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T273" s="246" t="s">
        <v>131</v>
      </c>
      <c r="AU273" s="246" t="s">
        <v>82</v>
      </c>
      <c r="AV273" s="14" t="s">
        <v>80</v>
      </c>
      <c r="AW273" s="14" t="s">
        <v>33</v>
      </c>
      <c r="AX273" s="14" t="s">
        <v>72</v>
      </c>
      <c r="AY273" s="246" t="s">
        <v>120</v>
      </c>
    </row>
    <row r="274" s="2" customFormat="1" ht="24.15" customHeight="1">
      <c r="A274" s="41"/>
      <c r="B274" s="42"/>
      <c r="C274" s="269" t="s">
        <v>390</v>
      </c>
      <c r="D274" s="269" t="s">
        <v>252</v>
      </c>
      <c r="E274" s="270" t="s">
        <v>391</v>
      </c>
      <c r="F274" s="271" t="s">
        <v>392</v>
      </c>
      <c r="G274" s="272" t="s">
        <v>125</v>
      </c>
      <c r="H274" s="273">
        <v>73.920000000000002</v>
      </c>
      <c r="I274" s="274"/>
      <c r="J274" s="275">
        <f>ROUND(I274*H274,2)</f>
        <v>0</v>
      </c>
      <c r="K274" s="271" t="s">
        <v>126</v>
      </c>
      <c r="L274" s="276"/>
      <c r="M274" s="277" t="s">
        <v>19</v>
      </c>
      <c r="N274" s="278" t="s">
        <v>43</v>
      </c>
      <c r="O274" s="87"/>
      <c r="P274" s="216">
        <f>O274*H274</f>
        <v>0</v>
      </c>
      <c r="Q274" s="216">
        <v>0.00020000000000000001</v>
      </c>
      <c r="R274" s="216">
        <f>Q274*H274</f>
        <v>0.014784</v>
      </c>
      <c r="S274" s="216">
        <v>0</v>
      </c>
      <c r="T274" s="217">
        <f>S274*H274</f>
        <v>0</v>
      </c>
      <c r="U274" s="41"/>
      <c r="V274" s="41"/>
      <c r="W274" s="41"/>
      <c r="X274" s="41"/>
      <c r="Y274" s="41"/>
      <c r="Z274" s="41"/>
      <c r="AA274" s="41"/>
      <c r="AB274" s="41"/>
      <c r="AC274" s="41"/>
      <c r="AD274" s="41"/>
      <c r="AE274" s="41"/>
      <c r="AR274" s="218" t="s">
        <v>166</v>
      </c>
      <c r="AT274" s="218" t="s">
        <v>252</v>
      </c>
      <c r="AU274" s="218" t="s">
        <v>82</v>
      </c>
      <c r="AY274" s="20" t="s">
        <v>120</v>
      </c>
      <c r="BE274" s="219">
        <f>IF(N274="základní",J274,0)</f>
        <v>0</v>
      </c>
      <c r="BF274" s="219">
        <f>IF(N274="snížená",J274,0)</f>
        <v>0</v>
      </c>
      <c r="BG274" s="219">
        <f>IF(N274="zákl. přenesená",J274,0)</f>
        <v>0</v>
      </c>
      <c r="BH274" s="219">
        <f>IF(N274="sníž. přenesená",J274,0)</f>
        <v>0</v>
      </c>
      <c r="BI274" s="219">
        <f>IF(N274="nulová",J274,0)</f>
        <v>0</v>
      </c>
      <c r="BJ274" s="20" t="s">
        <v>80</v>
      </c>
      <c r="BK274" s="219">
        <f>ROUND(I274*H274,2)</f>
        <v>0</v>
      </c>
      <c r="BL274" s="20" t="s">
        <v>127</v>
      </c>
      <c r="BM274" s="218" t="s">
        <v>393</v>
      </c>
    </row>
    <row r="275" s="13" customFormat="1">
      <c r="A275" s="13"/>
      <c r="B275" s="225"/>
      <c r="C275" s="226"/>
      <c r="D275" s="227" t="s">
        <v>131</v>
      </c>
      <c r="E275" s="226"/>
      <c r="F275" s="229" t="s">
        <v>394</v>
      </c>
      <c r="G275" s="226"/>
      <c r="H275" s="230">
        <v>73.920000000000002</v>
      </c>
      <c r="I275" s="231"/>
      <c r="J275" s="226"/>
      <c r="K275" s="226"/>
      <c r="L275" s="232"/>
      <c r="M275" s="233"/>
      <c r="N275" s="234"/>
      <c r="O275" s="234"/>
      <c r="P275" s="234"/>
      <c r="Q275" s="234"/>
      <c r="R275" s="234"/>
      <c r="S275" s="234"/>
      <c r="T275" s="235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T275" s="236" t="s">
        <v>131</v>
      </c>
      <c r="AU275" s="236" t="s">
        <v>82</v>
      </c>
      <c r="AV275" s="13" t="s">
        <v>82</v>
      </c>
      <c r="AW275" s="13" t="s">
        <v>4</v>
      </c>
      <c r="AX275" s="13" t="s">
        <v>80</v>
      </c>
      <c r="AY275" s="236" t="s">
        <v>120</v>
      </c>
    </row>
    <row r="276" s="2" customFormat="1" ht="24.15" customHeight="1">
      <c r="A276" s="41"/>
      <c r="B276" s="42"/>
      <c r="C276" s="269" t="s">
        <v>395</v>
      </c>
      <c r="D276" s="269" t="s">
        <v>252</v>
      </c>
      <c r="E276" s="270" t="s">
        <v>396</v>
      </c>
      <c r="F276" s="271" t="s">
        <v>397</v>
      </c>
      <c r="G276" s="272" t="s">
        <v>125</v>
      </c>
      <c r="H276" s="273">
        <v>125.664</v>
      </c>
      <c r="I276" s="274"/>
      <c r="J276" s="275">
        <f>ROUND(I276*H276,2)</f>
        <v>0</v>
      </c>
      <c r="K276" s="271" t="s">
        <v>126</v>
      </c>
      <c r="L276" s="276"/>
      <c r="M276" s="277" t="s">
        <v>19</v>
      </c>
      <c r="N276" s="278" t="s">
        <v>43</v>
      </c>
      <c r="O276" s="87"/>
      <c r="P276" s="216">
        <f>O276*H276</f>
        <v>0</v>
      </c>
      <c r="Q276" s="216">
        <v>0.00029999999999999997</v>
      </c>
      <c r="R276" s="216">
        <f>Q276*H276</f>
        <v>0.037699199999999995</v>
      </c>
      <c r="S276" s="216">
        <v>0</v>
      </c>
      <c r="T276" s="217">
        <f>S276*H276</f>
        <v>0</v>
      </c>
      <c r="U276" s="41"/>
      <c r="V276" s="41"/>
      <c r="W276" s="41"/>
      <c r="X276" s="41"/>
      <c r="Y276" s="41"/>
      <c r="Z276" s="41"/>
      <c r="AA276" s="41"/>
      <c r="AB276" s="41"/>
      <c r="AC276" s="41"/>
      <c r="AD276" s="41"/>
      <c r="AE276" s="41"/>
      <c r="AR276" s="218" t="s">
        <v>166</v>
      </c>
      <c r="AT276" s="218" t="s">
        <v>252</v>
      </c>
      <c r="AU276" s="218" t="s">
        <v>82</v>
      </c>
      <c r="AY276" s="20" t="s">
        <v>120</v>
      </c>
      <c r="BE276" s="219">
        <f>IF(N276="základní",J276,0)</f>
        <v>0</v>
      </c>
      <c r="BF276" s="219">
        <f>IF(N276="snížená",J276,0)</f>
        <v>0</v>
      </c>
      <c r="BG276" s="219">
        <f>IF(N276="zákl. přenesená",J276,0)</f>
        <v>0</v>
      </c>
      <c r="BH276" s="219">
        <f>IF(N276="sníž. přenesená",J276,0)</f>
        <v>0</v>
      </c>
      <c r="BI276" s="219">
        <f>IF(N276="nulová",J276,0)</f>
        <v>0</v>
      </c>
      <c r="BJ276" s="20" t="s">
        <v>80</v>
      </c>
      <c r="BK276" s="219">
        <f>ROUND(I276*H276,2)</f>
        <v>0</v>
      </c>
      <c r="BL276" s="20" t="s">
        <v>127</v>
      </c>
      <c r="BM276" s="218" t="s">
        <v>398</v>
      </c>
    </row>
    <row r="277" s="13" customFormat="1">
      <c r="A277" s="13"/>
      <c r="B277" s="225"/>
      <c r="C277" s="226"/>
      <c r="D277" s="227" t="s">
        <v>131</v>
      </c>
      <c r="E277" s="226"/>
      <c r="F277" s="229" t="s">
        <v>399</v>
      </c>
      <c r="G277" s="226"/>
      <c r="H277" s="230">
        <v>125.664</v>
      </c>
      <c r="I277" s="231"/>
      <c r="J277" s="226"/>
      <c r="K277" s="226"/>
      <c r="L277" s="232"/>
      <c r="M277" s="233"/>
      <c r="N277" s="234"/>
      <c r="O277" s="234"/>
      <c r="P277" s="234"/>
      <c r="Q277" s="234"/>
      <c r="R277" s="234"/>
      <c r="S277" s="234"/>
      <c r="T277" s="235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36" t="s">
        <v>131</v>
      </c>
      <c r="AU277" s="236" t="s">
        <v>82</v>
      </c>
      <c r="AV277" s="13" t="s">
        <v>82</v>
      </c>
      <c r="AW277" s="13" t="s">
        <v>4</v>
      </c>
      <c r="AX277" s="13" t="s">
        <v>80</v>
      </c>
      <c r="AY277" s="236" t="s">
        <v>120</v>
      </c>
    </row>
    <row r="278" s="2" customFormat="1" ht="37.8" customHeight="1">
      <c r="A278" s="41"/>
      <c r="B278" s="42"/>
      <c r="C278" s="207" t="s">
        <v>400</v>
      </c>
      <c r="D278" s="207" t="s">
        <v>122</v>
      </c>
      <c r="E278" s="208" t="s">
        <v>401</v>
      </c>
      <c r="F278" s="209" t="s">
        <v>402</v>
      </c>
      <c r="G278" s="210" t="s">
        <v>125</v>
      </c>
      <c r="H278" s="211">
        <v>2.5</v>
      </c>
      <c r="I278" s="212"/>
      <c r="J278" s="213">
        <f>ROUND(I278*H278,2)</f>
        <v>0</v>
      </c>
      <c r="K278" s="209" t="s">
        <v>126</v>
      </c>
      <c r="L278" s="47"/>
      <c r="M278" s="214" t="s">
        <v>19</v>
      </c>
      <c r="N278" s="215" t="s">
        <v>43</v>
      </c>
      <c r="O278" s="87"/>
      <c r="P278" s="216">
        <f>O278*H278</f>
        <v>0</v>
      </c>
      <c r="Q278" s="216">
        <v>0.00010000000000000001</v>
      </c>
      <c r="R278" s="216">
        <f>Q278*H278</f>
        <v>0.00025000000000000001</v>
      </c>
      <c r="S278" s="216">
        <v>0</v>
      </c>
      <c r="T278" s="217">
        <f>S278*H278</f>
        <v>0</v>
      </c>
      <c r="U278" s="41"/>
      <c r="V278" s="41"/>
      <c r="W278" s="41"/>
      <c r="X278" s="41"/>
      <c r="Y278" s="41"/>
      <c r="Z278" s="41"/>
      <c r="AA278" s="41"/>
      <c r="AB278" s="41"/>
      <c r="AC278" s="41"/>
      <c r="AD278" s="41"/>
      <c r="AE278" s="41"/>
      <c r="AR278" s="218" t="s">
        <v>127</v>
      </c>
      <c r="AT278" s="218" t="s">
        <v>122</v>
      </c>
      <c r="AU278" s="218" t="s">
        <v>82</v>
      </c>
      <c r="AY278" s="20" t="s">
        <v>120</v>
      </c>
      <c r="BE278" s="219">
        <f>IF(N278="základní",J278,0)</f>
        <v>0</v>
      </c>
      <c r="BF278" s="219">
        <f>IF(N278="snížená",J278,0)</f>
        <v>0</v>
      </c>
      <c r="BG278" s="219">
        <f>IF(N278="zákl. přenesená",J278,0)</f>
        <v>0</v>
      </c>
      <c r="BH278" s="219">
        <f>IF(N278="sníž. přenesená",J278,0)</f>
        <v>0</v>
      </c>
      <c r="BI278" s="219">
        <f>IF(N278="nulová",J278,0)</f>
        <v>0</v>
      </c>
      <c r="BJ278" s="20" t="s">
        <v>80</v>
      </c>
      <c r="BK278" s="219">
        <f>ROUND(I278*H278,2)</f>
        <v>0</v>
      </c>
      <c r="BL278" s="20" t="s">
        <v>127</v>
      </c>
      <c r="BM278" s="218" t="s">
        <v>403</v>
      </c>
    </row>
    <row r="279" s="2" customFormat="1">
      <c r="A279" s="41"/>
      <c r="B279" s="42"/>
      <c r="C279" s="43"/>
      <c r="D279" s="220" t="s">
        <v>129</v>
      </c>
      <c r="E279" s="43"/>
      <c r="F279" s="221" t="s">
        <v>404</v>
      </c>
      <c r="G279" s="43"/>
      <c r="H279" s="43"/>
      <c r="I279" s="222"/>
      <c r="J279" s="43"/>
      <c r="K279" s="43"/>
      <c r="L279" s="47"/>
      <c r="M279" s="223"/>
      <c r="N279" s="224"/>
      <c r="O279" s="87"/>
      <c r="P279" s="87"/>
      <c r="Q279" s="87"/>
      <c r="R279" s="87"/>
      <c r="S279" s="87"/>
      <c r="T279" s="88"/>
      <c r="U279" s="41"/>
      <c r="V279" s="41"/>
      <c r="W279" s="41"/>
      <c r="X279" s="41"/>
      <c r="Y279" s="41"/>
      <c r="Z279" s="41"/>
      <c r="AA279" s="41"/>
      <c r="AB279" s="41"/>
      <c r="AC279" s="41"/>
      <c r="AD279" s="41"/>
      <c r="AE279" s="41"/>
      <c r="AT279" s="20" t="s">
        <v>129</v>
      </c>
      <c r="AU279" s="20" t="s">
        <v>82</v>
      </c>
    </row>
    <row r="280" s="13" customFormat="1">
      <c r="A280" s="13"/>
      <c r="B280" s="225"/>
      <c r="C280" s="226"/>
      <c r="D280" s="227" t="s">
        <v>131</v>
      </c>
      <c r="E280" s="228" t="s">
        <v>19</v>
      </c>
      <c r="F280" s="229" t="s">
        <v>405</v>
      </c>
      <c r="G280" s="226"/>
      <c r="H280" s="230">
        <v>2.5</v>
      </c>
      <c r="I280" s="231"/>
      <c r="J280" s="226"/>
      <c r="K280" s="226"/>
      <c r="L280" s="232"/>
      <c r="M280" s="233"/>
      <c r="N280" s="234"/>
      <c r="O280" s="234"/>
      <c r="P280" s="234"/>
      <c r="Q280" s="234"/>
      <c r="R280" s="234"/>
      <c r="S280" s="234"/>
      <c r="T280" s="235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T280" s="236" t="s">
        <v>131</v>
      </c>
      <c r="AU280" s="236" t="s">
        <v>82</v>
      </c>
      <c r="AV280" s="13" t="s">
        <v>82</v>
      </c>
      <c r="AW280" s="13" t="s">
        <v>33</v>
      </c>
      <c r="AX280" s="13" t="s">
        <v>80</v>
      </c>
      <c r="AY280" s="236" t="s">
        <v>120</v>
      </c>
    </row>
    <row r="281" s="14" customFormat="1">
      <c r="A281" s="14"/>
      <c r="B281" s="237"/>
      <c r="C281" s="238"/>
      <c r="D281" s="227" t="s">
        <v>131</v>
      </c>
      <c r="E281" s="239" t="s">
        <v>19</v>
      </c>
      <c r="F281" s="240" t="s">
        <v>133</v>
      </c>
      <c r="G281" s="238"/>
      <c r="H281" s="239" t="s">
        <v>19</v>
      </c>
      <c r="I281" s="241"/>
      <c r="J281" s="238"/>
      <c r="K281" s="238"/>
      <c r="L281" s="242"/>
      <c r="M281" s="243"/>
      <c r="N281" s="244"/>
      <c r="O281" s="244"/>
      <c r="P281" s="244"/>
      <c r="Q281" s="244"/>
      <c r="R281" s="244"/>
      <c r="S281" s="244"/>
      <c r="T281" s="245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T281" s="246" t="s">
        <v>131</v>
      </c>
      <c r="AU281" s="246" t="s">
        <v>82</v>
      </c>
      <c r="AV281" s="14" t="s">
        <v>80</v>
      </c>
      <c r="AW281" s="14" t="s">
        <v>33</v>
      </c>
      <c r="AX281" s="14" t="s">
        <v>72</v>
      </c>
      <c r="AY281" s="246" t="s">
        <v>120</v>
      </c>
    </row>
    <row r="282" s="2" customFormat="1" ht="16.5" customHeight="1">
      <c r="A282" s="41"/>
      <c r="B282" s="42"/>
      <c r="C282" s="269" t="s">
        <v>406</v>
      </c>
      <c r="D282" s="269" t="s">
        <v>252</v>
      </c>
      <c r="E282" s="270" t="s">
        <v>407</v>
      </c>
      <c r="F282" s="271" t="s">
        <v>408</v>
      </c>
      <c r="G282" s="272" t="s">
        <v>181</v>
      </c>
      <c r="H282" s="273">
        <v>3</v>
      </c>
      <c r="I282" s="274"/>
      <c r="J282" s="275">
        <f>ROUND(I282*H282,2)</f>
        <v>0</v>
      </c>
      <c r="K282" s="271" t="s">
        <v>19</v>
      </c>
      <c r="L282" s="276"/>
      <c r="M282" s="277" t="s">
        <v>19</v>
      </c>
      <c r="N282" s="278" t="s">
        <v>43</v>
      </c>
      <c r="O282" s="87"/>
      <c r="P282" s="216">
        <f>O282*H282</f>
        <v>0</v>
      </c>
      <c r="Q282" s="216">
        <v>0</v>
      </c>
      <c r="R282" s="216">
        <f>Q282*H282</f>
        <v>0</v>
      </c>
      <c r="S282" s="216">
        <v>0</v>
      </c>
      <c r="T282" s="217">
        <f>S282*H282</f>
        <v>0</v>
      </c>
      <c r="U282" s="41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R282" s="218" t="s">
        <v>166</v>
      </c>
      <c r="AT282" s="218" t="s">
        <v>252</v>
      </c>
      <c r="AU282" s="218" t="s">
        <v>82</v>
      </c>
      <c r="AY282" s="20" t="s">
        <v>120</v>
      </c>
      <c r="BE282" s="219">
        <f>IF(N282="základní",J282,0)</f>
        <v>0</v>
      </c>
      <c r="BF282" s="219">
        <f>IF(N282="snížená",J282,0)</f>
        <v>0</v>
      </c>
      <c r="BG282" s="219">
        <f>IF(N282="zákl. přenesená",J282,0)</f>
        <v>0</v>
      </c>
      <c r="BH282" s="219">
        <f>IF(N282="sníž. přenesená",J282,0)</f>
        <v>0</v>
      </c>
      <c r="BI282" s="219">
        <f>IF(N282="nulová",J282,0)</f>
        <v>0</v>
      </c>
      <c r="BJ282" s="20" t="s">
        <v>80</v>
      </c>
      <c r="BK282" s="219">
        <f>ROUND(I282*H282,2)</f>
        <v>0</v>
      </c>
      <c r="BL282" s="20" t="s">
        <v>127</v>
      </c>
      <c r="BM282" s="218" t="s">
        <v>409</v>
      </c>
    </row>
    <row r="283" s="13" customFormat="1">
      <c r="A283" s="13"/>
      <c r="B283" s="225"/>
      <c r="C283" s="226"/>
      <c r="D283" s="227" t="s">
        <v>131</v>
      </c>
      <c r="E283" s="226"/>
      <c r="F283" s="229" t="s">
        <v>410</v>
      </c>
      <c r="G283" s="226"/>
      <c r="H283" s="230">
        <v>3</v>
      </c>
      <c r="I283" s="231"/>
      <c r="J283" s="226"/>
      <c r="K283" s="226"/>
      <c r="L283" s="232"/>
      <c r="M283" s="233"/>
      <c r="N283" s="234"/>
      <c r="O283" s="234"/>
      <c r="P283" s="234"/>
      <c r="Q283" s="234"/>
      <c r="R283" s="234"/>
      <c r="S283" s="234"/>
      <c r="T283" s="235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36" t="s">
        <v>131</v>
      </c>
      <c r="AU283" s="236" t="s">
        <v>82</v>
      </c>
      <c r="AV283" s="13" t="s">
        <v>82</v>
      </c>
      <c r="AW283" s="13" t="s">
        <v>4</v>
      </c>
      <c r="AX283" s="13" t="s">
        <v>80</v>
      </c>
      <c r="AY283" s="236" t="s">
        <v>120</v>
      </c>
    </row>
    <row r="284" s="2" customFormat="1" ht="33" customHeight="1">
      <c r="A284" s="41"/>
      <c r="B284" s="42"/>
      <c r="C284" s="207" t="s">
        <v>411</v>
      </c>
      <c r="D284" s="207" t="s">
        <v>122</v>
      </c>
      <c r="E284" s="208" t="s">
        <v>412</v>
      </c>
      <c r="F284" s="209" t="s">
        <v>413</v>
      </c>
      <c r="G284" s="210" t="s">
        <v>199</v>
      </c>
      <c r="H284" s="211">
        <v>2.492</v>
      </c>
      <c r="I284" s="212"/>
      <c r="J284" s="213">
        <f>ROUND(I284*H284,2)</f>
        <v>0</v>
      </c>
      <c r="K284" s="209" t="s">
        <v>126</v>
      </c>
      <c r="L284" s="47"/>
      <c r="M284" s="214" t="s">
        <v>19</v>
      </c>
      <c r="N284" s="215" t="s">
        <v>43</v>
      </c>
      <c r="O284" s="87"/>
      <c r="P284" s="216">
        <f>O284*H284</f>
        <v>0</v>
      </c>
      <c r="Q284" s="216">
        <v>0</v>
      </c>
      <c r="R284" s="216">
        <f>Q284*H284</f>
        <v>0</v>
      </c>
      <c r="S284" s="216">
        <v>0</v>
      </c>
      <c r="T284" s="217">
        <f>S284*H284</f>
        <v>0</v>
      </c>
      <c r="U284" s="41"/>
      <c r="V284" s="41"/>
      <c r="W284" s="41"/>
      <c r="X284" s="41"/>
      <c r="Y284" s="41"/>
      <c r="Z284" s="41"/>
      <c r="AA284" s="41"/>
      <c r="AB284" s="41"/>
      <c r="AC284" s="41"/>
      <c r="AD284" s="41"/>
      <c r="AE284" s="41"/>
      <c r="AR284" s="218" t="s">
        <v>127</v>
      </c>
      <c r="AT284" s="218" t="s">
        <v>122</v>
      </c>
      <c r="AU284" s="218" t="s">
        <v>82</v>
      </c>
      <c r="AY284" s="20" t="s">
        <v>120</v>
      </c>
      <c r="BE284" s="219">
        <f>IF(N284="základní",J284,0)</f>
        <v>0</v>
      </c>
      <c r="BF284" s="219">
        <f>IF(N284="snížená",J284,0)</f>
        <v>0</v>
      </c>
      <c r="BG284" s="219">
        <f>IF(N284="zákl. přenesená",J284,0)</f>
        <v>0</v>
      </c>
      <c r="BH284" s="219">
        <f>IF(N284="sníž. přenesená",J284,0)</f>
        <v>0</v>
      </c>
      <c r="BI284" s="219">
        <f>IF(N284="nulová",J284,0)</f>
        <v>0</v>
      </c>
      <c r="BJ284" s="20" t="s">
        <v>80</v>
      </c>
      <c r="BK284" s="219">
        <f>ROUND(I284*H284,2)</f>
        <v>0</v>
      </c>
      <c r="BL284" s="20" t="s">
        <v>127</v>
      </c>
      <c r="BM284" s="218" t="s">
        <v>414</v>
      </c>
    </row>
    <row r="285" s="2" customFormat="1">
      <c r="A285" s="41"/>
      <c r="B285" s="42"/>
      <c r="C285" s="43"/>
      <c r="D285" s="220" t="s">
        <v>129</v>
      </c>
      <c r="E285" s="43"/>
      <c r="F285" s="221" t="s">
        <v>415</v>
      </c>
      <c r="G285" s="43"/>
      <c r="H285" s="43"/>
      <c r="I285" s="222"/>
      <c r="J285" s="43"/>
      <c r="K285" s="43"/>
      <c r="L285" s="47"/>
      <c r="M285" s="223"/>
      <c r="N285" s="224"/>
      <c r="O285" s="87"/>
      <c r="P285" s="87"/>
      <c r="Q285" s="87"/>
      <c r="R285" s="87"/>
      <c r="S285" s="87"/>
      <c r="T285" s="88"/>
      <c r="U285" s="41"/>
      <c r="V285" s="41"/>
      <c r="W285" s="41"/>
      <c r="X285" s="41"/>
      <c r="Y285" s="41"/>
      <c r="Z285" s="41"/>
      <c r="AA285" s="41"/>
      <c r="AB285" s="41"/>
      <c r="AC285" s="41"/>
      <c r="AD285" s="41"/>
      <c r="AE285" s="41"/>
      <c r="AT285" s="20" t="s">
        <v>129</v>
      </c>
      <c r="AU285" s="20" t="s">
        <v>82</v>
      </c>
    </row>
    <row r="286" s="13" customFormat="1">
      <c r="A286" s="13"/>
      <c r="B286" s="225"/>
      <c r="C286" s="226"/>
      <c r="D286" s="227" t="s">
        <v>131</v>
      </c>
      <c r="E286" s="228" t="s">
        <v>19</v>
      </c>
      <c r="F286" s="229" t="s">
        <v>416</v>
      </c>
      <c r="G286" s="226"/>
      <c r="H286" s="230">
        <v>2.492</v>
      </c>
      <c r="I286" s="231"/>
      <c r="J286" s="226"/>
      <c r="K286" s="226"/>
      <c r="L286" s="232"/>
      <c r="M286" s="233"/>
      <c r="N286" s="234"/>
      <c r="O286" s="234"/>
      <c r="P286" s="234"/>
      <c r="Q286" s="234"/>
      <c r="R286" s="234"/>
      <c r="S286" s="234"/>
      <c r="T286" s="235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36" t="s">
        <v>131</v>
      </c>
      <c r="AU286" s="236" t="s">
        <v>82</v>
      </c>
      <c r="AV286" s="13" t="s">
        <v>82</v>
      </c>
      <c r="AW286" s="13" t="s">
        <v>33</v>
      </c>
      <c r="AX286" s="13" t="s">
        <v>80</v>
      </c>
      <c r="AY286" s="236" t="s">
        <v>120</v>
      </c>
    </row>
    <row r="287" s="14" customFormat="1">
      <c r="A287" s="14"/>
      <c r="B287" s="237"/>
      <c r="C287" s="238"/>
      <c r="D287" s="227" t="s">
        <v>131</v>
      </c>
      <c r="E287" s="239" t="s">
        <v>19</v>
      </c>
      <c r="F287" s="240" t="s">
        <v>133</v>
      </c>
      <c r="G287" s="238"/>
      <c r="H287" s="239" t="s">
        <v>19</v>
      </c>
      <c r="I287" s="241"/>
      <c r="J287" s="238"/>
      <c r="K287" s="238"/>
      <c r="L287" s="242"/>
      <c r="M287" s="243"/>
      <c r="N287" s="244"/>
      <c r="O287" s="244"/>
      <c r="P287" s="244"/>
      <c r="Q287" s="244"/>
      <c r="R287" s="244"/>
      <c r="S287" s="244"/>
      <c r="T287" s="245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T287" s="246" t="s">
        <v>131</v>
      </c>
      <c r="AU287" s="246" t="s">
        <v>82</v>
      </c>
      <c r="AV287" s="14" t="s">
        <v>80</v>
      </c>
      <c r="AW287" s="14" t="s">
        <v>33</v>
      </c>
      <c r="AX287" s="14" t="s">
        <v>72</v>
      </c>
      <c r="AY287" s="246" t="s">
        <v>120</v>
      </c>
    </row>
    <row r="288" s="2" customFormat="1" ht="33" customHeight="1">
      <c r="A288" s="41"/>
      <c r="B288" s="42"/>
      <c r="C288" s="207" t="s">
        <v>417</v>
      </c>
      <c r="D288" s="207" t="s">
        <v>122</v>
      </c>
      <c r="E288" s="208" t="s">
        <v>418</v>
      </c>
      <c r="F288" s="209" t="s">
        <v>419</v>
      </c>
      <c r="G288" s="210" t="s">
        <v>199</v>
      </c>
      <c r="H288" s="211">
        <v>2.492</v>
      </c>
      <c r="I288" s="212"/>
      <c r="J288" s="213">
        <f>ROUND(I288*H288,2)</f>
        <v>0</v>
      </c>
      <c r="K288" s="209" t="s">
        <v>126</v>
      </c>
      <c r="L288" s="47"/>
      <c r="M288" s="214" t="s">
        <v>19</v>
      </c>
      <c r="N288" s="215" t="s">
        <v>43</v>
      </c>
      <c r="O288" s="87"/>
      <c r="P288" s="216">
        <f>O288*H288</f>
        <v>0</v>
      </c>
      <c r="Q288" s="216">
        <v>2.004</v>
      </c>
      <c r="R288" s="216">
        <f>Q288*H288</f>
        <v>4.9939679999999997</v>
      </c>
      <c r="S288" s="216">
        <v>0</v>
      </c>
      <c r="T288" s="217">
        <f>S288*H288</f>
        <v>0</v>
      </c>
      <c r="U288" s="41"/>
      <c r="V288" s="41"/>
      <c r="W288" s="41"/>
      <c r="X288" s="41"/>
      <c r="Y288" s="41"/>
      <c r="Z288" s="41"/>
      <c r="AA288" s="41"/>
      <c r="AB288" s="41"/>
      <c r="AC288" s="41"/>
      <c r="AD288" s="41"/>
      <c r="AE288" s="41"/>
      <c r="AR288" s="218" t="s">
        <v>127</v>
      </c>
      <c r="AT288" s="218" t="s">
        <v>122</v>
      </c>
      <c r="AU288" s="218" t="s">
        <v>82</v>
      </c>
      <c r="AY288" s="20" t="s">
        <v>120</v>
      </c>
      <c r="BE288" s="219">
        <f>IF(N288="základní",J288,0)</f>
        <v>0</v>
      </c>
      <c r="BF288" s="219">
        <f>IF(N288="snížená",J288,0)</f>
        <v>0</v>
      </c>
      <c r="BG288" s="219">
        <f>IF(N288="zákl. přenesená",J288,0)</f>
        <v>0</v>
      </c>
      <c r="BH288" s="219">
        <f>IF(N288="sníž. přenesená",J288,0)</f>
        <v>0</v>
      </c>
      <c r="BI288" s="219">
        <f>IF(N288="nulová",J288,0)</f>
        <v>0</v>
      </c>
      <c r="BJ288" s="20" t="s">
        <v>80</v>
      </c>
      <c r="BK288" s="219">
        <f>ROUND(I288*H288,2)</f>
        <v>0</v>
      </c>
      <c r="BL288" s="20" t="s">
        <v>127</v>
      </c>
      <c r="BM288" s="218" t="s">
        <v>420</v>
      </c>
    </row>
    <row r="289" s="2" customFormat="1">
      <c r="A289" s="41"/>
      <c r="B289" s="42"/>
      <c r="C289" s="43"/>
      <c r="D289" s="220" t="s">
        <v>129</v>
      </c>
      <c r="E289" s="43"/>
      <c r="F289" s="221" t="s">
        <v>421</v>
      </c>
      <c r="G289" s="43"/>
      <c r="H289" s="43"/>
      <c r="I289" s="222"/>
      <c r="J289" s="43"/>
      <c r="K289" s="43"/>
      <c r="L289" s="47"/>
      <c r="M289" s="223"/>
      <c r="N289" s="224"/>
      <c r="O289" s="87"/>
      <c r="P289" s="87"/>
      <c r="Q289" s="87"/>
      <c r="R289" s="87"/>
      <c r="S289" s="87"/>
      <c r="T289" s="88"/>
      <c r="U289" s="41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T289" s="20" t="s">
        <v>129</v>
      </c>
      <c r="AU289" s="20" t="s">
        <v>82</v>
      </c>
    </row>
    <row r="290" s="13" customFormat="1">
      <c r="A290" s="13"/>
      <c r="B290" s="225"/>
      <c r="C290" s="226"/>
      <c r="D290" s="227" t="s">
        <v>131</v>
      </c>
      <c r="E290" s="228" t="s">
        <v>19</v>
      </c>
      <c r="F290" s="229" t="s">
        <v>416</v>
      </c>
      <c r="G290" s="226"/>
      <c r="H290" s="230">
        <v>2.492</v>
      </c>
      <c r="I290" s="231"/>
      <c r="J290" s="226"/>
      <c r="K290" s="226"/>
      <c r="L290" s="232"/>
      <c r="M290" s="233"/>
      <c r="N290" s="234"/>
      <c r="O290" s="234"/>
      <c r="P290" s="234"/>
      <c r="Q290" s="234"/>
      <c r="R290" s="234"/>
      <c r="S290" s="234"/>
      <c r="T290" s="235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T290" s="236" t="s">
        <v>131</v>
      </c>
      <c r="AU290" s="236" t="s">
        <v>82</v>
      </c>
      <c r="AV290" s="13" t="s">
        <v>82</v>
      </c>
      <c r="AW290" s="13" t="s">
        <v>33</v>
      </c>
      <c r="AX290" s="13" t="s">
        <v>80</v>
      </c>
      <c r="AY290" s="236" t="s">
        <v>120</v>
      </c>
    </row>
    <row r="291" s="14" customFormat="1">
      <c r="A291" s="14"/>
      <c r="B291" s="237"/>
      <c r="C291" s="238"/>
      <c r="D291" s="227" t="s">
        <v>131</v>
      </c>
      <c r="E291" s="239" t="s">
        <v>19</v>
      </c>
      <c r="F291" s="240" t="s">
        <v>133</v>
      </c>
      <c r="G291" s="238"/>
      <c r="H291" s="239" t="s">
        <v>19</v>
      </c>
      <c r="I291" s="241"/>
      <c r="J291" s="238"/>
      <c r="K291" s="238"/>
      <c r="L291" s="242"/>
      <c r="M291" s="243"/>
      <c r="N291" s="244"/>
      <c r="O291" s="244"/>
      <c r="P291" s="244"/>
      <c r="Q291" s="244"/>
      <c r="R291" s="244"/>
      <c r="S291" s="244"/>
      <c r="T291" s="245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T291" s="246" t="s">
        <v>131</v>
      </c>
      <c r="AU291" s="246" t="s">
        <v>82</v>
      </c>
      <c r="AV291" s="14" t="s">
        <v>80</v>
      </c>
      <c r="AW291" s="14" t="s">
        <v>33</v>
      </c>
      <c r="AX291" s="14" t="s">
        <v>72</v>
      </c>
      <c r="AY291" s="246" t="s">
        <v>120</v>
      </c>
    </row>
    <row r="292" s="2" customFormat="1" ht="33" customHeight="1">
      <c r="A292" s="41"/>
      <c r="B292" s="42"/>
      <c r="C292" s="207" t="s">
        <v>422</v>
      </c>
      <c r="D292" s="207" t="s">
        <v>122</v>
      </c>
      <c r="E292" s="208" t="s">
        <v>423</v>
      </c>
      <c r="F292" s="209" t="s">
        <v>424</v>
      </c>
      <c r="G292" s="210" t="s">
        <v>181</v>
      </c>
      <c r="H292" s="211">
        <v>4</v>
      </c>
      <c r="I292" s="212"/>
      <c r="J292" s="213">
        <f>ROUND(I292*H292,2)</f>
        <v>0</v>
      </c>
      <c r="K292" s="209" t="s">
        <v>126</v>
      </c>
      <c r="L292" s="47"/>
      <c r="M292" s="214" t="s">
        <v>19</v>
      </c>
      <c r="N292" s="215" t="s">
        <v>43</v>
      </c>
      <c r="O292" s="87"/>
      <c r="P292" s="216">
        <f>O292*H292</f>
        <v>0</v>
      </c>
      <c r="Q292" s="216">
        <v>0.046629999999999998</v>
      </c>
      <c r="R292" s="216">
        <f>Q292*H292</f>
        <v>0.18651999999999999</v>
      </c>
      <c r="S292" s="216">
        <v>0</v>
      </c>
      <c r="T292" s="217">
        <f>S292*H292</f>
        <v>0</v>
      </c>
      <c r="U292" s="41"/>
      <c r="V292" s="41"/>
      <c r="W292" s="41"/>
      <c r="X292" s="41"/>
      <c r="Y292" s="41"/>
      <c r="Z292" s="41"/>
      <c r="AA292" s="41"/>
      <c r="AB292" s="41"/>
      <c r="AC292" s="41"/>
      <c r="AD292" s="41"/>
      <c r="AE292" s="41"/>
      <c r="AR292" s="218" t="s">
        <v>127</v>
      </c>
      <c r="AT292" s="218" t="s">
        <v>122</v>
      </c>
      <c r="AU292" s="218" t="s">
        <v>82</v>
      </c>
      <c r="AY292" s="20" t="s">
        <v>120</v>
      </c>
      <c r="BE292" s="219">
        <f>IF(N292="základní",J292,0)</f>
        <v>0</v>
      </c>
      <c r="BF292" s="219">
        <f>IF(N292="snížená",J292,0)</f>
        <v>0</v>
      </c>
      <c r="BG292" s="219">
        <f>IF(N292="zákl. přenesená",J292,0)</f>
        <v>0</v>
      </c>
      <c r="BH292" s="219">
        <f>IF(N292="sníž. přenesená",J292,0)</f>
        <v>0</v>
      </c>
      <c r="BI292" s="219">
        <f>IF(N292="nulová",J292,0)</f>
        <v>0</v>
      </c>
      <c r="BJ292" s="20" t="s">
        <v>80</v>
      </c>
      <c r="BK292" s="219">
        <f>ROUND(I292*H292,2)</f>
        <v>0</v>
      </c>
      <c r="BL292" s="20" t="s">
        <v>127</v>
      </c>
      <c r="BM292" s="218" t="s">
        <v>425</v>
      </c>
    </row>
    <row r="293" s="2" customFormat="1">
      <c r="A293" s="41"/>
      <c r="B293" s="42"/>
      <c r="C293" s="43"/>
      <c r="D293" s="220" t="s">
        <v>129</v>
      </c>
      <c r="E293" s="43"/>
      <c r="F293" s="221" t="s">
        <v>426</v>
      </c>
      <c r="G293" s="43"/>
      <c r="H293" s="43"/>
      <c r="I293" s="222"/>
      <c r="J293" s="43"/>
      <c r="K293" s="43"/>
      <c r="L293" s="47"/>
      <c r="M293" s="223"/>
      <c r="N293" s="224"/>
      <c r="O293" s="87"/>
      <c r="P293" s="87"/>
      <c r="Q293" s="87"/>
      <c r="R293" s="87"/>
      <c r="S293" s="87"/>
      <c r="T293" s="88"/>
      <c r="U293" s="41"/>
      <c r="V293" s="41"/>
      <c r="W293" s="41"/>
      <c r="X293" s="41"/>
      <c r="Y293" s="41"/>
      <c r="Z293" s="41"/>
      <c r="AA293" s="41"/>
      <c r="AB293" s="41"/>
      <c r="AC293" s="41"/>
      <c r="AD293" s="41"/>
      <c r="AE293" s="41"/>
      <c r="AT293" s="20" t="s">
        <v>129</v>
      </c>
      <c r="AU293" s="20" t="s">
        <v>82</v>
      </c>
    </row>
    <row r="294" s="13" customFormat="1">
      <c r="A294" s="13"/>
      <c r="B294" s="225"/>
      <c r="C294" s="226"/>
      <c r="D294" s="227" t="s">
        <v>131</v>
      </c>
      <c r="E294" s="228" t="s">
        <v>19</v>
      </c>
      <c r="F294" s="229" t="s">
        <v>127</v>
      </c>
      <c r="G294" s="226"/>
      <c r="H294" s="230">
        <v>4</v>
      </c>
      <c r="I294" s="231"/>
      <c r="J294" s="226"/>
      <c r="K294" s="226"/>
      <c r="L294" s="232"/>
      <c r="M294" s="233"/>
      <c r="N294" s="234"/>
      <c r="O294" s="234"/>
      <c r="P294" s="234"/>
      <c r="Q294" s="234"/>
      <c r="R294" s="234"/>
      <c r="S294" s="234"/>
      <c r="T294" s="235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T294" s="236" t="s">
        <v>131</v>
      </c>
      <c r="AU294" s="236" t="s">
        <v>82</v>
      </c>
      <c r="AV294" s="13" t="s">
        <v>82</v>
      </c>
      <c r="AW294" s="13" t="s">
        <v>33</v>
      </c>
      <c r="AX294" s="13" t="s">
        <v>80</v>
      </c>
      <c r="AY294" s="236" t="s">
        <v>120</v>
      </c>
    </row>
    <row r="295" s="14" customFormat="1">
      <c r="A295" s="14"/>
      <c r="B295" s="237"/>
      <c r="C295" s="238"/>
      <c r="D295" s="227" t="s">
        <v>131</v>
      </c>
      <c r="E295" s="239" t="s">
        <v>19</v>
      </c>
      <c r="F295" s="240" t="s">
        <v>133</v>
      </c>
      <c r="G295" s="238"/>
      <c r="H295" s="239" t="s">
        <v>19</v>
      </c>
      <c r="I295" s="241"/>
      <c r="J295" s="238"/>
      <c r="K295" s="238"/>
      <c r="L295" s="242"/>
      <c r="M295" s="243"/>
      <c r="N295" s="244"/>
      <c r="O295" s="244"/>
      <c r="P295" s="244"/>
      <c r="Q295" s="244"/>
      <c r="R295" s="244"/>
      <c r="S295" s="244"/>
      <c r="T295" s="245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T295" s="246" t="s">
        <v>131</v>
      </c>
      <c r="AU295" s="246" t="s">
        <v>82</v>
      </c>
      <c r="AV295" s="14" t="s">
        <v>80</v>
      </c>
      <c r="AW295" s="14" t="s">
        <v>33</v>
      </c>
      <c r="AX295" s="14" t="s">
        <v>72</v>
      </c>
      <c r="AY295" s="246" t="s">
        <v>120</v>
      </c>
    </row>
    <row r="296" s="12" customFormat="1" ht="22.8" customHeight="1">
      <c r="A296" s="12"/>
      <c r="B296" s="191"/>
      <c r="C296" s="192"/>
      <c r="D296" s="193" t="s">
        <v>71</v>
      </c>
      <c r="E296" s="205" t="s">
        <v>138</v>
      </c>
      <c r="F296" s="205" t="s">
        <v>427</v>
      </c>
      <c r="G296" s="192"/>
      <c r="H296" s="192"/>
      <c r="I296" s="195"/>
      <c r="J296" s="206">
        <f>BK296</f>
        <v>0</v>
      </c>
      <c r="K296" s="192"/>
      <c r="L296" s="197"/>
      <c r="M296" s="198"/>
      <c r="N296" s="199"/>
      <c r="O296" s="199"/>
      <c r="P296" s="200">
        <f>SUM(P297:P301)</f>
        <v>0</v>
      </c>
      <c r="Q296" s="199"/>
      <c r="R296" s="200">
        <f>SUM(R297:R301)</f>
        <v>2.305688</v>
      </c>
      <c r="S296" s="199"/>
      <c r="T296" s="201">
        <f>SUM(T297:T301)</f>
        <v>0</v>
      </c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R296" s="202" t="s">
        <v>80</v>
      </c>
      <c r="AT296" s="203" t="s">
        <v>71</v>
      </c>
      <c r="AU296" s="203" t="s">
        <v>80</v>
      </c>
      <c r="AY296" s="202" t="s">
        <v>120</v>
      </c>
      <c r="BK296" s="204">
        <f>SUM(BK297:BK301)</f>
        <v>0</v>
      </c>
    </row>
    <row r="297" s="2" customFormat="1" ht="24.15" customHeight="1">
      <c r="A297" s="41"/>
      <c r="B297" s="42"/>
      <c r="C297" s="207" t="s">
        <v>428</v>
      </c>
      <c r="D297" s="207" t="s">
        <v>122</v>
      </c>
      <c r="E297" s="208" t="s">
        <v>429</v>
      </c>
      <c r="F297" s="209" t="s">
        <v>430</v>
      </c>
      <c r="G297" s="210" t="s">
        <v>181</v>
      </c>
      <c r="H297" s="211">
        <v>10.449999999999999</v>
      </c>
      <c r="I297" s="212"/>
      <c r="J297" s="213">
        <f>ROUND(I297*H297,2)</f>
        <v>0</v>
      </c>
      <c r="K297" s="209" t="s">
        <v>126</v>
      </c>
      <c r="L297" s="47"/>
      <c r="M297" s="214" t="s">
        <v>19</v>
      </c>
      <c r="N297" s="215" t="s">
        <v>43</v>
      </c>
      <c r="O297" s="87"/>
      <c r="P297" s="216">
        <f>O297*H297</f>
        <v>0</v>
      </c>
      <c r="Q297" s="216">
        <v>0.12064</v>
      </c>
      <c r="R297" s="216">
        <f>Q297*H297</f>
        <v>1.2606879999999998</v>
      </c>
      <c r="S297" s="216">
        <v>0</v>
      </c>
      <c r="T297" s="217">
        <f>S297*H297</f>
        <v>0</v>
      </c>
      <c r="U297" s="41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R297" s="218" t="s">
        <v>127</v>
      </c>
      <c r="AT297" s="218" t="s">
        <v>122</v>
      </c>
      <c r="AU297" s="218" t="s">
        <v>82</v>
      </c>
      <c r="AY297" s="20" t="s">
        <v>120</v>
      </c>
      <c r="BE297" s="219">
        <f>IF(N297="základní",J297,0)</f>
        <v>0</v>
      </c>
      <c r="BF297" s="219">
        <f>IF(N297="snížená",J297,0)</f>
        <v>0</v>
      </c>
      <c r="BG297" s="219">
        <f>IF(N297="zákl. přenesená",J297,0)</f>
        <v>0</v>
      </c>
      <c r="BH297" s="219">
        <f>IF(N297="sníž. přenesená",J297,0)</f>
        <v>0</v>
      </c>
      <c r="BI297" s="219">
        <f>IF(N297="nulová",J297,0)</f>
        <v>0</v>
      </c>
      <c r="BJ297" s="20" t="s">
        <v>80</v>
      </c>
      <c r="BK297" s="219">
        <f>ROUND(I297*H297,2)</f>
        <v>0</v>
      </c>
      <c r="BL297" s="20" t="s">
        <v>127</v>
      </c>
      <c r="BM297" s="218" t="s">
        <v>431</v>
      </c>
    </row>
    <row r="298" s="2" customFormat="1">
      <c r="A298" s="41"/>
      <c r="B298" s="42"/>
      <c r="C298" s="43"/>
      <c r="D298" s="220" t="s">
        <v>129</v>
      </c>
      <c r="E298" s="43"/>
      <c r="F298" s="221" t="s">
        <v>432</v>
      </c>
      <c r="G298" s="43"/>
      <c r="H298" s="43"/>
      <c r="I298" s="222"/>
      <c r="J298" s="43"/>
      <c r="K298" s="43"/>
      <c r="L298" s="47"/>
      <c r="M298" s="223"/>
      <c r="N298" s="224"/>
      <c r="O298" s="87"/>
      <c r="P298" s="87"/>
      <c r="Q298" s="87"/>
      <c r="R298" s="87"/>
      <c r="S298" s="87"/>
      <c r="T298" s="88"/>
      <c r="U298" s="41"/>
      <c r="V298" s="41"/>
      <c r="W298" s="41"/>
      <c r="X298" s="41"/>
      <c r="Y298" s="41"/>
      <c r="Z298" s="41"/>
      <c r="AA298" s="41"/>
      <c r="AB298" s="41"/>
      <c r="AC298" s="41"/>
      <c r="AD298" s="41"/>
      <c r="AE298" s="41"/>
      <c r="AT298" s="20" t="s">
        <v>129</v>
      </c>
      <c r="AU298" s="20" t="s">
        <v>82</v>
      </c>
    </row>
    <row r="299" s="13" customFormat="1">
      <c r="A299" s="13"/>
      <c r="B299" s="225"/>
      <c r="C299" s="226"/>
      <c r="D299" s="227" t="s">
        <v>131</v>
      </c>
      <c r="E299" s="228" t="s">
        <v>19</v>
      </c>
      <c r="F299" s="229" t="s">
        <v>433</v>
      </c>
      <c r="G299" s="226"/>
      <c r="H299" s="230">
        <v>10.449999999999999</v>
      </c>
      <c r="I299" s="231"/>
      <c r="J299" s="226"/>
      <c r="K299" s="226"/>
      <c r="L299" s="232"/>
      <c r="M299" s="233"/>
      <c r="N299" s="234"/>
      <c r="O299" s="234"/>
      <c r="P299" s="234"/>
      <c r="Q299" s="234"/>
      <c r="R299" s="234"/>
      <c r="S299" s="234"/>
      <c r="T299" s="235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T299" s="236" t="s">
        <v>131</v>
      </c>
      <c r="AU299" s="236" t="s">
        <v>82</v>
      </c>
      <c r="AV299" s="13" t="s">
        <v>82</v>
      </c>
      <c r="AW299" s="13" t="s">
        <v>33</v>
      </c>
      <c r="AX299" s="13" t="s">
        <v>80</v>
      </c>
      <c r="AY299" s="236" t="s">
        <v>120</v>
      </c>
    </row>
    <row r="300" s="14" customFormat="1">
      <c r="A300" s="14"/>
      <c r="B300" s="237"/>
      <c r="C300" s="238"/>
      <c r="D300" s="227" t="s">
        <v>131</v>
      </c>
      <c r="E300" s="239" t="s">
        <v>19</v>
      </c>
      <c r="F300" s="240" t="s">
        <v>133</v>
      </c>
      <c r="G300" s="238"/>
      <c r="H300" s="239" t="s">
        <v>19</v>
      </c>
      <c r="I300" s="241"/>
      <c r="J300" s="238"/>
      <c r="K300" s="238"/>
      <c r="L300" s="242"/>
      <c r="M300" s="243"/>
      <c r="N300" s="244"/>
      <c r="O300" s="244"/>
      <c r="P300" s="244"/>
      <c r="Q300" s="244"/>
      <c r="R300" s="244"/>
      <c r="S300" s="244"/>
      <c r="T300" s="245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T300" s="246" t="s">
        <v>131</v>
      </c>
      <c r="AU300" s="246" t="s">
        <v>82</v>
      </c>
      <c r="AV300" s="14" t="s">
        <v>80</v>
      </c>
      <c r="AW300" s="14" t="s">
        <v>33</v>
      </c>
      <c r="AX300" s="14" t="s">
        <v>72</v>
      </c>
      <c r="AY300" s="246" t="s">
        <v>120</v>
      </c>
    </row>
    <row r="301" s="2" customFormat="1" ht="24.15" customHeight="1">
      <c r="A301" s="41"/>
      <c r="B301" s="42"/>
      <c r="C301" s="269" t="s">
        <v>434</v>
      </c>
      <c r="D301" s="269" t="s">
        <v>252</v>
      </c>
      <c r="E301" s="270" t="s">
        <v>435</v>
      </c>
      <c r="F301" s="271" t="s">
        <v>436</v>
      </c>
      <c r="G301" s="272" t="s">
        <v>353</v>
      </c>
      <c r="H301" s="273">
        <v>95</v>
      </c>
      <c r="I301" s="274"/>
      <c r="J301" s="275">
        <f>ROUND(I301*H301,2)</f>
        <v>0</v>
      </c>
      <c r="K301" s="271" t="s">
        <v>126</v>
      </c>
      <c r="L301" s="276"/>
      <c r="M301" s="277" t="s">
        <v>19</v>
      </c>
      <c r="N301" s="278" t="s">
        <v>43</v>
      </c>
      <c r="O301" s="87"/>
      <c r="P301" s="216">
        <f>O301*H301</f>
        <v>0</v>
      </c>
      <c r="Q301" s="216">
        <v>0.010999999999999999</v>
      </c>
      <c r="R301" s="216">
        <f>Q301*H301</f>
        <v>1.0449999999999999</v>
      </c>
      <c r="S301" s="216">
        <v>0</v>
      </c>
      <c r="T301" s="217">
        <f>S301*H301</f>
        <v>0</v>
      </c>
      <c r="U301" s="41"/>
      <c r="V301" s="41"/>
      <c r="W301" s="41"/>
      <c r="X301" s="41"/>
      <c r="Y301" s="41"/>
      <c r="Z301" s="41"/>
      <c r="AA301" s="41"/>
      <c r="AB301" s="41"/>
      <c r="AC301" s="41"/>
      <c r="AD301" s="41"/>
      <c r="AE301" s="41"/>
      <c r="AR301" s="218" t="s">
        <v>166</v>
      </c>
      <c r="AT301" s="218" t="s">
        <v>252</v>
      </c>
      <c r="AU301" s="218" t="s">
        <v>82</v>
      </c>
      <c r="AY301" s="20" t="s">
        <v>120</v>
      </c>
      <c r="BE301" s="219">
        <f>IF(N301="základní",J301,0)</f>
        <v>0</v>
      </c>
      <c r="BF301" s="219">
        <f>IF(N301="snížená",J301,0)</f>
        <v>0</v>
      </c>
      <c r="BG301" s="219">
        <f>IF(N301="zákl. přenesená",J301,0)</f>
        <v>0</v>
      </c>
      <c r="BH301" s="219">
        <f>IF(N301="sníž. přenesená",J301,0)</f>
        <v>0</v>
      </c>
      <c r="BI301" s="219">
        <f>IF(N301="nulová",J301,0)</f>
        <v>0</v>
      </c>
      <c r="BJ301" s="20" t="s">
        <v>80</v>
      </c>
      <c r="BK301" s="219">
        <f>ROUND(I301*H301,2)</f>
        <v>0</v>
      </c>
      <c r="BL301" s="20" t="s">
        <v>127</v>
      </c>
      <c r="BM301" s="218" t="s">
        <v>437</v>
      </c>
    </row>
    <row r="302" s="12" customFormat="1" ht="22.8" customHeight="1">
      <c r="A302" s="12"/>
      <c r="B302" s="191"/>
      <c r="C302" s="192"/>
      <c r="D302" s="193" t="s">
        <v>71</v>
      </c>
      <c r="E302" s="205" t="s">
        <v>149</v>
      </c>
      <c r="F302" s="205" t="s">
        <v>438</v>
      </c>
      <c r="G302" s="192"/>
      <c r="H302" s="192"/>
      <c r="I302" s="195"/>
      <c r="J302" s="206">
        <f>BK302</f>
        <v>0</v>
      </c>
      <c r="K302" s="192"/>
      <c r="L302" s="197"/>
      <c r="M302" s="198"/>
      <c r="N302" s="199"/>
      <c r="O302" s="199"/>
      <c r="P302" s="200">
        <f>SUM(P303:P360)</f>
        <v>0</v>
      </c>
      <c r="Q302" s="199"/>
      <c r="R302" s="200">
        <f>SUM(R303:R360)</f>
        <v>39.215150000000001</v>
      </c>
      <c r="S302" s="199"/>
      <c r="T302" s="201">
        <f>SUM(T303:T360)</f>
        <v>0</v>
      </c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R302" s="202" t="s">
        <v>80</v>
      </c>
      <c r="AT302" s="203" t="s">
        <v>71</v>
      </c>
      <c r="AU302" s="203" t="s">
        <v>80</v>
      </c>
      <c r="AY302" s="202" t="s">
        <v>120</v>
      </c>
      <c r="BK302" s="204">
        <f>SUM(BK303:BK360)</f>
        <v>0</v>
      </c>
    </row>
    <row r="303" s="2" customFormat="1" ht="33" customHeight="1">
      <c r="A303" s="41"/>
      <c r="B303" s="42"/>
      <c r="C303" s="207" t="s">
        <v>439</v>
      </c>
      <c r="D303" s="207" t="s">
        <v>122</v>
      </c>
      <c r="E303" s="208" t="s">
        <v>440</v>
      </c>
      <c r="F303" s="209" t="s">
        <v>441</v>
      </c>
      <c r="G303" s="210" t="s">
        <v>125</v>
      </c>
      <c r="H303" s="211">
        <v>86</v>
      </c>
      <c r="I303" s="212"/>
      <c r="J303" s="213">
        <f>ROUND(I303*H303,2)</f>
        <v>0</v>
      </c>
      <c r="K303" s="209" t="s">
        <v>126</v>
      </c>
      <c r="L303" s="47"/>
      <c r="M303" s="214" t="s">
        <v>19</v>
      </c>
      <c r="N303" s="215" t="s">
        <v>43</v>
      </c>
      <c r="O303" s="87"/>
      <c r="P303" s="216">
        <f>O303*H303</f>
        <v>0</v>
      </c>
      <c r="Q303" s="216">
        <v>0</v>
      </c>
      <c r="R303" s="216">
        <f>Q303*H303</f>
        <v>0</v>
      </c>
      <c r="S303" s="216">
        <v>0</v>
      </c>
      <c r="T303" s="217">
        <f>S303*H303</f>
        <v>0</v>
      </c>
      <c r="U303" s="41"/>
      <c r="V303" s="41"/>
      <c r="W303" s="41"/>
      <c r="X303" s="41"/>
      <c r="Y303" s="41"/>
      <c r="Z303" s="41"/>
      <c r="AA303" s="41"/>
      <c r="AB303" s="41"/>
      <c r="AC303" s="41"/>
      <c r="AD303" s="41"/>
      <c r="AE303" s="41"/>
      <c r="AR303" s="218" t="s">
        <v>127</v>
      </c>
      <c r="AT303" s="218" t="s">
        <v>122</v>
      </c>
      <c r="AU303" s="218" t="s">
        <v>82</v>
      </c>
      <c r="AY303" s="20" t="s">
        <v>120</v>
      </c>
      <c r="BE303" s="219">
        <f>IF(N303="základní",J303,0)</f>
        <v>0</v>
      </c>
      <c r="BF303" s="219">
        <f>IF(N303="snížená",J303,0)</f>
        <v>0</v>
      </c>
      <c r="BG303" s="219">
        <f>IF(N303="zákl. přenesená",J303,0)</f>
        <v>0</v>
      </c>
      <c r="BH303" s="219">
        <f>IF(N303="sníž. přenesená",J303,0)</f>
        <v>0</v>
      </c>
      <c r="BI303" s="219">
        <f>IF(N303="nulová",J303,0)</f>
        <v>0</v>
      </c>
      <c r="BJ303" s="20" t="s">
        <v>80</v>
      </c>
      <c r="BK303" s="219">
        <f>ROUND(I303*H303,2)</f>
        <v>0</v>
      </c>
      <c r="BL303" s="20" t="s">
        <v>127</v>
      </c>
      <c r="BM303" s="218" t="s">
        <v>442</v>
      </c>
    </row>
    <row r="304" s="2" customFormat="1">
      <c r="A304" s="41"/>
      <c r="B304" s="42"/>
      <c r="C304" s="43"/>
      <c r="D304" s="220" t="s">
        <v>129</v>
      </c>
      <c r="E304" s="43"/>
      <c r="F304" s="221" t="s">
        <v>443</v>
      </c>
      <c r="G304" s="43"/>
      <c r="H304" s="43"/>
      <c r="I304" s="222"/>
      <c r="J304" s="43"/>
      <c r="K304" s="43"/>
      <c r="L304" s="47"/>
      <c r="M304" s="223"/>
      <c r="N304" s="224"/>
      <c r="O304" s="87"/>
      <c r="P304" s="87"/>
      <c r="Q304" s="87"/>
      <c r="R304" s="87"/>
      <c r="S304" s="87"/>
      <c r="T304" s="88"/>
      <c r="U304" s="41"/>
      <c r="V304" s="41"/>
      <c r="W304" s="41"/>
      <c r="X304" s="41"/>
      <c r="Y304" s="41"/>
      <c r="Z304" s="41"/>
      <c r="AA304" s="41"/>
      <c r="AB304" s="41"/>
      <c r="AC304" s="41"/>
      <c r="AD304" s="41"/>
      <c r="AE304" s="41"/>
      <c r="AT304" s="20" t="s">
        <v>129</v>
      </c>
      <c r="AU304" s="20" t="s">
        <v>82</v>
      </c>
    </row>
    <row r="305" s="13" customFormat="1">
      <c r="A305" s="13"/>
      <c r="B305" s="225"/>
      <c r="C305" s="226"/>
      <c r="D305" s="227" t="s">
        <v>131</v>
      </c>
      <c r="E305" s="228" t="s">
        <v>19</v>
      </c>
      <c r="F305" s="229" t="s">
        <v>444</v>
      </c>
      <c r="G305" s="226"/>
      <c r="H305" s="230">
        <v>86</v>
      </c>
      <c r="I305" s="231"/>
      <c r="J305" s="226"/>
      <c r="K305" s="226"/>
      <c r="L305" s="232"/>
      <c r="M305" s="233"/>
      <c r="N305" s="234"/>
      <c r="O305" s="234"/>
      <c r="P305" s="234"/>
      <c r="Q305" s="234"/>
      <c r="R305" s="234"/>
      <c r="S305" s="234"/>
      <c r="T305" s="235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T305" s="236" t="s">
        <v>131</v>
      </c>
      <c r="AU305" s="236" t="s">
        <v>82</v>
      </c>
      <c r="AV305" s="13" t="s">
        <v>82</v>
      </c>
      <c r="AW305" s="13" t="s">
        <v>33</v>
      </c>
      <c r="AX305" s="13" t="s">
        <v>72</v>
      </c>
      <c r="AY305" s="236" t="s">
        <v>120</v>
      </c>
    </row>
    <row r="306" s="16" customFormat="1">
      <c r="A306" s="16"/>
      <c r="B306" s="258"/>
      <c r="C306" s="259"/>
      <c r="D306" s="227" t="s">
        <v>131</v>
      </c>
      <c r="E306" s="260" t="s">
        <v>19</v>
      </c>
      <c r="F306" s="261" t="s">
        <v>206</v>
      </c>
      <c r="G306" s="259"/>
      <c r="H306" s="262">
        <v>86</v>
      </c>
      <c r="I306" s="263"/>
      <c r="J306" s="259"/>
      <c r="K306" s="259"/>
      <c r="L306" s="264"/>
      <c r="M306" s="265"/>
      <c r="N306" s="266"/>
      <c r="O306" s="266"/>
      <c r="P306" s="266"/>
      <c r="Q306" s="266"/>
      <c r="R306" s="266"/>
      <c r="S306" s="266"/>
      <c r="T306" s="267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T306" s="268" t="s">
        <v>131</v>
      </c>
      <c r="AU306" s="268" t="s">
        <v>82</v>
      </c>
      <c r="AV306" s="16" t="s">
        <v>127</v>
      </c>
      <c r="AW306" s="16" t="s">
        <v>33</v>
      </c>
      <c r="AX306" s="16" t="s">
        <v>80</v>
      </c>
      <c r="AY306" s="268" t="s">
        <v>120</v>
      </c>
    </row>
    <row r="307" s="14" customFormat="1">
      <c r="A307" s="14"/>
      <c r="B307" s="237"/>
      <c r="C307" s="238"/>
      <c r="D307" s="227" t="s">
        <v>131</v>
      </c>
      <c r="E307" s="239" t="s">
        <v>19</v>
      </c>
      <c r="F307" s="240" t="s">
        <v>133</v>
      </c>
      <c r="G307" s="238"/>
      <c r="H307" s="239" t="s">
        <v>19</v>
      </c>
      <c r="I307" s="241"/>
      <c r="J307" s="238"/>
      <c r="K307" s="238"/>
      <c r="L307" s="242"/>
      <c r="M307" s="243"/>
      <c r="N307" s="244"/>
      <c r="O307" s="244"/>
      <c r="P307" s="244"/>
      <c r="Q307" s="244"/>
      <c r="R307" s="244"/>
      <c r="S307" s="244"/>
      <c r="T307" s="245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T307" s="246" t="s">
        <v>131</v>
      </c>
      <c r="AU307" s="246" t="s">
        <v>82</v>
      </c>
      <c r="AV307" s="14" t="s">
        <v>80</v>
      </c>
      <c r="AW307" s="14" t="s">
        <v>33</v>
      </c>
      <c r="AX307" s="14" t="s">
        <v>72</v>
      </c>
      <c r="AY307" s="246" t="s">
        <v>120</v>
      </c>
    </row>
    <row r="308" s="2" customFormat="1" ht="33" customHeight="1">
      <c r="A308" s="41"/>
      <c r="B308" s="42"/>
      <c r="C308" s="207" t="s">
        <v>445</v>
      </c>
      <c r="D308" s="207" t="s">
        <v>122</v>
      </c>
      <c r="E308" s="208" t="s">
        <v>446</v>
      </c>
      <c r="F308" s="209" t="s">
        <v>447</v>
      </c>
      <c r="G308" s="210" t="s">
        <v>125</v>
      </c>
      <c r="H308" s="211">
        <v>602.5</v>
      </c>
      <c r="I308" s="212"/>
      <c r="J308" s="213">
        <f>ROUND(I308*H308,2)</f>
        <v>0</v>
      </c>
      <c r="K308" s="209" t="s">
        <v>126</v>
      </c>
      <c r="L308" s="47"/>
      <c r="M308" s="214" t="s">
        <v>19</v>
      </c>
      <c r="N308" s="215" t="s">
        <v>43</v>
      </c>
      <c r="O308" s="87"/>
      <c r="P308" s="216">
        <f>O308*H308</f>
        <v>0</v>
      </c>
      <c r="Q308" s="216">
        <v>0</v>
      </c>
      <c r="R308" s="216">
        <f>Q308*H308</f>
        <v>0</v>
      </c>
      <c r="S308" s="216">
        <v>0</v>
      </c>
      <c r="T308" s="217">
        <f>S308*H308</f>
        <v>0</v>
      </c>
      <c r="U308" s="41"/>
      <c r="V308" s="41"/>
      <c r="W308" s="41"/>
      <c r="X308" s="41"/>
      <c r="Y308" s="41"/>
      <c r="Z308" s="41"/>
      <c r="AA308" s="41"/>
      <c r="AB308" s="41"/>
      <c r="AC308" s="41"/>
      <c r="AD308" s="41"/>
      <c r="AE308" s="41"/>
      <c r="AR308" s="218" t="s">
        <v>127</v>
      </c>
      <c r="AT308" s="218" t="s">
        <v>122</v>
      </c>
      <c r="AU308" s="218" t="s">
        <v>82</v>
      </c>
      <c r="AY308" s="20" t="s">
        <v>120</v>
      </c>
      <c r="BE308" s="219">
        <f>IF(N308="základní",J308,0)</f>
        <v>0</v>
      </c>
      <c r="BF308" s="219">
        <f>IF(N308="snížená",J308,0)</f>
        <v>0</v>
      </c>
      <c r="BG308" s="219">
        <f>IF(N308="zákl. přenesená",J308,0)</f>
        <v>0</v>
      </c>
      <c r="BH308" s="219">
        <f>IF(N308="sníž. přenesená",J308,0)</f>
        <v>0</v>
      </c>
      <c r="BI308" s="219">
        <f>IF(N308="nulová",J308,0)</f>
        <v>0</v>
      </c>
      <c r="BJ308" s="20" t="s">
        <v>80</v>
      </c>
      <c r="BK308" s="219">
        <f>ROUND(I308*H308,2)</f>
        <v>0</v>
      </c>
      <c r="BL308" s="20" t="s">
        <v>127</v>
      </c>
      <c r="BM308" s="218" t="s">
        <v>448</v>
      </c>
    </row>
    <row r="309" s="2" customFormat="1">
      <c r="A309" s="41"/>
      <c r="B309" s="42"/>
      <c r="C309" s="43"/>
      <c r="D309" s="220" t="s">
        <v>129</v>
      </c>
      <c r="E309" s="43"/>
      <c r="F309" s="221" t="s">
        <v>449</v>
      </c>
      <c r="G309" s="43"/>
      <c r="H309" s="43"/>
      <c r="I309" s="222"/>
      <c r="J309" s="43"/>
      <c r="K309" s="43"/>
      <c r="L309" s="47"/>
      <c r="M309" s="223"/>
      <c r="N309" s="224"/>
      <c r="O309" s="87"/>
      <c r="P309" s="87"/>
      <c r="Q309" s="87"/>
      <c r="R309" s="87"/>
      <c r="S309" s="87"/>
      <c r="T309" s="88"/>
      <c r="U309" s="41"/>
      <c r="V309" s="41"/>
      <c r="W309" s="41"/>
      <c r="X309" s="41"/>
      <c r="Y309" s="41"/>
      <c r="Z309" s="41"/>
      <c r="AA309" s="41"/>
      <c r="AB309" s="41"/>
      <c r="AC309" s="41"/>
      <c r="AD309" s="41"/>
      <c r="AE309" s="41"/>
      <c r="AT309" s="20" t="s">
        <v>129</v>
      </c>
      <c r="AU309" s="20" t="s">
        <v>82</v>
      </c>
    </row>
    <row r="310" s="13" customFormat="1">
      <c r="A310" s="13"/>
      <c r="B310" s="225"/>
      <c r="C310" s="226"/>
      <c r="D310" s="227" t="s">
        <v>131</v>
      </c>
      <c r="E310" s="228" t="s">
        <v>19</v>
      </c>
      <c r="F310" s="229" t="s">
        <v>450</v>
      </c>
      <c r="G310" s="226"/>
      <c r="H310" s="230">
        <v>602.5</v>
      </c>
      <c r="I310" s="231"/>
      <c r="J310" s="226"/>
      <c r="K310" s="226"/>
      <c r="L310" s="232"/>
      <c r="M310" s="233"/>
      <c r="N310" s="234"/>
      <c r="O310" s="234"/>
      <c r="P310" s="234"/>
      <c r="Q310" s="234"/>
      <c r="R310" s="234"/>
      <c r="S310" s="234"/>
      <c r="T310" s="235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36" t="s">
        <v>131</v>
      </c>
      <c r="AU310" s="236" t="s">
        <v>82</v>
      </c>
      <c r="AV310" s="13" t="s">
        <v>82</v>
      </c>
      <c r="AW310" s="13" t="s">
        <v>33</v>
      </c>
      <c r="AX310" s="13" t="s">
        <v>72</v>
      </c>
      <c r="AY310" s="236" t="s">
        <v>120</v>
      </c>
    </row>
    <row r="311" s="16" customFormat="1">
      <c r="A311" s="16"/>
      <c r="B311" s="258"/>
      <c r="C311" s="259"/>
      <c r="D311" s="227" t="s">
        <v>131</v>
      </c>
      <c r="E311" s="260" t="s">
        <v>19</v>
      </c>
      <c r="F311" s="261" t="s">
        <v>206</v>
      </c>
      <c r="G311" s="259"/>
      <c r="H311" s="262">
        <v>602.5</v>
      </c>
      <c r="I311" s="263"/>
      <c r="J311" s="259"/>
      <c r="K311" s="259"/>
      <c r="L311" s="264"/>
      <c r="M311" s="265"/>
      <c r="N311" s="266"/>
      <c r="O311" s="266"/>
      <c r="P311" s="266"/>
      <c r="Q311" s="266"/>
      <c r="R311" s="266"/>
      <c r="S311" s="266"/>
      <c r="T311" s="267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T311" s="268" t="s">
        <v>131</v>
      </c>
      <c r="AU311" s="268" t="s">
        <v>82</v>
      </c>
      <c r="AV311" s="16" t="s">
        <v>127</v>
      </c>
      <c r="AW311" s="16" t="s">
        <v>33</v>
      </c>
      <c r="AX311" s="16" t="s">
        <v>80</v>
      </c>
      <c r="AY311" s="268" t="s">
        <v>120</v>
      </c>
    </row>
    <row r="312" s="14" customFormat="1">
      <c r="A312" s="14"/>
      <c r="B312" s="237"/>
      <c r="C312" s="238"/>
      <c r="D312" s="227" t="s">
        <v>131</v>
      </c>
      <c r="E312" s="239" t="s">
        <v>19</v>
      </c>
      <c r="F312" s="240" t="s">
        <v>133</v>
      </c>
      <c r="G312" s="238"/>
      <c r="H312" s="239" t="s">
        <v>19</v>
      </c>
      <c r="I312" s="241"/>
      <c r="J312" s="238"/>
      <c r="K312" s="238"/>
      <c r="L312" s="242"/>
      <c r="M312" s="243"/>
      <c r="N312" s="244"/>
      <c r="O312" s="244"/>
      <c r="P312" s="244"/>
      <c r="Q312" s="244"/>
      <c r="R312" s="244"/>
      <c r="S312" s="244"/>
      <c r="T312" s="245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T312" s="246" t="s">
        <v>131</v>
      </c>
      <c r="AU312" s="246" t="s">
        <v>82</v>
      </c>
      <c r="AV312" s="14" t="s">
        <v>80</v>
      </c>
      <c r="AW312" s="14" t="s">
        <v>33</v>
      </c>
      <c r="AX312" s="14" t="s">
        <v>72</v>
      </c>
      <c r="AY312" s="246" t="s">
        <v>120</v>
      </c>
    </row>
    <row r="313" s="2" customFormat="1" ht="33" customHeight="1">
      <c r="A313" s="41"/>
      <c r="B313" s="42"/>
      <c r="C313" s="207" t="s">
        <v>451</v>
      </c>
      <c r="D313" s="207" t="s">
        <v>122</v>
      </c>
      <c r="E313" s="208" t="s">
        <v>452</v>
      </c>
      <c r="F313" s="209" t="s">
        <v>453</v>
      </c>
      <c r="G313" s="210" t="s">
        <v>125</v>
      </c>
      <c r="H313" s="211">
        <v>130.5</v>
      </c>
      <c r="I313" s="212"/>
      <c r="J313" s="213">
        <f>ROUND(I313*H313,2)</f>
        <v>0</v>
      </c>
      <c r="K313" s="209" t="s">
        <v>126</v>
      </c>
      <c r="L313" s="47"/>
      <c r="M313" s="214" t="s">
        <v>19</v>
      </c>
      <c r="N313" s="215" t="s">
        <v>43</v>
      </c>
      <c r="O313" s="87"/>
      <c r="P313" s="216">
        <f>O313*H313</f>
        <v>0</v>
      </c>
      <c r="Q313" s="216">
        <v>0</v>
      </c>
      <c r="R313" s="216">
        <f>Q313*H313</f>
        <v>0</v>
      </c>
      <c r="S313" s="216">
        <v>0</v>
      </c>
      <c r="T313" s="217">
        <f>S313*H313</f>
        <v>0</v>
      </c>
      <c r="U313" s="41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R313" s="218" t="s">
        <v>127</v>
      </c>
      <c r="AT313" s="218" t="s">
        <v>122</v>
      </c>
      <c r="AU313" s="218" t="s">
        <v>82</v>
      </c>
      <c r="AY313" s="20" t="s">
        <v>120</v>
      </c>
      <c r="BE313" s="219">
        <f>IF(N313="základní",J313,0)</f>
        <v>0</v>
      </c>
      <c r="BF313" s="219">
        <f>IF(N313="snížená",J313,0)</f>
        <v>0</v>
      </c>
      <c r="BG313" s="219">
        <f>IF(N313="zákl. přenesená",J313,0)</f>
        <v>0</v>
      </c>
      <c r="BH313" s="219">
        <f>IF(N313="sníž. přenesená",J313,0)</f>
        <v>0</v>
      </c>
      <c r="BI313" s="219">
        <f>IF(N313="nulová",J313,0)</f>
        <v>0</v>
      </c>
      <c r="BJ313" s="20" t="s">
        <v>80</v>
      </c>
      <c r="BK313" s="219">
        <f>ROUND(I313*H313,2)</f>
        <v>0</v>
      </c>
      <c r="BL313" s="20" t="s">
        <v>127</v>
      </c>
      <c r="BM313" s="218" t="s">
        <v>454</v>
      </c>
    </row>
    <row r="314" s="2" customFormat="1">
      <c r="A314" s="41"/>
      <c r="B314" s="42"/>
      <c r="C314" s="43"/>
      <c r="D314" s="220" t="s">
        <v>129</v>
      </c>
      <c r="E314" s="43"/>
      <c r="F314" s="221" t="s">
        <v>455</v>
      </c>
      <c r="G314" s="43"/>
      <c r="H314" s="43"/>
      <c r="I314" s="222"/>
      <c r="J314" s="43"/>
      <c r="K314" s="43"/>
      <c r="L314" s="47"/>
      <c r="M314" s="223"/>
      <c r="N314" s="224"/>
      <c r="O314" s="87"/>
      <c r="P314" s="87"/>
      <c r="Q314" s="87"/>
      <c r="R314" s="87"/>
      <c r="S314" s="87"/>
      <c r="T314" s="88"/>
      <c r="U314" s="41"/>
      <c r="V314" s="41"/>
      <c r="W314" s="41"/>
      <c r="X314" s="41"/>
      <c r="Y314" s="41"/>
      <c r="Z314" s="41"/>
      <c r="AA314" s="41"/>
      <c r="AB314" s="41"/>
      <c r="AC314" s="41"/>
      <c r="AD314" s="41"/>
      <c r="AE314" s="41"/>
      <c r="AT314" s="20" t="s">
        <v>129</v>
      </c>
      <c r="AU314" s="20" t="s">
        <v>82</v>
      </c>
    </row>
    <row r="315" s="13" customFormat="1">
      <c r="A315" s="13"/>
      <c r="B315" s="225"/>
      <c r="C315" s="226"/>
      <c r="D315" s="227" t="s">
        <v>131</v>
      </c>
      <c r="E315" s="228" t="s">
        <v>19</v>
      </c>
      <c r="F315" s="229" t="s">
        <v>444</v>
      </c>
      <c r="G315" s="226"/>
      <c r="H315" s="230">
        <v>86</v>
      </c>
      <c r="I315" s="231"/>
      <c r="J315" s="226"/>
      <c r="K315" s="226"/>
      <c r="L315" s="232"/>
      <c r="M315" s="233"/>
      <c r="N315" s="234"/>
      <c r="O315" s="234"/>
      <c r="P315" s="234"/>
      <c r="Q315" s="234"/>
      <c r="R315" s="234"/>
      <c r="S315" s="234"/>
      <c r="T315" s="235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T315" s="236" t="s">
        <v>131</v>
      </c>
      <c r="AU315" s="236" t="s">
        <v>82</v>
      </c>
      <c r="AV315" s="13" t="s">
        <v>82</v>
      </c>
      <c r="AW315" s="13" t="s">
        <v>33</v>
      </c>
      <c r="AX315" s="13" t="s">
        <v>72</v>
      </c>
      <c r="AY315" s="236" t="s">
        <v>120</v>
      </c>
    </row>
    <row r="316" s="13" customFormat="1">
      <c r="A316" s="13"/>
      <c r="B316" s="225"/>
      <c r="C316" s="226"/>
      <c r="D316" s="227" t="s">
        <v>131</v>
      </c>
      <c r="E316" s="228" t="s">
        <v>19</v>
      </c>
      <c r="F316" s="229" t="s">
        <v>456</v>
      </c>
      <c r="G316" s="226"/>
      <c r="H316" s="230">
        <v>44.5</v>
      </c>
      <c r="I316" s="231"/>
      <c r="J316" s="226"/>
      <c r="K316" s="226"/>
      <c r="L316" s="232"/>
      <c r="M316" s="233"/>
      <c r="N316" s="234"/>
      <c r="O316" s="234"/>
      <c r="P316" s="234"/>
      <c r="Q316" s="234"/>
      <c r="R316" s="234"/>
      <c r="S316" s="234"/>
      <c r="T316" s="235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36" t="s">
        <v>131</v>
      </c>
      <c r="AU316" s="236" t="s">
        <v>82</v>
      </c>
      <c r="AV316" s="13" t="s">
        <v>82</v>
      </c>
      <c r="AW316" s="13" t="s">
        <v>33</v>
      </c>
      <c r="AX316" s="13" t="s">
        <v>72</v>
      </c>
      <c r="AY316" s="236" t="s">
        <v>120</v>
      </c>
    </row>
    <row r="317" s="16" customFormat="1">
      <c r="A317" s="16"/>
      <c r="B317" s="258"/>
      <c r="C317" s="259"/>
      <c r="D317" s="227" t="s">
        <v>131</v>
      </c>
      <c r="E317" s="260" t="s">
        <v>19</v>
      </c>
      <c r="F317" s="261" t="s">
        <v>206</v>
      </c>
      <c r="G317" s="259"/>
      <c r="H317" s="262">
        <v>130.5</v>
      </c>
      <c r="I317" s="263"/>
      <c r="J317" s="259"/>
      <c r="K317" s="259"/>
      <c r="L317" s="264"/>
      <c r="M317" s="265"/>
      <c r="N317" s="266"/>
      <c r="O317" s="266"/>
      <c r="P317" s="266"/>
      <c r="Q317" s="266"/>
      <c r="R317" s="266"/>
      <c r="S317" s="266"/>
      <c r="T317" s="267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T317" s="268" t="s">
        <v>131</v>
      </c>
      <c r="AU317" s="268" t="s">
        <v>82</v>
      </c>
      <c r="AV317" s="16" t="s">
        <v>127</v>
      </c>
      <c r="AW317" s="16" t="s">
        <v>33</v>
      </c>
      <c r="AX317" s="16" t="s">
        <v>80</v>
      </c>
      <c r="AY317" s="268" t="s">
        <v>120</v>
      </c>
    </row>
    <row r="318" s="14" customFormat="1">
      <c r="A318" s="14"/>
      <c r="B318" s="237"/>
      <c r="C318" s="238"/>
      <c r="D318" s="227" t="s">
        <v>131</v>
      </c>
      <c r="E318" s="239" t="s">
        <v>19</v>
      </c>
      <c r="F318" s="240" t="s">
        <v>133</v>
      </c>
      <c r="G318" s="238"/>
      <c r="H318" s="239" t="s">
        <v>19</v>
      </c>
      <c r="I318" s="241"/>
      <c r="J318" s="238"/>
      <c r="K318" s="238"/>
      <c r="L318" s="242"/>
      <c r="M318" s="243"/>
      <c r="N318" s="244"/>
      <c r="O318" s="244"/>
      <c r="P318" s="244"/>
      <c r="Q318" s="244"/>
      <c r="R318" s="244"/>
      <c r="S318" s="244"/>
      <c r="T318" s="245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T318" s="246" t="s">
        <v>131</v>
      </c>
      <c r="AU318" s="246" t="s">
        <v>82</v>
      </c>
      <c r="AV318" s="14" t="s">
        <v>80</v>
      </c>
      <c r="AW318" s="14" t="s">
        <v>33</v>
      </c>
      <c r="AX318" s="14" t="s">
        <v>72</v>
      </c>
      <c r="AY318" s="246" t="s">
        <v>120</v>
      </c>
    </row>
    <row r="319" s="2" customFormat="1" ht="33" customHeight="1">
      <c r="A319" s="41"/>
      <c r="B319" s="42"/>
      <c r="C319" s="207" t="s">
        <v>457</v>
      </c>
      <c r="D319" s="207" t="s">
        <v>122</v>
      </c>
      <c r="E319" s="208" t="s">
        <v>458</v>
      </c>
      <c r="F319" s="209" t="s">
        <v>459</v>
      </c>
      <c r="G319" s="210" t="s">
        <v>125</v>
      </c>
      <c r="H319" s="211">
        <v>602.5</v>
      </c>
      <c r="I319" s="212"/>
      <c r="J319" s="213">
        <f>ROUND(I319*H319,2)</f>
        <v>0</v>
      </c>
      <c r="K319" s="209" t="s">
        <v>126</v>
      </c>
      <c r="L319" s="47"/>
      <c r="M319" s="214" t="s">
        <v>19</v>
      </c>
      <c r="N319" s="215" t="s">
        <v>43</v>
      </c>
      <c r="O319" s="87"/>
      <c r="P319" s="216">
        <f>O319*H319</f>
        <v>0</v>
      </c>
      <c r="Q319" s="216">
        <v>0</v>
      </c>
      <c r="R319" s="216">
        <f>Q319*H319</f>
        <v>0</v>
      </c>
      <c r="S319" s="216">
        <v>0</v>
      </c>
      <c r="T319" s="217">
        <f>S319*H319</f>
        <v>0</v>
      </c>
      <c r="U319" s="41"/>
      <c r="V319" s="41"/>
      <c r="W319" s="41"/>
      <c r="X319" s="41"/>
      <c r="Y319" s="41"/>
      <c r="Z319" s="41"/>
      <c r="AA319" s="41"/>
      <c r="AB319" s="41"/>
      <c r="AC319" s="41"/>
      <c r="AD319" s="41"/>
      <c r="AE319" s="41"/>
      <c r="AR319" s="218" t="s">
        <v>127</v>
      </c>
      <c r="AT319" s="218" t="s">
        <v>122</v>
      </c>
      <c r="AU319" s="218" t="s">
        <v>82</v>
      </c>
      <c r="AY319" s="20" t="s">
        <v>120</v>
      </c>
      <c r="BE319" s="219">
        <f>IF(N319="základní",J319,0)</f>
        <v>0</v>
      </c>
      <c r="BF319" s="219">
        <f>IF(N319="snížená",J319,0)</f>
        <v>0</v>
      </c>
      <c r="BG319" s="219">
        <f>IF(N319="zákl. přenesená",J319,0)</f>
        <v>0</v>
      </c>
      <c r="BH319" s="219">
        <f>IF(N319="sníž. přenesená",J319,0)</f>
        <v>0</v>
      </c>
      <c r="BI319" s="219">
        <f>IF(N319="nulová",J319,0)</f>
        <v>0</v>
      </c>
      <c r="BJ319" s="20" t="s">
        <v>80</v>
      </c>
      <c r="BK319" s="219">
        <f>ROUND(I319*H319,2)</f>
        <v>0</v>
      </c>
      <c r="BL319" s="20" t="s">
        <v>127</v>
      </c>
      <c r="BM319" s="218" t="s">
        <v>460</v>
      </c>
    </row>
    <row r="320" s="2" customFormat="1">
      <c r="A320" s="41"/>
      <c r="B320" s="42"/>
      <c r="C320" s="43"/>
      <c r="D320" s="220" t="s">
        <v>129</v>
      </c>
      <c r="E320" s="43"/>
      <c r="F320" s="221" t="s">
        <v>461</v>
      </c>
      <c r="G320" s="43"/>
      <c r="H320" s="43"/>
      <c r="I320" s="222"/>
      <c r="J320" s="43"/>
      <c r="K320" s="43"/>
      <c r="L320" s="47"/>
      <c r="M320" s="223"/>
      <c r="N320" s="224"/>
      <c r="O320" s="87"/>
      <c r="P320" s="87"/>
      <c r="Q320" s="87"/>
      <c r="R320" s="87"/>
      <c r="S320" s="87"/>
      <c r="T320" s="88"/>
      <c r="U320" s="41"/>
      <c r="V320" s="41"/>
      <c r="W320" s="41"/>
      <c r="X320" s="41"/>
      <c r="Y320" s="41"/>
      <c r="Z320" s="41"/>
      <c r="AA320" s="41"/>
      <c r="AB320" s="41"/>
      <c r="AC320" s="41"/>
      <c r="AD320" s="41"/>
      <c r="AE320" s="41"/>
      <c r="AT320" s="20" t="s">
        <v>129</v>
      </c>
      <c r="AU320" s="20" t="s">
        <v>82</v>
      </c>
    </row>
    <row r="321" s="13" customFormat="1">
      <c r="A321" s="13"/>
      <c r="B321" s="225"/>
      <c r="C321" s="226"/>
      <c r="D321" s="227" t="s">
        <v>131</v>
      </c>
      <c r="E321" s="228" t="s">
        <v>19</v>
      </c>
      <c r="F321" s="229" t="s">
        <v>450</v>
      </c>
      <c r="G321" s="226"/>
      <c r="H321" s="230">
        <v>602.5</v>
      </c>
      <c r="I321" s="231"/>
      <c r="J321" s="226"/>
      <c r="K321" s="226"/>
      <c r="L321" s="232"/>
      <c r="M321" s="233"/>
      <c r="N321" s="234"/>
      <c r="O321" s="234"/>
      <c r="P321" s="234"/>
      <c r="Q321" s="234"/>
      <c r="R321" s="234"/>
      <c r="S321" s="234"/>
      <c r="T321" s="235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36" t="s">
        <v>131</v>
      </c>
      <c r="AU321" s="236" t="s">
        <v>82</v>
      </c>
      <c r="AV321" s="13" t="s">
        <v>82</v>
      </c>
      <c r="AW321" s="13" t="s">
        <v>33</v>
      </c>
      <c r="AX321" s="13" t="s">
        <v>72</v>
      </c>
      <c r="AY321" s="236" t="s">
        <v>120</v>
      </c>
    </row>
    <row r="322" s="16" customFormat="1">
      <c r="A322" s="16"/>
      <c r="B322" s="258"/>
      <c r="C322" s="259"/>
      <c r="D322" s="227" t="s">
        <v>131</v>
      </c>
      <c r="E322" s="260" t="s">
        <v>19</v>
      </c>
      <c r="F322" s="261" t="s">
        <v>206</v>
      </c>
      <c r="G322" s="259"/>
      <c r="H322" s="262">
        <v>602.5</v>
      </c>
      <c r="I322" s="263"/>
      <c r="J322" s="259"/>
      <c r="K322" s="259"/>
      <c r="L322" s="264"/>
      <c r="M322" s="265"/>
      <c r="N322" s="266"/>
      <c r="O322" s="266"/>
      <c r="P322" s="266"/>
      <c r="Q322" s="266"/>
      <c r="R322" s="266"/>
      <c r="S322" s="266"/>
      <c r="T322" s="267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T322" s="268" t="s">
        <v>131</v>
      </c>
      <c r="AU322" s="268" t="s">
        <v>82</v>
      </c>
      <c r="AV322" s="16" t="s">
        <v>127</v>
      </c>
      <c r="AW322" s="16" t="s">
        <v>33</v>
      </c>
      <c r="AX322" s="16" t="s">
        <v>80</v>
      </c>
      <c r="AY322" s="268" t="s">
        <v>120</v>
      </c>
    </row>
    <row r="323" s="14" customFormat="1">
      <c r="A323" s="14"/>
      <c r="B323" s="237"/>
      <c r="C323" s="238"/>
      <c r="D323" s="227" t="s">
        <v>131</v>
      </c>
      <c r="E323" s="239" t="s">
        <v>19</v>
      </c>
      <c r="F323" s="240" t="s">
        <v>133</v>
      </c>
      <c r="G323" s="238"/>
      <c r="H323" s="239" t="s">
        <v>19</v>
      </c>
      <c r="I323" s="241"/>
      <c r="J323" s="238"/>
      <c r="K323" s="238"/>
      <c r="L323" s="242"/>
      <c r="M323" s="243"/>
      <c r="N323" s="244"/>
      <c r="O323" s="244"/>
      <c r="P323" s="244"/>
      <c r="Q323" s="244"/>
      <c r="R323" s="244"/>
      <c r="S323" s="244"/>
      <c r="T323" s="245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T323" s="246" t="s">
        <v>131</v>
      </c>
      <c r="AU323" s="246" t="s">
        <v>82</v>
      </c>
      <c r="AV323" s="14" t="s">
        <v>80</v>
      </c>
      <c r="AW323" s="14" t="s">
        <v>33</v>
      </c>
      <c r="AX323" s="14" t="s">
        <v>72</v>
      </c>
      <c r="AY323" s="246" t="s">
        <v>120</v>
      </c>
    </row>
    <row r="324" s="2" customFormat="1" ht="49.05" customHeight="1">
      <c r="A324" s="41"/>
      <c r="B324" s="42"/>
      <c r="C324" s="207" t="s">
        <v>462</v>
      </c>
      <c r="D324" s="207" t="s">
        <v>122</v>
      </c>
      <c r="E324" s="208" t="s">
        <v>463</v>
      </c>
      <c r="F324" s="209" t="s">
        <v>464</v>
      </c>
      <c r="G324" s="210" t="s">
        <v>125</v>
      </c>
      <c r="H324" s="211">
        <v>602.5</v>
      </c>
      <c r="I324" s="212"/>
      <c r="J324" s="213">
        <f>ROUND(I324*H324,2)</f>
        <v>0</v>
      </c>
      <c r="K324" s="209" t="s">
        <v>126</v>
      </c>
      <c r="L324" s="47"/>
      <c r="M324" s="214" t="s">
        <v>19</v>
      </c>
      <c r="N324" s="215" t="s">
        <v>43</v>
      </c>
      <c r="O324" s="87"/>
      <c r="P324" s="216">
        <f>O324*H324</f>
        <v>0</v>
      </c>
      <c r="Q324" s="216">
        <v>0</v>
      </c>
      <c r="R324" s="216">
        <f>Q324*H324</f>
        <v>0</v>
      </c>
      <c r="S324" s="216">
        <v>0</v>
      </c>
      <c r="T324" s="217">
        <f>S324*H324</f>
        <v>0</v>
      </c>
      <c r="U324" s="41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R324" s="218" t="s">
        <v>127</v>
      </c>
      <c r="AT324" s="218" t="s">
        <v>122</v>
      </c>
      <c r="AU324" s="218" t="s">
        <v>82</v>
      </c>
      <c r="AY324" s="20" t="s">
        <v>120</v>
      </c>
      <c r="BE324" s="219">
        <f>IF(N324="základní",J324,0)</f>
        <v>0</v>
      </c>
      <c r="BF324" s="219">
        <f>IF(N324="snížená",J324,0)</f>
        <v>0</v>
      </c>
      <c r="BG324" s="219">
        <f>IF(N324="zákl. přenesená",J324,0)</f>
        <v>0</v>
      </c>
      <c r="BH324" s="219">
        <f>IF(N324="sníž. přenesená",J324,0)</f>
        <v>0</v>
      </c>
      <c r="BI324" s="219">
        <f>IF(N324="nulová",J324,0)</f>
        <v>0</v>
      </c>
      <c r="BJ324" s="20" t="s">
        <v>80</v>
      </c>
      <c r="BK324" s="219">
        <f>ROUND(I324*H324,2)</f>
        <v>0</v>
      </c>
      <c r="BL324" s="20" t="s">
        <v>127</v>
      </c>
      <c r="BM324" s="218" t="s">
        <v>465</v>
      </c>
    </row>
    <row r="325" s="2" customFormat="1">
      <c r="A325" s="41"/>
      <c r="B325" s="42"/>
      <c r="C325" s="43"/>
      <c r="D325" s="220" t="s">
        <v>129</v>
      </c>
      <c r="E325" s="43"/>
      <c r="F325" s="221" t="s">
        <v>466</v>
      </c>
      <c r="G325" s="43"/>
      <c r="H325" s="43"/>
      <c r="I325" s="222"/>
      <c r="J325" s="43"/>
      <c r="K325" s="43"/>
      <c r="L325" s="47"/>
      <c r="M325" s="223"/>
      <c r="N325" s="224"/>
      <c r="O325" s="87"/>
      <c r="P325" s="87"/>
      <c r="Q325" s="87"/>
      <c r="R325" s="87"/>
      <c r="S325" s="87"/>
      <c r="T325" s="88"/>
      <c r="U325" s="41"/>
      <c r="V325" s="41"/>
      <c r="W325" s="41"/>
      <c r="X325" s="41"/>
      <c r="Y325" s="41"/>
      <c r="Z325" s="41"/>
      <c r="AA325" s="41"/>
      <c r="AB325" s="41"/>
      <c r="AC325" s="41"/>
      <c r="AD325" s="41"/>
      <c r="AE325" s="41"/>
      <c r="AT325" s="20" t="s">
        <v>129</v>
      </c>
      <c r="AU325" s="20" t="s">
        <v>82</v>
      </c>
    </row>
    <row r="326" s="13" customFormat="1">
      <c r="A326" s="13"/>
      <c r="B326" s="225"/>
      <c r="C326" s="226"/>
      <c r="D326" s="227" t="s">
        <v>131</v>
      </c>
      <c r="E326" s="228" t="s">
        <v>19</v>
      </c>
      <c r="F326" s="229" t="s">
        <v>450</v>
      </c>
      <c r="G326" s="226"/>
      <c r="H326" s="230">
        <v>602.5</v>
      </c>
      <c r="I326" s="231"/>
      <c r="J326" s="226"/>
      <c r="K326" s="226"/>
      <c r="L326" s="232"/>
      <c r="M326" s="233"/>
      <c r="N326" s="234"/>
      <c r="O326" s="234"/>
      <c r="P326" s="234"/>
      <c r="Q326" s="234"/>
      <c r="R326" s="234"/>
      <c r="S326" s="234"/>
      <c r="T326" s="235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36" t="s">
        <v>131</v>
      </c>
      <c r="AU326" s="236" t="s">
        <v>82</v>
      </c>
      <c r="AV326" s="13" t="s">
        <v>82</v>
      </c>
      <c r="AW326" s="13" t="s">
        <v>33</v>
      </c>
      <c r="AX326" s="13" t="s">
        <v>80</v>
      </c>
      <c r="AY326" s="236" t="s">
        <v>120</v>
      </c>
    </row>
    <row r="327" s="14" customFormat="1">
      <c r="A327" s="14"/>
      <c r="B327" s="237"/>
      <c r="C327" s="238"/>
      <c r="D327" s="227" t="s">
        <v>131</v>
      </c>
      <c r="E327" s="239" t="s">
        <v>19</v>
      </c>
      <c r="F327" s="240" t="s">
        <v>133</v>
      </c>
      <c r="G327" s="238"/>
      <c r="H327" s="239" t="s">
        <v>19</v>
      </c>
      <c r="I327" s="241"/>
      <c r="J327" s="238"/>
      <c r="K327" s="238"/>
      <c r="L327" s="242"/>
      <c r="M327" s="243"/>
      <c r="N327" s="244"/>
      <c r="O327" s="244"/>
      <c r="P327" s="244"/>
      <c r="Q327" s="244"/>
      <c r="R327" s="244"/>
      <c r="S327" s="244"/>
      <c r="T327" s="245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T327" s="246" t="s">
        <v>131</v>
      </c>
      <c r="AU327" s="246" t="s">
        <v>82</v>
      </c>
      <c r="AV327" s="14" t="s">
        <v>80</v>
      </c>
      <c r="AW327" s="14" t="s">
        <v>33</v>
      </c>
      <c r="AX327" s="14" t="s">
        <v>72</v>
      </c>
      <c r="AY327" s="246" t="s">
        <v>120</v>
      </c>
    </row>
    <row r="328" s="2" customFormat="1" ht="24.15" customHeight="1">
      <c r="A328" s="41"/>
      <c r="B328" s="42"/>
      <c r="C328" s="207" t="s">
        <v>467</v>
      </c>
      <c r="D328" s="207" t="s">
        <v>122</v>
      </c>
      <c r="E328" s="208" t="s">
        <v>468</v>
      </c>
      <c r="F328" s="209" t="s">
        <v>469</v>
      </c>
      <c r="G328" s="210" t="s">
        <v>125</v>
      </c>
      <c r="H328" s="211">
        <v>2.5</v>
      </c>
      <c r="I328" s="212"/>
      <c r="J328" s="213">
        <f>ROUND(I328*H328,2)</f>
        <v>0</v>
      </c>
      <c r="K328" s="209" t="s">
        <v>19</v>
      </c>
      <c r="L328" s="47"/>
      <c r="M328" s="214" t="s">
        <v>19</v>
      </c>
      <c r="N328" s="215" t="s">
        <v>43</v>
      </c>
      <c r="O328" s="87"/>
      <c r="P328" s="216">
        <f>O328*H328</f>
        <v>0</v>
      </c>
      <c r="Q328" s="216">
        <v>0.40799999999999997</v>
      </c>
      <c r="R328" s="216">
        <f>Q328*H328</f>
        <v>1.02</v>
      </c>
      <c r="S328" s="216">
        <v>0</v>
      </c>
      <c r="T328" s="217">
        <f>S328*H328</f>
        <v>0</v>
      </c>
      <c r="U328" s="41"/>
      <c r="V328" s="41"/>
      <c r="W328" s="41"/>
      <c r="X328" s="41"/>
      <c r="Y328" s="41"/>
      <c r="Z328" s="41"/>
      <c r="AA328" s="41"/>
      <c r="AB328" s="41"/>
      <c r="AC328" s="41"/>
      <c r="AD328" s="41"/>
      <c r="AE328" s="41"/>
      <c r="AR328" s="218" t="s">
        <v>127</v>
      </c>
      <c r="AT328" s="218" t="s">
        <v>122</v>
      </c>
      <c r="AU328" s="218" t="s">
        <v>82</v>
      </c>
      <c r="AY328" s="20" t="s">
        <v>120</v>
      </c>
      <c r="BE328" s="219">
        <f>IF(N328="základní",J328,0)</f>
        <v>0</v>
      </c>
      <c r="BF328" s="219">
        <f>IF(N328="snížená",J328,0)</f>
        <v>0</v>
      </c>
      <c r="BG328" s="219">
        <f>IF(N328="zákl. přenesená",J328,0)</f>
        <v>0</v>
      </c>
      <c r="BH328" s="219">
        <f>IF(N328="sníž. přenesená",J328,0)</f>
        <v>0</v>
      </c>
      <c r="BI328" s="219">
        <f>IF(N328="nulová",J328,0)</f>
        <v>0</v>
      </c>
      <c r="BJ328" s="20" t="s">
        <v>80</v>
      </c>
      <c r="BK328" s="219">
        <f>ROUND(I328*H328,2)</f>
        <v>0</v>
      </c>
      <c r="BL328" s="20" t="s">
        <v>127</v>
      </c>
      <c r="BM328" s="218" t="s">
        <v>470</v>
      </c>
    </row>
    <row r="329" s="13" customFormat="1">
      <c r="A329" s="13"/>
      <c r="B329" s="225"/>
      <c r="C329" s="226"/>
      <c r="D329" s="227" t="s">
        <v>131</v>
      </c>
      <c r="E329" s="228" t="s">
        <v>19</v>
      </c>
      <c r="F329" s="229" t="s">
        <v>405</v>
      </c>
      <c r="G329" s="226"/>
      <c r="H329" s="230">
        <v>2.5</v>
      </c>
      <c r="I329" s="231"/>
      <c r="J329" s="226"/>
      <c r="K329" s="226"/>
      <c r="L329" s="232"/>
      <c r="M329" s="233"/>
      <c r="N329" s="234"/>
      <c r="O329" s="234"/>
      <c r="P329" s="234"/>
      <c r="Q329" s="234"/>
      <c r="R329" s="234"/>
      <c r="S329" s="234"/>
      <c r="T329" s="235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36" t="s">
        <v>131</v>
      </c>
      <c r="AU329" s="236" t="s">
        <v>82</v>
      </c>
      <c r="AV329" s="13" t="s">
        <v>82</v>
      </c>
      <c r="AW329" s="13" t="s">
        <v>33</v>
      </c>
      <c r="AX329" s="13" t="s">
        <v>80</v>
      </c>
      <c r="AY329" s="236" t="s">
        <v>120</v>
      </c>
    </row>
    <row r="330" s="14" customFormat="1">
      <c r="A330" s="14"/>
      <c r="B330" s="237"/>
      <c r="C330" s="238"/>
      <c r="D330" s="227" t="s">
        <v>131</v>
      </c>
      <c r="E330" s="239" t="s">
        <v>19</v>
      </c>
      <c r="F330" s="240" t="s">
        <v>133</v>
      </c>
      <c r="G330" s="238"/>
      <c r="H330" s="239" t="s">
        <v>19</v>
      </c>
      <c r="I330" s="241"/>
      <c r="J330" s="238"/>
      <c r="K330" s="238"/>
      <c r="L330" s="242"/>
      <c r="M330" s="243"/>
      <c r="N330" s="244"/>
      <c r="O330" s="244"/>
      <c r="P330" s="244"/>
      <c r="Q330" s="244"/>
      <c r="R330" s="244"/>
      <c r="S330" s="244"/>
      <c r="T330" s="245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T330" s="246" t="s">
        <v>131</v>
      </c>
      <c r="AU330" s="246" t="s">
        <v>82</v>
      </c>
      <c r="AV330" s="14" t="s">
        <v>80</v>
      </c>
      <c r="AW330" s="14" t="s">
        <v>33</v>
      </c>
      <c r="AX330" s="14" t="s">
        <v>72</v>
      </c>
      <c r="AY330" s="246" t="s">
        <v>120</v>
      </c>
    </row>
    <row r="331" s="2" customFormat="1" ht="24.15" customHeight="1">
      <c r="A331" s="41"/>
      <c r="B331" s="42"/>
      <c r="C331" s="207" t="s">
        <v>471</v>
      </c>
      <c r="D331" s="207" t="s">
        <v>122</v>
      </c>
      <c r="E331" s="208" t="s">
        <v>472</v>
      </c>
      <c r="F331" s="209" t="s">
        <v>473</v>
      </c>
      <c r="G331" s="210" t="s">
        <v>125</v>
      </c>
      <c r="H331" s="211">
        <v>602.5</v>
      </c>
      <c r="I331" s="212"/>
      <c r="J331" s="213">
        <f>ROUND(I331*H331,2)</f>
        <v>0</v>
      </c>
      <c r="K331" s="209" t="s">
        <v>126</v>
      </c>
      <c r="L331" s="47"/>
      <c r="M331" s="214" t="s">
        <v>19</v>
      </c>
      <c r="N331" s="215" t="s">
        <v>43</v>
      </c>
      <c r="O331" s="87"/>
      <c r="P331" s="216">
        <f>O331*H331</f>
        <v>0</v>
      </c>
      <c r="Q331" s="216">
        <v>0</v>
      </c>
      <c r="R331" s="216">
        <f>Q331*H331</f>
        <v>0</v>
      </c>
      <c r="S331" s="216">
        <v>0</v>
      </c>
      <c r="T331" s="217">
        <f>S331*H331</f>
        <v>0</v>
      </c>
      <c r="U331" s="41"/>
      <c r="V331" s="41"/>
      <c r="W331" s="41"/>
      <c r="X331" s="41"/>
      <c r="Y331" s="41"/>
      <c r="Z331" s="41"/>
      <c r="AA331" s="41"/>
      <c r="AB331" s="41"/>
      <c r="AC331" s="41"/>
      <c r="AD331" s="41"/>
      <c r="AE331" s="41"/>
      <c r="AR331" s="218" t="s">
        <v>127</v>
      </c>
      <c r="AT331" s="218" t="s">
        <v>122</v>
      </c>
      <c r="AU331" s="218" t="s">
        <v>82</v>
      </c>
      <c r="AY331" s="20" t="s">
        <v>120</v>
      </c>
      <c r="BE331" s="219">
        <f>IF(N331="základní",J331,0)</f>
        <v>0</v>
      </c>
      <c r="BF331" s="219">
        <f>IF(N331="snížená",J331,0)</f>
        <v>0</v>
      </c>
      <c r="BG331" s="219">
        <f>IF(N331="zákl. přenesená",J331,0)</f>
        <v>0</v>
      </c>
      <c r="BH331" s="219">
        <f>IF(N331="sníž. přenesená",J331,0)</f>
        <v>0</v>
      </c>
      <c r="BI331" s="219">
        <f>IF(N331="nulová",J331,0)</f>
        <v>0</v>
      </c>
      <c r="BJ331" s="20" t="s">
        <v>80</v>
      </c>
      <c r="BK331" s="219">
        <f>ROUND(I331*H331,2)</f>
        <v>0</v>
      </c>
      <c r="BL331" s="20" t="s">
        <v>127</v>
      </c>
      <c r="BM331" s="218" t="s">
        <v>474</v>
      </c>
    </row>
    <row r="332" s="2" customFormat="1">
      <c r="A332" s="41"/>
      <c r="B332" s="42"/>
      <c r="C332" s="43"/>
      <c r="D332" s="220" t="s">
        <v>129</v>
      </c>
      <c r="E332" s="43"/>
      <c r="F332" s="221" t="s">
        <v>475</v>
      </c>
      <c r="G332" s="43"/>
      <c r="H332" s="43"/>
      <c r="I332" s="222"/>
      <c r="J332" s="43"/>
      <c r="K332" s="43"/>
      <c r="L332" s="47"/>
      <c r="M332" s="223"/>
      <c r="N332" s="224"/>
      <c r="O332" s="87"/>
      <c r="P332" s="87"/>
      <c r="Q332" s="87"/>
      <c r="R332" s="87"/>
      <c r="S332" s="87"/>
      <c r="T332" s="88"/>
      <c r="U332" s="41"/>
      <c r="V332" s="41"/>
      <c r="W332" s="41"/>
      <c r="X332" s="41"/>
      <c r="Y332" s="41"/>
      <c r="Z332" s="41"/>
      <c r="AA332" s="41"/>
      <c r="AB332" s="41"/>
      <c r="AC332" s="41"/>
      <c r="AD332" s="41"/>
      <c r="AE332" s="41"/>
      <c r="AT332" s="20" t="s">
        <v>129</v>
      </c>
      <c r="AU332" s="20" t="s">
        <v>82</v>
      </c>
    </row>
    <row r="333" s="13" customFormat="1">
      <c r="A333" s="13"/>
      <c r="B333" s="225"/>
      <c r="C333" s="226"/>
      <c r="D333" s="227" t="s">
        <v>131</v>
      </c>
      <c r="E333" s="228" t="s">
        <v>19</v>
      </c>
      <c r="F333" s="229" t="s">
        <v>450</v>
      </c>
      <c r="G333" s="226"/>
      <c r="H333" s="230">
        <v>602.5</v>
      </c>
      <c r="I333" s="231"/>
      <c r="J333" s="226"/>
      <c r="K333" s="226"/>
      <c r="L333" s="232"/>
      <c r="M333" s="233"/>
      <c r="N333" s="234"/>
      <c r="O333" s="234"/>
      <c r="P333" s="234"/>
      <c r="Q333" s="234"/>
      <c r="R333" s="234"/>
      <c r="S333" s="234"/>
      <c r="T333" s="235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36" t="s">
        <v>131</v>
      </c>
      <c r="AU333" s="236" t="s">
        <v>82</v>
      </c>
      <c r="AV333" s="13" t="s">
        <v>82</v>
      </c>
      <c r="AW333" s="13" t="s">
        <v>33</v>
      </c>
      <c r="AX333" s="13" t="s">
        <v>80</v>
      </c>
      <c r="AY333" s="236" t="s">
        <v>120</v>
      </c>
    </row>
    <row r="334" s="14" customFormat="1">
      <c r="A334" s="14"/>
      <c r="B334" s="237"/>
      <c r="C334" s="238"/>
      <c r="D334" s="227" t="s">
        <v>131</v>
      </c>
      <c r="E334" s="239" t="s">
        <v>19</v>
      </c>
      <c r="F334" s="240" t="s">
        <v>133</v>
      </c>
      <c r="G334" s="238"/>
      <c r="H334" s="239" t="s">
        <v>19</v>
      </c>
      <c r="I334" s="241"/>
      <c r="J334" s="238"/>
      <c r="K334" s="238"/>
      <c r="L334" s="242"/>
      <c r="M334" s="243"/>
      <c r="N334" s="244"/>
      <c r="O334" s="244"/>
      <c r="P334" s="244"/>
      <c r="Q334" s="244"/>
      <c r="R334" s="244"/>
      <c r="S334" s="244"/>
      <c r="T334" s="245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T334" s="246" t="s">
        <v>131</v>
      </c>
      <c r="AU334" s="246" t="s">
        <v>82</v>
      </c>
      <c r="AV334" s="14" t="s">
        <v>80</v>
      </c>
      <c r="AW334" s="14" t="s">
        <v>33</v>
      </c>
      <c r="AX334" s="14" t="s">
        <v>72</v>
      </c>
      <c r="AY334" s="246" t="s">
        <v>120</v>
      </c>
    </row>
    <row r="335" s="2" customFormat="1" ht="24.15" customHeight="1">
      <c r="A335" s="41"/>
      <c r="B335" s="42"/>
      <c r="C335" s="207" t="s">
        <v>476</v>
      </c>
      <c r="D335" s="207" t="s">
        <v>122</v>
      </c>
      <c r="E335" s="208" t="s">
        <v>477</v>
      </c>
      <c r="F335" s="209" t="s">
        <v>478</v>
      </c>
      <c r="G335" s="210" t="s">
        <v>125</v>
      </c>
      <c r="H335" s="211">
        <v>632.5</v>
      </c>
      <c r="I335" s="212"/>
      <c r="J335" s="213">
        <f>ROUND(I335*H335,2)</f>
        <v>0</v>
      </c>
      <c r="K335" s="209" t="s">
        <v>126</v>
      </c>
      <c r="L335" s="47"/>
      <c r="M335" s="214" t="s">
        <v>19</v>
      </c>
      <c r="N335" s="215" t="s">
        <v>43</v>
      </c>
      <c r="O335" s="87"/>
      <c r="P335" s="216">
        <f>O335*H335</f>
        <v>0</v>
      </c>
      <c r="Q335" s="216">
        <v>0</v>
      </c>
      <c r="R335" s="216">
        <f>Q335*H335</f>
        <v>0</v>
      </c>
      <c r="S335" s="216">
        <v>0</v>
      </c>
      <c r="T335" s="217">
        <f>S335*H335</f>
        <v>0</v>
      </c>
      <c r="U335" s="41"/>
      <c r="V335" s="41"/>
      <c r="W335" s="41"/>
      <c r="X335" s="41"/>
      <c r="Y335" s="41"/>
      <c r="Z335" s="41"/>
      <c r="AA335" s="41"/>
      <c r="AB335" s="41"/>
      <c r="AC335" s="41"/>
      <c r="AD335" s="41"/>
      <c r="AE335" s="41"/>
      <c r="AR335" s="218" t="s">
        <v>127</v>
      </c>
      <c r="AT335" s="218" t="s">
        <v>122</v>
      </c>
      <c r="AU335" s="218" t="s">
        <v>82</v>
      </c>
      <c r="AY335" s="20" t="s">
        <v>120</v>
      </c>
      <c r="BE335" s="219">
        <f>IF(N335="základní",J335,0)</f>
        <v>0</v>
      </c>
      <c r="BF335" s="219">
        <f>IF(N335="snížená",J335,0)</f>
        <v>0</v>
      </c>
      <c r="BG335" s="219">
        <f>IF(N335="zákl. přenesená",J335,0)</f>
        <v>0</v>
      </c>
      <c r="BH335" s="219">
        <f>IF(N335="sníž. přenesená",J335,0)</f>
        <v>0</v>
      </c>
      <c r="BI335" s="219">
        <f>IF(N335="nulová",J335,0)</f>
        <v>0</v>
      </c>
      <c r="BJ335" s="20" t="s">
        <v>80</v>
      </c>
      <c r="BK335" s="219">
        <f>ROUND(I335*H335,2)</f>
        <v>0</v>
      </c>
      <c r="BL335" s="20" t="s">
        <v>127</v>
      </c>
      <c r="BM335" s="218" t="s">
        <v>479</v>
      </c>
    </row>
    <row r="336" s="2" customFormat="1">
      <c r="A336" s="41"/>
      <c r="B336" s="42"/>
      <c r="C336" s="43"/>
      <c r="D336" s="220" t="s">
        <v>129</v>
      </c>
      <c r="E336" s="43"/>
      <c r="F336" s="221" t="s">
        <v>480</v>
      </c>
      <c r="G336" s="43"/>
      <c r="H336" s="43"/>
      <c r="I336" s="222"/>
      <c r="J336" s="43"/>
      <c r="K336" s="43"/>
      <c r="L336" s="47"/>
      <c r="M336" s="223"/>
      <c r="N336" s="224"/>
      <c r="O336" s="87"/>
      <c r="P336" s="87"/>
      <c r="Q336" s="87"/>
      <c r="R336" s="87"/>
      <c r="S336" s="87"/>
      <c r="T336" s="88"/>
      <c r="U336" s="41"/>
      <c r="V336" s="41"/>
      <c r="W336" s="41"/>
      <c r="X336" s="41"/>
      <c r="Y336" s="41"/>
      <c r="Z336" s="41"/>
      <c r="AA336" s="41"/>
      <c r="AB336" s="41"/>
      <c r="AC336" s="41"/>
      <c r="AD336" s="41"/>
      <c r="AE336" s="41"/>
      <c r="AT336" s="20" t="s">
        <v>129</v>
      </c>
      <c r="AU336" s="20" t="s">
        <v>82</v>
      </c>
    </row>
    <row r="337" s="13" customFormat="1">
      <c r="A337" s="13"/>
      <c r="B337" s="225"/>
      <c r="C337" s="226"/>
      <c r="D337" s="227" t="s">
        <v>131</v>
      </c>
      <c r="E337" s="228" t="s">
        <v>19</v>
      </c>
      <c r="F337" s="229" t="s">
        <v>450</v>
      </c>
      <c r="G337" s="226"/>
      <c r="H337" s="230">
        <v>602.5</v>
      </c>
      <c r="I337" s="231"/>
      <c r="J337" s="226"/>
      <c r="K337" s="226"/>
      <c r="L337" s="232"/>
      <c r="M337" s="233"/>
      <c r="N337" s="234"/>
      <c r="O337" s="234"/>
      <c r="P337" s="234"/>
      <c r="Q337" s="234"/>
      <c r="R337" s="234"/>
      <c r="S337" s="234"/>
      <c r="T337" s="235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36" t="s">
        <v>131</v>
      </c>
      <c r="AU337" s="236" t="s">
        <v>82</v>
      </c>
      <c r="AV337" s="13" t="s">
        <v>82</v>
      </c>
      <c r="AW337" s="13" t="s">
        <v>33</v>
      </c>
      <c r="AX337" s="13" t="s">
        <v>72</v>
      </c>
      <c r="AY337" s="236" t="s">
        <v>120</v>
      </c>
    </row>
    <row r="338" s="13" customFormat="1">
      <c r="A338" s="13"/>
      <c r="B338" s="225"/>
      <c r="C338" s="226"/>
      <c r="D338" s="227" t="s">
        <v>131</v>
      </c>
      <c r="E338" s="228" t="s">
        <v>19</v>
      </c>
      <c r="F338" s="229" t="s">
        <v>481</v>
      </c>
      <c r="G338" s="226"/>
      <c r="H338" s="230">
        <v>30</v>
      </c>
      <c r="I338" s="231"/>
      <c r="J338" s="226"/>
      <c r="K338" s="226"/>
      <c r="L338" s="232"/>
      <c r="M338" s="233"/>
      <c r="N338" s="234"/>
      <c r="O338" s="234"/>
      <c r="P338" s="234"/>
      <c r="Q338" s="234"/>
      <c r="R338" s="234"/>
      <c r="S338" s="234"/>
      <c r="T338" s="235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T338" s="236" t="s">
        <v>131</v>
      </c>
      <c r="AU338" s="236" t="s">
        <v>82</v>
      </c>
      <c r="AV338" s="13" t="s">
        <v>82</v>
      </c>
      <c r="AW338" s="13" t="s">
        <v>33</v>
      </c>
      <c r="AX338" s="13" t="s">
        <v>72</v>
      </c>
      <c r="AY338" s="236" t="s">
        <v>120</v>
      </c>
    </row>
    <row r="339" s="16" customFormat="1">
      <c r="A339" s="16"/>
      <c r="B339" s="258"/>
      <c r="C339" s="259"/>
      <c r="D339" s="227" t="s">
        <v>131</v>
      </c>
      <c r="E339" s="260" t="s">
        <v>19</v>
      </c>
      <c r="F339" s="261" t="s">
        <v>206</v>
      </c>
      <c r="G339" s="259"/>
      <c r="H339" s="262">
        <v>632.5</v>
      </c>
      <c r="I339" s="263"/>
      <c r="J339" s="259"/>
      <c r="K339" s="259"/>
      <c r="L339" s="264"/>
      <c r="M339" s="265"/>
      <c r="N339" s="266"/>
      <c r="O339" s="266"/>
      <c r="P339" s="266"/>
      <c r="Q339" s="266"/>
      <c r="R339" s="266"/>
      <c r="S339" s="266"/>
      <c r="T339" s="267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T339" s="268" t="s">
        <v>131</v>
      </c>
      <c r="AU339" s="268" t="s">
        <v>82</v>
      </c>
      <c r="AV339" s="16" t="s">
        <v>127</v>
      </c>
      <c r="AW339" s="16" t="s">
        <v>33</v>
      </c>
      <c r="AX339" s="16" t="s">
        <v>80</v>
      </c>
      <c r="AY339" s="268" t="s">
        <v>120</v>
      </c>
    </row>
    <row r="340" s="14" customFormat="1">
      <c r="A340" s="14"/>
      <c r="B340" s="237"/>
      <c r="C340" s="238"/>
      <c r="D340" s="227" t="s">
        <v>131</v>
      </c>
      <c r="E340" s="239" t="s">
        <v>19</v>
      </c>
      <c r="F340" s="240" t="s">
        <v>133</v>
      </c>
      <c r="G340" s="238"/>
      <c r="H340" s="239" t="s">
        <v>19</v>
      </c>
      <c r="I340" s="241"/>
      <c r="J340" s="238"/>
      <c r="K340" s="238"/>
      <c r="L340" s="242"/>
      <c r="M340" s="243"/>
      <c r="N340" s="244"/>
      <c r="O340" s="244"/>
      <c r="P340" s="244"/>
      <c r="Q340" s="244"/>
      <c r="R340" s="244"/>
      <c r="S340" s="244"/>
      <c r="T340" s="245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T340" s="246" t="s">
        <v>131</v>
      </c>
      <c r="AU340" s="246" t="s">
        <v>82</v>
      </c>
      <c r="AV340" s="14" t="s">
        <v>80</v>
      </c>
      <c r="AW340" s="14" t="s">
        <v>33</v>
      </c>
      <c r="AX340" s="14" t="s">
        <v>72</v>
      </c>
      <c r="AY340" s="246" t="s">
        <v>120</v>
      </c>
    </row>
    <row r="341" s="2" customFormat="1" ht="49.05" customHeight="1">
      <c r="A341" s="41"/>
      <c r="B341" s="42"/>
      <c r="C341" s="207" t="s">
        <v>482</v>
      </c>
      <c r="D341" s="207" t="s">
        <v>122</v>
      </c>
      <c r="E341" s="208" t="s">
        <v>483</v>
      </c>
      <c r="F341" s="209" t="s">
        <v>484</v>
      </c>
      <c r="G341" s="210" t="s">
        <v>125</v>
      </c>
      <c r="H341" s="211">
        <v>632.5</v>
      </c>
      <c r="I341" s="212"/>
      <c r="J341" s="213">
        <f>ROUND(I341*H341,2)</f>
        <v>0</v>
      </c>
      <c r="K341" s="209" t="s">
        <v>126</v>
      </c>
      <c r="L341" s="47"/>
      <c r="M341" s="214" t="s">
        <v>19</v>
      </c>
      <c r="N341" s="215" t="s">
        <v>43</v>
      </c>
      <c r="O341" s="87"/>
      <c r="P341" s="216">
        <f>O341*H341</f>
        <v>0</v>
      </c>
      <c r="Q341" s="216">
        <v>0</v>
      </c>
      <c r="R341" s="216">
        <f>Q341*H341</f>
        <v>0</v>
      </c>
      <c r="S341" s="216">
        <v>0</v>
      </c>
      <c r="T341" s="217">
        <f>S341*H341</f>
        <v>0</v>
      </c>
      <c r="U341" s="41"/>
      <c r="V341" s="41"/>
      <c r="W341" s="41"/>
      <c r="X341" s="41"/>
      <c r="Y341" s="41"/>
      <c r="Z341" s="41"/>
      <c r="AA341" s="41"/>
      <c r="AB341" s="41"/>
      <c r="AC341" s="41"/>
      <c r="AD341" s="41"/>
      <c r="AE341" s="41"/>
      <c r="AR341" s="218" t="s">
        <v>127</v>
      </c>
      <c r="AT341" s="218" t="s">
        <v>122</v>
      </c>
      <c r="AU341" s="218" t="s">
        <v>82</v>
      </c>
      <c r="AY341" s="20" t="s">
        <v>120</v>
      </c>
      <c r="BE341" s="219">
        <f>IF(N341="základní",J341,0)</f>
        <v>0</v>
      </c>
      <c r="BF341" s="219">
        <f>IF(N341="snížená",J341,0)</f>
        <v>0</v>
      </c>
      <c r="BG341" s="219">
        <f>IF(N341="zákl. přenesená",J341,0)</f>
        <v>0</v>
      </c>
      <c r="BH341" s="219">
        <f>IF(N341="sníž. přenesená",J341,0)</f>
        <v>0</v>
      </c>
      <c r="BI341" s="219">
        <f>IF(N341="nulová",J341,0)</f>
        <v>0</v>
      </c>
      <c r="BJ341" s="20" t="s">
        <v>80</v>
      </c>
      <c r="BK341" s="219">
        <f>ROUND(I341*H341,2)</f>
        <v>0</v>
      </c>
      <c r="BL341" s="20" t="s">
        <v>127</v>
      </c>
      <c r="BM341" s="218" t="s">
        <v>485</v>
      </c>
    </row>
    <row r="342" s="2" customFormat="1">
      <c r="A342" s="41"/>
      <c r="B342" s="42"/>
      <c r="C342" s="43"/>
      <c r="D342" s="220" t="s">
        <v>129</v>
      </c>
      <c r="E342" s="43"/>
      <c r="F342" s="221" t="s">
        <v>486</v>
      </c>
      <c r="G342" s="43"/>
      <c r="H342" s="43"/>
      <c r="I342" s="222"/>
      <c r="J342" s="43"/>
      <c r="K342" s="43"/>
      <c r="L342" s="47"/>
      <c r="M342" s="223"/>
      <c r="N342" s="224"/>
      <c r="O342" s="87"/>
      <c r="P342" s="87"/>
      <c r="Q342" s="87"/>
      <c r="R342" s="87"/>
      <c r="S342" s="87"/>
      <c r="T342" s="88"/>
      <c r="U342" s="41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T342" s="20" t="s">
        <v>129</v>
      </c>
      <c r="AU342" s="20" t="s">
        <v>82</v>
      </c>
    </row>
    <row r="343" s="13" customFormat="1">
      <c r="A343" s="13"/>
      <c r="B343" s="225"/>
      <c r="C343" s="226"/>
      <c r="D343" s="227" t="s">
        <v>131</v>
      </c>
      <c r="E343" s="228" t="s">
        <v>19</v>
      </c>
      <c r="F343" s="229" t="s">
        <v>450</v>
      </c>
      <c r="G343" s="226"/>
      <c r="H343" s="230">
        <v>602.5</v>
      </c>
      <c r="I343" s="231"/>
      <c r="J343" s="226"/>
      <c r="K343" s="226"/>
      <c r="L343" s="232"/>
      <c r="M343" s="233"/>
      <c r="N343" s="234"/>
      <c r="O343" s="234"/>
      <c r="P343" s="234"/>
      <c r="Q343" s="234"/>
      <c r="R343" s="234"/>
      <c r="S343" s="234"/>
      <c r="T343" s="235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T343" s="236" t="s">
        <v>131</v>
      </c>
      <c r="AU343" s="236" t="s">
        <v>82</v>
      </c>
      <c r="AV343" s="13" t="s">
        <v>82</v>
      </c>
      <c r="AW343" s="13" t="s">
        <v>33</v>
      </c>
      <c r="AX343" s="13" t="s">
        <v>72</v>
      </c>
      <c r="AY343" s="236" t="s">
        <v>120</v>
      </c>
    </row>
    <row r="344" s="13" customFormat="1">
      <c r="A344" s="13"/>
      <c r="B344" s="225"/>
      <c r="C344" s="226"/>
      <c r="D344" s="227" t="s">
        <v>131</v>
      </c>
      <c r="E344" s="228" t="s">
        <v>19</v>
      </c>
      <c r="F344" s="229" t="s">
        <v>481</v>
      </c>
      <c r="G344" s="226"/>
      <c r="H344" s="230">
        <v>30</v>
      </c>
      <c r="I344" s="231"/>
      <c r="J344" s="226"/>
      <c r="K344" s="226"/>
      <c r="L344" s="232"/>
      <c r="M344" s="233"/>
      <c r="N344" s="234"/>
      <c r="O344" s="234"/>
      <c r="P344" s="234"/>
      <c r="Q344" s="234"/>
      <c r="R344" s="234"/>
      <c r="S344" s="234"/>
      <c r="T344" s="235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T344" s="236" t="s">
        <v>131</v>
      </c>
      <c r="AU344" s="236" t="s">
        <v>82</v>
      </c>
      <c r="AV344" s="13" t="s">
        <v>82</v>
      </c>
      <c r="AW344" s="13" t="s">
        <v>33</v>
      </c>
      <c r="AX344" s="13" t="s">
        <v>72</v>
      </c>
      <c r="AY344" s="236" t="s">
        <v>120</v>
      </c>
    </row>
    <row r="345" s="16" customFormat="1">
      <c r="A345" s="16"/>
      <c r="B345" s="258"/>
      <c r="C345" s="259"/>
      <c r="D345" s="227" t="s">
        <v>131</v>
      </c>
      <c r="E345" s="260" t="s">
        <v>19</v>
      </c>
      <c r="F345" s="261" t="s">
        <v>206</v>
      </c>
      <c r="G345" s="259"/>
      <c r="H345" s="262">
        <v>632.5</v>
      </c>
      <c r="I345" s="263"/>
      <c r="J345" s="259"/>
      <c r="K345" s="259"/>
      <c r="L345" s="264"/>
      <c r="M345" s="265"/>
      <c r="N345" s="266"/>
      <c r="O345" s="266"/>
      <c r="P345" s="266"/>
      <c r="Q345" s="266"/>
      <c r="R345" s="266"/>
      <c r="S345" s="266"/>
      <c r="T345" s="267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T345" s="268" t="s">
        <v>131</v>
      </c>
      <c r="AU345" s="268" t="s">
        <v>82</v>
      </c>
      <c r="AV345" s="16" t="s">
        <v>127</v>
      </c>
      <c r="AW345" s="16" t="s">
        <v>33</v>
      </c>
      <c r="AX345" s="16" t="s">
        <v>80</v>
      </c>
      <c r="AY345" s="268" t="s">
        <v>120</v>
      </c>
    </row>
    <row r="346" s="14" customFormat="1">
      <c r="A346" s="14"/>
      <c r="B346" s="237"/>
      <c r="C346" s="238"/>
      <c r="D346" s="227" t="s">
        <v>131</v>
      </c>
      <c r="E346" s="239" t="s">
        <v>19</v>
      </c>
      <c r="F346" s="240" t="s">
        <v>133</v>
      </c>
      <c r="G346" s="238"/>
      <c r="H346" s="239" t="s">
        <v>19</v>
      </c>
      <c r="I346" s="241"/>
      <c r="J346" s="238"/>
      <c r="K346" s="238"/>
      <c r="L346" s="242"/>
      <c r="M346" s="243"/>
      <c r="N346" s="244"/>
      <c r="O346" s="244"/>
      <c r="P346" s="244"/>
      <c r="Q346" s="244"/>
      <c r="R346" s="244"/>
      <c r="S346" s="244"/>
      <c r="T346" s="245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T346" s="246" t="s">
        <v>131</v>
      </c>
      <c r="AU346" s="246" t="s">
        <v>82</v>
      </c>
      <c r="AV346" s="14" t="s">
        <v>80</v>
      </c>
      <c r="AW346" s="14" t="s">
        <v>33</v>
      </c>
      <c r="AX346" s="14" t="s">
        <v>72</v>
      </c>
      <c r="AY346" s="246" t="s">
        <v>120</v>
      </c>
    </row>
    <row r="347" s="2" customFormat="1" ht="78" customHeight="1">
      <c r="A347" s="41"/>
      <c r="B347" s="42"/>
      <c r="C347" s="207" t="s">
        <v>487</v>
      </c>
      <c r="D347" s="207" t="s">
        <v>122</v>
      </c>
      <c r="E347" s="208" t="s">
        <v>488</v>
      </c>
      <c r="F347" s="209" t="s">
        <v>489</v>
      </c>
      <c r="G347" s="210" t="s">
        <v>125</v>
      </c>
      <c r="H347" s="211">
        <v>54.5</v>
      </c>
      <c r="I347" s="212"/>
      <c r="J347" s="213">
        <f>ROUND(I347*H347,2)</f>
        <v>0</v>
      </c>
      <c r="K347" s="209" t="s">
        <v>126</v>
      </c>
      <c r="L347" s="47"/>
      <c r="M347" s="214" t="s">
        <v>19</v>
      </c>
      <c r="N347" s="215" t="s">
        <v>43</v>
      </c>
      <c r="O347" s="87"/>
      <c r="P347" s="216">
        <f>O347*H347</f>
        <v>0</v>
      </c>
      <c r="Q347" s="216">
        <v>0.090620000000000006</v>
      </c>
      <c r="R347" s="216">
        <f>Q347*H347</f>
        <v>4.93879</v>
      </c>
      <c r="S347" s="216">
        <v>0</v>
      </c>
      <c r="T347" s="217">
        <f>S347*H347</f>
        <v>0</v>
      </c>
      <c r="U347" s="41"/>
      <c r="V347" s="41"/>
      <c r="W347" s="41"/>
      <c r="X347" s="41"/>
      <c r="Y347" s="41"/>
      <c r="Z347" s="41"/>
      <c r="AA347" s="41"/>
      <c r="AB347" s="41"/>
      <c r="AC347" s="41"/>
      <c r="AD347" s="41"/>
      <c r="AE347" s="41"/>
      <c r="AR347" s="218" t="s">
        <v>127</v>
      </c>
      <c r="AT347" s="218" t="s">
        <v>122</v>
      </c>
      <c r="AU347" s="218" t="s">
        <v>82</v>
      </c>
      <c r="AY347" s="20" t="s">
        <v>120</v>
      </c>
      <c r="BE347" s="219">
        <f>IF(N347="základní",J347,0)</f>
        <v>0</v>
      </c>
      <c r="BF347" s="219">
        <f>IF(N347="snížená",J347,0)</f>
        <v>0</v>
      </c>
      <c r="BG347" s="219">
        <f>IF(N347="zákl. přenesená",J347,0)</f>
        <v>0</v>
      </c>
      <c r="BH347" s="219">
        <f>IF(N347="sníž. přenesená",J347,0)</f>
        <v>0</v>
      </c>
      <c r="BI347" s="219">
        <f>IF(N347="nulová",J347,0)</f>
        <v>0</v>
      </c>
      <c r="BJ347" s="20" t="s">
        <v>80</v>
      </c>
      <c r="BK347" s="219">
        <f>ROUND(I347*H347,2)</f>
        <v>0</v>
      </c>
      <c r="BL347" s="20" t="s">
        <v>127</v>
      </c>
      <c r="BM347" s="218" t="s">
        <v>490</v>
      </c>
    </row>
    <row r="348" s="2" customFormat="1">
      <c r="A348" s="41"/>
      <c r="B348" s="42"/>
      <c r="C348" s="43"/>
      <c r="D348" s="220" t="s">
        <v>129</v>
      </c>
      <c r="E348" s="43"/>
      <c r="F348" s="221" t="s">
        <v>491</v>
      </c>
      <c r="G348" s="43"/>
      <c r="H348" s="43"/>
      <c r="I348" s="222"/>
      <c r="J348" s="43"/>
      <c r="K348" s="43"/>
      <c r="L348" s="47"/>
      <c r="M348" s="223"/>
      <c r="N348" s="224"/>
      <c r="O348" s="87"/>
      <c r="P348" s="87"/>
      <c r="Q348" s="87"/>
      <c r="R348" s="87"/>
      <c r="S348" s="87"/>
      <c r="T348" s="88"/>
      <c r="U348" s="41"/>
      <c r="V348" s="41"/>
      <c r="W348" s="41"/>
      <c r="X348" s="41"/>
      <c r="Y348" s="41"/>
      <c r="Z348" s="41"/>
      <c r="AA348" s="41"/>
      <c r="AB348" s="41"/>
      <c r="AC348" s="41"/>
      <c r="AD348" s="41"/>
      <c r="AE348" s="41"/>
      <c r="AT348" s="20" t="s">
        <v>129</v>
      </c>
      <c r="AU348" s="20" t="s">
        <v>82</v>
      </c>
    </row>
    <row r="349" s="13" customFormat="1">
      <c r="A349" s="13"/>
      <c r="B349" s="225"/>
      <c r="C349" s="226"/>
      <c r="D349" s="227" t="s">
        <v>131</v>
      </c>
      <c r="E349" s="228" t="s">
        <v>19</v>
      </c>
      <c r="F349" s="229" t="s">
        <v>456</v>
      </c>
      <c r="G349" s="226"/>
      <c r="H349" s="230">
        <v>44.5</v>
      </c>
      <c r="I349" s="231"/>
      <c r="J349" s="226"/>
      <c r="K349" s="226"/>
      <c r="L349" s="232"/>
      <c r="M349" s="233"/>
      <c r="N349" s="234"/>
      <c r="O349" s="234"/>
      <c r="P349" s="234"/>
      <c r="Q349" s="234"/>
      <c r="R349" s="234"/>
      <c r="S349" s="234"/>
      <c r="T349" s="235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T349" s="236" t="s">
        <v>131</v>
      </c>
      <c r="AU349" s="236" t="s">
        <v>82</v>
      </c>
      <c r="AV349" s="13" t="s">
        <v>82</v>
      </c>
      <c r="AW349" s="13" t="s">
        <v>33</v>
      </c>
      <c r="AX349" s="13" t="s">
        <v>72</v>
      </c>
      <c r="AY349" s="236" t="s">
        <v>120</v>
      </c>
    </row>
    <row r="350" s="13" customFormat="1">
      <c r="A350" s="13"/>
      <c r="B350" s="225"/>
      <c r="C350" s="226"/>
      <c r="D350" s="227" t="s">
        <v>131</v>
      </c>
      <c r="E350" s="228" t="s">
        <v>19</v>
      </c>
      <c r="F350" s="229" t="s">
        <v>492</v>
      </c>
      <c r="G350" s="226"/>
      <c r="H350" s="230">
        <v>10</v>
      </c>
      <c r="I350" s="231"/>
      <c r="J350" s="226"/>
      <c r="K350" s="226"/>
      <c r="L350" s="232"/>
      <c r="M350" s="233"/>
      <c r="N350" s="234"/>
      <c r="O350" s="234"/>
      <c r="P350" s="234"/>
      <c r="Q350" s="234"/>
      <c r="R350" s="234"/>
      <c r="S350" s="234"/>
      <c r="T350" s="235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36" t="s">
        <v>131</v>
      </c>
      <c r="AU350" s="236" t="s">
        <v>82</v>
      </c>
      <c r="AV350" s="13" t="s">
        <v>82</v>
      </c>
      <c r="AW350" s="13" t="s">
        <v>33</v>
      </c>
      <c r="AX350" s="13" t="s">
        <v>72</v>
      </c>
      <c r="AY350" s="236" t="s">
        <v>120</v>
      </c>
    </row>
    <row r="351" s="16" customFormat="1">
      <c r="A351" s="16"/>
      <c r="B351" s="258"/>
      <c r="C351" s="259"/>
      <c r="D351" s="227" t="s">
        <v>131</v>
      </c>
      <c r="E351" s="260" t="s">
        <v>19</v>
      </c>
      <c r="F351" s="261" t="s">
        <v>206</v>
      </c>
      <c r="G351" s="259"/>
      <c r="H351" s="262">
        <v>54.5</v>
      </c>
      <c r="I351" s="263"/>
      <c r="J351" s="259"/>
      <c r="K351" s="259"/>
      <c r="L351" s="264"/>
      <c r="M351" s="265"/>
      <c r="N351" s="266"/>
      <c r="O351" s="266"/>
      <c r="P351" s="266"/>
      <c r="Q351" s="266"/>
      <c r="R351" s="266"/>
      <c r="S351" s="266"/>
      <c r="T351" s="267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T351" s="268" t="s">
        <v>131</v>
      </c>
      <c r="AU351" s="268" t="s">
        <v>82</v>
      </c>
      <c r="AV351" s="16" t="s">
        <v>127</v>
      </c>
      <c r="AW351" s="16" t="s">
        <v>33</v>
      </c>
      <c r="AX351" s="16" t="s">
        <v>80</v>
      </c>
      <c r="AY351" s="268" t="s">
        <v>120</v>
      </c>
    </row>
    <row r="352" s="14" customFormat="1">
      <c r="A352" s="14"/>
      <c r="B352" s="237"/>
      <c r="C352" s="238"/>
      <c r="D352" s="227" t="s">
        <v>131</v>
      </c>
      <c r="E352" s="239" t="s">
        <v>19</v>
      </c>
      <c r="F352" s="240" t="s">
        <v>133</v>
      </c>
      <c r="G352" s="238"/>
      <c r="H352" s="239" t="s">
        <v>19</v>
      </c>
      <c r="I352" s="241"/>
      <c r="J352" s="238"/>
      <c r="K352" s="238"/>
      <c r="L352" s="242"/>
      <c r="M352" s="243"/>
      <c r="N352" s="244"/>
      <c r="O352" s="244"/>
      <c r="P352" s="244"/>
      <c r="Q352" s="244"/>
      <c r="R352" s="244"/>
      <c r="S352" s="244"/>
      <c r="T352" s="245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T352" s="246" t="s">
        <v>131</v>
      </c>
      <c r="AU352" s="246" t="s">
        <v>82</v>
      </c>
      <c r="AV352" s="14" t="s">
        <v>80</v>
      </c>
      <c r="AW352" s="14" t="s">
        <v>33</v>
      </c>
      <c r="AX352" s="14" t="s">
        <v>72</v>
      </c>
      <c r="AY352" s="246" t="s">
        <v>120</v>
      </c>
    </row>
    <row r="353" s="2" customFormat="1" ht="24.15" customHeight="1">
      <c r="A353" s="41"/>
      <c r="B353" s="42"/>
      <c r="C353" s="269" t="s">
        <v>493</v>
      </c>
      <c r="D353" s="269" t="s">
        <v>252</v>
      </c>
      <c r="E353" s="270" t="s">
        <v>494</v>
      </c>
      <c r="F353" s="271" t="s">
        <v>495</v>
      </c>
      <c r="G353" s="272" t="s">
        <v>125</v>
      </c>
      <c r="H353" s="273">
        <v>45.835000000000001</v>
      </c>
      <c r="I353" s="274"/>
      <c r="J353" s="275">
        <f>ROUND(I353*H353,2)</f>
        <v>0</v>
      </c>
      <c r="K353" s="271" t="s">
        <v>126</v>
      </c>
      <c r="L353" s="276"/>
      <c r="M353" s="277" t="s">
        <v>19</v>
      </c>
      <c r="N353" s="278" t="s">
        <v>43</v>
      </c>
      <c r="O353" s="87"/>
      <c r="P353" s="216">
        <f>O353*H353</f>
        <v>0</v>
      </c>
      <c r="Q353" s="216">
        <v>0.17599999999999999</v>
      </c>
      <c r="R353" s="216">
        <f>Q353*H353</f>
        <v>8.0669599999999999</v>
      </c>
      <c r="S353" s="216">
        <v>0</v>
      </c>
      <c r="T353" s="217">
        <f>S353*H353</f>
        <v>0</v>
      </c>
      <c r="U353" s="41"/>
      <c r="V353" s="41"/>
      <c r="W353" s="41"/>
      <c r="X353" s="41"/>
      <c r="Y353" s="41"/>
      <c r="Z353" s="41"/>
      <c r="AA353" s="41"/>
      <c r="AB353" s="41"/>
      <c r="AC353" s="41"/>
      <c r="AD353" s="41"/>
      <c r="AE353" s="41"/>
      <c r="AR353" s="218" t="s">
        <v>166</v>
      </c>
      <c r="AT353" s="218" t="s">
        <v>252</v>
      </c>
      <c r="AU353" s="218" t="s">
        <v>82</v>
      </c>
      <c r="AY353" s="20" t="s">
        <v>120</v>
      </c>
      <c r="BE353" s="219">
        <f>IF(N353="základní",J353,0)</f>
        <v>0</v>
      </c>
      <c r="BF353" s="219">
        <f>IF(N353="snížená",J353,0)</f>
        <v>0</v>
      </c>
      <c r="BG353" s="219">
        <f>IF(N353="zákl. přenesená",J353,0)</f>
        <v>0</v>
      </c>
      <c r="BH353" s="219">
        <f>IF(N353="sníž. přenesená",J353,0)</f>
        <v>0</v>
      </c>
      <c r="BI353" s="219">
        <f>IF(N353="nulová",J353,0)</f>
        <v>0</v>
      </c>
      <c r="BJ353" s="20" t="s">
        <v>80</v>
      </c>
      <c r="BK353" s="219">
        <f>ROUND(I353*H353,2)</f>
        <v>0</v>
      </c>
      <c r="BL353" s="20" t="s">
        <v>127</v>
      </c>
      <c r="BM353" s="218" t="s">
        <v>496</v>
      </c>
    </row>
    <row r="354" s="13" customFormat="1">
      <c r="A354" s="13"/>
      <c r="B354" s="225"/>
      <c r="C354" s="226"/>
      <c r="D354" s="227" t="s">
        <v>131</v>
      </c>
      <c r="E354" s="226"/>
      <c r="F354" s="229" t="s">
        <v>497</v>
      </c>
      <c r="G354" s="226"/>
      <c r="H354" s="230">
        <v>45.835000000000001</v>
      </c>
      <c r="I354" s="231"/>
      <c r="J354" s="226"/>
      <c r="K354" s="226"/>
      <c r="L354" s="232"/>
      <c r="M354" s="233"/>
      <c r="N354" s="234"/>
      <c r="O354" s="234"/>
      <c r="P354" s="234"/>
      <c r="Q354" s="234"/>
      <c r="R354" s="234"/>
      <c r="S354" s="234"/>
      <c r="T354" s="235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T354" s="236" t="s">
        <v>131</v>
      </c>
      <c r="AU354" s="236" t="s">
        <v>82</v>
      </c>
      <c r="AV354" s="13" t="s">
        <v>82</v>
      </c>
      <c r="AW354" s="13" t="s">
        <v>4</v>
      </c>
      <c r="AX354" s="13" t="s">
        <v>80</v>
      </c>
      <c r="AY354" s="236" t="s">
        <v>120</v>
      </c>
    </row>
    <row r="355" s="2" customFormat="1" ht="78" customHeight="1">
      <c r="A355" s="41"/>
      <c r="B355" s="42"/>
      <c r="C355" s="207" t="s">
        <v>498</v>
      </c>
      <c r="D355" s="207" t="s">
        <v>122</v>
      </c>
      <c r="E355" s="208" t="s">
        <v>499</v>
      </c>
      <c r="F355" s="209" t="s">
        <v>500</v>
      </c>
      <c r="G355" s="210" t="s">
        <v>125</v>
      </c>
      <c r="H355" s="211">
        <v>86</v>
      </c>
      <c r="I355" s="212"/>
      <c r="J355" s="213">
        <f>ROUND(I355*H355,2)</f>
        <v>0</v>
      </c>
      <c r="K355" s="209" t="s">
        <v>126</v>
      </c>
      <c r="L355" s="47"/>
      <c r="M355" s="214" t="s">
        <v>19</v>
      </c>
      <c r="N355" s="215" t="s">
        <v>43</v>
      </c>
      <c r="O355" s="87"/>
      <c r="P355" s="216">
        <f>O355*H355</f>
        <v>0</v>
      </c>
      <c r="Q355" s="216">
        <v>0.11162</v>
      </c>
      <c r="R355" s="216">
        <f>Q355*H355</f>
        <v>9.5993200000000005</v>
      </c>
      <c r="S355" s="216">
        <v>0</v>
      </c>
      <c r="T355" s="217">
        <f>S355*H355</f>
        <v>0</v>
      </c>
      <c r="U355" s="41"/>
      <c r="V355" s="41"/>
      <c r="W355" s="41"/>
      <c r="X355" s="41"/>
      <c r="Y355" s="41"/>
      <c r="Z355" s="41"/>
      <c r="AA355" s="41"/>
      <c r="AB355" s="41"/>
      <c r="AC355" s="41"/>
      <c r="AD355" s="41"/>
      <c r="AE355" s="41"/>
      <c r="AR355" s="218" t="s">
        <v>127</v>
      </c>
      <c r="AT355" s="218" t="s">
        <v>122</v>
      </c>
      <c r="AU355" s="218" t="s">
        <v>82</v>
      </c>
      <c r="AY355" s="20" t="s">
        <v>120</v>
      </c>
      <c r="BE355" s="219">
        <f>IF(N355="základní",J355,0)</f>
        <v>0</v>
      </c>
      <c r="BF355" s="219">
        <f>IF(N355="snížená",J355,0)</f>
        <v>0</v>
      </c>
      <c r="BG355" s="219">
        <f>IF(N355="zákl. přenesená",J355,0)</f>
        <v>0</v>
      </c>
      <c r="BH355" s="219">
        <f>IF(N355="sníž. přenesená",J355,0)</f>
        <v>0</v>
      </c>
      <c r="BI355" s="219">
        <f>IF(N355="nulová",J355,0)</f>
        <v>0</v>
      </c>
      <c r="BJ355" s="20" t="s">
        <v>80</v>
      </c>
      <c r="BK355" s="219">
        <f>ROUND(I355*H355,2)</f>
        <v>0</v>
      </c>
      <c r="BL355" s="20" t="s">
        <v>127</v>
      </c>
      <c r="BM355" s="218" t="s">
        <v>501</v>
      </c>
    </row>
    <row r="356" s="2" customFormat="1">
      <c r="A356" s="41"/>
      <c r="B356" s="42"/>
      <c r="C356" s="43"/>
      <c r="D356" s="220" t="s">
        <v>129</v>
      </c>
      <c r="E356" s="43"/>
      <c r="F356" s="221" t="s">
        <v>502</v>
      </c>
      <c r="G356" s="43"/>
      <c r="H356" s="43"/>
      <c r="I356" s="222"/>
      <c r="J356" s="43"/>
      <c r="K356" s="43"/>
      <c r="L356" s="47"/>
      <c r="M356" s="223"/>
      <c r="N356" s="224"/>
      <c r="O356" s="87"/>
      <c r="P356" s="87"/>
      <c r="Q356" s="87"/>
      <c r="R356" s="87"/>
      <c r="S356" s="87"/>
      <c r="T356" s="88"/>
      <c r="U356" s="41"/>
      <c r="V356" s="41"/>
      <c r="W356" s="41"/>
      <c r="X356" s="41"/>
      <c r="Y356" s="41"/>
      <c r="Z356" s="41"/>
      <c r="AA356" s="41"/>
      <c r="AB356" s="41"/>
      <c r="AC356" s="41"/>
      <c r="AD356" s="41"/>
      <c r="AE356" s="41"/>
      <c r="AT356" s="20" t="s">
        <v>129</v>
      </c>
      <c r="AU356" s="20" t="s">
        <v>82</v>
      </c>
    </row>
    <row r="357" s="13" customFormat="1">
      <c r="A357" s="13"/>
      <c r="B357" s="225"/>
      <c r="C357" s="226"/>
      <c r="D357" s="227" t="s">
        <v>131</v>
      </c>
      <c r="E357" s="228" t="s">
        <v>19</v>
      </c>
      <c r="F357" s="229" t="s">
        <v>444</v>
      </c>
      <c r="G357" s="226"/>
      <c r="H357" s="230">
        <v>86</v>
      </c>
      <c r="I357" s="231"/>
      <c r="J357" s="226"/>
      <c r="K357" s="226"/>
      <c r="L357" s="232"/>
      <c r="M357" s="233"/>
      <c r="N357" s="234"/>
      <c r="O357" s="234"/>
      <c r="P357" s="234"/>
      <c r="Q357" s="234"/>
      <c r="R357" s="234"/>
      <c r="S357" s="234"/>
      <c r="T357" s="235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36" t="s">
        <v>131</v>
      </c>
      <c r="AU357" s="236" t="s">
        <v>82</v>
      </c>
      <c r="AV357" s="13" t="s">
        <v>82</v>
      </c>
      <c r="AW357" s="13" t="s">
        <v>33</v>
      </c>
      <c r="AX357" s="13" t="s">
        <v>80</v>
      </c>
      <c r="AY357" s="236" t="s">
        <v>120</v>
      </c>
    </row>
    <row r="358" s="14" customFormat="1">
      <c r="A358" s="14"/>
      <c r="B358" s="237"/>
      <c r="C358" s="238"/>
      <c r="D358" s="227" t="s">
        <v>131</v>
      </c>
      <c r="E358" s="239" t="s">
        <v>19</v>
      </c>
      <c r="F358" s="240" t="s">
        <v>133</v>
      </c>
      <c r="G358" s="238"/>
      <c r="H358" s="239" t="s">
        <v>19</v>
      </c>
      <c r="I358" s="241"/>
      <c r="J358" s="238"/>
      <c r="K358" s="238"/>
      <c r="L358" s="242"/>
      <c r="M358" s="243"/>
      <c r="N358" s="244"/>
      <c r="O358" s="244"/>
      <c r="P358" s="244"/>
      <c r="Q358" s="244"/>
      <c r="R358" s="244"/>
      <c r="S358" s="244"/>
      <c r="T358" s="245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T358" s="246" t="s">
        <v>131</v>
      </c>
      <c r="AU358" s="246" t="s">
        <v>82</v>
      </c>
      <c r="AV358" s="14" t="s">
        <v>80</v>
      </c>
      <c r="AW358" s="14" t="s">
        <v>33</v>
      </c>
      <c r="AX358" s="14" t="s">
        <v>72</v>
      </c>
      <c r="AY358" s="246" t="s">
        <v>120</v>
      </c>
    </row>
    <row r="359" s="2" customFormat="1" ht="24.15" customHeight="1">
      <c r="A359" s="41"/>
      <c r="B359" s="42"/>
      <c r="C359" s="269" t="s">
        <v>503</v>
      </c>
      <c r="D359" s="269" t="s">
        <v>252</v>
      </c>
      <c r="E359" s="270" t="s">
        <v>494</v>
      </c>
      <c r="F359" s="271" t="s">
        <v>495</v>
      </c>
      <c r="G359" s="272" t="s">
        <v>125</v>
      </c>
      <c r="H359" s="273">
        <v>88.579999999999998</v>
      </c>
      <c r="I359" s="274"/>
      <c r="J359" s="275">
        <f>ROUND(I359*H359,2)</f>
        <v>0</v>
      </c>
      <c r="K359" s="271" t="s">
        <v>126</v>
      </c>
      <c r="L359" s="276"/>
      <c r="M359" s="277" t="s">
        <v>19</v>
      </c>
      <c r="N359" s="278" t="s">
        <v>43</v>
      </c>
      <c r="O359" s="87"/>
      <c r="P359" s="216">
        <f>O359*H359</f>
        <v>0</v>
      </c>
      <c r="Q359" s="216">
        <v>0.17599999999999999</v>
      </c>
      <c r="R359" s="216">
        <f>Q359*H359</f>
        <v>15.590079999999999</v>
      </c>
      <c r="S359" s="216">
        <v>0</v>
      </c>
      <c r="T359" s="217">
        <f>S359*H359</f>
        <v>0</v>
      </c>
      <c r="U359" s="41"/>
      <c r="V359" s="41"/>
      <c r="W359" s="41"/>
      <c r="X359" s="41"/>
      <c r="Y359" s="41"/>
      <c r="Z359" s="41"/>
      <c r="AA359" s="41"/>
      <c r="AB359" s="41"/>
      <c r="AC359" s="41"/>
      <c r="AD359" s="41"/>
      <c r="AE359" s="41"/>
      <c r="AR359" s="218" t="s">
        <v>166</v>
      </c>
      <c r="AT359" s="218" t="s">
        <v>252</v>
      </c>
      <c r="AU359" s="218" t="s">
        <v>82</v>
      </c>
      <c r="AY359" s="20" t="s">
        <v>120</v>
      </c>
      <c r="BE359" s="219">
        <f>IF(N359="základní",J359,0)</f>
        <v>0</v>
      </c>
      <c r="BF359" s="219">
        <f>IF(N359="snížená",J359,0)</f>
        <v>0</v>
      </c>
      <c r="BG359" s="219">
        <f>IF(N359="zákl. přenesená",J359,0)</f>
        <v>0</v>
      </c>
      <c r="BH359" s="219">
        <f>IF(N359="sníž. přenesená",J359,0)</f>
        <v>0</v>
      </c>
      <c r="BI359" s="219">
        <f>IF(N359="nulová",J359,0)</f>
        <v>0</v>
      </c>
      <c r="BJ359" s="20" t="s">
        <v>80</v>
      </c>
      <c r="BK359" s="219">
        <f>ROUND(I359*H359,2)</f>
        <v>0</v>
      </c>
      <c r="BL359" s="20" t="s">
        <v>127</v>
      </c>
      <c r="BM359" s="218" t="s">
        <v>504</v>
      </c>
    </row>
    <row r="360" s="13" customFormat="1">
      <c r="A360" s="13"/>
      <c r="B360" s="225"/>
      <c r="C360" s="226"/>
      <c r="D360" s="227" t="s">
        <v>131</v>
      </c>
      <c r="E360" s="226"/>
      <c r="F360" s="229" t="s">
        <v>505</v>
      </c>
      <c r="G360" s="226"/>
      <c r="H360" s="230">
        <v>88.579999999999998</v>
      </c>
      <c r="I360" s="231"/>
      <c r="J360" s="226"/>
      <c r="K360" s="226"/>
      <c r="L360" s="232"/>
      <c r="M360" s="233"/>
      <c r="N360" s="234"/>
      <c r="O360" s="234"/>
      <c r="P360" s="234"/>
      <c r="Q360" s="234"/>
      <c r="R360" s="234"/>
      <c r="S360" s="234"/>
      <c r="T360" s="235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236" t="s">
        <v>131</v>
      </c>
      <c r="AU360" s="236" t="s">
        <v>82</v>
      </c>
      <c r="AV360" s="13" t="s">
        <v>82</v>
      </c>
      <c r="AW360" s="13" t="s">
        <v>4</v>
      </c>
      <c r="AX360" s="13" t="s">
        <v>80</v>
      </c>
      <c r="AY360" s="236" t="s">
        <v>120</v>
      </c>
    </row>
    <row r="361" s="12" customFormat="1" ht="22.8" customHeight="1">
      <c r="A361" s="12"/>
      <c r="B361" s="191"/>
      <c r="C361" s="192"/>
      <c r="D361" s="193" t="s">
        <v>71</v>
      </c>
      <c r="E361" s="205" t="s">
        <v>166</v>
      </c>
      <c r="F361" s="205" t="s">
        <v>506</v>
      </c>
      <c r="G361" s="192"/>
      <c r="H361" s="192"/>
      <c r="I361" s="195"/>
      <c r="J361" s="206">
        <f>BK361</f>
        <v>0</v>
      </c>
      <c r="K361" s="192"/>
      <c r="L361" s="197"/>
      <c r="M361" s="198"/>
      <c r="N361" s="199"/>
      <c r="O361" s="199"/>
      <c r="P361" s="200">
        <f>SUM(P362:P389)</f>
        <v>0</v>
      </c>
      <c r="Q361" s="199"/>
      <c r="R361" s="200">
        <f>SUM(R362:R389)</f>
        <v>22.765519999999999</v>
      </c>
      <c r="S361" s="199"/>
      <c r="T361" s="201">
        <f>SUM(T362:T389)</f>
        <v>4.6200000000000001</v>
      </c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R361" s="202" t="s">
        <v>80</v>
      </c>
      <c r="AT361" s="203" t="s">
        <v>71</v>
      </c>
      <c r="AU361" s="203" t="s">
        <v>80</v>
      </c>
      <c r="AY361" s="202" t="s">
        <v>120</v>
      </c>
      <c r="BK361" s="204">
        <f>SUM(BK362:BK389)</f>
        <v>0</v>
      </c>
    </row>
    <row r="362" s="2" customFormat="1" ht="24.15" customHeight="1">
      <c r="A362" s="41"/>
      <c r="B362" s="42"/>
      <c r="C362" s="207" t="s">
        <v>507</v>
      </c>
      <c r="D362" s="207" t="s">
        <v>122</v>
      </c>
      <c r="E362" s="208" t="s">
        <v>508</v>
      </c>
      <c r="F362" s="209" t="s">
        <v>509</v>
      </c>
      <c r="G362" s="210" t="s">
        <v>181</v>
      </c>
      <c r="H362" s="211">
        <v>12</v>
      </c>
      <c r="I362" s="212"/>
      <c r="J362" s="213">
        <f>ROUND(I362*H362,2)</f>
        <v>0</v>
      </c>
      <c r="K362" s="209" t="s">
        <v>126</v>
      </c>
      <c r="L362" s="47"/>
      <c r="M362" s="214" t="s">
        <v>19</v>
      </c>
      <c r="N362" s="215" t="s">
        <v>43</v>
      </c>
      <c r="O362" s="87"/>
      <c r="P362" s="216">
        <f>O362*H362</f>
        <v>0</v>
      </c>
      <c r="Q362" s="216">
        <v>1.0000000000000001E-05</v>
      </c>
      <c r="R362" s="216">
        <f>Q362*H362</f>
        <v>0.00012000000000000002</v>
      </c>
      <c r="S362" s="216">
        <v>0</v>
      </c>
      <c r="T362" s="217">
        <f>S362*H362</f>
        <v>0</v>
      </c>
      <c r="U362" s="41"/>
      <c r="V362" s="41"/>
      <c r="W362" s="41"/>
      <c r="X362" s="41"/>
      <c r="Y362" s="41"/>
      <c r="Z362" s="41"/>
      <c r="AA362" s="41"/>
      <c r="AB362" s="41"/>
      <c r="AC362" s="41"/>
      <c r="AD362" s="41"/>
      <c r="AE362" s="41"/>
      <c r="AR362" s="218" t="s">
        <v>127</v>
      </c>
      <c r="AT362" s="218" t="s">
        <v>122</v>
      </c>
      <c r="AU362" s="218" t="s">
        <v>82</v>
      </c>
      <c r="AY362" s="20" t="s">
        <v>120</v>
      </c>
      <c r="BE362" s="219">
        <f>IF(N362="základní",J362,0)</f>
        <v>0</v>
      </c>
      <c r="BF362" s="219">
        <f>IF(N362="snížená",J362,0)</f>
        <v>0</v>
      </c>
      <c r="BG362" s="219">
        <f>IF(N362="zákl. přenesená",J362,0)</f>
        <v>0</v>
      </c>
      <c r="BH362" s="219">
        <f>IF(N362="sníž. přenesená",J362,0)</f>
        <v>0</v>
      </c>
      <c r="BI362" s="219">
        <f>IF(N362="nulová",J362,0)</f>
        <v>0</v>
      </c>
      <c r="BJ362" s="20" t="s">
        <v>80</v>
      </c>
      <c r="BK362" s="219">
        <f>ROUND(I362*H362,2)</f>
        <v>0</v>
      </c>
      <c r="BL362" s="20" t="s">
        <v>127</v>
      </c>
      <c r="BM362" s="218" t="s">
        <v>510</v>
      </c>
    </row>
    <row r="363" s="2" customFormat="1">
      <c r="A363" s="41"/>
      <c r="B363" s="42"/>
      <c r="C363" s="43"/>
      <c r="D363" s="220" t="s">
        <v>129</v>
      </c>
      <c r="E363" s="43"/>
      <c r="F363" s="221" t="s">
        <v>511</v>
      </c>
      <c r="G363" s="43"/>
      <c r="H363" s="43"/>
      <c r="I363" s="222"/>
      <c r="J363" s="43"/>
      <c r="K363" s="43"/>
      <c r="L363" s="47"/>
      <c r="M363" s="223"/>
      <c r="N363" s="224"/>
      <c r="O363" s="87"/>
      <c r="P363" s="87"/>
      <c r="Q363" s="87"/>
      <c r="R363" s="87"/>
      <c r="S363" s="87"/>
      <c r="T363" s="88"/>
      <c r="U363" s="41"/>
      <c r="V363" s="41"/>
      <c r="W363" s="41"/>
      <c r="X363" s="41"/>
      <c r="Y363" s="41"/>
      <c r="Z363" s="41"/>
      <c r="AA363" s="41"/>
      <c r="AB363" s="41"/>
      <c r="AC363" s="41"/>
      <c r="AD363" s="41"/>
      <c r="AE363" s="41"/>
      <c r="AT363" s="20" t="s">
        <v>129</v>
      </c>
      <c r="AU363" s="20" t="s">
        <v>82</v>
      </c>
    </row>
    <row r="364" s="13" customFormat="1">
      <c r="A364" s="13"/>
      <c r="B364" s="225"/>
      <c r="C364" s="226"/>
      <c r="D364" s="227" t="s">
        <v>131</v>
      </c>
      <c r="E364" s="228" t="s">
        <v>19</v>
      </c>
      <c r="F364" s="229" t="s">
        <v>512</v>
      </c>
      <c r="G364" s="226"/>
      <c r="H364" s="230">
        <v>12</v>
      </c>
      <c r="I364" s="231"/>
      <c r="J364" s="226"/>
      <c r="K364" s="226"/>
      <c r="L364" s="232"/>
      <c r="M364" s="233"/>
      <c r="N364" s="234"/>
      <c r="O364" s="234"/>
      <c r="P364" s="234"/>
      <c r="Q364" s="234"/>
      <c r="R364" s="234"/>
      <c r="S364" s="234"/>
      <c r="T364" s="235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36" t="s">
        <v>131</v>
      </c>
      <c r="AU364" s="236" t="s">
        <v>82</v>
      </c>
      <c r="AV364" s="13" t="s">
        <v>82</v>
      </c>
      <c r="AW364" s="13" t="s">
        <v>33</v>
      </c>
      <c r="AX364" s="13" t="s">
        <v>80</v>
      </c>
      <c r="AY364" s="236" t="s">
        <v>120</v>
      </c>
    </row>
    <row r="365" s="14" customFormat="1">
      <c r="A365" s="14"/>
      <c r="B365" s="237"/>
      <c r="C365" s="238"/>
      <c r="D365" s="227" t="s">
        <v>131</v>
      </c>
      <c r="E365" s="239" t="s">
        <v>19</v>
      </c>
      <c r="F365" s="240" t="s">
        <v>133</v>
      </c>
      <c r="G365" s="238"/>
      <c r="H365" s="239" t="s">
        <v>19</v>
      </c>
      <c r="I365" s="241"/>
      <c r="J365" s="238"/>
      <c r="K365" s="238"/>
      <c r="L365" s="242"/>
      <c r="M365" s="243"/>
      <c r="N365" s="244"/>
      <c r="O365" s="244"/>
      <c r="P365" s="244"/>
      <c r="Q365" s="244"/>
      <c r="R365" s="244"/>
      <c r="S365" s="244"/>
      <c r="T365" s="245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T365" s="246" t="s">
        <v>131</v>
      </c>
      <c r="AU365" s="246" t="s">
        <v>82</v>
      </c>
      <c r="AV365" s="14" t="s">
        <v>80</v>
      </c>
      <c r="AW365" s="14" t="s">
        <v>33</v>
      </c>
      <c r="AX365" s="14" t="s">
        <v>72</v>
      </c>
      <c r="AY365" s="246" t="s">
        <v>120</v>
      </c>
    </row>
    <row r="366" s="2" customFormat="1" ht="24.15" customHeight="1">
      <c r="A366" s="41"/>
      <c r="B366" s="42"/>
      <c r="C366" s="269" t="s">
        <v>513</v>
      </c>
      <c r="D366" s="269" t="s">
        <v>252</v>
      </c>
      <c r="E366" s="270" t="s">
        <v>514</v>
      </c>
      <c r="F366" s="271" t="s">
        <v>515</v>
      </c>
      <c r="G366" s="272" t="s">
        <v>181</v>
      </c>
      <c r="H366" s="273">
        <v>12.359999999999999</v>
      </c>
      <c r="I366" s="274"/>
      <c r="J366" s="275">
        <f>ROUND(I366*H366,2)</f>
        <v>0</v>
      </c>
      <c r="K366" s="271" t="s">
        <v>126</v>
      </c>
      <c r="L366" s="276"/>
      <c r="M366" s="277" t="s">
        <v>19</v>
      </c>
      <c r="N366" s="278" t="s">
        <v>43</v>
      </c>
      <c r="O366" s="87"/>
      <c r="P366" s="216">
        <f>O366*H366</f>
        <v>0</v>
      </c>
      <c r="Q366" s="216">
        <v>0.0035000000000000001</v>
      </c>
      <c r="R366" s="216">
        <f>Q366*H366</f>
        <v>0.04326</v>
      </c>
      <c r="S366" s="216">
        <v>0</v>
      </c>
      <c r="T366" s="217">
        <f>S366*H366</f>
        <v>0</v>
      </c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  <c r="AR366" s="218" t="s">
        <v>166</v>
      </c>
      <c r="AT366" s="218" t="s">
        <v>252</v>
      </c>
      <c r="AU366" s="218" t="s">
        <v>82</v>
      </c>
      <c r="AY366" s="20" t="s">
        <v>120</v>
      </c>
      <c r="BE366" s="219">
        <f>IF(N366="základní",J366,0)</f>
        <v>0</v>
      </c>
      <c r="BF366" s="219">
        <f>IF(N366="snížená",J366,0)</f>
        <v>0</v>
      </c>
      <c r="BG366" s="219">
        <f>IF(N366="zákl. přenesená",J366,0)</f>
        <v>0</v>
      </c>
      <c r="BH366" s="219">
        <f>IF(N366="sníž. přenesená",J366,0)</f>
        <v>0</v>
      </c>
      <c r="BI366" s="219">
        <f>IF(N366="nulová",J366,0)</f>
        <v>0</v>
      </c>
      <c r="BJ366" s="20" t="s">
        <v>80</v>
      </c>
      <c r="BK366" s="219">
        <f>ROUND(I366*H366,2)</f>
        <v>0</v>
      </c>
      <c r="BL366" s="20" t="s">
        <v>127</v>
      </c>
      <c r="BM366" s="218" t="s">
        <v>516</v>
      </c>
    </row>
    <row r="367" s="13" customFormat="1">
      <c r="A367" s="13"/>
      <c r="B367" s="225"/>
      <c r="C367" s="226"/>
      <c r="D367" s="227" t="s">
        <v>131</v>
      </c>
      <c r="E367" s="226"/>
      <c r="F367" s="229" t="s">
        <v>517</v>
      </c>
      <c r="G367" s="226"/>
      <c r="H367" s="230">
        <v>12.359999999999999</v>
      </c>
      <c r="I367" s="231"/>
      <c r="J367" s="226"/>
      <c r="K367" s="226"/>
      <c r="L367" s="232"/>
      <c r="M367" s="233"/>
      <c r="N367" s="234"/>
      <c r="O367" s="234"/>
      <c r="P367" s="234"/>
      <c r="Q367" s="234"/>
      <c r="R367" s="234"/>
      <c r="S367" s="234"/>
      <c r="T367" s="235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T367" s="236" t="s">
        <v>131</v>
      </c>
      <c r="AU367" s="236" t="s">
        <v>82</v>
      </c>
      <c r="AV367" s="13" t="s">
        <v>82</v>
      </c>
      <c r="AW367" s="13" t="s">
        <v>4</v>
      </c>
      <c r="AX367" s="13" t="s">
        <v>80</v>
      </c>
      <c r="AY367" s="236" t="s">
        <v>120</v>
      </c>
    </row>
    <row r="368" s="2" customFormat="1" ht="16.5" customHeight="1">
      <c r="A368" s="41"/>
      <c r="B368" s="42"/>
      <c r="C368" s="207" t="s">
        <v>518</v>
      </c>
      <c r="D368" s="207" t="s">
        <v>122</v>
      </c>
      <c r="E368" s="208" t="s">
        <v>519</v>
      </c>
      <c r="F368" s="209" t="s">
        <v>520</v>
      </c>
      <c r="G368" s="210" t="s">
        <v>353</v>
      </c>
      <c r="H368" s="211">
        <v>2</v>
      </c>
      <c r="I368" s="212"/>
      <c r="J368" s="213">
        <f>ROUND(I368*H368,2)</f>
        <v>0</v>
      </c>
      <c r="K368" s="209" t="s">
        <v>126</v>
      </c>
      <c r="L368" s="47"/>
      <c r="M368" s="214" t="s">
        <v>19</v>
      </c>
      <c r="N368" s="215" t="s">
        <v>43</v>
      </c>
      <c r="O368" s="87"/>
      <c r="P368" s="216">
        <f>O368*H368</f>
        <v>0</v>
      </c>
      <c r="Q368" s="216">
        <v>0</v>
      </c>
      <c r="R368" s="216">
        <f>Q368*H368</f>
        <v>0</v>
      </c>
      <c r="S368" s="216">
        <v>0</v>
      </c>
      <c r="T368" s="217">
        <f>S368*H368</f>
        <v>0</v>
      </c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  <c r="AR368" s="218" t="s">
        <v>127</v>
      </c>
      <c r="AT368" s="218" t="s">
        <v>122</v>
      </c>
      <c r="AU368" s="218" t="s">
        <v>82</v>
      </c>
      <c r="AY368" s="20" t="s">
        <v>120</v>
      </c>
      <c r="BE368" s="219">
        <f>IF(N368="základní",J368,0)</f>
        <v>0</v>
      </c>
      <c r="BF368" s="219">
        <f>IF(N368="snížená",J368,0)</f>
        <v>0</v>
      </c>
      <c r="BG368" s="219">
        <f>IF(N368="zákl. přenesená",J368,0)</f>
        <v>0</v>
      </c>
      <c r="BH368" s="219">
        <f>IF(N368="sníž. přenesená",J368,0)</f>
        <v>0</v>
      </c>
      <c r="BI368" s="219">
        <f>IF(N368="nulová",J368,0)</f>
        <v>0</v>
      </c>
      <c r="BJ368" s="20" t="s">
        <v>80</v>
      </c>
      <c r="BK368" s="219">
        <f>ROUND(I368*H368,2)</f>
        <v>0</v>
      </c>
      <c r="BL368" s="20" t="s">
        <v>127</v>
      </c>
      <c r="BM368" s="218" t="s">
        <v>521</v>
      </c>
    </row>
    <row r="369" s="2" customFormat="1">
      <c r="A369" s="41"/>
      <c r="B369" s="42"/>
      <c r="C369" s="43"/>
      <c r="D369" s="220" t="s">
        <v>129</v>
      </c>
      <c r="E369" s="43"/>
      <c r="F369" s="221" t="s">
        <v>522</v>
      </c>
      <c r="G369" s="43"/>
      <c r="H369" s="43"/>
      <c r="I369" s="222"/>
      <c r="J369" s="43"/>
      <c r="K369" s="43"/>
      <c r="L369" s="47"/>
      <c r="M369" s="223"/>
      <c r="N369" s="224"/>
      <c r="O369" s="87"/>
      <c r="P369" s="87"/>
      <c r="Q369" s="87"/>
      <c r="R369" s="87"/>
      <c r="S369" s="87"/>
      <c r="T369" s="88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T369" s="20" t="s">
        <v>129</v>
      </c>
      <c r="AU369" s="20" t="s">
        <v>82</v>
      </c>
    </row>
    <row r="370" s="2" customFormat="1" ht="24.15" customHeight="1">
      <c r="A370" s="41"/>
      <c r="B370" s="42"/>
      <c r="C370" s="207" t="s">
        <v>523</v>
      </c>
      <c r="D370" s="207" t="s">
        <v>122</v>
      </c>
      <c r="E370" s="208" t="s">
        <v>524</v>
      </c>
      <c r="F370" s="209" t="s">
        <v>525</v>
      </c>
      <c r="G370" s="210" t="s">
        <v>353</v>
      </c>
      <c r="H370" s="211">
        <v>6</v>
      </c>
      <c r="I370" s="212"/>
      <c r="J370" s="213">
        <f>ROUND(I370*H370,2)</f>
        <v>0</v>
      </c>
      <c r="K370" s="209" t="s">
        <v>126</v>
      </c>
      <c r="L370" s="47"/>
      <c r="M370" s="214" t="s">
        <v>19</v>
      </c>
      <c r="N370" s="215" t="s">
        <v>43</v>
      </c>
      <c r="O370" s="87"/>
      <c r="P370" s="216">
        <f>O370*H370</f>
        <v>0</v>
      </c>
      <c r="Q370" s="216">
        <v>0.010189999999999999</v>
      </c>
      <c r="R370" s="216">
        <f>Q370*H370</f>
        <v>0.06114</v>
      </c>
      <c r="S370" s="216">
        <v>0</v>
      </c>
      <c r="T370" s="217">
        <f>S370*H370</f>
        <v>0</v>
      </c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  <c r="AR370" s="218" t="s">
        <v>127</v>
      </c>
      <c r="AT370" s="218" t="s">
        <v>122</v>
      </c>
      <c r="AU370" s="218" t="s">
        <v>82</v>
      </c>
      <c r="AY370" s="20" t="s">
        <v>120</v>
      </c>
      <c r="BE370" s="219">
        <f>IF(N370="základní",J370,0)</f>
        <v>0</v>
      </c>
      <c r="BF370" s="219">
        <f>IF(N370="snížená",J370,0)</f>
        <v>0</v>
      </c>
      <c r="BG370" s="219">
        <f>IF(N370="zákl. přenesená",J370,0)</f>
        <v>0</v>
      </c>
      <c r="BH370" s="219">
        <f>IF(N370="sníž. přenesená",J370,0)</f>
        <v>0</v>
      </c>
      <c r="BI370" s="219">
        <f>IF(N370="nulová",J370,0)</f>
        <v>0</v>
      </c>
      <c r="BJ370" s="20" t="s">
        <v>80</v>
      </c>
      <c r="BK370" s="219">
        <f>ROUND(I370*H370,2)</f>
        <v>0</v>
      </c>
      <c r="BL370" s="20" t="s">
        <v>127</v>
      </c>
      <c r="BM370" s="218" t="s">
        <v>526</v>
      </c>
    </row>
    <row r="371" s="2" customFormat="1">
      <c r="A371" s="41"/>
      <c r="B371" s="42"/>
      <c r="C371" s="43"/>
      <c r="D371" s="220" t="s">
        <v>129</v>
      </c>
      <c r="E371" s="43"/>
      <c r="F371" s="221" t="s">
        <v>527</v>
      </c>
      <c r="G371" s="43"/>
      <c r="H371" s="43"/>
      <c r="I371" s="222"/>
      <c r="J371" s="43"/>
      <c r="K371" s="43"/>
      <c r="L371" s="47"/>
      <c r="M371" s="223"/>
      <c r="N371" s="224"/>
      <c r="O371" s="87"/>
      <c r="P371" s="87"/>
      <c r="Q371" s="87"/>
      <c r="R371" s="87"/>
      <c r="S371" s="87"/>
      <c r="T371" s="88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  <c r="AT371" s="20" t="s">
        <v>129</v>
      </c>
      <c r="AU371" s="20" t="s">
        <v>82</v>
      </c>
    </row>
    <row r="372" s="13" customFormat="1">
      <c r="A372" s="13"/>
      <c r="B372" s="225"/>
      <c r="C372" s="226"/>
      <c r="D372" s="227" t="s">
        <v>131</v>
      </c>
      <c r="E372" s="228" t="s">
        <v>19</v>
      </c>
      <c r="F372" s="229" t="s">
        <v>155</v>
      </c>
      <c r="G372" s="226"/>
      <c r="H372" s="230">
        <v>6</v>
      </c>
      <c r="I372" s="231"/>
      <c r="J372" s="226"/>
      <c r="K372" s="226"/>
      <c r="L372" s="232"/>
      <c r="M372" s="233"/>
      <c r="N372" s="234"/>
      <c r="O372" s="234"/>
      <c r="P372" s="234"/>
      <c r="Q372" s="234"/>
      <c r="R372" s="234"/>
      <c r="S372" s="234"/>
      <c r="T372" s="235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36" t="s">
        <v>131</v>
      </c>
      <c r="AU372" s="236" t="s">
        <v>82</v>
      </c>
      <c r="AV372" s="13" t="s">
        <v>82</v>
      </c>
      <c r="AW372" s="13" t="s">
        <v>33</v>
      </c>
      <c r="AX372" s="13" t="s">
        <v>80</v>
      </c>
      <c r="AY372" s="236" t="s">
        <v>120</v>
      </c>
    </row>
    <row r="373" s="14" customFormat="1">
      <c r="A373" s="14"/>
      <c r="B373" s="237"/>
      <c r="C373" s="238"/>
      <c r="D373" s="227" t="s">
        <v>131</v>
      </c>
      <c r="E373" s="239" t="s">
        <v>19</v>
      </c>
      <c r="F373" s="240" t="s">
        <v>133</v>
      </c>
      <c r="G373" s="238"/>
      <c r="H373" s="239" t="s">
        <v>19</v>
      </c>
      <c r="I373" s="241"/>
      <c r="J373" s="238"/>
      <c r="K373" s="238"/>
      <c r="L373" s="242"/>
      <c r="M373" s="243"/>
      <c r="N373" s="244"/>
      <c r="O373" s="244"/>
      <c r="P373" s="244"/>
      <c r="Q373" s="244"/>
      <c r="R373" s="244"/>
      <c r="S373" s="244"/>
      <c r="T373" s="245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T373" s="246" t="s">
        <v>131</v>
      </c>
      <c r="AU373" s="246" t="s">
        <v>82</v>
      </c>
      <c r="AV373" s="14" t="s">
        <v>80</v>
      </c>
      <c r="AW373" s="14" t="s">
        <v>33</v>
      </c>
      <c r="AX373" s="14" t="s">
        <v>72</v>
      </c>
      <c r="AY373" s="246" t="s">
        <v>120</v>
      </c>
    </row>
    <row r="374" s="2" customFormat="1" ht="24.15" customHeight="1">
      <c r="A374" s="41"/>
      <c r="B374" s="42"/>
      <c r="C374" s="269" t="s">
        <v>528</v>
      </c>
      <c r="D374" s="269" t="s">
        <v>252</v>
      </c>
      <c r="E374" s="270" t="s">
        <v>529</v>
      </c>
      <c r="F374" s="271" t="s">
        <v>530</v>
      </c>
      <c r="G374" s="272" t="s">
        <v>353</v>
      </c>
      <c r="H374" s="273">
        <v>2</v>
      </c>
      <c r="I374" s="274"/>
      <c r="J374" s="275">
        <f>ROUND(I374*H374,2)</f>
        <v>0</v>
      </c>
      <c r="K374" s="271" t="s">
        <v>19</v>
      </c>
      <c r="L374" s="276"/>
      <c r="M374" s="277" t="s">
        <v>19</v>
      </c>
      <c r="N374" s="278" t="s">
        <v>43</v>
      </c>
      <c r="O374" s="87"/>
      <c r="P374" s="216">
        <f>O374*H374</f>
        <v>0</v>
      </c>
      <c r="Q374" s="216">
        <v>1.8400000000000001</v>
      </c>
      <c r="R374" s="216">
        <f>Q374*H374</f>
        <v>3.6800000000000002</v>
      </c>
      <c r="S374" s="216">
        <v>0</v>
      </c>
      <c r="T374" s="217">
        <f>S374*H374</f>
        <v>0</v>
      </c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  <c r="AR374" s="218" t="s">
        <v>166</v>
      </c>
      <c r="AT374" s="218" t="s">
        <v>252</v>
      </c>
      <c r="AU374" s="218" t="s">
        <v>82</v>
      </c>
      <c r="AY374" s="20" t="s">
        <v>120</v>
      </c>
      <c r="BE374" s="219">
        <f>IF(N374="základní",J374,0)</f>
        <v>0</v>
      </c>
      <c r="BF374" s="219">
        <f>IF(N374="snížená",J374,0)</f>
        <v>0</v>
      </c>
      <c r="BG374" s="219">
        <f>IF(N374="zákl. přenesená",J374,0)</f>
        <v>0</v>
      </c>
      <c r="BH374" s="219">
        <f>IF(N374="sníž. přenesená",J374,0)</f>
        <v>0</v>
      </c>
      <c r="BI374" s="219">
        <f>IF(N374="nulová",J374,0)</f>
        <v>0</v>
      </c>
      <c r="BJ374" s="20" t="s">
        <v>80</v>
      </c>
      <c r="BK374" s="219">
        <f>ROUND(I374*H374,2)</f>
        <v>0</v>
      </c>
      <c r="BL374" s="20" t="s">
        <v>127</v>
      </c>
      <c r="BM374" s="218" t="s">
        <v>531</v>
      </c>
    </row>
    <row r="375" s="2" customFormat="1" ht="24.15" customHeight="1">
      <c r="A375" s="41"/>
      <c r="B375" s="42"/>
      <c r="C375" s="269" t="s">
        <v>532</v>
      </c>
      <c r="D375" s="269" t="s">
        <v>252</v>
      </c>
      <c r="E375" s="270" t="s">
        <v>533</v>
      </c>
      <c r="F375" s="271" t="s">
        <v>534</v>
      </c>
      <c r="G375" s="272" t="s">
        <v>353</v>
      </c>
      <c r="H375" s="273">
        <v>4</v>
      </c>
      <c r="I375" s="274"/>
      <c r="J375" s="275">
        <f>ROUND(I375*H375,2)</f>
        <v>0</v>
      </c>
      <c r="K375" s="271" t="s">
        <v>19</v>
      </c>
      <c r="L375" s="276"/>
      <c r="M375" s="277" t="s">
        <v>19</v>
      </c>
      <c r="N375" s="278" t="s">
        <v>43</v>
      </c>
      <c r="O375" s="87"/>
      <c r="P375" s="216">
        <f>O375*H375</f>
        <v>0</v>
      </c>
      <c r="Q375" s="216">
        <v>3.3999999999999999</v>
      </c>
      <c r="R375" s="216">
        <f>Q375*H375</f>
        <v>13.6</v>
      </c>
      <c r="S375" s="216">
        <v>0</v>
      </c>
      <c r="T375" s="217">
        <f>S375*H375</f>
        <v>0</v>
      </c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  <c r="AR375" s="218" t="s">
        <v>166</v>
      </c>
      <c r="AT375" s="218" t="s">
        <v>252</v>
      </c>
      <c r="AU375" s="218" t="s">
        <v>82</v>
      </c>
      <c r="AY375" s="20" t="s">
        <v>120</v>
      </c>
      <c r="BE375" s="219">
        <f>IF(N375="základní",J375,0)</f>
        <v>0</v>
      </c>
      <c r="BF375" s="219">
        <f>IF(N375="snížená",J375,0)</f>
        <v>0</v>
      </c>
      <c r="BG375" s="219">
        <f>IF(N375="zákl. přenesená",J375,0)</f>
        <v>0</v>
      </c>
      <c r="BH375" s="219">
        <f>IF(N375="sníž. přenesená",J375,0)</f>
        <v>0</v>
      </c>
      <c r="BI375" s="219">
        <f>IF(N375="nulová",J375,0)</f>
        <v>0</v>
      </c>
      <c r="BJ375" s="20" t="s">
        <v>80</v>
      </c>
      <c r="BK375" s="219">
        <f>ROUND(I375*H375,2)</f>
        <v>0</v>
      </c>
      <c r="BL375" s="20" t="s">
        <v>127</v>
      </c>
      <c r="BM375" s="218" t="s">
        <v>535</v>
      </c>
    </row>
    <row r="376" s="2" customFormat="1" ht="24.15" customHeight="1">
      <c r="A376" s="41"/>
      <c r="B376" s="42"/>
      <c r="C376" s="207" t="s">
        <v>536</v>
      </c>
      <c r="D376" s="207" t="s">
        <v>122</v>
      </c>
      <c r="E376" s="208" t="s">
        <v>537</v>
      </c>
      <c r="F376" s="209" t="s">
        <v>538</v>
      </c>
      <c r="G376" s="210" t="s">
        <v>353</v>
      </c>
      <c r="H376" s="211">
        <v>2</v>
      </c>
      <c r="I376" s="212"/>
      <c r="J376" s="213">
        <f>ROUND(I376*H376,2)</f>
        <v>0</v>
      </c>
      <c r="K376" s="209" t="s">
        <v>126</v>
      </c>
      <c r="L376" s="47"/>
      <c r="M376" s="214" t="s">
        <v>19</v>
      </c>
      <c r="N376" s="215" t="s">
        <v>43</v>
      </c>
      <c r="O376" s="87"/>
      <c r="P376" s="216">
        <f>O376*H376</f>
        <v>0</v>
      </c>
      <c r="Q376" s="216">
        <v>0.01248</v>
      </c>
      <c r="R376" s="216">
        <f>Q376*H376</f>
        <v>0.02496</v>
      </c>
      <c r="S376" s="216">
        <v>0</v>
      </c>
      <c r="T376" s="217">
        <f>S376*H376</f>
        <v>0</v>
      </c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R376" s="218" t="s">
        <v>127</v>
      </c>
      <c r="AT376" s="218" t="s">
        <v>122</v>
      </c>
      <c r="AU376" s="218" t="s">
        <v>82</v>
      </c>
      <c r="AY376" s="20" t="s">
        <v>120</v>
      </c>
      <c r="BE376" s="219">
        <f>IF(N376="základní",J376,0)</f>
        <v>0</v>
      </c>
      <c r="BF376" s="219">
        <f>IF(N376="snížená",J376,0)</f>
        <v>0</v>
      </c>
      <c r="BG376" s="219">
        <f>IF(N376="zákl. přenesená",J376,0)</f>
        <v>0</v>
      </c>
      <c r="BH376" s="219">
        <f>IF(N376="sníž. přenesená",J376,0)</f>
        <v>0</v>
      </c>
      <c r="BI376" s="219">
        <f>IF(N376="nulová",J376,0)</f>
        <v>0</v>
      </c>
      <c r="BJ376" s="20" t="s">
        <v>80</v>
      </c>
      <c r="BK376" s="219">
        <f>ROUND(I376*H376,2)</f>
        <v>0</v>
      </c>
      <c r="BL376" s="20" t="s">
        <v>127</v>
      </c>
      <c r="BM376" s="218" t="s">
        <v>539</v>
      </c>
    </row>
    <row r="377" s="2" customFormat="1">
      <c r="A377" s="41"/>
      <c r="B377" s="42"/>
      <c r="C377" s="43"/>
      <c r="D377" s="220" t="s">
        <v>129</v>
      </c>
      <c r="E377" s="43"/>
      <c r="F377" s="221" t="s">
        <v>540</v>
      </c>
      <c r="G377" s="43"/>
      <c r="H377" s="43"/>
      <c r="I377" s="222"/>
      <c r="J377" s="43"/>
      <c r="K377" s="43"/>
      <c r="L377" s="47"/>
      <c r="M377" s="223"/>
      <c r="N377" s="224"/>
      <c r="O377" s="87"/>
      <c r="P377" s="87"/>
      <c r="Q377" s="87"/>
      <c r="R377" s="87"/>
      <c r="S377" s="87"/>
      <c r="T377" s="88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  <c r="AT377" s="20" t="s">
        <v>129</v>
      </c>
      <c r="AU377" s="20" t="s">
        <v>82</v>
      </c>
    </row>
    <row r="378" s="13" customFormat="1">
      <c r="A378" s="13"/>
      <c r="B378" s="225"/>
      <c r="C378" s="226"/>
      <c r="D378" s="227" t="s">
        <v>131</v>
      </c>
      <c r="E378" s="228" t="s">
        <v>19</v>
      </c>
      <c r="F378" s="229" t="s">
        <v>82</v>
      </c>
      <c r="G378" s="226"/>
      <c r="H378" s="230">
        <v>2</v>
      </c>
      <c r="I378" s="231"/>
      <c r="J378" s="226"/>
      <c r="K378" s="226"/>
      <c r="L378" s="232"/>
      <c r="M378" s="233"/>
      <c r="N378" s="234"/>
      <c r="O378" s="234"/>
      <c r="P378" s="234"/>
      <c r="Q378" s="234"/>
      <c r="R378" s="234"/>
      <c r="S378" s="234"/>
      <c r="T378" s="235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T378" s="236" t="s">
        <v>131</v>
      </c>
      <c r="AU378" s="236" t="s">
        <v>82</v>
      </c>
      <c r="AV378" s="13" t="s">
        <v>82</v>
      </c>
      <c r="AW378" s="13" t="s">
        <v>33</v>
      </c>
      <c r="AX378" s="13" t="s">
        <v>80</v>
      </c>
      <c r="AY378" s="236" t="s">
        <v>120</v>
      </c>
    </row>
    <row r="379" s="14" customFormat="1">
      <c r="A379" s="14"/>
      <c r="B379" s="237"/>
      <c r="C379" s="238"/>
      <c r="D379" s="227" t="s">
        <v>131</v>
      </c>
      <c r="E379" s="239" t="s">
        <v>19</v>
      </c>
      <c r="F379" s="240" t="s">
        <v>133</v>
      </c>
      <c r="G379" s="238"/>
      <c r="H379" s="239" t="s">
        <v>19</v>
      </c>
      <c r="I379" s="241"/>
      <c r="J379" s="238"/>
      <c r="K379" s="238"/>
      <c r="L379" s="242"/>
      <c r="M379" s="243"/>
      <c r="N379" s="244"/>
      <c r="O379" s="244"/>
      <c r="P379" s="244"/>
      <c r="Q379" s="244"/>
      <c r="R379" s="244"/>
      <c r="S379" s="244"/>
      <c r="T379" s="245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T379" s="246" t="s">
        <v>131</v>
      </c>
      <c r="AU379" s="246" t="s">
        <v>82</v>
      </c>
      <c r="AV379" s="14" t="s">
        <v>80</v>
      </c>
      <c r="AW379" s="14" t="s">
        <v>33</v>
      </c>
      <c r="AX379" s="14" t="s">
        <v>72</v>
      </c>
      <c r="AY379" s="246" t="s">
        <v>120</v>
      </c>
    </row>
    <row r="380" s="2" customFormat="1" ht="24.15" customHeight="1">
      <c r="A380" s="41"/>
      <c r="B380" s="42"/>
      <c r="C380" s="269" t="s">
        <v>541</v>
      </c>
      <c r="D380" s="269" t="s">
        <v>252</v>
      </c>
      <c r="E380" s="270" t="s">
        <v>542</v>
      </c>
      <c r="F380" s="271" t="s">
        <v>543</v>
      </c>
      <c r="G380" s="272" t="s">
        <v>353</v>
      </c>
      <c r="H380" s="273">
        <v>2</v>
      </c>
      <c r="I380" s="274"/>
      <c r="J380" s="275">
        <f>ROUND(I380*H380,2)</f>
        <v>0</v>
      </c>
      <c r="K380" s="271" t="s">
        <v>19</v>
      </c>
      <c r="L380" s="276"/>
      <c r="M380" s="277" t="s">
        <v>19</v>
      </c>
      <c r="N380" s="278" t="s">
        <v>43</v>
      </c>
      <c r="O380" s="87"/>
      <c r="P380" s="216">
        <f>O380*H380</f>
        <v>0</v>
      </c>
      <c r="Q380" s="216">
        <v>0.096000000000000002</v>
      </c>
      <c r="R380" s="216">
        <f>Q380*H380</f>
        <v>0.192</v>
      </c>
      <c r="S380" s="216">
        <v>0</v>
      </c>
      <c r="T380" s="217">
        <f>S380*H380</f>
        <v>0</v>
      </c>
      <c r="U380" s="41"/>
      <c r="V380" s="41"/>
      <c r="W380" s="41"/>
      <c r="X380" s="41"/>
      <c r="Y380" s="41"/>
      <c r="Z380" s="41"/>
      <c r="AA380" s="41"/>
      <c r="AB380" s="41"/>
      <c r="AC380" s="41"/>
      <c r="AD380" s="41"/>
      <c r="AE380" s="41"/>
      <c r="AR380" s="218" t="s">
        <v>166</v>
      </c>
      <c r="AT380" s="218" t="s">
        <v>252</v>
      </c>
      <c r="AU380" s="218" t="s">
        <v>82</v>
      </c>
      <c r="AY380" s="20" t="s">
        <v>120</v>
      </c>
      <c r="BE380" s="219">
        <f>IF(N380="základní",J380,0)</f>
        <v>0</v>
      </c>
      <c r="BF380" s="219">
        <f>IF(N380="snížená",J380,0)</f>
        <v>0</v>
      </c>
      <c r="BG380" s="219">
        <f>IF(N380="zákl. přenesená",J380,0)</f>
        <v>0</v>
      </c>
      <c r="BH380" s="219">
        <f>IF(N380="sníž. přenesená",J380,0)</f>
        <v>0</v>
      </c>
      <c r="BI380" s="219">
        <f>IF(N380="nulová",J380,0)</f>
        <v>0</v>
      </c>
      <c r="BJ380" s="20" t="s">
        <v>80</v>
      </c>
      <c r="BK380" s="219">
        <f>ROUND(I380*H380,2)</f>
        <v>0</v>
      </c>
      <c r="BL380" s="20" t="s">
        <v>127</v>
      </c>
      <c r="BM380" s="218" t="s">
        <v>544</v>
      </c>
    </row>
    <row r="381" s="2" customFormat="1" ht="37.8" customHeight="1">
      <c r="A381" s="41"/>
      <c r="B381" s="42"/>
      <c r="C381" s="207" t="s">
        <v>545</v>
      </c>
      <c r="D381" s="207" t="s">
        <v>122</v>
      </c>
      <c r="E381" s="208" t="s">
        <v>546</v>
      </c>
      <c r="F381" s="209" t="s">
        <v>547</v>
      </c>
      <c r="G381" s="210" t="s">
        <v>353</v>
      </c>
      <c r="H381" s="211">
        <v>7</v>
      </c>
      <c r="I381" s="212"/>
      <c r="J381" s="213">
        <f>ROUND(I381*H381,2)</f>
        <v>0</v>
      </c>
      <c r="K381" s="209" t="s">
        <v>126</v>
      </c>
      <c r="L381" s="47"/>
      <c r="M381" s="214" t="s">
        <v>19</v>
      </c>
      <c r="N381" s="215" t="s">
        <v>43</v>
      </c>
      <c r="O381" s="87"/>
      <c r="P381" s="216">
        <f>O381*H381</f>
        <v>0</v>
      </c>
      <c r="Q381" s="216">
        <v>0.65847999999999995</v>
      </c>
      <c r="R381" s="216">
        <f>Q381*H381</f>
        <v>4.6093599999999997</v>
      </c>
      <c r="S381" s="216">
        <v>0.66000000000000003</v>
      </c>
      <c r="T381" s="217">
        <f>S381*H381</f>
        <v>4.6200000000000001</v>
      </c>
      <c r="U381" s="41"/>
      <c r="V381" s="41"/>
      <c r="W381" s="41"/>
      <c r="X381" s="41"/>
      <c r="Y381" s="41"/>
      <c r="Z381" s="41"/>
      <c r="AA381" s="41"/>
      <c r="AB381" s="41"/>
      <c r="AC381" s="41"/>
      <c r="AD381" s="41"/>
      <c r="AE381" s="41"/>
      <c r="AR381" s="218" t="s">
        <v>127</v>
      </c>
      <c r="AT381" s="218" t="s">
        <v>122</v>
      </c>
      <c r="AU381" s="218" t="s">
        <v>82</v>
      </c>
      <c r="AY381" s="20" t="s">
        <v>120</v>
      </c>
      <c r="BE381" s="219">
        <f>IF(N381="základní",J381,0)</f>
        <v>0</v>
      </c>
      <c r="BF381" s="219">
        <f>IF(N381="snížená",J381,0)</f>
        <v>0</v>
      </c>
      <c r="BG381" s="219">
        <f>IF(N381="zákl. přenesená",J381,0)</f>
        <v>0</v>
      </c>
      <c r="BH381" s="219">
        <f>IF(N381="sníž. přenesená",J381,0)</f>
        <v>0</v>
      </c>
      <c r="BI381" s="219">
        <f>IF(N381="nulová",J381,0)</f>
        <v>0</v>
      </c>
      <c r="BJ381" s="20" t="s">
        <v>80</v>
      </c>
      <c r="BK381" s="219">
        <f>ROUND(I381*H381,2)</f>
        <v>0</v>
      </c>
      <c r="BL381" s="20" t="s">
        <v>127</v>
      </c>
      <c r="BM381" s="218" t="s">
        <v>548</v>
      </c>
    </row>
    <row r="382" s="2" customFormat="1">
      <c r="A382" s="41"/>
      <c r="B382" s="42"/>
      <c r="C382" s="43"/>
      <c r="D382" s="220" t="s">
        <v>129</v>
      </c>
      <c r="E382" s="43"/>
      <c r="F382" s="221" t="s">
        <v>549</v>
      </c>
      <c r="G382" s="43"/>
      <c r="H382" s="43"/>
      <c r="I382" s="222"/>
      <c r="J382" s="43"/>
      <c r="K382" s="43"/>
      <c r="L382" s="47"/>
      <c r="M382" s="223"/>
      <c r="N382" s="224"/>
      <c r="O382" s="87"/>
      <c r="P382" s="87"/>
      <c r="Q382" s="87"/>
      <c r="R382" s="87"/>
      <c r="S382" s="87"/>
      <c r="T382" s="88"/>
      <c r="U382" s="41"/>
      <c r="V382" s="41"/>
      <c r="W382" s="41"/>
      <c r="X382" s="41"/>
      <c r="Y382" s="41"/>
      <c r="Z382" s="41"/>
      <c r="AA382" s="41"/>
      <c r="AB382" s="41"/>
      <c r="AC382" s="41"/>
      <c r="AD382" s="41"/>
      <c r="AE382" s="41"/>
      <c r="AT382" s="20" t="s">
        <v>129</v>
      </c>
      <c r="AU382" s="20" t="s">
        <v>82</v>
      </c>
    </row>
    <row r="383" s="13" customFormat="1">
      <c r="A383" s="13"/>
      <c r="B383" s="225"/>
      <c r="C383" s="226"/>
      <c r="D383" s="227" t="s">
        <v>131</v>
      </c>
      <c r="E383" s="228" t="s">
        <v>19</v>
      </c>
      <c r="F383" s="229" t="s">
        <v>160</v>
      </c>
      <c r="G383" s="226"/>
      <c r="H383" s="230">
        <v>7</v>
      </c>
      <c r="I383" s="231"/>
      <c r="J383" s="226"/>
      <c r="K383" s="226"/>
      <c r="L383" s="232"/>
      <c r="M383" s="233"/>
      <c r="N383" s="234"/>
      <c r="O383" s="234"/>
      <c r="P383" s="234"/>
      <c r="Q383" s="234"/>
      <c r="R383" s="234"/>
      <c r="S383" s="234"/>
      <c r="T383" s="235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T383" s="236" t="s">
        <v>131</v>
      </c>
      <c r="AU383" s="236" t="s">
        <v>82</v>
      </c>
      <c r="AV383" s="13" t="s">
        <v>82</v>
      </c>
      <c r="AW383" s="13" t="s">
        <v>33</v>
      </c>
      <c r="AX383" s="13" t="s">
        <v>80</v>
      </c>
      <c r="AY383" s="236" t="s">
        <v>120</v>
      </c>
    </row>
    <row r="384" s="14" customFormat="1">
      <c r="A384" s="14"/>
      <c r="B384" s="237"/>
      <c r="C384" s="238"/>
      <c r="D384" s="227" t="s">
        <v>131</v>
      </c>
      <c r="E384" s="239" t="s">
        <v>19</v>
      </c>
      <c r="F384" s="240" t="s">
        <v>133</v>
      </c>
      <c r="G384" s="238"/>
      <c r="H384" s="239" t="s">
        <v>19</v>
      </c>
      <c r="I384" s="241"/>
      <c r="J384" s="238"/>
      <c r="K384" s="238"/>
      <c r="L384" s="242"/>
      <c r="M384" s="243"/>
      <c r="N384" s="244"/>
      <c r="O384" s="244"/>
      <c r="P384" s="244"/>
      <c r="Q384" s="244"/>
      <c r="R384" s="244"/>
      <c r="S384" s="244"/>
      <c r="T384" s="245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T384" s="246" t="s">
        <v>131</v>
      </c>
      <c r="AU384" s="246" t="s">
        <v>82</v>
      </c>
      <c r="AV384" s="14" t="s">
        <v>80</v>
      </c>
      <c r="AW384" s="14" t="s">
        <v>33</v>
      </c>
      <c r="AX384" s="14" t="s">
        <v>72</v>
      </c>
      <c r="AY384" s="246" t="s">
        <v>120</v>
      </c>
    </row>
    <row r="385" s="2" customFormat="1" ht="24.15" customHeight="1">
      <c r="A385" s="41"/>
      <c r="B385" s="42"/>
      <c r="C385" s="207" t="s">
        <v>550</v>
      </c>
      <c r="D385" s="207" t="s">
        <v>122</v>
      </c>
      <c r="E385" s="208" t="s">
        <v>551</v>
      </c>
      <c r="F385" s="209" t="s">
        <v>552</v>
      </c>
      <c r="G385" s="210" t="s">
        <v>353</v>
      </c>
      <c r="H385" s="211">
        <v>2</v>
      </c>
      <c r="I385" s="212"/>
      <c r="J385" s="213">
        <f>ROUND(I385*H385,2)</f>
        <v>0</v>
      </c>
      <c r="K385" s="209" t="s">
        <v>126</v>
      </c>
      <c r="L385" s="47"/>
      <c r="M385" s="214" t="s">
        <v>19</v>
      </c>
      <c r="N385" s="215" t="s">
        <v>43</v>
      </c>
      <c r="O385" s="87"/>
      <c r="P385" s="216">
        <f>O385*H385</f>
        <v>0</v>
      </c>
      <c r="Q385" s="216">
        <v>0.21734000000000001</v>
      </c>
      <c r="R385" s="216">
        <f>Q385*H385</f>
        <v>0.43468000000000001</v>
      </c>
      <c r="S385" s="216">
        <v>0</v>
      </c>
      <c r="T385" s="217">
        <f>S385*H385</f>
        <v>0</v>
      </c>
      <c r="U385" s="41"/>
      <c r="V385" s="41"/>
      <c r="W385" s="41"/>
      <c r="X385" s="41"/>
      <c r="Y385" s="41"/>
      <c r="Z385" s="41"/>
      <c r="AA385" s="41"/>
      <c r="AB385" s="41"/>
      <c r="AC385" s="41"/>
      <c r="AD385" s="41"/>
      <c r="AE385" s="41"/>
      <c r="AR385" s="218" t="s">
        <v>127</v>
      </c>
      <c r="AT385" s="218" t="s">
        <v>122</v>
      </c>
      <c r="AU385" s="218" t="s">
        <v>82</v>
      </c>
      <c r="AY385" s="20" t="s">
        <v>120</v>
      </c>
      <c r="BE385" s="219">
        <f>IF(N385="základní",J385,0)</f>
        <v>0</v>
      </c>
      <c r="BF385" s="219">
        <f>IF(N385="snížená",J385,0)</f>
        <v>0</v>
      </c>
      <c r="BG385" s="219">
        <f>IF(N385="zákl. přenesená",J385,0)</f>
        <v>0</v>
      </c>
      <c r="BH385" s="219">
        <f>IF(N385="sníž. přenesená",J385,0)</f>
        <v>0</v>
      </c>
      <c r="BI385" s="219">
        <f>IF(N385="nulová",J385,0)</f>
        <v>0</v>
      </c>
      <c r="BJ385" s="20" t="s">
        <v>80</v>
      </c>
      <c r="BK385" s="219">
        <f>ROUND(I385*H385,2)</f>
        <v>0</v>
      </c>
      <c r="BL385" s="20" t="s">
        <v>127</v>
      </c>
      <c r="BM385" s="218" t="s">
        <v>553</v>
      </c>
    </row>
    <row r="386" s="2" customFormat="1">
      <c r="A386" s="41"/>
      <c r="B386" s="42"/>
      <c r="C386" s="43"/>
      <c r="D386" s="220" t="s">
        <v>129</v>
      </c>
      <c r="E386" s="43"/>
      <c r="F386" s="221" t="s">
        <v>554</v>
      </c>
      <c r="G386" s="43"/>
      <c r="H386" s="43"/>
      <c r="I386" s="222"/>
      <c r="J386" s="43"/>
      <c r="K386" s="43"/>
      <c r="L386" s="47"/>
      <c r="M386" s="223"/>
      <c r="N386" s="224"/>
      <c r="O386" s="87"/>
      <c r="P386" s="87"/>
      <c r="Q386" s="87"/>
      <c r="R386" s="87"/>
      <c r="S386" s="87"/>
      <c r="T386" s="88"/>
      <c r="U386" s="41"/>
      <c r="V386" s="41"/>
      <c r="W386" s="41"/>
      <c r="X386" s="41"/>
      <c r="Y386" s="41"/>
      <c r="Z386" s="41"/>
      <c r="AA386" s="41"/>
      <c r="AB386" s="41"/>
      <c r="AC386" s="41"/>
      <c r="AD386" s="41"/>
      <c r="AE386" s="41"/>
      <c r="AT386" s="20" t="s">
        <v>129</v>
      </c>
      <c r="AU386" s="20" t="s">
        <v>82</v>
      </c>
    </row>
    <row r="387" s="13" customFormat="1">
      <c r="A387" s="13"/>
      <c r="B387" s="225"/>
      <c r="C387" s="226"/>
      <c r="D387" s="227" t="s">
        <v>131</v>
      </c>
      <c r="E387" s="228" t="s">
        <v>19</v>
      </c>
      <c r="F387" s="229" t="s">
        <v>555</v>
      </c>
      <c r="G387" s="226"/>
      <c r="H387" s="230">
        <v>2</v>
      </c>
      <c r="I387" s="231"/>
      <c r="J387" s="226"/>
      <c r="K387" s="226"/>
      <c r="L387" s="232"/>
      <c r="M387" s="233"/>
      <c r="N387" s="234"/>
      <c r="O387" s="234"/>
      <c r="P387" s="234"/>
      <c r="Q387" s="234"/>
      <c r="R387" s="234"/>
      <c r="S387" s="234"/>
      <c r="T387" s="235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T387" s="236" t="s">
        <v>131</v>
      </c>
      <c r="AU387" s="236" t="s">
        <v>82</v>
      </c>
      <c r="AV387" s="13" t="s">
        <v>82</v>
      </c>
      <c r="AW387" s="13" t="s">
        <v>33</v>
      </c>
      <c r="AX387" s="13" t="s">
        <v>80</v>
      </c>
      <c r="AY387" s="236" t="s">
        <v>120</v>
      </c>
    </row>
    <row r="388" s="14" customFormat="1">
      <c r="A388" s="14"/>
      <c r="B388" s="237"/>
      <c r="C388" s="238"/>
      <c r="D388" s="227" t="s">
        <v>131</v>
      </c>
      <c r="E388" s="239" t="s">
        <v>19</v>
      </c>
      <c r="F388" s="240" t="s">
        <v>133</v>
      </c>
      <c r="G388" s="238"/>
      <c r="H388" s="239" t="s">
        <v>19</v>
      </c>
      <c r="I388" s="241"/>
      <c r="J388" s="238"/>
      <c r="K388" s="238"/>
      <c r="L388" s="242"/>
      <c r="M388" s="243"/>
      <c r="N388" s="244"/>
      <c r="O388" s="244"/>
      <c r="P388" s="244"/>
      <c r="Q388" s="244"/>
      <c r="R388" s="244"/>
      <c r="S388" s="244"/>
      <c r="T388" s="245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T388" s="246" t="s">
        <v>131</v>
      </c>
      <c r="AU388" s="246" t="s">
        <v>82</v>
      </c>
      <c r="AV388" s="14" t="s">
        <v>80</v>
      </c>
      <c r="AW388" s="14" t="s">
        <v>33</v>
      </c>
      <c r="AX388" s="14" t="s">
        <v>72</v>
      </c>
      <c r="AY388" s="246" t="s">
        <v>120</v>
      </c>
    </row>
    <row r="389" s="2" customFormat="1" ht="16.5" customHeight="1">
      <c r="A389" s="41"/>
      <c r="B389" s="42"/>
      <c r="C389" s="269" t="s">
        <v>556</v>
      </c>
      <c r="D389" s="269" t="s">
        <v>252</v>
      </c>
      <c r="E389" s="270" t="s">
        <v>557</v>
      </c>
      <c r="F389" s="271" t="s">
        <v>558</v>
      </c>
      <c r="G389" s="272" t="s">
        <v>353</v>
      </c>
      <c r="H389" s="273">
        <v>2</v>
      </c>
      <c r="I389" s="274"/>
      <c r="J389" s="275">
        <f>ROUND(I389*H389,2)</f>
        <v>0</v>
      </c>
      <c r="K389" s="271" t="s">
        <v>126</v>
      </c>
      <c r="L389" s="276"/>
      <c r="M389" s="277" t="s">
        <v>19</v>
      </c>
      <c r="N389" s="278" t="s">
        <v>43</v>
      </c>
      <c r="O389" s="87"/>
      <c r="P389" s="216">
        <f>O389*H389</f>
        <v>0</v>
      </c>
      <c r="Q389" s="216">
        <v>0.059999999999999998</v>
      </c>
      <c r="R389" s="216">
        <f>Q389*H389</f>
        <v>0.12</v>
      </c>
      <c r="S389" s="216">
        <v>0</v>
      </c>
      <c r="T389" s="217">
        <f>S389*H389</f>
        <v>0</v>
      </c>
      <c r="U389" s="41"/>
      <c r="V389" s="41"/>
      <c r="W389" s="41"/>
      <c r="X389" s="41"/>
      <c r="Y389" s="41"/>
      <c r="Z389" s="41"/>
      <c r="AA389" s="41"/>
      <c r="AB389" s="41"/>
      <c r="AC389" s="41"/>
      <c r="AD389" s="41"/>
      <c r="AE389" s="41"/>
      <c r="AR389" s="218" t="s">
        <v>166</v>
      </c>
      <c r="AT389" s="218" t="s">
        <v>252</v>
      </c>
      <c r="AU389" s="218" t="s">
        <v>82</v>
      </c>
      <c r="AY389" s="20" t="s">
        <v>120</v>
      </c>
      <c r="BE389" s="219">
        <f>IF(N389="základní",J389,0)</f>
        <v>0</v>
      </c>
      <c r="BF389" s="219">
        <f>IF(N389="snížená",J389,0)</f>
        <v>0</v>
      </c>
      <c r="BG389" s="219">
        <f>IF(N389="zákl. přenesená",J389,0)</f>
        <v>0</v>
      </c>
      <c r="BH389" s="219">
        <f>IF(N389="sníž. přenesená",J389,0)</f>
        <v>0</v>
      </c>
      <c r="BI389" s="219">
        <f>IF(N389="nulová",J389,0)</f>
        <v>0</v>
      </c>
      <c r="BJ389" s="20" t="s">
        <v>80</v>
      </c>
      <c r="BK389" s="219">
        <f>ROUND(I389*H389,2)</f>
        <v>0</v>
      </c>
      <c r="BL389" s="20" t="s">
        <v>127</v>
      </c>
      <c r="BM389" s="218" t="s">
        <v>559</v>
      </c>
    </row>
    <row r="390" s="12" customFormat="1" ht="22.8" customHeight="1">
      <c r="A390" s="12"/>
      <c r="B390" s="191"/>
      <c r="C390" s="192"/>
      <c r="D390" s="193" t="s">
        <v>71</v>
      </c>
      <c r="E390" s="205" t="s">
        <v>172</v>
      </c>
      <c r="F390" s="205" t="s">
        <v>560</v>
      </c>
      <c r="G390" s="192"/>
      <c r="H390" s="192"/>
      <c r="I390" s="195"/>
      <c r="J390" s="206">
        <f>BK390</f>
        <v>0</v>
      </c>
      <c r="K390" s="192"/>
      <c r="L390" s="197"/>
      <c r="M390" s="198"/>
      <c r="N390" s="199"/>
      <c r="O390" s="199"/>
      <c r="P390" s="200">
        <f>SUM(P391:P455)</f>
        <v>0</v>
      </c>
      <c r="Q390" s="199"/>
      <c r="R390" s="200">
        <f>SUM(R391:R455)</f>
        <v>57.527145099999998</v>
      </c>
      <c r="S390" s="199"/>
      <c r="T390" s="201">
        <f>SUM(T391:T455)</f>
        <v>0</v>
      </c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R390" s="202" t="s">
        <v>80</v>
      </c>
      <c r="AT390" s="203" t="s">
        <v>71</v>
      </c>
      <c r="AU390" s="203" t="s">
        <v>80</v>
      </c>
      <c r="AY390" s="202" t="s">
        <v>120</v>
      </c>
      <c r="BK390" s="204">
        <f>SUM(BK391:BK455)</f>
        <v>0</v>
      </c>
    </row>
    <row r="391" s="2" customFormat="1" ht="33" customHeight="1">
      <c r="A391" s="41"/>
      <c r="B391" s="42"/>
      <c r="C391" s="207" t="s">
        <v>561</v>
      </c>
      <c r="D391" s="207" t="s">
        <v>122</v>
      </c>
      <c r="E391" s="208" t="s">
        <v>562</v>
      </c>
      <c r="F391" s="209" t="s">
        <v>563</v>
      </c>
      <c r="G391" s="210" t="s">
        <v>353</v>
      </c>
      <c r="H391" s="211">
        <v>2</v>
      </c>
      <c r="I391" s="212"/>
      <c r="J391" s="213">
        <f>ROUND(I391*H391,2)</f>
        <v>0</v>
      </c>
      <c r="K391" s="209" t="s">
        <v>126</v>
      </c>
      <c r="L391" s="47"/>
      <c r="M391" s="214" t="s">
        <v>19</v>
      </c>
      <c r="N391" s="215" t="s">
        <v>43</v>
      </c>
      <c r="O391" s="87"/>
      <c r="P391" s="216">
        <f>O391*H391</f>
        <v>0</v>
      </c>
      <c r="Q391" s="216">
        <v>0</v>
      </c>
      <c r="R391" s="216">
        <f>Q391*H391</f>
        <v>0</v>
      </c>
      <c r="S391" s="216">
        <v>0</v>
      </c>
      <c r="T391" s="217">
        <f>S391*H391</f>
        <v>0</v>
      </c>
      <c r="U391" s="41"/>
      <c r="V391" s="41"/>
      <c r="W391" s="41"/>
      <c r="X391" s="41"/>
      <c r="Y391" s="41"/>
      <c r="Z391" s="41"/>
      <c r="AA391" s="41"/>
      <c r="AB391" s="41"/>
      <c r="AC391" s="41"/>
      <c r="AD391" s="41"/>
      <c r="AE391" s="41"/>
      <c r="AR391" s="218" t="s">
        <v>127</v>
      </c>
      <c r="AT391" s="218" t="s">
        <v>122</v>
      </c>
      <c r="AU391" s="218" t="s">
        <v>82</v>
      </c>
      <c r="AY391" s="20" t="s">
        <v>120</v>
      </c>
      <c r="BE391" s="219">
        <f>IF(N391="základní",J391,0)</f>
        <v>0</v>
      </c>
      <c r="BF391" s="219">
        <f>IF(N391="snížená",J391,0)</f>
        <v>0</v>
      </c>
      <c r="BG391" s="219">
        <f>IF(N391="zákl. přenesená",J391,0)</f>
        <v>0</v>
      </c>
      <c r="BH391" s="219">
        <f>IF(N391="sníž. přenesená",J391,0)</f>
        <v>0</v>
      </c>
      <c r="BI391" s="219">
        <f>IF(N391="nulová",J391,0)</f>
        <v>0</v>
      </c>
      <c r="BJ391" s="20" t="s">
        <v>80</v>
      </c>
      <c r="BK391" s="219">
        <f>ROUND(I391*H391,2)</f>
        <v>0</v>
      </c>
      <c r="BL391" s="20" t="s">
        <v>127</v>
      </c>
      <c r="BM391" s="218" t="s">
        <v>564</v>
      </c>
    </row>
    <row r="392" s="2" customFormat="1">
      <c r="A392" s="41"/>
      <c r="B392" s="42"/>
      <c r="C392" s="43"/>
      <c r="D392" s="220" t="s">
        <v>129</v>
      </c>
      <c r="E392" s="43"/>
      <c r="F392" s="221" t="s">
        <v>565</v>
      </c>
      <c r="G392" s="43"/>
      <c r="H392" s="43"/>
      <c r="I392" s="222"/>
      <c r="J392" s="43"/>
      <c r="K392" s="43"/>
      <c r="L392" s="47"/>
      <c r="M392" s="223"/>
      <c r="N392" s="224"/>
      <c r="O392" s="87"/>
      <c r="P392" s="87"/>
      <c r="Q392" s="87"/>
      <c r="R392" s="87"/>
      <c r="S392" s="87"/>
      <c r="T392" s="88"/>
      <c r="U392" s="41"/>
      <c r="V392" s="41"/>
      <c r="W392" s="41"/>
      <c r="X392" s="41"/>
      <c r="Y392" s="41"/>
      <c r="Z392" s="41"/>
      <c r="AA392" s="41"/>
      <c r="AB392" s="41"/>
      <c r="AC392" s="41"/>
      <c r="AD392" s="41"/>
      <c r="AE392" s="41"/>
      <c r="AT392" s="20" t="s">
        <v>129</v>
      </c>
      <c r="AU392" s="20" t="s">
        <v>82</v>
      </c>
    </row>
    <row r="393" s="13" customFormat="1">
      <c r="A393" s="13"/>
      <c r="B393" s="225"/>
      <c r="C393" s="226"/>
      <c r="D393" s="227" t="s">
        <v>131</v>
      </c>
      <c r="E393" s="228" t="s">
        <v>19</v>
      </c>
      <c r="F393" s="229" t="s">
        <v>82</v>
      </c>
      <c r="G393" s="226"/>
      <c r="H393" s="230">
        <v>2</v>
      </c>
      <c r="I393" s="231"/>
      <c r="J393" s="226"/>
      <c r="K393" s="226"/>
      <c r="L393" s="232"/>
      <c r="M393" s="233"/>
      <c r="N393" s="234"/>
      <c r="O393" s="234"/>
      <c r="P393" s="234"/>
      <c r="Q393" s="234"/>
      <c r="R393" s="234"/>
      <c r="S393" s="234"/>
      <c r="T393" s="235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36" t="s">
        <v>131</v>
      </c>
      <c r="AU393" s="236" t="s">
        <v>82</v>
      </c>
      <c r="AV393" s="13" t="s">
        <v>82</v>
      </c>
      <c r="AW393" s="13" t="s">
        <v>33</v>
      </c>
      <c r="AX393" s="13" t="s">
        <v>80</v>
      </c>
      <c r="AY393" s="236" t="s">
        <v>120</v>
      </c>
    </row>
    <row r="394" s="14" customFormat="1">
      <c r="A394" s="14"/>
      <c r="B394" s="237"/>
      <c r="C394" s="238"/>
      <c r="D394" s="227" t="s">
        <v>131</v>
      </c>
      <c r="E394" s="239" t="s">
        <v>19</v>
      </c>
      <c r="F394" s="240" t="s">
        <v>133</v>
      </c>
      <c r="G394" s="238"/>
      <c r="H394" s="239" t="s">
        <v>19</v>
      </c>
      <c r="I394" s="241"/>
      <c r="J394" s="238"/>
      <c r="K394" s="238"/>
      <c r="L394" s="242"/>
      <c r="M394" s="243"/>
      <c r="N394" s="244"/>
      <c r="O394" s="244"/>
      <c r="P394" s="244"/>
      <c r="Q394" s="244"/>
      <c r="R394" s="244"/>
      <c r="S394" s="244"/>
      <c r="T394" s="245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T394" s="246" t="s">
        <v>131</v>
      </c>
      <c r="AU394" s="246" t="s">
        <v>82</v>
      </c>
      <c r="AV394" s="14" t="s">
        <v>80</v>
      </c>
      <c r="AW394" s="14" t="s">
        <v>33</v>
      </c>
      <c r="AX394" s="14" t="s">
        <v>72</v>
      </c>
      <c r="AY394" s="246" t="s">
        <v>120</v>
      </c>
    </row>
    <row r="395" s="2" customFormat="1" ht="16.5" customHeight="1">
      <c r="A395" s="41"/>
      <c r="B395" s="42"/>
      <c r="C395" s="269" t="s">
        <v>566</v>
      </c>
      <c r="D395" s="269" t="s">
        <v>252</v>
      </c>
      <c r="E395" s="270" t="s">
        <v>567</v>
      </c>
      <c r="F395" s="271" t="s">
        <v>568</v>
      </c>
      <c r="G395" s="272" t="s">
        <v>353</v>
      </c>
      <c r="H395" s="273">
        <v>2</v>
      </c>
      <c r="I395" s="274"/>
      <c r="J395" s="275">
        <f>ROUND(I395*H395,2)</f>
        <v>0</v>
      </c>
      <c r="K395" s="271" t="s">
        <v>19</v>
      </c>
      <c r="L395" s="276"/>
      <c r="M395" s="277" t="s">
        <v>19</v>
      </c>
      <c r="N395" s="278" t="s">
        <v>43</v>
      </c>
      <c r="O395" s="87"/>
      <c r="P395" s="216">
        <f>O395*H395</f>
        <v>0</v>
      </c>
      <c r="Q395" s="216">
        <v>0.0020999999999999999</v>
      </c>
      <c r="R395" s="216">
        <f>Q395*H395</f>
        <v>0.0041999999999999997</v>
      </c>
      <c r="S395" s="216">
        <v>0</v>
      </c>
      <c r="T395" s="217">
        <f>S395*H395</f>
        <v>0</v>
      </c>
      <c r="U395" s="41"/>
      <c r="V395" s="41"/>
      <c r="W395" s="41"/>
      <c r="X395" s="41"/>
      <c r="Y395" s="41"/>
      <c r="Z395" s="41"/>
      <c r="AA395" s="41"/>
      <c r="AB395" s="41"/>
      <c r="AC395" s="41"/>
      <c r="AD395" s="41"/>
      <c r="AE395" s="41"/>
      <c r="AR395" s="218" t="s">
        <v>166</v>
      </c>
      <c r="AT395" s="218" t="s">
        <v>252</v>
      </c>
      <c r="AU395" s="218" t="s">
        <v>82</v>
      </c>
      <c r="AY395" s="20" t="s">
        <v>120</v>
      </c>
      <c r="BE395" s="219">
        <f>IF(N395="základní",J395,0)</f>
        <v>0</v>
      </c>
      <c r="BF395" s="219">
        <f>IF(N395="snížená",J395,0)</f>
        <v>0</v>
      </c>
      <c r="BG395" s="219">
        <f>IF(N395="zákl. přenesená",J395,0)</f>
        <v>0</v>
      </c>
      <c r="BH395" s="219">
        <f>IF(N395="sníž. přenesená",J395,0)</f>
        <v>0</v>
      </c>
      <c r="BI395" s="219">
        <f>IF(N395="nulová",J395,0)</f>
        <v>0</v>
      </c>
      <c r="BJ395" s="20" t="s">
        <v>80</v>
      </c>
      <c r="BK395" s="219">
        <f>ROUND(I395*H395,2)</f>
        <v>0</v>
      </c>
      <c r="BL395" s="20" t="s">
        <v>127</v>
      </c>
      <c r="BM395" s="218" t="s">
        <v>569</v>
      </c>
    </row>
    <row r="396" s="2" customFormat="1" ht="24.15" customHeight="1">
      <c r="A396" s="41"/>
      <c r="B396" s="42"/>
      <c r="C396" s="207" t="s">
        <v>570</v>
      </c>
      <c r="D396" s="207" t="s">
        <v>122</v>
      </c>
      <c r="E396" s="208" t="s">
        <v>571</v>
      </c>
      <c r="F396" s="209" t="s">
        <v>572</v>
      </c>
      <c r="G396" s="210" t="s">
        <v>353</v>
      </c>
      <c r="H396" s="211">
        <v>5</v>
      </c>
      <c r="I396" s="212"/>
      <c r="J396" s="213">
        <f>ROUND(I396*H396,2)</f>
        <v>0</v>
      </c>
      <c r="K396" s="209" t="s">
        <v>19</v>
      </c>
      <c r="L396" s="47"/>
      <c r="M396" s="214" t="s">
        <v>19</v>
      </c>
      <c r="N396" s="215" t="s">
        <v>43</v>
      </c>
      <c r="O396" s="87"/>
      <c r="P396" s="216">
        <f>O396*H396</f>
        <v>0</v>
      </c>
      <c r="Q396" s="216">
        <v>0.00069999999999999999</v>
      </c>
      <c r="R396" s="216">
        <f>Q396*H396</f>
        <v>0.0035000000000000001</v>
      </c>
      <c r="S396" s="216">
        <v>0</v>
      </c>
      <c r="T396" s="217">
        <f>S396*H396</f>
        <v>0</v>
      </c>
      <c r="U396" s="41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R396" s="218" t="s">
        <v>127</v>
      </c>
      <c r="AT396" s="218" t="s">
        <v>122</v>
      </c>
      <c r="AU396" s="218" t="s">
        <v>82</v>
      </c>
      <c r="AY396" s="20" t="s">
        <v>120</v>
      </c>
      <c r="BE396" s="219">
        <f>IF(N396="základní",J396,0)</f>
        <v>0</v>
      </c>
      <c r="BF396" s="219">
        <f>IF(N396="snížená",J396,0)</f>
        <v>0</v>
      </c>
      <c r="BG396" s="219">
        <f>IF(N396="zákl. přenesená",J396,0)</f>
        <v>0</v>
      </c>
      <c r="BH396" s="219">
        <f>IF(N396="sníž. přenesená",J396,0)</f>
        <v>0</v>
      </c>
      <c r="BI396" s="219">
        <f>IF(N396="nulová",J396,0)</f>
        <v>0</v>
      </c>
      <c r="BJ396" s="20" t="s">
        <v>80</v>
      </c>
      <c r="BK396" s="219">
        <f>ROUND(I396*H396,2)</f>
        <v>0</v>
      </c>
      <c r="BL396" s="20" t="s">
        <v>127</v>
      </c>
      <c r="BM396" s="218" t="s">
        <v>573</v>
      </c>
    </row>
    <row r="397" s="13" customFormat="1">
      <c r="A397" s="13"/>
      <c r="B397" s="225"/>
      <c r="C397" s="226"/>
      <c r="D397" s="227" t="s">
        <v>131</v>
      </c>
      <c r="E397" s="228" t="s">
        <v>19</v>
      </c>
      <c r="F397" s="229" t="s">
        <v>574</v>
      </c>
      <c r="G397" s="226"/>
      <c r="H397" s="230">
        <v>5</v>
      </c>
      <c r="I397" s="231"/>
      <c r="J397" s="226"/>
      <c r="K397" s="226"/>
      <c r="L397" s="232"/>
      <c r="M397" s="233"/>
      <c r="N397" s="234"/>
      <c r="O397" s="234"/>
      <c r="P397" s="234"/>
      <c r="Q397" s="234"/>
      <c r="R397" s="234"/>
      <c r="S397" s="234"/>
      <c r="T397" s="235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236" t="s">
        <v>131</v>
      </c>
      <c r="AU397" s="236" t="s">
        <v>82</v>
      </c>
      <c r="AV397" s="13" t="s">
        <v>82</v>
      </c>
      <c r="AW397" s="13" t="s">
        <v>33</v>
      </c>
      <c r="AX397" s="13" t="s">
        <v>80</v>
      </c>
      <c r="AY397" s="236" t="s">
        <v>120</v>
      </c>
    </row>
    <row r="398" s="14" customFormat="1">
      <c r="A398" s="14"/>
      <c r="B398" s="237"/>
      <c r="C398" s="238"/>
      <c r="D398" s="227" t="s">
        <v>131</v>
      </c>
      <c r="E398" s="239" t="s">
        <v>19</v>
      </c>
      <c r="F398" s="240" t="s">
        <v>133</v>
      </c>
      <c r="G398" s="238"/>
      <c r="H398" s="239" t="s">
        <v>19</v>
      </c>
      <c r="I398" s="241"/>
      <c r="J398" s="238"/>
      <c r="K398" s="238"/>
      <c r="L398" s="242"/>
      <c r="M398" s="243"/>
      <c r="N398" s="244"/>
      <c r="O398" s="244"/>
      <c r="P398" s="244"/>
      <c r="Q398" s="244"/>
      <c r="R398" s="244"/>
      <c r="S398" s="244"/>
      <c r="T398" s="245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T398" s="246" t="s">
        <v>131</v>
      </c>
      <c r="AU398" s="246" t="s">
        <v>82</v>
      </c>
      <c r="AV398" s="14" t="s">
        <v>80</v>
      </c>
      <c r="AW398" s="14" t="s">
        <v>33</v>
      </c>
      <c r="AX398" s="14" t="s">
        <v>72</v>
      </c>
      <c r="AY398" s="246" t="s">
        <v>120</v>
      </c>
    </row>
    <row r="399" s="2" customFormat="1" ht="24.15" customHeight="1">
      <c r="A399" s="41"/>
      <c r="B399" s="42"/>
      <c r="C399" s="269" t="s">
        <v>575</v>
      </c>
      <c r="D399" s="269" t="s">
        <v>252</v>
      </c>
      <c r="E399" s="270" t="s">
        <v>576</v>
      </c>
      <c r="F399" s="271" t="s">
        <v>577</v>
      </c>
      <c r="G399" s="272" t="s">
        <v>353</v>
      </c>
      <c r="H399" s="273">
        <v>2</v>
      </c>
      <c r="I399" s="274"/>
      <c r="J399" s="275">
        <f>ROUND(I399*H399,2)</f>
        <v>0</v>
      </c>
      <c r="K399" s="271" t="s">
        <v>126</v>
      </c>
      <c r="L399" s="276"/>
      <c r="M399" s="277" t="s">
        <v>19</v>
      </c>
      <c r="N399" s="278" t="s">
        <v>43</v>
      </c>
      <c r="O399" s="87"/>
      <c r="P399" s="216">
        <f>O399*H399</f>
        <v>0</v>
      </c>
      <c r="Q399" s="216">
        <v>0.0035000000000000001</v>
      </c>
      <c r="R399" s="216">
        <f>Q399*H399</f>
        <v>0.0070000000000000001</v>
      </c>
      <c r="S399" s="216">
        <v>0</v>
      </c>
      <c r="T399" s="217">
        <f>S399*H399</f>
        <v>0</v>
      </c>
      <c r="U399" s="41"/>
      <c r="V399" s="41"/>
      <c r="W399" s="41"/>
      <c r="X399" s="41"/>
      <c r="Y399" s="41"/>
      <c r="Z399" s="41"/>
      <c r="AA399" s="41"/>
      <c r="AB399" s="41"/>
      <c r="AC399" s="41"/>
      <c r="AD399" s="41"/>
      <c r="AE399" s="41"/>
      <c r="AR399" s="218" t="s">
        <v>166</v>
      </c>
      <c r="AT399" s="218" t="s">
        <v>252</v>
      </c>
      <c r="AU399" s="218" t="s">
        <v>82</v>
      </c>
      <c r="AY399" s="20" t="s">
        <v>120</v>
      </c>
      <c r="BE399" s="219">
        <f>IF(N399="základní",J399,0)</f>
        <v>0</v>
      </c>
      <c r="BF399" s="219">
        <f>IF(N399="snížená",J399,0)</f>
        <v>0</v>
      </c>
      <c r="BG399" s="219">
        <f>IF(N399="zákl. přenesená",J399,0)</f>
        <v>0</v>
      </c>
      <c r="BH399" s="219">
        <f>IF(N399="sníž. přenesená",J399,0)</f>
        <v>0</v>
      </c>
      <c r="BI399" s="219">
        <f>IF(N399="nulová",J399,0)</f>
        <v>0</v>
      </c>
      <c r="BJ399" s="20" t="s">
        <v>80</v>
      </c>
      <c r="BK399" s="219">
        <f>ROUND(I399*H399,2)</f>
        <v>0</v>
      </c>
      <c r="BL399" s="20" t="s">
        <v>127</v>
      </c>
      <c r="BM399" s="218" t="s">
        <v>578</v>
      </c>
    </row>
    <row r="400" s="13" customFormat="1">
      <c r="A400" s="13"/>
      <c r="B400" s="225"/>
      <c r="C400" s="226"/>
      <c r="D400" s="227" t="s">
        <v>131</v>
      </c>
      <c r="E400" s="228" t="s">
        <v>19</v>
      </c>
      <c r="F400" s="229" t="s">
        <v>82</v>
      </c>
      <c r="G400" s="226"/>
      <c r="H400" s="230">
        <v>2</v>
      </c>
      <c r="I400" s="231"/>
      <c r="J400" s="226"/>
      <c r="K400" s="226"/>
      <c r="L400" s="232"/>
      <c r="M400" s="233"/>
      <c r="N400" s="234"/>
      <c r="O400" s="234"/>
      <c r="P400" s="234"/>
      <c r="Q400" s="234"/>
      <c r="R400" s="234"/>
      <c r="S400" s="234"/>
      <c r="T400" s="235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36" t="s">
        <v>131</v>
      </c>
      <c r="AU400" s="236" t="s">
        <v>82</v>
      </c>
      <c r="AV400" s="13" t="s">
        <v>82</v>
      </c>
      <c r="AW400" s="13" t="s">
        <v>33</v>
      </c>
      <c r="AX400" s="13" t="s">
        <v>80</v>
      </c>
      <c r="AY400" s="236" t="s">
        <v>120</v>
      </c>
    </row>
    <row r="401" s="2" customFormat="1" ht="16.5" customHeight="1">
      <c r="A401" s="41"/>
      <c r="B401" s="42"/>
      <c r="C401" s="269" t="s">
        <v>579</v>
      </c>
      <c r="D401" s="269" t="s">
        <v>252</v>
      </c>
      <c r="E401" s="270" t="s">
        <v>580</v>
      </c>
      <c r="F401" s="271" t="s">
        <v>581</v>
      </c>
      <c r="G401" s="272" t="s">
        <v>353</v>
      </c>
      <c r="H401" s="273">
        <v>3</v>
      </c>
      <c r="I401" s="274"/>
      <c r="J401" s="275">
        <f>ROUND(I401*H401,2)</f>
        <v>0</v>
      </c>
      <c r="K401" s="271" t="s">
        <v>126</v>
      </c>
      <c r="L401" s="276"/>
      <c r="M401" s="277" t="s">
        <v>19</v>
      </c>
      <c r="N401" s="278" t="s">
        <v>43</v>
      </c>
      <c r="O401" s="87"/>
      <c r="P401" s="216">
        <f>O401*H401</f>
        <v>0</v>
      </c>
      <c r="Q401" s="216">
        <v>0.0016999999999999999</v>
      </c>
      <c r="R401" s="216">
        <f>Q401*H401</f>
        <v>0.0050999999999999995</v>
      </c>
      <c r="S401" s="216">
        <v>0</v>
      </c>
      <c r="T401" s="217">
        <f>S401*H401</f>
        <v>0</v>
      </c>
      <c r="U401" s="41"/>
      <c r="V401" s="41"/>
      <c r="W401" s="41"/>
      <c r="X401" s="41"/>
      <c r="Y401" s="41"/>
      <c r="Z401" s="41"/>
      <c r="AA401" s="41"/>
      <c r="AB401" s="41"/>
      <c r="AC401" s="41"/>
      <c r="AD401" s="41"/>
      <c r="AE401" s="41"/>
      <c r="AR401" s="218" t="s">
        <v>166</v>
      </c>
      <c r="AT401" s="218" t="s">
        <v>252</v>
      </c>
      <c r="AU401" s="218" t="s">
        <v>82</v>
      </c>
      <c r="AY401" s="20" t="s">
        <v>120</v>
      </c>
      <c r="BE401" s="219">
        <f>IF(N401="základní",J401,0)</f>
        <v>0</v>
      </c>
      <c r="BF401" s="219">
        <f>IF(N401="snížená",J401,0)</f>
        <v>0</v>
      </c>
      <c r="BG401" s="219">
        <f>IF(N401="zákl. přenesená",J401,0)</f>
        <v>0</v>
      </c>
      <c r="BH401" s="219">
        <f>IF(N401="sníž. přenesená",J401,0)</f>
        <v>0</v>
      </c>
      <c r="BI401" s="219">
        <f>IF(N401="nulová",J401,0)</f>
        <v>0</v>
      </c>
      <c r="BJ401" s="20" t="s">
        <v>80</v>
      </c>
      <c r="BK401" s="219">
        <f>ROUND(I401*H401,2)</f>
        <v>0</v>
      </c>
      <c r="BL401" s="20" t="s">
        <v>127</v>
      </c>
      <c r="BM401" s="218" t="s">
        <v>582</v>
      </c>
    </row>
    <row r="402" s="2" customFormat="1" ht="24.15" customHeight="1">
      <c r="A402" s="41"/>
      <c r="B402" s="42"/>
      <c r="C402" s="207" t="s">
        <v>583</v>
      </c>
      <c r="D402" s="207" t="s">
        <v>122</v>
      </c>
      <c r="E402" s="208" t="s">
        <v>584</v>
      </c>
      <c r="F402" s="209" t="s">
        <v>585</v>
      </c>
      <c r="G402" s="210" t="s">
        <v>353</v>
      </c>
      <c r="H402" s="211">
        <v>2</v>
      </c>
      <c r="I402" s="212"/>
      <c r="J402" s="213">
        <f>ROUND(I402*H402,2)</f>
        <v>0</v>
      </c>
      <c r="K402" s="209" t="s">
        <v>19</v>
      </c>
      <c r="L402" s="47"/>
      <c r="M402" s="214" t="s">
        <v>19</v>
      </c>
      <c r="N402" s="215" t="s">
        <v>43</v>
      </c>
      <c r="O402" s="87"/>
      <c r="P402" s="216">
        <f>O402*H402</f>
        <v>0</v>
      </c>
      <c r="Q402" s="216">
        <v>0.10940999999999999</v>
      </c>
      <c r="R402" s="216">
        <f>Q402*H402</f>
        <v>0.21881999999999999</v>
      </c>
      <c r="S402" s="216">
        <v>0</v>
      </c>
      <c r="T402" s="217">
        <f>S402*H402</f>
        <v>0</v>
      </c>
      <c r="U402" s="41"/>
      <c r="V402" s="41"/>
      <c r="W402" s="41"/>
      <c r="X402" s="41"/>
      <c r="Y402" s="41"/>
      <c r="Z402" s="41"/>
      <c r="AA402" s="41"/>
      <c r="AB402" s="41"/>
      <c r="AC402" s="41"/>
      <c r="AD402" s="41"/>
      <c r="AE402" s="41"/>
      <c r="AR402" s="218" t="s">
        <v>127</v>
      </c>
      <c r="AT402" s="218" t="s">
        <v>122</v>
      </c>
      <c r="AU402" s="218" t="s">
        <v>82</v>
      </c>
      <c r="AY402" s="20" t="s">
        <v>120</v>
      </c>
      <c r="BE402" s="219">
        <f>IF(N402="základní",J402,0)</f>
        <v>0</v>
      </c>
      <c r="BF402" s="219">
        <f>IF(N402="snížená",J402,0)</f>
        <v>0</v>
      </c>
      <c r="BG402" s="219">
        <f>IF(N402="zákl. přenesená",J402,0)</f>
        <v>0</v>
      </c>
      <c r="BH402" s="219">
        <f>IF(N402="sníž. přenesená",J402,0)</f>
        <v>0</v>
      </c>
      <c r="BI402" s="219">
        <f>IF(N402="nulová",J402,0)</f>
        <v>0</v>
      </c>
      <c r="BJ402" s="20" t="s">
        <v>80</v>
      </c>
      <c r="BK402" s="219">
        <f>ROUND(I402*H402,2)</f>
        <v>0</v>
      </c>
      <c r="BL402" s="20" t="s">
        <v>127</v>
      </c>
      <c r="BM402" s="218" t="s">
        <v>586</v>
      </c>
    </row>
    <row r="403" s="13" customFormat="1">
      <c r="A403" s="13"/>
      <c r="B403" s="225"/>
      <c r="C403" s="226"/>
      <c r="D403" s="227" t="s">
        <v>131</v>
      </c>
      <c r="E403" s="228" t="s">
        <v>19</v>
      </c>
      <c r="F403" s="229" t="s">
        <v>82</v>
      </c>
      <c r="G403" s="226"/>
      <c r="H403" s="230">
        <v>2</v>
      </c>
      <c r="I403" s="231"/>
      <c r="J403" s="226"/>
      <c r="K403" s="226"/>
      <c r="L403" s="232"/>
      <c r="M403" s="233"/>
      <c r="N403" s="234"/>
      <c r="O403" s="234"/>
      <c r="P403" s="234"/>
      <c r="Q403" s="234"/>
      <c r="R403" s="234"/>
      <c r="S403" s="234"/>
      <c r="T403" s="235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236" t="s">
        <v>131</v>
      </c>
      <c r="AU403" s="236" t="s">
        <v>82</v>
      </c>
      <c r="AV403" s="13" t="s">
        <v>82</v>
      </c>
      <c r="AW403" s="13" t="s">
        <v>33</v>
      </c>
      <c r="AX403" s="13" t="s">
        <v>80</v>
      </c>
      <c r="AY403" s="236" t="s">
        <v>120</v>
      </c>
    </row>
    <row r="404" s="14" customFormat="1">
      <c r="A404" s="14"/>
      <c r="B404" s="237"/>
      <c r="C404" s="238"/>
      <c r="D404" s="227" t="s">
        <v>131</v>
      </c>
      <c r="E404" s="239" t="s">
        <v>19</v>
      </c>
      <c r="F404" s="240" t="s">
        <v>133</v>
      </c>
      <c r="G404" s="238"/>
      <c r="H404" s="239" t="s">
        <v>19</v>
      </c>
      <c r="I404" s="241"/>
      <c r="J404" s="238"/>
      <c r="K404" s="238"/>
      <c r="L404" s="242"/>
      <c r="M404" s="243"/>
      <c r="N404" s="244"/>
      <c r="O404" s="244"/>
      <c r="P404" s="244"/>
      <c r="Q404" s="244"/>
      <c r="R404" s="244"/>
      <c r="S404" s="244"/>
      <c r="T404" s="245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T404" s="246" t="s">
        <v>131</v>
      </c>
      <c r="AU404" s="246" t="s">
        <v>82</v>
      </c>
      <c r="AV404" s="14" t="s">
        <v>80</v>
      </c>
      <c r="AW404" s="14" t="s">
        <v>33</v>
      </c>
      <c r="AX404" s="14" t="s">
        <v>72</v>
      </c>
      <c r="AY404" s="246" t="s">
        <v>120</v>
      </c>
    </row>
    <row r="405" s="2" customFormat="1" ht="21.75" customHeight="1">
      <c r="A405" s="41"/>
      <c r="B405" s="42"/>
      <c r="C405" s="269" t="s">
        <v>587</v>
      </c>
      <c r="D405" s="269" t="s">
        <v>252</v>
      </c>
      <c r="E405" s="270" t="s">
        <v>588</v>
      </c>
      <c r="F405" s="271" t="s">
        <v>589</v>
      </c>
      <c r="G405" s="272" t="s">
        <v>353</v>
      </c>
      <c r="H405" s="273">
        <v>2</v>
      </c>
      <c r="I405" s="274"/>
      <c r="J405" s="275">
        <f>ROUND(I405*H405,2)</f>
        <v>0</v>
      </c>
      <c r="K405" s="271" t="s">
        <v>19</v>
      </c>
      <c r="L405" s="276"/>
      <c r="M405" s="277" t="s">
        <v>19</v>
      </c>
      <c r="N405" s="278" t="s">
        <v>43</v>
      </c>
      <c r="O405" s="87"/>
      <c r="P405" s="216">
        <f>O405*H405</f>
        <v>0</v>
      </c>
      <c r="Q405" s="216">
        <v>0.0025000000000000001</v>
      </c>
      <c r="R405" s="216">
        <f>Q405*H405</f>
        <v>0.0050000000000000001</v>
      </c>
      <c r="S405" s="216">
        <v>0</v>
      </c>
      <c r="T405" s="217">
        <f>S405*H405</f>
        <v>0</v>
      </c>
      <c r="U405" s="41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R405" s="218" t="s">
        <v>166</v>
      </c>
      <c r="AT405" s="218" t="s">
        <v>252</v>
      </c>
      <c r="AU405" s="218" t="s">
        <v>82</v>
      </c>
      <c r="AY405" s="20" t="s">
        <v>120</v>
      </c>
      <c r="BE405" s="219">
        <f>IF(N405="základní",J405,0)</f>
        <v>0</v>
      </c>
      <c r="BF405" s="219">
        <f>IF(N405="snížená",J405,0)</f>
        <v>0</v>
      </c>
      <c r="BG405" s="219">
        <f>IF(N405="zákl. přenesená",J405,0)</f>
        <v>0</v>
      </c>
      <c r="BH405" s="219">
        <f>IF(N405="sníž. přenesená",J405,0)</f>
        <v>0</v>
      </c>
      <c r="BI405" s="219">
        <f>IF(N405="nulová",J405,0)</f>
        <v>0</v>
      </c>
      <c r="BJ405" s="20" t="s">
        <v>80</v>
      </c>
      <c r="BK405" s="219">
        <f>ROUND(I405*H405,2)</f>
        <v>0</v>
      </c>
      <c r="BL405" s="20" t="s">
        <v>127</v>
      </c>
      <c r="BM405" s="218" t="s">
        <v>590</v>
      </c>
    </row>
    <row r="406" s="2" customFormat="1" ht="37.8" customHeight="1">
      <c r="A406" s="41"/>
      <c r="B406" s="42"/>
      <c r="C406" s="207" t="s">
        <v>591</v>
      </c>
      <c r="D406" s="207" t="s">
        <v>122</v>
      </c>
      <c r="E406" s="208" t="s">
        <v>592</v>
      </c>
      <c r="F406" s="209" t="s">
        <v>593</v>
      </c>
      <c r="G406" s="210" t="s">
        <v>125</v>
      </c>
      <c r="H406" s="211">
        <v>20.75</v>
      </c>
      <c r="I406" s="212"/>
      <c r="J406" s="213">
        <f>ROUND(I406*H406,2)</f>
        <v>0</v>
      </c>
      <c r="K406" s="209" t="s">
        <v>126</v>
      </c>
      <c r="L406" s="47"/>
      <c r="M406" s="214" t="s">
        <v>19</v>
      </c>
      <c r="N406" s="215" t="s">
        <v>43</v>
      </c>
      <c r="O406" s="87"/>
      <c r="P406" s="216">
        <f>O406*H406</f>
        <v>0</v>
      </c>
      <c r="Q406" s="216">
        <v>0.0016000000000000001</v>
      </c>
      <c r="R406" s="216">
        <f>Q406*H406</f>
        <v>0.0332</v>
      </c>
      <c r="S406" s="216">
        <v>0</v>
      </c>
      <c r="T406" s="217">
        <f>S406*H406</f>
        <v>0</v>
      </c>
      <c r="U406" s="41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R406" s="218" t="s">
        <v>127</v>
      </c>
      <c r="AT406" s="218" t="s">
        <v>122</v>
      </c>
      <c r="AU406" s="218" t="s">
        <v>82</v>
      </c>
      <c r="AY406" s="20" t="s">
        <v>120</v>
      </c>
      <c r="BE406" s="219">
        <f>IF(N406="základní",J406,0)</f>
        <v>0</v>
      </c>
      <c r="BF406" s="219">
        <f>IF(N406="snížená",J406,0)</f>
        <v>0</v>
      </c>
      <c r="BG406" s="219">
        <f>IF(N406="zákl. přenesená",J406,0)</f>
        <v>0</v>
      </c>
      <c r="BH406" s="219">
        <f>IF(N406="sníž. přenesená",J406,0)</f>
        <v>0</v>
      </c>
      <c r="BI406" s="219">
        <f>IF(N406="nulová",J406,0)</f>
        <v>0</v>
      </c>
      <c r="BJ406" s="20" t="s">
        <v>80</v>
      </c>
      <c r="BK406" s="219">
        <f>ROUND(I406*H406,2)</f>
        <v>0</v>
      </c>
      <c r="BL406" s="20" t="s">
        <v>127</v>
      </c>
      <c r="BM406" s="218" t="s">
        <v>594</v>
      </c>
    </row>
    <row r="407" s="2" customFormat="1">
      <c r="A407" s="41"/>
      <c r="B407" s="42"/>
      <c r="C407" s="43"/>
      <c r="D407" s="220" t="s">
        <v>129</v>
      </c>
      <c r="E407" s="43"/>
      <c r="F407" s="221" t="s">
        <v>595</v>
      </c>
      <c r="G407" s="43"/>
      <c r="H407" s="43"/>
      <c r="I407" s="222"/>
      <c r="J407" s="43"/>
      <c r="K407" s="43"/>
      <c r="L407" s="47"/>
      <c r="M407" s="223"/>
      <c r="N407" s="224"/>
      <c r="O407" s="87"/>
      <c r="P407" s="87"/>
      <c r="Q407" s="87"/>
      <c r="R407" s="87"/>
      <c r="S407" s="87"/>
      <c r="T407" s="88"/>
      <c r="U407" s="41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T407" s="20" t="s">
        <v>129</v>
      </c>
      <c r="AU407" s="20" t="s">
        <v>82</v>
      </c>
    </row>
    <row r="408" s="13" customFormat="1">
      <c r="A408" s="13"/>
      <c r="B408" s="225"/>
      <c r="C408" s="226"/>
      <c r="D408" s="227" t="s">
        <v>131</v>
      </c>
      <c r="E408" s="228" t="s">
        <v>19</v>
      </c>
      <c r="F408" s="229" t="s">
        <v>596</v>
      </c>
      <c r="G408" s="226"/>
      <c r="H408" s="230">
        <v>20.75</v>
      </c>
      <c r="I408" s="231"/>
      <c r="J408" s="226"/>
      <c r="K408" s="226"/>
      <c r="L408" s="232"/>
      <c r="M408" s="233"/>
      <c r="N408" s="234"/>
      <c r="O408" s="234"/>
      <c r="P408" s="234"/>
      <c r="Q408" s="234"/>
      <c r="R408" s="234"/>
      <c r="S408" s="234"/>
      <c r="T408" s="235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T408" s="236" t="s">
        <v>131</v>
      </c>
      <c r="AU408" s="236" t="s">
        <v>82</v>
      </c>
      <c r="AV408" s="13" t="s">
        <v>82</v>
      </c>
      <c r="AW408" s="13" t="s">
        <v>33</v>
      </c>
      <c r="AX408" s="13" t="s">
        <v>80</v>
      </c>
      <c r="AY408" s="236" t="s">
        <v>120</v>
      </c>
    </row>
    <row r="409" s="14" customFormat="1">
      <c r="A409" s="14"/>
      <c r="B409" s="237"/>
      <c r="C409" s="238"/>
      <c r="D409" s="227" t="s">
        <v>131</v>
      </c>
      <c r="E409" s="239" t="s">
        <v>19</v>
      </c>
      <c r="F409" s="240" t="s">
        <v>133</v>
      </c>
      <c r="G409" s="238"/>
      <c r="H409" s="239" t="s">
        <v>19</v>
      </c>
      <c r="I409" s="241"/>
      <c r="J409" s="238"/>
      <c r="K409" s="238"/>
      <c r="L409" s="242"/>
      <c r="M409" s="243"/>
      <c r="N409" s="244"/>
      <c r="O409" s="244"/>
      <c r="P409" s="244"/>
      <c r="Q409" s="244"/>
      <c r="R409" s="244"/>
      <c r="S409" s="244"/>
      <c r="T409" s="245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T409" s="246" t="s">
        <v>131</v>
      </c>
      <c r="AU409" s="246" t="s">
        <v>82</v>
      </c>
      <c r="AV409" s="14" t="s">
        <v>80</v>
      </c>
      <c r="AW409" s="14" t="s">
        <v>33</v>
      </c>
      <c r="AX409" s="14" t="s">
        <v>72</v>
      </c>
      <c r="AY409" s="246" t="s">
        <v>120</v>
      </c>
    </row>
    <row r="410" s="2" customFormat="1" ht="66.75" customHeight="1">
      <c r="A410" s="41"/>
      <c r="B410" s="42"/>
      <c r="C410" s="207" t="s">
        <v>597</v>
      </c>
      <c r="D410" s="207" t="s">
        <v>122</v>
      </c>
      <c r="E410" s="208" t="s">
        <v>598</v>
      </c>
      <c r="F410" s="209" t="s">
        <v>599</v>
      </c>
      <c r="G410" s="210" t="s">
        <v>181</v>
      </c>
      <c r="H410" s="211">
        <v>53</v>
      </c>
      <c r="I410" s="212"/>
      <c r="J410" s="213">
        <f>ROUND(I410*H410,2)</f>
        <v>0</v>
      </c>
      <c r="K410" s="209" t="s">
        <v>126</v>
      </c>
      <c r="L410" s="47"/>
      <c r="M410" s="214" t="s">
        <v>19</v>
      </c>
      <c r="N410" s="215" t="s">
        <v>43</v>
      </c>
      <c r="O410" s="87"/>
      <c r="P410" s="216">
        <f>O410*H410</f>
        <v>0</v>
      </c>
      <c r="Q410" s="216">
        <v>0.080879999999999994</v>
      </c>
      <c r="R410" s="216">
        <f>Q410*H410</f>
        <v>4.2866399999999993</v>
      </c>
      <c r="S410" s="216">
        <v>0</v>
      </c>
      <c r="T410" s="217">
        <f>S410*H410</f>
        <v>0</v>
      </c>
      <c r="U410" s="41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R410" s="218" t="s">
        <v>127</v>
      </c>
      <c r="AT410" s="218" t="s">
        <v>122</v>
      </c>
      <c r="AU410" s="218" t="s">
        <v>82</v>
      </c>
      <c r="AY410" s="20" t="s">
        <v>120</v>
      </c>
      <c r="BE410" s="219">
        <f>IF(N410="základní",J410,0)</f>
        <v>0</v>
      </c>
      <c r="BF410" s="219">
        <f>IF(N410="snížená",J410,0)</f>
        <v>0</v>
      </c>
      <c r="BG410" s="219">
        <f>IF(N410="zákl. přenesená",J410,0)</f>
        <v>0</v>
      </c>
      <c r="BH410" s="219">
        <f>IF(N410="sníž. přenesená",J410,0)</f>
        <v>0</v>
      </c>
      <c r="BI410" s="219">
        <f>IF(N410="nulová",J410,0)</f>
        <v>0</v>
      </c>
      <c r="BJ410" s="20" t="s">
        <v>80</v>
      </c>
      <c r="BK410" s="219">
        <f>ROUND(I410*H410,2)</f>
        <v>0</v>
      </c>
      <c r="BL410" s="20" t="s">
        <v>127</v>
      </c>
      <c r="BM410" s="218" t="s">
        <v>600</v>
      </c>
    </row>
    <row r="411" s="2" customFormat="1">
      <c r="A411" s="41"/>
      <c r="B411" s="42"/>
      <c r="C411" s="43"/>
      <c r="D411" s="220" t="s">
        <v>129</v>
      </c>
      <c r="E411" s="43"/>
      <c r="F411" s="221" t="s">
        <v>601</v>
      </c>
      <c r="G411" s="43"/>
      <c r="H411" s="43"/>
      <c r="I411" s="222"/>
      <c r="J411" s="43"/>
      <c r="K411" s="43"/>
      <c r="L411" s="47"/>
      <c r="M411" s="223"/>
      <c r="N411" s="224"/>
      <c r="O411" s="87"/>
      <c r="P411" s="87"/>
      <c r="Q411" s="87"/>
      <c r="R411" s="87"/>
      <c r="S411" s="87"/>
      <c r="T411" s="88"/>
      <c r="U411" s="41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T411" s="20" t="s">
        <v>129</v>
      </c>
      <c r="AU411" s="20" t="s">
        <v>82</v>
      </c>
    </row>
    <row r="412" s="13" customFormat="1">
      <c r="A412" s="13"/>
      <c r="B412" s="225"/>
      <c r="C412" s="226"/>
      <c r="D412" s="227" t="s">
        <v>131</v>
      </c>
      <c r="E412" s="228" t="s">
        <v>19</v>
      </c>
      <c r="F412" s="229" t="s">
        <v>422</v>
      </c>
      <c r="G412" s="226"/>
      <c r="H412" s="230">
        <v>53</v>
      </c>
      <c r="I412" s="231"/>
      <c r="J412" s="226"/>
      <c r="K412" s="226"/>
      <c r="L412" s="232"/>
      <c r="M412" s="233"/>
      <c r="N412" s="234"/>
      <c r="O412" s="234"/>
      <c r="P412" s="234"/>
      <c r="Q412" s="234"/>
      <c r="R412" s="234"/>
      <c r="S412" s="234"/>
      <c r="T412" s="235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236" t="s">
        <v>131</v>
      </c>
      <c r="AU412" s="236" t="s">
        <v>82</v>
      </c>
      <c r="AV412" s="13" t="s">
        <v>82</v>
      </c>
      <c r="AW412" s="13" t="s">
        <v>33</v>
      </c>
      <c r="AX412" s="13" t="s">
        <v>80</v>
      </c>
      <c r="AY412" s="236" t="s">
        <v>120</v>
      </c>
    </row>
    <row r="413" s="14" customFormat="1">
      <c r="A413" s="14"/>
      <c r="B413" s="237"/>
      <c r="C413" s="238"/>
      <c r="D413" s="227" t="s">
        <v>131</v>
      </c>
      <c r="E413" s="239" t="s">
        <v>19</v>
      </c>
      <c r="F413" s="240" t="s">
        <v>133</v>
      </c>
      <c r="G413" s="238"/>
      <c r="H413" s="239" t="s">
        <v>19</v>
      </c>
      <c r="I413" s="241"/>
      <c r="J413" s="238"/>
      <c r="K413" s="238"/>
      <c r="L413" s="242"/>
      <c r="M413" s="243"/>
      <c r="N413" s="244"/>
      <c r="O413" s="244"/>
      <c r="P413" s="244"/>
      <c r="Q413" s="244"/>
      <c r="R413" s="244"/>
      <c r="S413" s="244"/>
      <c r="T413" s="245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T413" s="246" t="s">
        <v>131</v>
      </c>
      <c r="AU413" s="246" t="s">
        <v>82</v>
      </c>
      <c r="AV413" s="14" t="s">
        <v>80</v>
      </c>
      <c r="AW413" s="14" t="s">
        <v>33</v>
      </c>
      <c r="AX413" s="14" t="s">
        <v>72</v>
      </c>
      <c r="AY413" s="246" t="s">
        <v>120</v>
      </c>
    </row>
    <row r="414" s="2" customFormat="1" ht="16.5" customHeight="1">
      <c r="A414" s="41"/>
      <c r="B414" s="42"/>
      <c r="C414" s="269" t="s">
        <v>602</v>
      </c>
      <c r="D414" s="269" t="s">
        <v>252</v>
      </c>
      <c r="E414" s="270" t="s">
        <v>603</v>
      </c>
      <c r="F414" s="271" t="s">
        <v>604</v>
      </c>
      <c r="G414" s="272" t="s">
        <v>181</v>
      </c>
      <c r="H414" s="273">
        <v>54.060000000000002</v>
      </c>
      <c r="I414" s="274"/>
      <c r="J414" s="275">
        <f>ROUND(I414*H414,2)</f>
        <v>0</v>
      </c>
      <c r="K414" s="271" t="s">
        <v>126</v>
      </c>
      <c r="L414" s="276"/>
      <c r="M414" s="277" t="s">
        <v>19</v>
      </c>
      <c r="N414" s="278" t="s">
        <v>43</v>
      </c>
      <c r="O414" s="87"/>
      <c r="P414" s="216">
        <f>O414*H414</f>
        <v>0</v>
      </c>
      <c r="Q414" s="216">
        <v>0.045999999999999999</v>
      </c>
      <c r="R414" s="216">
        <f>Q414*H414</f>
        <v>2.4867599999999999</v>
      </c>
      <c r="S414" s="216">
        <v>0</v>
      </c>
      <c r="T414" s="217">
        <f>S414*H414</f>
        <v>0</v>
      </c>
      <c r="U414" s="41"/>
      <c r="V414" s="41"/>
      <c r="W414" s="41"/>
      <c r="X414" s="41"/>
      <c r="Y414" s="41"/>
      <c r="Z414" s="41"/>
      <c r="AA414" s="41"/>
      <c r="AB414" s="41"/>
      <c r="AC414" s="41"/>
      <c r="AD414" s="41"/>
      <c r="AE414" s="41"/>
      <c r="AR414" s="218" t="s">
        <v>166</v>
      </c>
      <c r="AT414" s="218" t="s">
        <v>252</v>
      </c>
      <c r="AU414" s="218" t="s">
        <v>82</v>
      </c>
      <c r="AY414" s="20" t="s">
        <v>120</v>
      </c>
      <c r="BE414" s="219">
        <f>IF(N414="základní",J414,0)</f>
        <v>0</v>
      </c>
      <c r="BF414" s="219">
        <f>IF(N414="snížená",J414,0)</f>
        <v>0</v>
      </c>
      <c r="BG414" s="219">
        <f>IF(N414="zákl. přenesená",J414,0)</f>
        <v>0</v>
      </c>
      <c r="BH414" s="219">
        <f>IF(N414="sníž. přenesená",J414,0)</f>
        <v>0</v>
      </c>
      <c r="BI414" s="219">
        <f>IF(N414="nulová",J414,0)</f>
        <v>0</v>
      </c>
      <c r="BJ414" s="20" t="s">
        <v>80</v>
      </c>
      <c r="BK414" s="219">
        <f>ROUND(I414*H414,2)</f>
        <v>0</v>
      </c>
      <c r="BL414" s="20" t="s">
        <v>127</v>
      </c>
      <c r="BM414" s="218" t="s">
        <v>605</v>
      </c>
    </row>
    <row r="415" s="13" customFormat="1">
      <c r="A415" s="13"/>
      <c r="B415" s="225"/>
      <c r="C415" s="226"/>
      <c r="D415" s="227" t="s">
        <v>131</v>
      </c>
      <c r="E415" s="226"/>
      <c r="F415" s="229" t="s">
        <v>606</v>
      </c>
      <c r="G415" s="226"/>
      <c r="H415" s="230">
        <v>54.060000000000002</v>
      </c>
      <c r="I415" s="231"/>
      <c r="J415" s="226"/>
      <c r="K415" s="226"/>
      <c r="L415" s="232"/>
      <c r="M415" s="233"/>
      <c r="N415" s="234"/>
      <c r="O415" s="234"/>
      <c r="P415" s="234"/>
      <c r="Q415" s="234"/>
      <c r="R415" s="234"/>
      <c r="S415" s="234"/>
      <c r="T415" s="235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T415" s="236" t="s">
        <v>131</v>
      </c>
      <c r="AU415" s="236" t="s">
        <v>82</v>
      </c>
      <c r="AV415" s="13" t="s">
        <v>82</v>
      </c>
      <c r="AW415" s="13" t="s">
        <v>4</v>
      </c>
      <c r="AX415" s="13" t="s">
        <v>80</v>
      </c>
      <c r="AY415" s="236" t="s">
        <v>120</v>
      </c>
    </row>
    <row r="416" s="2" customFormat="1" ht="37.8" customHeight="1">
      <c r="A416" s="41"/>
      <c r="B416" s="42"/>
      <c r="C416" s="207" t="s">
        <v>607</v>
      </c>
      <c r="D416" s="207" t="s">
        <v>122</v>
      </c>
      <c r="E416" s="208" t="s">
        <v>608</v>
      </c>
      <c r="F416" s="209" t="s">
        <v>609</v>
      </c>
      <c r="G416" s="210" t="s">
        <v>125</v>
      </c>
      <c r="H416" s="211">
        <v>20.75</v>
      </c>
      <c r="I416" s="212"/>
      <c r="J416" s="213">
        <f>ROUND(I416*H416,2)</f>
        <v>0</v>
      </c>
      <c r="K416" s="209" t="s">
        <v>126</v>
      </c>
      <c r="L416" s="47"/>
      <c r="M416" s="214" t="s">
        <v>19</v>
      </c>
      <c r="N416" s="215" t="s">
        <v>43</v>
      </c>
      <c r="O416" s="87"/>
      <c r="P416" s="216">
        <f>O416*H416</f>
        <v>0</v>
      </c>
      <c r="Q416" s="216">
        <v>1.0000000000000001E-05</v>
      </c>
      <c r="R416" s="216">
        <f>Q416*H416</f>
        <v>0.00020750000000000003</v>
      </c>
      <c r="S416" s="216">
        <v>0</v>
      </c>
      <c r="T416" s="217">
        <f>S416*H416</f>
        <v>0</v>
      </c>
      <c r="U416" s="41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R416" s="218" t="s">
        <v>127</v>
      </c>
      <c r="AT416" s="218" t="s">
        <v>122</v>
      </c>
      <c r="AU416" s="218" t="s">
        <v>82</v>
      </c>
      <c r="AY416" s="20" t="s">
        <v>120</v>
      </c>
      <c r="BE416" s="219">
        <f>IF(N416="základní",J416,0)</f>
        <v>0</v>
      </c>
      <c r="BF416" s="219">
        <f>IF(N416="snížená",J416,0)</f>
        <v>0</v>
      </c>
      <c r="BG416" s="219">
        <f>IF(N416="zákl. přenesená",J416,0)</f>
        <v>0</v>
      </c>
      <c r="BH416" s="219">
        <f>IF(N416="sníž. přenesená",J416,0)</f>
        <v>0</v>
      </c>
      <c r="BI416" s="219">
        <f>IF(N416="nulová",J416,0)</f>
        <v>0</v>
      </c>
      <c r="BJ416" s="20" t="s">
        <v>80</v>
      </c>
      <c r="BK416" s="219">
        <f>ROUND(I416*H416,2)</f>
        <v>0</v>
      </c>
      <c r="BL416" s="20" t="s">
        <v>127</v>
      </c>
      <c r="BM416" s="218" t="s">
        <v>610</v>
      </c>
    </row>
    <row r="417" s="2" customFormat="1">
      <c r="A417" s="41"/>
      <c r="B417" s="42"/>
      <c r="C417" s="43"/>
      <c r="D417" s="220" t="s">
        <v>129</v>
      </c>
      <c r="E417" s="43"/>
      <c r="F417" s="221" t="s">
        <v>611</v>
      </c>
      <c r="G417" s="43"/>
      <c r="H417" s="43"/>
      <c r="I417" s="222"/>
      <c r="J417" s="43"/>
      <c r="K417" s="43"/>
      <c r="L417" s="47"/>
      <c r="M417" s="223"/>
      <c r="N417" s="224"/>
      <c r="O417" s="87"/>
      <c r="P417" s="87"/>
      <c r="Q417" s="87"/>
      <c r="R417" s="87"/>
      <c r="S417" s="87"/>
      <c r="T417" s="88"/>
      <c r="U417" s="41"/>
      <c r="V417" s="41"/>
      <c r="W417" s="41"/>
      <c r="X417" s="41"/>
      <c r="Y417" s="41"/>
      <c r="Z417" s="41"/>
      <c r="AA417" s="41"/>
      <c r="AB417" s="41"/>
      <c r="AC417" s="41"/>
      <c r="AD417" s="41"/>
      <c r="AE417" s="41"/>
      <c r="AT417" s="20" t="s">
        <v>129</v>
      </c>
      <c r="AU417" s="20" t="s">
        <v>82</v>
      </c>
    </row>
    <row r="418" s="2" customFormat="1" ht="49.05" customHeight="1">
      <c r="A418" s="41"/>
      <c r="B418" s="42"/>
      <c r="C418" s="207" t="s">
        <v>612</v>
      </c>
      <c r="D418" s="207" t="s">
        <v>122</v>
      </c>
      <c r="E418" s="208" t="s">
        <v>613</v>
      </c>
      <c r="F418" s="209" t="s">
        <v>614</v>
      </c>
      <c r="G418" s="210" t="s">
        <v>181</v>
      </c>
      <c r="H418" s="211">
        <v>75</v>
      </c>
      <c r="I418" s="212"/>
      <c r="J418" s="213">
        <f>ROUND(I418*H418,2)</f>
        <v>0</v>
      </c>
      <c r="K418" s="209" t="s">
        <v>126</v>
      </c>
      <c r="L418" s="47"/>
      <c r="M418" s="214" t="s">
        <v>19</v>
      </c>
      <c r="N418" s="215" t="s">
        <v>43</v>
      </c>
      <c r="O418" s="87"/>
      <c r="P418" s="216">
        <f>O418*H418</f>
        <v>0</v>
      </c>
      <c r="Q418" s="216">
        <v>0.16850000000000001</v>
      </c>
      <c r="R418" s="216">
        <f>Q418*H418</f>
        <v>12.637500000000001</v>
      </c>
      <c r="S418" s="216">
        <v>0</v>
      </c>
      <c r="T418" s="217">
        <f>S418*H418</f>
        <v>0</v>
      </c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R418" s="218" t="s">
        <v>127</v>
      </c>
      <c r="AT418" s="218" t="s">
        <v>122</v>
      </c>
      <c r="AU418" s="218" t="s">
        <v>82</v>
      </c>
      <c r="AY418" s="20" t="s">
        <v>120</v>
      </c>
      <c r="BE418" s="219">
        <f>IF(N418="základní",J418,0)</f>
        <v>0</v>
      </c>
      <c r="BF418" s="219">
        <f>IF(N418="snížená",J418,0)</f>
        <v>0</v>
      </c>
      <c r="BG418" s="219">
        <f>IF(N418="zákl. přenesená",J418,0)</f>
        <v>0</v>
      </c>
      <c r="BH418" s="219">
        <f>IF(N418="sníž. přenesená",J418,0)</f>
        <v>0</v>
      </c>
      <c r="BI418" s="219">
        <f>IF(N418="nulová",J418,0)</f>
        <v>0</v>
      </c>
      <c r="BJ418" s="20" t="s">
        <v>80</v>
      </c>
      <c r="BK418" s="219">
        <f>ROUND(I418*H418,2)</f>
        <v>0</v>
      </c>
      <c r="BL418" s="20" t="s">
        <v>127</v>
      </c>
      <c r="BM418" s="218" t="s">
        <v>615</v>
      </c>
    </row>
    <row r="419" s="2" customFormat="1">
      <c r="A419" s="41"/>
      <c r="B419" s="42"/>
      <c r="C419" s="43"/>
      <c r="D419" s="220" t="s">
        <v>129</v>
      </c>
      <c r="E419" s="43"/>
      <c r="F419" s="221" t="s">
        <v>616</v>
      </c>
      <c r="G419" s="43"/>
      <c r="H419" s="43"/>
      <c r="I419" s="222"/>
      <c r="J419" s="43"/>
      <c r="K419" s="43"/>
      <c r="L419" s="47"/>
      <c r="M419" s="223"/>
      <c r="N419" s="224"/>
      <c r="O419" s="87"/>
      <c r="P419" s="87"/>
      <c r="Q419" s="87"/>
      <c r="R419" s="87"/>
      <c r="S419" s="87"/>
      <c r="T419" s="88"/>
      <c r="U419" s="41"/>
      <c r="V419" s="41"/>
      <c r="W419" s="41"/>
      <c r="X419" s="41"/>
      <c r="Y419" s="41"/>
      <c r="Z419" s="41"/>
      <c r="AA419" s="41"/>
      <c r="AB419" s="41"/>
      <c r="AC419" s="41"/>
      <c r="AD419" s="41"/>
      <c r="AE419" s="41"/>
      <c r="AT419" s="20" t="s">
        <v>129</v>
      </c>
      <c r="AU419" s="20" t="s">
        <v>82</v>
      </c>
    </row>
    <row r="420" s="13" customFormat="1">
      <c r="A420" s="13"/>
      <c r="B420" s="225"/>
      <c r="C420" s="226"/>
      <c r="D420" s="227" t="s">
        <v>131</v>
      </c>
      <c r="E420" s="228" t="s">
        <v>19</v>
      </c>
      <c r="F420" s="229" t="s">
        <v>617</v>
      </c>
      <c r="G420" s="226"/>
      <c r="H420" s="230">
        <v>75</v>
      </c>
      <c r="I420" s="231"/>
      <c r="J420" s="226"/>
      <c r="K420" s="226"/>
      <c r="L420" s="232"/>
      <c r="M420" s="233"/>
      <c r="N420" s="234"/>
      <c r="O420" s="234"/>
      <c r="P420" s="234"/>
      <c r="Q420" s="234"/>
      <c r="R420" s="234"/>
      <c r="S420" s="234"/>
      <c r="T420" s="235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T420" s="236" t="s">
        <v>131</v>
      </c>
      <c r="AU420" s="236" t="s">
        <v>82</v>
      </c>
      <c r="AV420" s="13" t="s">
        <v>82</v>
      </c>
      <c r="AW420" s="13" t="s">
        <v>33</v>
      </c>
      <c r="AX420" s="13" t="s">
        <v>80</v>
      </c>
      <c r="AY420" s="236" t="s">
        <v>120</v>
      </c>
    </row>
    <row r="421" s="14" customFormat="1">
      <c r="A421" s="14"/>
      <c r="B421" s="237"/>
      <c r="C421" s="238"/>
      <c r="D421" s="227" t="s">
        <v>131</v>
      </c>
      <c r="E421" s="239" t="s">
        <v>19</v>
      </c>
      <c r="F421" s="240" t="s">
        <v>133</v>
      </c>
      <c r="G421" s="238"/>
      <c r="H421" s="239" t="s">
        <v>19</v>
      </c>
      <c r="I421" s="241"/>
      <c r="J421" s="238"/>
      <c r="K421" s="238"/>
      <c r="L421" s="242"/>
      <c r="M421" s="243"/>
      <c r="N421" s="244"/>
      <c r="O421" s="244"/>
      <c r="P421" s="244"/>
      <c r="Q421" s="244"/>
      <c r="R421" s="244"/>
      <c r="S421" s="244"/>
      <c r="T421" s="245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T421" s="246" t="s">
        <v>131</v>
      </c>
      <c r="AU421" s="246" t="s">
        <v>82</v>
      </c>
      <c r="AV421" s="14" t="s">
        <v>80</v>
      </c>
      <c r="AW421" s="14" t="s">
        <v>33</v>
      </c>
      <c r="AX421" s="14" t="s">
        <v>72</v>
      </c>
      <c r="AY421" s="246" t="s">
        <v>120</v>
      </c>
    </row>
    <row r="422" s="2" customFormat="1" ht="16.5" customHeight="1">
      <c r="A422" s="41"/>
      <c r="B422" s="42"/>
      <c r="C422" s="269" t="s">
        <v>618</v>
      </c>
      <c r="D422" s="269" t="s">
        <v>252</v>
      </c>
      <c r="E422" s="270" t="s">
        <v>619</v>
      </c>
      <c r="F422" s="271" t="s">
        <v>620</v>
      </c>
      <c r="G422" s="272" t="s">
        <v>181</v>
      </c>
      <c r="H422" s="273">
        <v>65.790000000000006</v>
      </c>
      <c r="I422" s="274"/>
      <c r="J422" s="275">
        <f>ROUND(I422*H422,2)</f>
        <v>0</v>
      </c>
      <c r="K422" s="271" t="s">
        <v>126</v>
      </c>
      <c r="L422" s="276"/>
      <c r="M422" s="277" t="s">
        <v>19</v>
      </c>
      <c r="N422" s="278" t="s">
        <v>43</v>
      </c>
      <c r="O422" s="87"/>
      <c r="P422" s="216">
        <f>O422*H422</f>
        <v>0</v>
      </c>
      <c r="Q422" s="216">
        <v>0.080000000000000002</v>
      </c>
      <c r="R422" s="216">
        <f>Q422*H422</f>
        <v>5.2632000000000003</v>
      </c>
      <c r="S422" s="216">
        <v>0</v>
      </c>
      <c r="T422" s="217">
        <f>S422*H422</f>
        <v>0</v>
      </c>
      <c r="U422" s="41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R422" s="218" t="s">
        <v>166</v>
      </c>
      <c r="AT422" s="218" t="s">
        <v>252</v>
      </c>
      <c r="AU422" s="218" t="s">
        <v>82</v>
      </c>
      <c r="AY422" s="20" t="s">
        <v>120</v>
      </c>
      <c r="BE422" s="219">
        <f>IF(N422="základní",J422,0)</f>
        <v>0</v>
      </c>
      <c r="BF422" s="219">
        <f>IF(N422="snížená",J422,0)</f>
        <v>0</v>
      </c>
      <c r="BG422" s="219">
        <f>IF(N422="zákl. přenesená",J422,0)</f>
        <v>0</v>
      </c>
      <c r="BH422" s="219">
        <f>IF(N422="sníž. přenesená",J422,0)</f>
        <v>0</v>
      </c>
      <c r="BI422" s="219">
        <f>IF(N422="nulová",J422,0)</f>
        <v>0</v>
      </c>
      <c r="BJ422" s="20" t="s">
        <v>80</v>
      </c>
      <c r="BK422" s="219">
        <f>ROUND(I422*H422,2)</f>
        <v>0</v>
      </c>
      <c r="BL422" s="20" t="s">
        <v>127</v>
      </c>
      <c r="BM422" s="218" t="s">
        <v>621</v>
      </c>
    </row>
    <row r="423" s="13" customFormat="1">
      <c r="A423" s="13"/>
      <c r="B423" s="225"/>
      <c r="C423" s="226"/>
      <c r="D423" s="227" t="s">
        <v>131</v>
      </c>
      <c r="E423" s="226"/>
      <c r="F423" s="229" t="s">
        <v>622</v>
      </c>
      <c r="G423" s="226"/>
      <c r="H423" s="230">
        <v>65.790000000000006</v>
      </c>
      <c r="I423" s="231"/>
      <c r="J423" s="226"/>
      <c r="K423" s="226"/>
      <c r="L423" s="232"/>
      <c r="M423" s="233"/>
      <c r="N423" s="234"/>
      <c r="O423" s="234"/>
      <c r="P423" s="234"/>
      <c r="Q423" s="234"/>
      <c r="R423" s="234"/>
      <c r="S423" s="234"/>
      <c r="T423" s="235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T423" s="236" t="s">
        <v>131</v>
      </c>
      <c r="AU423" s="236" t="s">
        <v>82</v>
      </c>
      <c r="AV423" s="13" t="s">
        <v>82</v>
      </c>
      <c r="AW423" s="13" t="s">
        <v>4</v>
      </c>
      <c r="AX423" s="13" t="s">
        <v>80</v>
      </c>
      <c r="AY423" s="236" t="s">
        <v>120</v>
      </c>
    </row>
    <row r="424" s="2" customFormat="1" ht="24.15" customHeight="1">
      <c r="A424" s="41"/>
      <c r="B424" s="42"/>
      <c r="C424" s="269" t="s">
        <v>623</v>
      </c>
      <c r="D424" s="269" t="s">
        <v>252</v>
      </c>
      <c r="E424" s="270" t="s">
        <v>624</v>
      </c>
      <c r="F424" s="271" t="s">
        <v>625</v>
      </c>
      <c r="G424" s="272" t="s">
        <v>181</v>
      </c>
      <c r="H424" s="273">
        <v>7.5750000000000002</v>
      </c>
      <c r="I424" s="274"/>
      <c r="J424" s="275">
        <f>ROUND(I424*H424,2)</f>
        <v>0</v>
      </c>
      <c r="K424" s="271" t="s">
        <v>126</v>
      </c>
      <c r="L424" s="276"/>
      <c r="M424" s="277" t="s">
        <v>19</v>
      </c>
      <c r="N424" s="278" t="s">
        <v>43</v>
      </c>
      <c r="O424" s="87"/>
      <c r="P424" s="216">
        <f>O424*H424</f>
        <v>0</v>
      </c>
      <c r="Q424" s="216">
        <v>0.048300000000000003</v>
      </c>
      <c r="R424" s="216">
        <f>Q424*H424</f>
        <v>0.36587250000000004</v>
      </c>
      <c r="S424" s="216">
        <v>0</v>
      </c>
      <c r="T424" s="217">
        <f>S424*H424</f>
        <v>0</v>
      </c>
      <c r="U424" s="41"/>
      <c r="V424" s="41"/>
      <c r="W424" s="41"/>
      <c r="X424" s="41"/>
      <c r="Y424" s="41"/>
      <c r="Z424" s="41"/>
      <c r="AA424" s="41"/>
      <c r="AB424" s="41"/>
      <c r="AC424" s="41"/>
      <c r="AD424" s="41"/>
      <c r="AE424" s="41"/>
      <c r="AR424" s="218" t="s">
        <v>166</v>
      </c>
      <c r="AT424" s="218" t="s">
        <v>252</v>
      </c>
      <c r="AU424" s="218" t="s">
        <v>82</v>
      </c>
      <c r="AY424" s="20" t="s">
        <v>120</v>
      </c>
      <c r="BE424" s="219">
        <f>IF(N424="základní",J424,0)</f>
        <v>0</v>
      </c>
      <c r="BF424" s="219">
        <f>IF(N424="snížená",J424,0)</f>
        <v>0</v>
      </c>
      <c r="BG424" s="219">
        <f>IF(N424="zákl. přenesená",J424,0)</f>
        <v>0</v>
      </c>
      <c r="BH424" s="219">
        <f>IF(N424="sníž. přenesená",J424,0)</f>
        <v>0</v>
      </c>
      <c r="BI424" s="219">
        <f>IF(N424="nulová",J424,0)</f>
        <v>0</v>
      </c>
      <c r="BJ424" s="20" t="s">
        <v>80</v>
      </c>
      <c r="BK424" s="219">
        <f>ROUND(I424*H424,2)</f>
        <v>0</v>
      </c>
      <c r="BL424" s="20" t="s">
        <v>127</v>
      </c>
      <c r="BM424" s="218" t="s">
        <v>626</v>
      </c>
    </row>
    <row r="425" s="13" customFormat="1">
      <c r="A425" s="13"/>
      <c r="B425" s="225"/>
      <c r="C425" s="226"/>
      <c r="D425" s="227" t="s">
        <v>131</v>
      </c>
      <c r="E425" s="226"/>
      <c r="F425" s="229" t="s">
        <v>627</v>
      </c>
      <c r="G425" s="226"/>
      <c r="H425" s="230">
        <v>7.5750000000000002</v>
      </c>
      <c r="I425" s="231"/>
      <c r="J425" s="226"/>
      <c r="K425" s="226"/>
      <c r="L425" s="232"/>
      <c r="M425" s="233"/>
      <c r="N425" s="234"/>
      <c r="O425" s="234"/>
      <c r="P425" s="234"/>
      <c r="Q425" s="234"/>
      <c r="R425" s="234"/>
      <c r="S425" s="234"/>
      <c r="T425" s="235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T425" s="236" t="s">
        <v>131</v>
      </c>
      <c r="AU425" s="236" t="s">
        <v>82</v>
      </c>
      <c r="AV425" s="13" t="s">
        <v>82</v>
      </c>
      <c r="AW425" s="13" t="s">
        <v>4</v>
      </c>
      <c r="AX425" s="13" t="s">
        <v>80</v>
      </c>
      <c r="AY425" s="236" t="s">
        <v>120</v>
      </c>
    </row>
    <row r="426" s="2" customFormat="1" ht="24.15" customHeight="1">
      <c r="A426" s="41"/>
      <c r="B426" s="42"/>
      <c r="C426" s="269" t="s">
        <v>628</v>
      </c>
      <c r="D426" s="269" t="s">
        <v>252</v>
      </c>
      <c r="E426" s="270" t="s">
        <v>629</v>
      </c>
      <c r="F426" s="271" t="s">
        <v>630</v>
      </c>
      <c r="G426" s="272" t="s">
        <v>181</v>
      </c>
      <c r="H426" s="273">
        <v>3.0299999999999998</v>
      </c>
      <c r="I426" s="274"/>
      <c r="J426" s="275">
        <f>ROUND(I426*H426,2)</f>
        <v>0</v>
      </c>
      <c r="K426" s="271" t="s">
        <v>126</v>
      </c>
      <c r="L426" s="276"/>
      <c r="M426" s="277" t="s">
        <v>19</v>
      </c>
      <c r="N426" s="278" t="s">
        <v>43</v>
      </c>
      <c r="O426" s="87"/>
      <c r="P426" s="216">
        <f>O426*H426</f>
        <v>0</v>
      </c>
      <c r="Q426" s="216">
        <v>0.065670000000000006</v>
      </c>
      <c r="R426" s="216">
        <f>Q426*H426</f>
        <v>0.19898009999999999</v>
      </c>
      <c r="S426" s="216">
        <v>0</v>
      </c>
      <c r="T426" s="217">
        <f>S426*H426</f>
        <v>0</v>
      </c>
      <c r="U426" s="41"/>
      <c r="V426" s="41"/>
      <c r="W426" s="41"/>
      <c r="X426" s="41"/>
      <c r="Y426" s="41"/>
      <c r="Z426" s="41"/>
      <c r="AA426" s="41"/>
      <c r="AB426" s="41"/>
      <c r="AC426" s="41"/>
      <c r="AD426" s="41"/>
      <c r="AE426" s="41"/>
      <c r="AR426" s="218" t="s">
        <v>166</v>
      </c>
      <c r="AT426" s="218" t="s">
        <v>252</v>
      </c>
      <c r="AU426" s="218" t="s">
        <v>82</v>
      </c>
      <c r="AY426" s="20" t="s">
        <v>120</v>
      </c>
      <c r="BE426" s="219">
        <f>IF(N426="základní",J426,0)</f>
        <v>0</v>
      </c>
      <c r="BF426" s="219">
        <f>IF(N426="snížená",J426,0)</f>
        <v>0</v>
      </c>
      <c r="BG426" s="219">
        <f>IF(N426="zákl. přenesená",J426,0)</f>
        <v>0</v>
      </c>
      <c r="BH426" s="219">
        <f>IF(N426="sníž. přenesená",J426,0)</f>
        <v>0</v>
      </c>
      <c r="BI426" s="219">
        <f>IF(N426="nulová",J426,0)</f>
        <v>0</v>
      </c>
      <c r="BJ426" s="20" t="s">
        <v>80</v>
      </c>
      <c r="BK426" s="219">
        <f>ROUND(I426*H426,2)</f>
        <v>0</v>
      </c>
      <c r="BL426" s="20" t="s">
        <v>127</v>
      </c>
      <c r="BM426" s="218" t="s">
        <v>631</v>
      </c>
    </row>
    <row r="427" s="13" customFormat="1">
      <c r="A427" s="13"/>
      <c r="B427" s="225"/>
      <c r="C427" s="226"/>
      <c r="D427" s="227" t="s">
        <v>131</v>
      </c>
      <c r="E427" s="226"/>
      <c r="F427" s="229" t="s">
        <v>632</v>
      </c>
      <c r="G427" s="226"/>
      <c r="H427" s="230">
        <v>3.0299999999999998</v>
      </c>
      <c r="I427" s="231"/>
      <c r="J427" s="226"/>
      <c r="K427" s="226"/>
      <c r="L427" s="232"/>
      <c r="M427" s="233"/>
      <c r="N427" s="234"/>
      <c r="O427" s="234"/>
      <c r="P427" s="234"/>
      <c r="Q427" s="234"/>
      <c r="R427" s="234"/>
      <c r="S427" s="234"/>
      <c r="T427" s="235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T427" s="236" t="s">
        <v>131</v>
      </c>
      <c r="AU427" s="236" t="s">
        <v>82</v>
      </c>
      <c r="AV427" s="13" t="s">
        <v>82</v>
      </c>
      <c r="AW427" s="13" t="s">
        <v>4</v>
      </c>
      <c r="AX427" s="13" t="s">
        <v>80</v>
      </c>
      <c r="AY427" s="236" t="s">
        <v>120</v>
      </c>
    </row>
    <row r="428" s="2" customFormat="1" ht="49.05" customHeight="1">
      <c r="A428" s="41"/>
      <c r="B428" s="42"/>
      <c r="C428" s="207" t="s">
        <v>633</v>
      </c>
      <c r="D428" s="207" t="s">
        <v>122</v>
      </c>
      <c r="E428" s="208" t="s">
        <v>634</v>
      </c>
      <c r="F428" s="209" t="s">
        <v>635</v>
      </c>
      <c r="G428" s="210" t="s">
        <v>181</v>
      </c>
      <c r="H428" s="211">
        <v>169</v>
      </c>
      <c r="I428" s="212"/>
      <c r="J428" s="213">
        <f>ROUND(I428*H428,2)</f>
        <v>0</v>
      </c>
      <c r="K428" s="209" t="s">
        <v>126</v>
      </c>
      <c r="L428" s="47"/>
      <c r="M428" s="214" t="s">
        <v>19</v>
      </c>
      <c r="N428" s="215" t="s">
        <v>43</v>
      </c>
      <c r="O428" s="87"/>
      <c r="P428" s="216">
        <f>O428*H428</f>
        <v>0</v>
      </c>
      <c r="Q428" s="216">
        <v>0.14041999999999999</v>
      </c>
      <c r="R428" s="216">
        <f>Q428*H428</f>
        <v>23.730979999999999</v>
      </c>
      <c r="S428" s="216">
        <v>0</v>
      </c>
      <c r="T428" s="217">
        <f>S428*H428</f>
        <v>0</v>
      </c>
      <c r="U428" s="41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R428" s="218" t="s">
        <v>127</v>
      </c>
      <c r="AT428" s="218" t="s">
        <v>122</v>
      </c>
      <c r="AU428" s="218" t="s">
        <v>82</v>
      </c>
      <c r="AY428" s="20" t="s">
        <v>120</v>
      </c>
      <c r="BE428" s="219">
        <f>IF(N428="základní",J428,0)</f>
        <v>0</v>
      </c>
      <c r="BF428" s="219">
        <f>IF(N428="snížená",J428,0)</f>
        <v>0</v>
      </c>
      <c r="BG428" s="219">
        <f>IF(N428="zákl. přenesená",J428,0)</f>
        <v>0</v>
      </c>
      <c r="BH428" s="219">
        <f>IF(N428="sníž. přenesená",J428,0)</f>
        <v>0</v>
      </c>
      <c r="BI428" s="219">
        <f>IF(N428="nulová",J428,0)</f>
        <v>0</v>
      </c>
      <c r="BJ428" s="20" t="s">
        <v>80</v>
      </c>
      <c r="BK428" s="219">
        <f>ROUND(I428*H428,2)</f>
        <v>0</v>
      </c>
      <c r="BL428" s="20" t="s">
        <v>127</v>
      </c>
      <c r="BM428" s="218" t="s">
        <v>636</v>
      </c>
    </row>
    <row r="429" s="2" customFormat="1">
      <c r="A429" s="41"/>
      <c r="B429" s="42"/>
      <c r="C429" s="43"/>
      <c r="D429" s="220" t="s">
        <v>129</v>
      </c>
      <c r="E429" s="43"/>
      <c r="F429" s="221" t="s">
        <v>637</v>
      </c>
      <c r="G429" s="43"/>
      <c r="H429" s="43"/>
      <c r="I429" s="222"/>
      <c r="J429" s="43"/>
      <c r="K429" s="43"/>
      <c r="L429" s="47"/>
      <c r="M429" s="223"/>
      <c r="N429" s="224"/>
      <c r="O429" s="87"/>
      <c r="P429" s="87"/>
      <c r="Q429" s="87"/>
      <c r="R429" s="87"/>
      <c r="S429" s="87"/>
      <c r="T429" s="88"/>
      <c r="U429" s="41"/>
      <c r="V429" s="41"/>
      <c r="W429" s="41"/>
      <c r="X429" s="41"/>
      <c r="Y429" s="41"/>
      <c r="Z429" s="41"/>
      <c r="AA429" s="41"/>
      <c r="AB429" s="41"/>
      <c r="AC429" s="41"/>
      <c r="AD429" s="41"/>
      <c r="AE429" s="41"/>
      <c r="AT429" s="20" t="s">
        <v>129</v>
      </c>
      <c r="AU429" s="20" t="s">
        <v>82</v>
      </c>
    </row>
    <row r="430" s="13" customFormat="1">
      <c r="A430" s="13"/>
      <c r="B430" s="225"/>
      <c r="C430" s="226"/>
      <c r="D430" s="227" t="s">
        <v>131</v>
      </c>
      <c r="E430" s="228" t="s">
        <v>19</v>
      </c>
      <c r="F430" s="229" t="s">
        <v>638</v>
      </c>
      <c r="G430" s="226"/>
      <c r="H430" s="230">
        <v>169</v>
      </c>
      <c r="I430" s="231"/>
      <c r="J430" s="226"/>
      <c r="K430" s="226"/>
      <c r="L430" s="232"/>
      <c r="M430" s="233"/>
      <c r="N430" s="234"/>
      <c r="O430" s="234"/>
      <c r="P430" s="234"/>
      <c r="Q430" s="234"/>
      <c r="R430" s="234"/>
      <c r="S430" s="234"/>
      <c r="T430" s="235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T430" s="236" t="s">
        <v>131</v>
      </c>
      <c r="AU430" s="236" t="s">
        <v>82</v>
      </c>
      <c r="AV430" s="13" t="s">
        <v>82</v>
      </c>
      <c r="AW430" s="13" t="s">
        <v>33</v>
      </c>
      <c r="AX430" s="13" t="s">
        <v>80</v>
      </c>
      <c r="AY430" s="236" t="s">
        <v>120</v>
      </c>
    </row>
    <row r="431" s="14" customFormat="1">
      <c r="A431" s="14"/>
      <c r="B431" s="237"/>
      <c r="C431" s="238"/>
      <c r="D431" s="227" t="s">
        <v>131</v>
      </c>
      <c r="E431" s="239" t="s">
        <v>19</v>
      </c>
      <c r="F431" s="240" t="s">
        <v>133</v>
      </c>
      <c r="G431" s="238"/>
      <c r="H431" s="239" t="s">
        <v>19</v>
      </c>
      <c r="I431" s="241"/>
      <c r="J431" s="238"/>
      <c r="K431" s="238"/>
      <c r="L431" s="242"/>
      <c r="M431" s="243"/>
      <c r="N431" s="244"/>
      <c r="O431" s="244"/>
      <c r="P431" s="244"/>
      <c r="Q431" s="244"/>
      <c r="R431" s="244"/>
      <c r="S431" s="244"/>
      <c r="T431" s="245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T431" s="246" t="s">
        <v>131</v>
      </c>
      <c r="AU431" s="246" t="s">
        <v>82</v>
      </c>
      <c r="AV431" s="14" t="s">
        <v>80</v>
      </c>
      <c r="AW431" s="14" t="s">
        <v>33</v>
      </c>
      <c r="AX431" s="14" t="s">
        <v>72</v>
      </c>
      <c r="AY431" s="246" t="s">
        <v>120</v>
      </c>
    </row>
    <row r="432" s="2" customFormat="1" ht="16.5" customHeight="1">
      <c r="A432" s="41"/>
      <c r="B432" s="42"/>
      <c r="C432" s="269" t="s">
        <v>639</v>
      </c>
      <c r="D432" s="269" t="s">
        <v>252</v>
      </c>
      <c r="E432" s="270" t="s">
        <v>640</v>
      </c>
      <c r="F432" s="271" t="s">
        <v>641</v>
      </c>
      <c r="G432" s="272" t="s">
        <v>181</v>
      </c>
      <c r="H432" s="273">
        <v>164.22</v>
      </c>
      <c r="I432" s="274"/>
      <c r="J432" s="275">
        <f>ROUND(I432*H432,2)</f>
        <v>0</v>
      </c>
      <c r="K432" s="271" t="s">
        <v>126</v>
      </c>
      <c r="L432" s="276"/>
      <c r="M432" s="277" t="s">
        <v>19</v>
      </c>
      <c r="N432" s="278" t="s">
        <v>43</v>
      </c>
      <c r="O432" s="87"/>
      <c r="P432" s="216">
        <f>O432*H432</f>
        <v>0</v>
      </c>
      <c r="Q432" s="216">
        <v>0.044999999999999998</v>
      </c>
      <c r="R432" s="216">
        <f>Q432*H432</f>
        <v>7.3898999999999999</v>
      </c>
      <c r="S432" s="216">
        <v>0</v>
      </c>
      <c r="T432" s="217">
        <f>S432*H432</f>
        <v>0</v>
      </c>
      <c r="U432" s="41"/>
      <c r="V432" s="41"/>
      <c r="W432" s="41"/>
      <c r="X432" s="41"/>
      <c r="Y432" s="41"/>
      <c r="Z432" s="41"/>
      <c r="AA432" s="41"/>
      <c r="AB432" s="41"/>
      <c r="AC432" s="41"/>
      <c r="AD432" s="41"/>
      <c r="AE432" s="41"/>
      <c r="AR432" s="218" t="s">
        <v>166</v>
      </c>
      <c r="AT432" s="218" t="s">
        <v>252</v>
      </c>
      <c r="AU432" s="218" t="s">
        <v>82</v>
      </c>
      <c r="AY432" s="20" t="s">
        <v>120</v>
      </c>
      <c r="BE432" s="219">
        <f>IF(N432="základní",J432,0)</f>
        <v>0</v>
      </c>
      <c r="BF432" s="219">
        <f>IF(N432="snížená",J432,0)</f>
        <v>0</v>
      </c>
      <c r="BG432" s="219">
        <f>IF(N432="zákl. přenesená",J432,0)</f>
        <v>0</v>
      </c>
      <c r="BH432" s="219">
        <f>IF(N432="sníž. přenesená",J432,0)</f>
        <v>0</v>
      </c>
      <c r="BI432" s="219">
        <f>IF(N432="nulová",J432,0)</f>
        <v>0</v>
      </c>
      <c r="BJ432" s="20" t="s">
        <v>80</v>
      </c>
      <c r="BK432" s="219">
        <f>ROUND(I432*H432,2)</f>
        <v>0</v>
      </c>
      <c r="BL432" s="20" t="s">
        <v>127</v>
      </c>
      <c r="BM432" s="218" t="s">
        <v>642</v>
      </c>
    </row>
    <row r="433" s="13" customFormat="1">
      <c r="A433" s="13"/>
      <c r="B433" s="225"/>
      <c r="C433" s="226"/>
      <c r="D433" s="227" t="s">
        <v>131</v>
      </c>
      <c r="E433" s="226"/>
      <c r="F433" s="229" t="s">
        <v>643</v>
      </c>
      <c r="G433" s="226"/>
      <c r="H433" s="230">
        <v>164.22</v>
      </c>
      <c r="I433" s="231"/>
      <c r="J433" s="226"/>
      <c r="K433" s="226"/>
      <c r="L433" s="232"/>
      <c r="M433" s="233"/>
      <c r="N433" s="234"/>
      <c r="O433" s="234"/>
      <c r="P433" s="234"/>
      <c r="Q433" s="234"/>
      <c r="R433" s="234"/>
      <c r="S433" s="234"/>
      <c r="T433" s="235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T433" s="236" t="s">
        <v>131</v>
      </c>
      <c r="AU433" s="236" t="s">
        <v>82</v>
      </c>
      <c r="AV433" s="13" t="s">
        <v>82</v>
      </c>
      <c r="AW433" s="13" t="s">
        <v>4</v>
      </c>
      <c r="AX433" s="13" t="s">
        <v>80</v>
      </c>
      <c r="AY433" s="236" t="s">
        <v>120</v>
      </c>
    </row>
    <row r="434" s="2" customFormat="1" ht="21.75" customHeight="1">
      <c r="A434" s="41"/>
      <c r="B434" s="42"/>
      <c r="C434" s="269" t="s">
        <v>644</v>
      </c>
      <c r="D434" s="269" t="s">
        <v>252</v>
      </c>
      <c r="E434" s="270" t="s">
        <v>645</v>
      </c>
      <c r="F434" s="271" t="s">
        <v>646</v>
      </c>
      <c r="G434" s="272" t="s">
        <v>181</v>
      </c>
      <c r="H434" s="273">
        <v>8.1600000000000001</v>
      </c>
      <c r="I434" s="274"/>
      <c r="J434" s="275">
        <f>ROUND(I434*H434,2)</f>
        <v>0</v>
      </c>
      <c r="K434" s="271" t="s">
        <v>126</v>
      </c>
      <c r="L434" s="276"/>
      <c r="M434" s="277" t="s">
        <v>19</v>
      </c>
      <c r="N434" s="278" t="s">
        <v>43</v>
      </c>
      <c r="O434" s="87"/>
      <c r="P434" s="216">
        <f>O434*H434</f>
        <v>0</v>
      </c>
      <c r="Q434" s="216">
        <v>0.050599999999999999</v>
      </c>
      <c r="R434" s="216">
        <f>Q434*H434</f>
        <v>0.41289599999999999</v>
      </c>
      <c r="S434" s="216">
        <v>0</v>
      </c>
      <c r="T434" s="217">
        <f>S434*H434</f>
        <v>0</v>
      </c>
      <c r="U434" s="41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R434" s="218" t="s">
        <v>166</v>
      </c>
      <c r="AT434" s="218" t="s">
        <v>252</v>
      </c>
      <c r="AU434" s="218" t="s">
        <v>82</v>
      </c>
      <c r="AY434" s="20" t="s">
        <v>120</v>
      </c>
      <c r="BE434" s="219">
        <f>IF(N434="základní",J434,0)</f>
        <v>0</v>
      </c>
      <c r="BF434" s="219">
        <f>IF(N434="snížená",J434,0)</f>
        <v>0</v>
      </c>
      <c r="BG434" s="219">
        <f>IF(N434="zákl. přenesená",J434,0)</f>
        <v>0</v>
      </c>
      <c r="BH434" s="219">
        <f>IF(N434="sníž. přenesená",J434,0)</f>
        <v>0</v>
      </c>
      <c r="BI434" s="219">
        <f>IF(N434="nulová",J434,0)</f>
        <v>0</v>
      </c>
      <c r="BJ434" s="20" t="s">
        <v>80</v>
      </c>
      <c r="BK434" s="219">
        <f>ROUND(I434*H434,2)</f>
        <v>0</v>
      </c>
      <c r="BL434" s="20" t="s">
        <v>127</v>
      </c>
      <c r="BM434" s="218" t="s">
        <v>647</v>
      </c>
    </row>
    <row r="435" s="13" customFormat="1">
      <c r="A435" s="13"/>
      <c r="B435" s="225"/>
      <c r="C435" s="226"/>
      <c r="D435" s="227" t="s">
        <v>131</v>
      </c>
      <c r="E435" s="226"/>
      <c r="F435" s="229" t="s">
        <v>648</v>
      </c>
      <c r="G435" s="226"/>
      <c r="H435" s="230">
        <v>8.1600000000000001</v>
      </c>
      <c r="I435" s="231"/>
      <c r="J435" s="226"/>
      <c r="K435" s="226"/>
      <c r="L435" s="232"/>
      <c r="M435" s="233"/>
      <c r="N435" s="234"/>
      <c r="O435" s="234"/>
      <c r="P435" s="234"/>
      <c r="Q435" s="234"/>
      <c r="R435" s="234"/>
      <c r="S435" s="234"/>
      <c r="T435" s="235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T435" s="236" t="s">
        <v>131</v>
      </c>
      <c r="AU435" s="236" t="s">
        <v>82</v>
      </c>
      <c r="AV435" s="13" t="s">
        <v>82</v>
      </c>
      <c r="AW435" s="13" t="s">
        <v>4</v>
      </c>
      <c r="AX435" s="13" t="s">
        <v>80</v>
      </c>
      <c r="AY435" s="236" t="s">
        <v>120</v>
      </c>
    </row>
    <row r="436" s="2" customFormat="1" ht="24.15" customHeight="1">
      <c r="A436" s="41"/>
      <c r="B436" s="42"/>
      <c r="C436" s="207" t="s">
        <v>649</v>
      </c>
      <c r="D436" s="207" t="s">
        <v>122</v>
      </c>
      <c r="E436" s="208" t="s">
        <v>650</v>
      </c>
      <c r="F436" s="209" t="s">
        <v>651</v>
      </c>
      <c r="G436" s="210" t="s">
        <v>125</v>
      </c>
      <c r="H436" s="211">
        <v>711.70000000000005</v>
      </c>
      <c r="I436" s="212"/>
      <c r="J436" s="213">
        <f>ROUND(I436*H436,2)</f>
        <v>0</v>
      </c>
      <c r="K436" s="209" t="s">
        <v>126</v>
      </c>
      <c r="L436" s="47"/>
      <c r="M436" s="214" t="s">
        <v>19</v>
      </c>
      <c r="N436" s="215" t="s">
        <v>43</v>
      </c>
      <c r="O436" s="87"/>
      <c r="P436" s="216">
        <f>O436*H436</f>
        <v>0</v>
      </c>
      <c r="Q436" s="216">
        <v>0.00046999999999999999</v>
      </c>
      <c r="R436" s="216">
        <f>Q436*H436</f>
        <v>0.33449899999999999</v>
      </c>
      <c r="S436" s="216">
        <v>0</v>
      </c>
      <c r="T436" s="217">
        <f>S436*H436</f>
        <v>0</v>
      </c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R436" s="218" t="s">
        <v>127</v>
      </c>
      <c r="AT436" s="218" t="s">
        <v>122</v>
      </c>
      <c r="AU436" s="218" t="s">
        <v>82</v>
      </c>
      <c r="AY436" s="20" t="s">
        <v>120</v>
      </c>
      <c r="BE436" s="219">
        <f>IF(N436="základní",J436,0)</f>
        <v>0</v>
      </c>
      <c r="BF436" s="219">
        <f>IF(N436="snížená",J436,0)</f>
        <v>0</v>
      </c>
      <c r="BG436" s="219">
        <f>IF(N436="zákl. přenesená",J436,0)</f>
        <v>0</v>
      </c>
      <c r="BH436" s="219">
        <f>IF(N436="sníž. přenesená",J436,0)</f>
        <v>0</v>
      </c>
      <c r="BI436" s="219">
        <f>IF(N436="nulová",J436,0)</f>
        <v>0</v>
      </c>
      <c r="BJ436" s="20" t="s">
        <v>80</v>
      </c>
      <c r="BK436" s="219">
        <f>ROUND(I436*H436,2)</f>
        <v>0</v>
      </c>
      <c r="BL436" s="20" t="s">
        <v>127</v>
      </c>
      <c r="BM436" s="218" t="s">
        <v>652</v>
      </c>
    </row>
    <row r="437" s="2" customFormat="1">
      <c r="A437" s="41"/>
      <c r="B437" s="42"/>
      <c r="C437" s="43"/>
      <c r="D437" s="220" t="s">
        <v>129</v>
      </c>
      <c r="E437" s="43"/>
      <c r="F437" s="221" t="s">
        <v>653</v>
      </c>
      <c r="G437" s="43"/>
      <c r="H437" s="43"/>
      <c r="I437" s="222"/>
      <c r="J437" s="43"/>
      <c r="K437" s="43"/>
      <c r="L437" s="47"/>
      <c r="M437" s="223"/>
      <c r="N437" s="224"/>
      <c r="O437" s="87"/>
      <c r="P437" s="87"/>
      <c r="Q437" s="87"/>
      <c r="R437" s="87"/>
      <c r="S437" s="87"/>
      <c r="T437" s="88"/>
      <c r="U437" s="41"/>
      <c r="V437" s="41"/>
      <c r="W437" s="41"/>
      <c r="X437" s="41"/>
      <c r="Y437" s="41"/>
      <c r="Z437" s="41"/>
      <c r="AA437" s="41"/>
      <c r="AB437" s="41"/>
      <c r="AC437" s="41"/>
      <c r="AD437" s="41"/>
      <c r="AE437" s="41"/>
      <c r="AT437" s="20" t="s">
        <v>129</v>
      </c>
      <c r="AU437" s="20" t="s">
        <v>82</v>
      </c>
    </row>
    <row r="438" s="13" customFormat="1">
      <c r="A438" s="13"/>
      <c r="B438" s="225"/>
      <c r="C438" s="226"/>
      <c r="D438" s="227" t="s">
        <v>131</v>
      </c>
      <c r="E438" s="228" t="s">
        <v>19</v>
      </c>
      <c r="F438" s="229" t="s">
        <v>335</v>
      </c>
      <c r="G438" s="226"/>
      <c r="H438" s="230">
        <v>711.70000000000005</v>
      </c>
      <c r="I438" s="231"/>
      <c r="J438" s="226"/>
      <c r="K438" s="226"/>
      <c r="L438" s="232"/>
      <c r="M438" s="233"/>
      <c r="N438" s="234"/>
      <c r="O438" s="234"/>
      <c r="P438" s="234"/>
      <c r="Q438" s="234"/>
      <c r="R438" s="234"/>
      <c r="S438" s="234"/>
      <c r="T438" s="235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T438" s="236" t="s">
        <v>131</v>
      </c>
      <c r="AU438" s="236" t="s">
        <v>82</v>
      </c>
      <c r="AV438" s="13" t="s">
        <v>82</v>
      </c>
      <c r="AW438" s="13" t="s">
        <v>33</v>
      </c>
      <c r="AX438" s="13" t="s">
        <v>80</v>
      </c>
      <c r="AY438" s="236" t="s">
        <v>120</v>
      </c>
    </row>
    <row r="439" s="14" customFormat="1">
      <c r="A439" s="14"/>
      <c r="B439" s="237"/>
      <c r="C439" s="238"/>
      <c r="D439" s="227" t="s">
        <v>131</v>
      </c>
      <c r="E439" s="239" t="s">
        <v>19</v>
      </c>
      <c r="F439" s="240" t="s">
        <v>133</v>
      </c>
      <c r="G439" s="238"/>
      <c r="H439" s="239" t="s">
        <v>19</v>
      </c>
      <c r="I439" s="241"/>
      <c r="J439" s="238"/>
      <c r="K439" s="238"/>
      <c r="L439" s="242"/>
      <c r="M439" s="243"/>
      <c r="N439" s="244"/>
      <c r="O439" s="244"/>
      <c r="P439" s="244"/>
      <c r="Q439" s="244"/>
      <c r="R439" s="244"/>
      <c r="S439" s="244"/>
      <c r="T439" s="245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T439" s="246" t="s">
        <v>131</v>
      </c>
      <c r="AU439" s="246" t="s">
        <v>82</v>
      </c>
      <c r="AV439" s="14" t="s">
        <v>80</v>
      </c>
      <c r="AW439" s="14" t="s">
        <v>33</v>
      </c>
      <c r="AX439" s="14" t="s">
        <v>72</v>
      </c>
      <c r="AY439" s="246" t="s">
        <v>120</v>
      </c>
    </row>
    <row r="440" s="2" customFormat="1" ht="24.15" customHeight="1">
      <c r="A440" s="41"/>
      <c r="B440" s="42"/>
      <c r="C440" s="207" t="s">
        <v>654</v>
      </c>
      <c r="D440" s="207" t="s">
        <v>122</v>
      </c>
      <c r="E440" s="208" t="s">
        <v>655</v>
      </c>
      <c r="F440" s="209" t="s">
        <v>656</v>
      </c>
      <c r="G440" s="210" t="s">
        <v>125</v>
      </c>
      <c r="H440" s="211">
        <v>192.5</v>
      </c>
      <c r="I440" s="212"/>
      <c r="J440" s="213">
        <f>ROUND(I440*H440,2)</f>
        <v>0</v>
      </c>
      <c r="K440" s="209" t="s">
        <v>126</v>
      </c>
      <c r="L440" s="47"/>
      <c r="M440" s="214" t="s">
        <v>19</v>
      </c>
      <c r="N440" s="215" t="s">
        <v>43</v>
      </c>
      <c r="O440" s="87"/>
      <c r="P440" s="216">
        <f>O440*H440</f>
        <v>0</v>
      </c>
      <c r="Q440" s="216">
        <v>0.00068999999999999997</v>
      </c>
      <c r="R440" s="216">
        <f>Q440*H440</f>
        <v>0.132825</v>
      </c>
      <c r="S440" s="216">
        <v>0</v>
      </c>
      <c r="T440" s="217">
        <f>S440*H440</f>
        <v>0</v>
      </c>
      <c r="U440" s="41"/>
      <c r="V440" s="41"/>
      <c r="W440" s="41"/>
      <c r="X440" s="41"/>
      <c r="Y440" s="41"/>
      <c r="Z440" s="41"/>
      <c r="AA440" s="41"/>
      <c r="AB440" s="41"/>
      <c r="AC440" s="41"/>
      <c r="AD440" s="41"/>
      <c r="AE440" s="41"/>
      <c r="AR440" s="218" t="s">
        <v>127</v>
      </c>
      <c r="AT440" s="218" t="s">
        <v>122</v>
      </c>
      <c r="AU440" s="218" t="s">
        <v>82</v>
      </c>
      <c r="AY440" s="20" t="s">
        <v>120</v>
      </c>
      <c r="BE440" s="219">
        <f>IF(N440="základní",J440,0)</f>
        <v>0</v>
      </c>
      <c r="BF440" s="219">
        <f>IF(N440="snížená",J440,0)</f>
        <v>0</v>
      </c>
      <c r="BG440" s="219">
        <f>IF(N440="zákl. přenesená",J440,0)</f>
        <v>0</v>
      </c>
      <c r="BH440" s="219">
        <f>IF(N440="sníž. přenesená",J440,0)</f>
        <v>0</v>
      </c>
      <c r="BI440" s="219">
        <f>IF(N440="nulová",J440,0)</f>
        <v>0</v>
      </c>
      <c r="BJ440" s="20" t="s">
        <v>80</v>
      </c>
      <c r="BK440" s="219">
        <f>ROUND(I440*H440,2)</f>
        <v>0</v>
      </c>
      <c r="BL440" s="20" t="s">
        <v>127</v>
      </c>
      <c r="BM440" s="218" t="s">
        <v>657</v>
      </c>
    </row>
    <row r="441" s="2" customFormat="1">
      <c r="A441" s="41"/>
      <c r="B441" s="42"/>
      <c r="C441" s="43"/>
      <c r="D441" s="220" t="s">
        <v>129</v>
      </c>
      <c r="E441" s="43"/>
      <c r="F441" s="221" t="s">
        <v>658</v>
      </c>
      <c r="G441" s="43"/>
      <c r="H441" s="43"/>
      <c r="I441" s="222"/>
      <c r="J441" s="43"/>
      <c r="K441" s="43"/>
      <c r="L441" s="47"/>
      <c r="M441" s="223"/>
      <c r="N441" s="224"/>
      <c r="O441" s="87"/>
      <c r="P441" s="87"/>
      <c r="Q441" s="87"/>
      <c r="R441" s="87"/>
      <c r="S441" s="87"/>
      <c r="T441" s="88"/>
      <c r="U441" s="41"/>
      <c r="V441" s="41"/>
      <c r="W441" s="41"/>
      <c r="X441" s="41"/>
      <c r="Y441" s="41"/>
      <c r="Z441" s="41"/>
      <c r="AA441" s="41"/>
      <c r="AB441" s="41"/>
      <c r="AC441" s="41"/>
      <c r="AD441" s="41"/>
      <c r="AE441" s="41"/>
      <c r="AT441" s="20" t="s">
        <v>129</v>
      </c>
      <c r="AU441" s="20" t="s">
        <v>82</v>
      </c>
    </row>
    <row r="442" s="13" customFormat="1">
      <c r="A442" s="13"/>
      <c r="B442" s="225"/>
      <c r="C442" s="226"/>
      <c r="D442" s="227" t="s">
        <v>131</v>
      </c>
      <c r="E442" s="228" t="s">
        <v>19</v>
      </c>
      <c r="F442" s="229" t="s">
        <v>659</v>
      </c>
      <c r="G442" s="226"/>
      <c r="H442" s="230">
        <v>192.5</v>
      </c>
      <c r="I442" s="231"/>
      <c r="J442" s="226"/>
      <c r="K442" s="226"/>
      <c r="L442" s="232"/>
      <c r="M442" s="233"/>
      <c r="N442" s="234"/>
      <c r="O442" s="234"/>
      <c r="P442" s="234"/>
      <c r="Q442" s="234"/>
      <c r="R442" s="234"/>
      <c r="S442" s="234"/>
      <c r="T442" s="235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T442" s="236" t="s">
        <v>131</v>
      </c>
      <c r="AU442" s="236" t="s">
        <v>82</v>
      </c>
      <c r="AV442" s="13" t="s">
        <v>82</v>
      </c>
      <c r="AW442" s="13" t="s">
        <v>33</v>
      </c>
      <c r="AX442" s="13" t="s">
        <v>80</v>
      </c>
      <c r="AY442" s="236" t="s">
        <v>120</v>
      </c>
    </row>
    <row r="443" s="14" customFormat="1">
      <c r="A443" s="14"/>
      <c r="B443" s="237"/>
      <c r="C443" s="238"/>
      <c r="D443" s="227" t="s">
        <v>131</v>
      </c>
      <c r="E443" s="239" t="s">
        <v>19</v>
      </c>
      <c r="F443" s="240" t="s">
        <v>133</v>
      </c>
      <c r="G443" s="238"/>
      <c r="H443" s="239" t="s">
        <v>19</v>
      </c>
      <c r="I443" s="241"/>
      <c r="J443" s="238"/>
      <c r="K443" s="238"/>
      <c r="L443" s="242"/>
      <c r="M443" s="243"/>
      <c r="N443" s="244"/>
      <c r="O443" s="244"/>
      <c r="P443" s="244"/>
      <c r="Q443" s="244"/>
      <c r="R443" s="244"/>
      <c r="S443" s="244"/>
      <c r="T443" s="245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T443" s="246" t="s">
        <v>131</v>
      </c>
      <c r="AU443" s="246" t="s">
        <v>82</v>
      </c>
      <c r="AV443" s="14" t="s">
        <v>80</v>
      </c>
      <c r="AW443" s="14" t="s">
        <v>33</v>
      </c>
      <c r="AX443" s="14" t="s">
        <v>72</v>
      </c>
      <c r="AY443" s="246" t="s">
        <v>120</v>
      </c>
    </row>
    <row r="444" s="2" customFormat="1" ht="24.15" customHeight="1">
      <c r="A444" s="41"/>
      <c r="B444" s="42"/>
      <c r="C444" s="207" t="s">
        <v>660</v>
      </c>
      <c r="D444" s="207" t="s">
        <v>122</v>
      </c>
      <c r="E444" s="208" t="s">
        <v>661</v>
      </c>
      <c r="F444" s="209" t="s">
        <v>662</v>
      </c>
      <c r="G444" s="210" t="s">
        <v>181</v>
      </c>
      <c r="H444" s="211">
        <v>7.5</v>
      </c>
      <c r="I444" s="212"/>
      <c r="J444" s="213">
        <f>ROUND(I444*H444,2)</f>
        <v>0</v>
      </c>
      <c r="K444" s="209" t="s">
        <v>126</v>
      </c>
      <c r="L444" s="47"/>
      <c r="M444" s="214" t="s">
        <v>19</v>
      </c>
      <c r="N444" s="215" t="s">
        <v>43</v>
      </c>
      <c r="O444" s="87"/>
      <c r="P444" s="216">
        <f>O444*H444</f>
        <v>0</v>
      </c>
      <c r="Q444" s="216">
        <v>0</v>
      </c>
      <c r="R444" s="216">
        <f>Q444*H444</f>
        <v>0</v>
      </c>
      <c r="S444" s="216">
        <v>0</v>
      </c>
      <c r="T444" s="217">
        <f>S444*H444</f>
        <v>0</v>
      </c>
      <c r="U444" s="41"/>
      <c r="V444" s="41"/>
      <c r="W444" s="41"/>
      <c r="X444" s="41"/>
      <c r="Y444" s="41"/>
      <c r="Z444" s="41"/>
      <c r="AA444" s="41"/>
      <c r="AB444" s="41"/>
      <c r="AC444" s="41"/>
      <c r="AD444" s="41"/>
      <c r="AE444" s="41"/>
      <c r="AR444" s="218" t="s">
        <v>127</v>
      </c>
      <c r="AT444" s="218" t="s">
        <v>122</v>
      </c>
      <c r="AU444" s="218" t="s">
        <v>82</v>
      </c>
      <c r="AY444" s="20" t="s">
        <v>120</v>
      </c>
      <c r="BE444" s="219">
        <f>IF(N444="základní",J444,0)</f>
        <v>0</v>
      </c>
      <c r="BF444" s="219">
        <f>IF(N444="snížená",J444,0)</f>
        <v>0</v>
      </c>
      <c r="BG444" s="219">
        <f>IF(N444="zákl. přenesená",J444,0)</f>
        <v>0</v>
      </c>
      <c r="BH444" s="219">
        <f>IF(N444="sníž. přenesená",J444,0)</f>
        <v>0</v>
      </c>
      <c r="BI444" s="219">
        <f>IF(N444="nulová",J444,0)</f>
        <v>0</v>
      </c>
      <c r="BJ444" s="20" t="s">
        <v>80</v>
      </c>
      <c r="BK444" s="219">
        <f>ROUND(I444*H444,2)</f>
        <v>0</v>
      </c>
      <c r="BL444" s="20" t="s">
        <v>127</v>
      </c>
      <c r="BM444" s="218" t="s">
        <v>663</v>
      </c>
    </row>
    <row r="445" s="2" customFormat="1">
      <c r="A445" s="41"/>
      <c r="B445" s="42"/>
      <c r="C445" s="43"/>
      <c r="D445" s="220" t="s">
        <v>129</v>
      </c>
      <c r="E445" s="43"/>
      <c r="F445" s="221" t="s">
        <v>664</v>
      </c>
      <c r="G445" s="43"/>
      <c r="H445" s="43"/>
      <c r="I445" s="222"/>
      <c r="J445" s="43"/>
      <c r="K445" s="43"/>
      <c r="L445" s="47"/>
      <c r="M445" s="223"/>
      <c r="N445" s="224"/>
      <c r="O445" s="87"/>
      <c r="P445" s="87"/>
      <c r="Q445" s="87"/>
      <c r="R445" s="87"/>
      <c r="S445" s="87"/>
      <c r="T445" s="88"/>
      <c r="U445" s="41"/>
      <c r="V445" s="41"/>
      <c r="W445" s="41"/>
      <c r="X445" s="41"/>
      <c r="Y445" s="41"/>
      <c r="Z445" s="41"/>
      <c r="AA445" s="41"/>
      <c r="AB445" s="41"/>
      <c r="AC445" s="41"/>
      <c r="AD445" s="41"/>
      <c r="AE445" s="41"/>
      <c r="AT445" s="20" t="s">
        <v>129</v>
      </c>
      <c r="AU445" s="20" t="s">
        <v>82</v>
      </c>
    </row>
    <row r="446" s="13" customFormat="1">
      <c r="A446" s="13"/>
      <c r="B446" s="225"/>
      <c r="C446" s="226"/>
      <c r="D446" s="227" t="s">
        <v>131</v>
      </c>
      <c r="E446" s="228" t="s">
        <v>19</v>
      </c>
      <c r="F446" s="229" t="s">
        <v>665</v>
      </c>
      <c r="G446" s="226"/>
      <c r="H446" s="230">
        <v>7.5</v>
      </c>
      <c r="I446" s="231"/>
      <c r="J446" s="226"/>
      <c r="K446" s="226"/>
      <c r="L446" s="232"/>
      <c r="M446" s="233"/>
      <c r="N446" s="234"/>
      <c r="O446" s="234"/>
      <c r="P446" s="234"/>
      <c r="Q446" s="234"/>
      <c r="R446" s="234"/>
      <c r="S446" s="234"/>
      <c r="T446" s="235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T446" s="236" t="s">
        <v>131</v>
      </c>
      <c r="AU446" s="236" t="s">
        <v>82</v>
      </c>
      <c r="AV446" s="13" t="s">
        <v>82</v>
      </c>
      <c r="AW446" s="13" t="s">
        <v>33</v>
      </c>
      <c r="AX446" s="13" t="s">
        <v>80</v>
      </c>
      <c r="AY446" s="236" t="s">
        <v>120</v>
      </c>
    </row>
    <row r="447" s="14" customFormat="1">
      <c r="A447" s="14"/>
      <c r="B447" s="237"/>
      <c r="C447" s="238"/>
      <c r="D447" s="227" t="s">
        <v>131</v>
      </c>
      <c r="E447" s="239" t="s">
        <v>19</v>
      </c>
      <c r="F447" s="240" t="s">
        <v>133</v>
      </c>
      <c r="G447" s="238"/>
      <c r="H447" s="239" t="s">
        <v>19</v>
      </c>
      <c r="I447" s="241"/>
      <c r="J447" s="238"/>
      <c r="K447" s="238"/>
      <c r="L447" s="242"/>
      <c r="M447" s="243"/>
      <c r="N447" s="244"/>
      <c r="O447" s="244"/>
      <c r="P447" s="244"/>
      <c r="Q447" s="244"/>
      <c r="R447" s="244"/>
      <c r="S447" s="244"/>
      <c r="T447" s="245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T447" s="246" t="s">
        <v>131</v>
      </c>
      <c r="AU447" s="246" t="s">
        <v>82</v>
      </c>
      <c r="AV447" s="14" t="s">
        <v>80</v>
      </c>
      <c r="AW447" s="14" t="s">
        <v>33</v>
      </c>
      <c r="AX447" s="14" t="s">
        <v>72</v>
      </c>
      <c r="AY447" s="246" t="s">
        <v>120</v>
      </c>
    </row>
    <row r="448" s="2" customFormat="1" ht="24.15" customHeight="1">
      <c r="A448" s="41"/>
      <c r="B448" s="42"/>
      <c r="C448" s="207" t="s">
        <v>666</v>
      </c>
      <c r="D448" s="207" t="s">
        <v>122</v>
      </c>
      <c r="E448" s="208" t="s">
        <v>667</v>
      </c>
      <c r="F448" s="209" t="s">
        <v>668</v>
      </c>
      <c r="G448" s="210" t="s">
        <v>181</v>
      </c>
      <c r="H448" s="211">
        <v>16.5</v>
      </c>
      <c r="I448" s="212"/>
      <c r="J448" s="213">
        <f>ROUND(I448*H448,2)</f>
        <v>0</v>
      </c>
      <c r="K448" s="209" t="s">
        <v>19</v>
      </c>
      <c r="L448" s="47"/>
      <c r="M448" s="214" t="s">
        <v>19</v>
      </c>
      <c r="N448" s="215" t="s">
        <v>43</v>
      </c>
      <c r="O448" s="87"/>
      <c r="P448" s="216">
        <f>O448*H448</f>
        <v>0</v>
      </c>
      <c r="Q448" s="216">
        <v>0.00060999999999999997</v>
      </c>
      <c r="R448" s="216">
        <f>Q448*H448</f>
        <v>0.010064999999999999</v>
      </c>
      <c r="S448" s="216">
        <v>0</v>
      </c>
      <c r="T448" s="217">
        <f>S448*H448</f>
        <v>0</v>
      </c>
      <c r="U448" s="41"/>
      <c r="V448" s="41"/>
      <c r="W448" s="41"/>
      <c r="X448" s="41"/>
      <c r="Y448" s="41"/>
      <c r="Z448" s="41"/>
      <c r="AA448" s="41"/>
      <c r="AB448" s="41"/>
      <c r="AC448" s="41"/>
      <c r="AD448" s="41"/>
      <c r="AE448" s="41"/>
      <c r="AR448" s="218" t="s">
        <v>127</v>
      </c>
      <c r="AT448" s="218" t="s">
        <v>122</v>
      </c>
      <c r="AU448" s="218" t="s">
        <v>82</v>
      </c>
      <c r="AY448" s="20" t="s">
        <v>120</v>
      </c>
      <c r="BE448" s="219">
        <f>IF(N448="základní",J448,0)</f>
        <v>0</v>
      </c>
      <c r="BF448" s="219">
        <f>IF(N448="snížená",J448,0)</f>
        <v>0</v>
      </c>
      <c r="BG448" s="219">
        <f>IF(N448="zákl. přenesená",J448,0)</f>
        <v>0</v>
      </c>
      <c r="BH448" s="219">
        <f>IF(N448="sníž. přenesená",J448,0)</f>
        <v>0</v>
      </c>
      <c r="BI448" s="219">
        <f>IF(N448="nulová",J448,0)</f>
        <v>0</v>
      </c>
      <c r="BJ448" s="20" t="s">
        <v>80</v>
      </c>
      <c r="BK448" s="219">
        <f>ROUND(I448*H448,2)</f>
        <v>0</v>
      </c>
      <c r="BL448" s="20" t="s">
        <v>127</v>
      </c>
      <c r="BM448" s="218" t="s">
        <v>669</v>
      </c>
    </row>
    <row r="449" s="13" customFormat="1">
      <c r="A449" s="13"/>
      <c r="B449" s="225"/>
      <c r="C449" s="226"/>
      <c r="D449" s="227" t="s">
        <v>131</v>
      </c>
      <c r="E449" s="228" t="s">
        <v>19</v>
      </c>
      <c r="F449" s="229" t="s">
        <v>670</v>
      </c>
      <c r="G449" s="226"/>
      <c r="H449" s="230">
        <v>16.5</v>
      </c>
      <c r="I449" s="231"/>
      <c r="J449" s="226"/>
      <c r="K449" s="226"/>
      <c r="L449" s="232"/>
      <c r="M449" s="233"/>
      <c r="N449" s="234"/>
      <c r="O449" s="234"/>
      <c r="P449" s="234"/>
      <c r="Q449" s="234"/>
      <c r="R449" s="234"/>
      <c r="S449" s="234"/>
      <c r="T449" s="235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T449" s="236" t="s">
        <v>131</v>
      </c>
      <c r="AU449" s="236" t="s">
        <v>82</v>
      </c>
      <c r="AV449" s="13" t="s">
        <v>82</v>
      </c>
      <c r="AW449" s="13" t="s">
        <v>33</v>
      </c>
      <c r="AX449" s="13" t="s">
        <v>80</v>
      </c>
      <c r="AY449" s="236" t="s">
        <v>120</v>
      </c>
    </row>
    <row r="450" s="14" customFormat="1">
      <c r="A450" s="14"/>
      <c r="B450" s="237"/>
      <c r="C450" s="238"/>
      <c r="D450" s="227" t="s">
        <v>131</v>
      </c>
      <c r="E450" s="239" t="s">
        <v>19</v>
      </c>
      <c r="F450" s="240" t="s">
        <v>133</v>
      </c>
      <c r="G450" s="238"/>
      <c r="H450" s="239" t="s">
        <v>19</v>
      </c>
      <c r="I450" s="241"/>
      <c r="J450" s="238"/>
      <c r="K450" s="238"/>
      <c r="L450" s="242"/>
      <c r="M450" s="243"/>
      <c r="N450" s="244"/>
      <c r="O450" s="244"/>
      <c r="P450" s="244"/>
      <c r="Q450" s="244"/>
      <c r="R450" s="244"/>
      <c r="S450" s="244"/>
      <c r="T450" s="245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T450" s="246" t="s">
        <v>131</v>
      </c>
      <c r="AU450" s="246" t="s">
        <v>82</v>
      </c>
      <c r="AV450" s="14" t="s">
        <v>80</v>
      </c>
      <c r="AW450" s="14" t="s">
        <v>33</v>
      </c>
      <c r="AX450" s="14" t="s">
        <v>72</v>
      </c>
      <c r="AY450" s="246" t="s">
        <v>120</v>
      </c>
    </row>
    <row r="451" s="2" customFormat="1" ht="55.5" customHeight="1">
      <c r="A451" s="41"/>
      <c r="B451" s="42"/>
      <c r="C451" s="207" t="s">
        <v>671</v>
      </c>
      <c r="D451" s="207" t="s">
        <v>122</v>
      </c>
      <c r="E451" s="208" t="s">
        <v>672</v>
      </c>
      <c r="F451" s="209" t="s">
        <v>673</v>
      </c>
      <c r="G451" s="210" t="s">
        <v>125</v>
      </c>
      <c r="H451" s="211">
        <v>10</v>
      </c>
      <c r="I451" s="212"/>
      <c r="J451" s="213">
        <f>ROUND(I451*H451,2)</f>
        <v>0</v>
      </c>
      <c r="K451" s="209" t="s">
        <v>126</v>
      </c>
      <c r="L451" s="47"/>
      <c r="M451" s="214" t="s">
        <v>19</v>
      </c>
      <c r="N451" s="215" t="s">
        <v>43</v>
      </c>
      <c r="O451" s="87"/>
      <c r="P451" s="216">
        <f>O451*H451</f>
        <v>0</v>
      </c>
      <c r="Q451" s="216">
        <v>0</v>
      </c>
      <c r="R451" s="216">
        <f>Q451*H451</f>
        <v>0</v>
      </c>
      <c r="S451" s="216">
        <v>0</v>
      </c>
      <c r="T451" s="217">
        <f>S451*H451</f>
        <v>0</v>
      </c>
      <c r="U451" s="41"/>
      <c r="V451" s="41"/>
      <c r="W451" s="41"/>
      <c r="X451" s="41"/>
      <c r="Y451" s="41"/>
      <c r="Z451" s="41"/>
      <c r="AA451" s="41"/>
      <c r="AB451" s="41"/>
      <c r="AC451" s="41"/>
      <c r="AD451" s="41"/>
      <c r="AE451" s="41"/>
      <c r="AR451" s="218" t="s">
        <v>127</v>
      </c>
      <c r="AT451" s="218" t="s">
        <v>122</v>
      </c>
      <c r="AU451" s="218" t="s">
        <v>82</v>
      </c>
      <c r="AY451" s="20" t="s">
        <v>120</v>
      </c>
      <c r="BE451" s="219">
        <f>IF(N451="základní",J451,0)</f>
        <v>0</v>
      </c>
      <c r="BF451" s="219">
        <f>IF(N451="snížená",J451,0)</f>
        <v>0</v>
      </c>
      <c r="BG451" s="219">
        <f>IF(N451="zákl. přenesená",J451,0)</f>
        <v>0</v>
      </c>
      <c r="BH451" s="219">
        <f>IF(N451="sníž. přenesená",J451,0)</f>
        <v>0</v>
      </c>
      <c r="BI451" s="219">
        <f>IF(N451="nulová",J451,0)</f>
        <v>0</v>
      </c>
      <c r="BJ451" s="20" t="s">
        <v>80</v>
      </c>
      <c r="BK451" s="219">
        <f>ROUND(I451*H451,2)</f>
        <v>0</v>
      </c>
      <c r="BL451" s="20" t="s">
        <v>127</v>
      </c>
      <c r="BM451" s="218" t="s">
        <v>674</v>
      </c>
    </row>
    <row r="452" s="2" customFormat="1">
      <c r="A452" s="41"/>
      <c r="B452" s="42"/>
      <c r="C452" s="43"/>
      <c r="D452" s="220" t="s">
        <v>129</v>
      </c>
      <c r="E452" s="43"/>
      <c r="F452" s="221" t="s">
        <v>675</v>
      </c>
      <c r="G452" s="43"/>
      <c r="H452" s="43"/>
      <c r="I452" s="222"/>
      <c r="J452" s="43"/>
      <c r="K452" s="43"/>
      <c r="L452" s="47"/>
      <c r="M452" s="223"/>
      <c r="N452" s="224"/>
      <c r="O452" s="87"/>
      <c r="P452" s="87"/>
      <c r="Q452" s="87"/>
      <c r="R452" s="87"/>
      <c r="S452" s="87"/>
      <c r="T452" s="88"/>
      <c r="U452" s="41"/>
      <c r="V452" s="41"/>
      <c r="W452" s="41"/>
      <c r="X452" s="41"/>
      <c r="Y452" s="41"/>
      <c r="Z452" s="41"/>
      <c r="AA452" s="41"/>
      <c r="AB452" s="41"/>
      <c r="AC452" s="41"/>
      <c r="AD452" s="41"/>
      <c r="AE452" s="41"/>
      <c r="AT452" s="20" t="s">
        <v>129</v>
      </c>
      <c r="AU452" s="20" t="s">
        <v>82</v>
      </c>
    </row>
    <row r="453" s="2" customFormat="1" ht="37.8" customHeight="1">
      <c r="A453" s="41"/>
      <c r="B453" s="42"/>
      <c r="C453" s="207" t="s">
        <v>676</v>
      </c>
      <c r="D453" s="207" t="s">
        <v>122</v>
      </c>
      <c r="E453" s="208" t="s">
        <v>677</v>
      </c>
      <c r="F453" s="209" t="s">
        <v>678</v>
      </c>
      <c r="G453" s="210" t="s">
        <v>181</v>
      </c>
      <c r="H453" s="211">
        <v>23</v>
      </c>
      <c r="I453" s="212"/>
      <c r="J453" s="213">
        <f>ROUND(I453*H453,2)</f>
        <v>0</v>
      </c>
      <c r="K453" s="209" t="s">
        <v>19</v>
      </c>
      <c r="L453" s="47"/>
      <c r="M453" s="214" t="s">
        <v>19</v>
      </c>
      <c r="N453" s="215" t="s">
        <v>43</v>
      </c>
      <c r="O453" s="87"/>
      <c r="P453" s="216">
        <f>O453*H453</f>
        <v>0</v>
      </c>
      <c r="Q453" s="216">
        <v>0</v>
      </c>
      <c r="R453" s="216">
        <f>Q453*H453</f>
        <v>0</v>
      </c>
      <c r="S453" s="216">
        <v>0</v>
      </c>
      <c r="T453" s="217">
        <f>S453*H453</f>
        <v>0</v>
      </c>
      <c r="U453" s="41"/>
      <c r="V453" s="41"/>
      <c r="W453" s="41"/>
      <c r="X453" s="41"/>
      <c r="Y453" s="41"/>
      <c r="Z453" s="41"/>
      <c r="AA453" s="41"/>
      <c r="AB453" s="41"/>
      <c r="AC453" s="41"/>
      <c r="AD453" s="41"/>
      <c r="AE453" s="41"/>
      <c r="AR453" s="218" t="s">
        <v>127</v>
      </c>
      <c r="AT453" s="218" t="s">
        <v>122</v>
      </c>
      <c r="AU453" s="218" t="s">
        <v>82</v>
      </c>
      <c r="AY453" s="20" t="s">
        <v>120</v>
      </c>
      <c r="BE453" s="219">
        <f>IF(N453="základní",J453,0)</f>
        <v>0</v>
      </c>
      <c r="BF453" s="219">
        <f>IF(N453="snížená",J453,0)</f>
        <v>0</v>
      </c>
      <c r="BG453" s="219">
        <f>IF(N453="zákl. přenesená",J453,0)</f>
        <v>0</v>
      </c>
      <c r="BH453" s="219">
        <f>IF(N453="sníž. přenesená",J453,0)</f>
        <v>0</v>
      </c>
      <c r="BI453" s="219">
        <f>IF(N453="nulová",J453,0)</f>
        <v>0</v>
      </c>
      <c r="BJ453" s="20" t="s">
        <v>80</v>
      </c>
      <c r="BK453" s="219">
        <f>ROUND(I453*H453,2)</f>
        <v>0</v>
      </c>
      <c r="BL453" s="20" t="s">
        <v>127</v>
      </c>
      <c r="BM453" s="218" t="s">
        <v>679</v>
      </c>
    </row>
    <row r="454" s="13" customFormat="1">
      <c r="A454" s="13"/>
      <c r="B454" s="225"/>
      <c r="C454" s="226"/>
      <c r="D454" s="227" t="s">
        <v>131</v>
      </c>
      <c r="E454" s="228" t="s">
        <v>19</v>
      </c>
      <c r="F454" s="229" t="s">
        <v>267</v>
      </c>
      <c r="G454" s="226"/>
      <c r="H454" s="230">
        <v>23</v>
      </c>
      <c r="I454" s="231"/>
      <c r="J454" s="226"/>
      <c r="K454" s="226"/>
      <c r="L454" s="232"/>
      <c r="M454" s="233"/>
      <c r="N454" s="234"/>
      <c r="O454" s="234"/>
      <c r="P454" s="234"/>
      <c r="Q454" s="234"/>
      <c r="R454" s="234"/>
      <c r="S454" s="234"/>
      <c r="T454" s="235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T454" s="236" t="s">
        <v>131</v>
      </c>
      <c r="AU454" s="236" t="s">
        <v>82</v>
      </c>
      <c r="AV454" s="13" t="s">
        <v>82</v>
      </c>
      <c r="AW454" s="13" t="s">
        <v>33</v>
      </c>
      <c r="AX454" s="13" t="s">
        <v>80</v>
      </c>
      <c r="AY454" s="236" t="s">
        <v>120</v>
      </c>
    </row>
    <row r="455" s="14" customFormat="1">
      <c r="A455" s="14"/>
      <c r="B455" s="237"/>
      <c r="C455" s="238"/>
      <c r="D455" s="227" t="s">
        <v>131</v>
      </c>
      <c r="E455" s="239" t="s">
        <v>19</v>
      </c>
      <c r="F455" s="240" t="s">
        <v>133</v>
      </c>
      <c r="G455" s="238"/>
      <c r="H455" s="239" t="s">
        <v>19</v>
      </c>
      <c r="I455" s="241"/>
      <c r="J455" s="238"/>
      <c r="K455" s="238"/>
      <c r="L455" s="242"/>
      <c r="M455" s="243"/>
      <c r="N455" s="244"/>
      <c r="O455" s="244"/>
      <c r="P455" s="244"/>
      <c r="Q455" s="244"/>
      <c r="R455" s="244"/>
      <c r="S455" s="244"/>
      <c r="T455" s="245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T455" s="246" t="s">
        <v>131</v>
      </c>
      <c r="AU455" s="246" t="s">
        <v>82</v>
      </c>
      <c r="AV455" s="14" t="s">
        <v>80</v>
      </c>
      <c r="AW455" s="14" t="s">
        <v>33</v>
      </c>
      <c r="AX455" s="14" t="s">
        <v>72</v>
      </c>
      <c r="AY455" s="246" t="s">
        <v>120</v>
      </c>
    </row>
    <row r="456" s="12" customFormat="1" ht="22.8" customHeight="1">
      <c r="A456" s="12"/>
      <c r="B456" s="191"/>
      <c r="C456" s="192"/>
      <c r="D456" s="193" t="s">
        <v>71</v>
      </c>
      <c r="E456" s="205" t="s">
        <v>680</v>
      </c>
      <c r="F456" s="205" t="s">
        <v>681</v>
      </c>
      <c r="G456" s="192"/>
      <c r="H456" s="192"/>
      <c r="I456" s="195"/>
      <c r="J456" s="206">
        <f>BK456</f>
        <v>0</v>
      </c>
      <c r="K456" s="192"/>
      <c r="L456" s="197"/>
      <c r="M456" s="198"/>
      <c r="N456" s="199"/>
      <c r="O456" s="199"/>
      <c r="P456" s="200">
        <f>SUM(P457:P467)</f>
        <v>0</v>
      </c>
      <c r="Q456" s="199"/>
      <c r="R456" s="200">
        <f>SUM(R457:R467)</f>
        <v>0</v>
      </c>
      <c r="S456" s="199"/>
      <c r="T456" s="201">
        <f>SUM(T457:T467)</f>
        <v>0</v>
      </c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R456" s="202" t="s">
        <v>80</v>
      </c>
      <c r="AT456" s="203" t="s">
        <v>71</v>
      </c>
      <c r="AU456" s="203" t="s">
        <v>80</v>
      </c>
      <c r="AY456" s="202" t="s">
        <v>120</v>
      </c>
      <c r="BK456" s="204">
        <f>SUM(BK457:BK467)</f>
        <v>0</v>
      </c>
    </row>
    <row r="457" s="2" customFormat="1" ht="37.8" customHeight="1">
      <c r="A457" s="41"/>
      <c r="B457" s="42"/>
      <c r="C457" s="207" t="s">
        <v>682</v>
      </c>
      <c r="D457" s="207" t="s">
        <v>122</v>
      </c>
      <c r="E457" s="208" t="s">
        <v>683</v>
      </c>
      <c r="F457" s="209" t="s">
        <v>684</v>
      </c>
      <c r="G457" s="210" t="s">
        <v>255</v>
      </c>
      <c r="H457" s="211">
        <v>400.70999999999998</v>
      </c>
      <c r="I457" s="212"/>
      <c r="J457" s="213">
        <f>ROUND(I457*H457,2)</f>
        <v>0</v>
      </c>
      <c r="K457" s="209" t="s">
        <v>126</v>
      </c>
      <c r="L457" s="47"/>
      <c r="M457" s="214" t="s">
        <v>19</v>
      </c>
      <c r="N457" s="215" t="s">
        <v>43</v>
      </c>
      <c r="O457" s="87"/>
      <c r="P457" s="216">
        <f>O457*H457</f>
        <v>0</v>
      </c>
      <c r="Q457" s="216">
        <v>0</v>
      </c>
      <c r="R457" s="216">
        <f>Q457*H457</f>
        <v>0</v>
      </c>
      <c r="S457" s="216">
        <v>0</v>
      </c>
      <c r="T457" s="217">
        <f>S457*H457</f>
        <v>0</v>
      </c>
      <c r="U457" s="41"/>
      <c r="V457" s="41"/>
      <c r="W457" s="41"/>
      <c r="X457" s="41"/>
      <c r="Y457" s="41"/>
      <c r="Z457" s="41"/>
      <c r="AA457" s="41"/>
      <c r="AB457" s="41"/>
      <c r="AC457" s="41"/>
      <c r="AD457" s="41"/>
      <c r="AE457" s="41"/>
      <c r="AR457" s="218" t="s">
        <v>127</v>
      </c>
      <c r="AT457" s="218" t="s">
        <v>122</v>
      </c>
      <c r="AU457" s="218" t="s">
        <v>82</v>
      </c>
      <c r="AY457" s="20" t="s">
        <v>120</v>
      </c>
      <c r="BE457" s="219">
        <f>IF(N457="základní",J457,0)</f>
        <v>0</v>
      </c>
      <c r="BF457" s="219">
        <f>IF(N457="snížená",J457,0)</f>
        <v>0</v>
      </c>
      <c r="BG457" s="219">
        <f>IF(N457="zákl. přenesená",J457,0)</f>
        <v>0</v>
      </c>
      <c r="BH457" s="219">
        <f>IF(N457="sníž. přenesená",J457,0)</f>
        <v>0</v>
      </c>
      <c r="BI457" s="219">
        <f>IF(N457="nulová",J457,0)</f>
        <v>0</v>
      </c>
      <c r="BJ457" s="20" t="s">
        <v>80</v>
      </c>
      <c r="BK457" s="219">
        <f>ROUND(I457*H457,2)</f>
        <v>0</v>
      </c>
      <c r="BL457" s="20" t="s">
        <v>127</v>
      </c>
      <c r="BM457" s="218" t="s">
        <v>685</v>
      </c>
    </row>
    <row r="458" s="2" customFormat="1">
      <c r="A458" s="41"/>
      <c r="B458" s="42"/>
      <c r="C458" s="43"/>
      <c r="D458" s="220" t="s">
        <v>129</v>
      </c>
      <c r="E458" s="43"/>
      <c r="F458" s="221" t="s">
        <v>686</v>
      </c>
      <c r="G458" s="43"/>
      <c r="H458" s="43"/>
      <c r="I458" s="222"/>
      <c r="J458" s="43"/>
      <c r="K458" s="43"/>
      <c r="L458" s="47"/>
      <c r="M458" s="223"/>
      <c r="N458" s="224"/>
      <c r="O458" s="87"/>
      <c r="P458" s="87"/>
      <c r="Q458" s="87"/>
      <c r="R458" s="87"/>
      <c r="S458" s="87"/>
      <c r="T458" s="88"/>
      <c r="U458" s="41"/>
      <c r="V458" s="41"/>
      <c r="W458" s="41"/>
      <c r="X458" s="41"/>
      <c r="Y458" s="41"/>
      <c r="Z458" s="41"/>
      <c r="AA458" s="41"/>
      <c r="AB458" s="41"/>
      <c r="AC458" s="41"/>
      <c r="AD458" s="41"/>
      <c r="AE458" s="41"/>
      <c r="AT458" s="20" t="s">
        <v>129</v>
      </c>
      <c r="AU458" s="20" t="s">
        <v>82</v>
      </c>
    </row>
    <row r="459" s="2" customFormat="1" ht="37.8" customHeight="1">
      <c r="A459" s="41"/>
      <c r="B459" s="42"/>
      <c r="C459" s="207" t="s">
        <v>687</v>
      </c>
      <c r="D459" s="207" t="s">
        <v>122</v>
      </c>
      <c r="E459" s="208" t="s">
        <v>688</v>
      </c>
      <c r="F459" s="209" t="s">
        <v>689</v>
      </c>
      <c r="G459" s="210" t="s">
        <v>255</v>
      </c>
      <c r="H459" s="211">
        <v>3606.3899999999999</v>
      </c>
      <c r="I459" s="212"/>
      <c r="J459" s="213">
        <f>ROUND(I459*H459,2)</f>
        <v>0</v>
      </c>
      <c r="K459" s="209" t="s">
        <v>126</v>
      </c>
      <c r="L459" s="47"/>
      <c r="M459" s="214" t="s">
        <v>19</v>
      </c>
      <c r="N459" s="215" t="s">
        <v>43</v>
      </c>
      <c r="O459" s="87"/>
      <c r="P459" s="216">
        <f>O459*H459</f>
        <v>0</v>
      </c>
      <c r="Q459" s="216">
        <v>0</v>
      </c>
      <c r="R459" s="216">
        <f>Q459*H459</f>
        <v>0</v>
      </c>
      <c r="S459" s="216">
        <v>0</v>
      </c>
      <c r="T459" s="217">
        <f>S459*H459</f>
        <v>0</v>
      </c>
      <c r="U459" s="41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R459" s="218" t="s">
        <v>127</v>
      </c>
      <c r="AT459" s="218" t="s">
        <v>122</v>
      </c>
      <c r="AU459" s="218" t="s">
        <v>82</v>
      </c>
      <c r="AY459" s="20" t="s">
        <v>120</v>
      </c>
      <c r="BE459" s="219">
        <f>IF(N459="základní",J459,0)</f>
        <v>0</v>
      </c>
      <c r="BF459" s="219">
        <f>IF(N459="snížená",J459,0)</f>
        <v>0</v>
      </c>
      <c r="BG459" s="219">
        <f>IF(N459="zákl. přenesená",J459,0)</f>
        <v>0</v>
      </c>
      <c r="BH459" s="219">
        <f>IF(N459="sníž. přenesená",J459,0)</f>
        <v>0</v>
      </c>
      <c r="BI459" s="219">
        <f>IF(N459="nulová",J459,0)</f>
        <v>0</v>
      </c>
      <c r="BJ459" s="20" t="s">
        <v>80</v>
      </c>
      <c r="BK459" s="219">
        <f>ROUND(I459*H459,2)</f>
        <v>0</v>
      </c>
      <c r="BL459" s="20" t="s">
        <v>127</v>
      </c>
      <c r="BM459" s="218" t="s">
        <v>690</v>
      </c>
    </row>
    <row r="460" s="2" customFormat="1">
      <c r="A460" s="41"/>
      <c r="B460" s="42"/>
      <c r="C460" s="43"/>
      <c r="D460" s="220" t="s">
        <v>129</v>
      </c>
      <c r="E460" s="43"/>
      <c r="F460" s="221" t="s">
        <v>691</v>
      </c>
      <c r="G460" s="43"/>
      <c r="H460" s="43"/>
      <c r="I460" s="222"/>
      <c r="J460" s="43"/>
      <c r="K460" s="43"/>
      <c r="L460" s="47"/>
      <c r="M460" s="223"/>
      <c r="N460" s="224"/>
      <c r="O460" s="87"/>
      <c r="P460" s="87"/>
      <c r="Q460" s="87"/>
      <c r="R460" s="87"/>
      <c r="S460" s="87"/>
      <c r="T460" s="88"/>
      <c r="U460" s="41"/>
      <c r="V460" s="41"/>
      <c r="W460" s="41"/>
      <c r="X460" s="41"/>
      <c r="Y460" s="41"/>
      <c r="Z460" s="41"/>
      <c r="AA460" s="41"/>
      <c r="AB460" s="41"/>
      <c r="AC460" s="41"/>
      <c r="AD460" s="41"/>
      <c r="AE460" s="41"/>
      <c r="AT460" s="20" t="s">
        <v>129</v>
      </c>
      <c r="AU460" s="20" t="s">
        <v>82</v>
      </c>
    </row>
    <row r="461" s="13" customFormat="1">
      <c r="A461" s="13"/>
      <c r="B461" s="225"/>
      <c r="C461" s="226"/>
      <c r="D461" s="227" t="s">
        <v>131</v>
      </c>
      <c r="E461" s="226"/>
      <c r="F461" s="229" t="s">
        <v>692</v>
      </c>
      <c r="G461" s="226"/>
      <c r="H461" s="230">
        <v>3606.3899999999999</v>
      </c>
      <c r="I461" s="231"/>
      <c r="J461" s="226"/>
      <c r="K461" s="226"/>
      <c r="L461" s="232"/>
      <c r="M461" s="233"/>
      <c r="N461" s="234"/>
      <c r="O461" s="234"/>
      <c r="P461" s="234"/>
      <c r="Q461" s="234"/>
      <c r="R461" s="234"/>
      <c r="S461" s="234"/>
      <c r="T461" s="235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T461" s="236" t="s">
        <v>131</v>
      </c>
      <c r="AU461" s="236" t="s">
        <v>82</v>
      </c>
      <c r="AV461" s="13" t="s">
        <v>82</v>
      </c>
      <c r="AW461" s="13" t="s">
        <v>4</v>
      </c>
      <c r="AX461" s="13" t="s">
        <v>80</v>
      </c>
      <c r="AY461" s="236" t="s">
        <v>120</v>
      </c>
    </row>
    <row r="462" s="2" customFormat="1" ht="24.15" customHeight="1">
      <c r="A462" s="41"/>
      <c r="B462" s="42"/>
      <c r="C462" s="207" t="s">
        <v>693</v>
      </c>
      <c r="D462" s="207" t="s">
        <v>122</v>
      </c>
      <c r="E462" s="208" t="s">
        <v>694</v>
      </c>
      <c r="F462" s="209" t="s">
        <v>695</v>
      </c>
      <c r="G462" s="210" t="s">
        <v>255</v>
      </c>
      <c r="H462" s="211">
        <v>400.70999999999998</v>
      </c>
      <c r="I462" s="212"/>
      <c r="J462" s="213">
        <f>ROUND(I462*H462,2)</f>
        <v>0</v>
      </c>
      <c r="K462" s="209" t="s">
        <v>126</v>
      </c>
      <c r="L462" s="47"/>
      <c r="M462" s="214" t="s">
        <v>19</v>
      </c>
      <c r="N462" s="215" t="s">
        <v>43</v>
      </c>
      <c r="O462" s="87"/>
      <c r="P462" s="216">
        <f>O462*H462</f>
        <v>0</v>
      </c>
      <c r="Q462" s="216">
        <v>0</v>
      </c>
      <c r="R462" s="216">
        <f>Q462*H462</f>
        <v>0</v>
      </c>
      <c r="S462" s="216">
        <v>0</v>
      </c>
      <c r="T462" s="217">
        <f>S462*H462</f>
        <v>0</v>
      </c>
      <c r="U462" s="41"/>
      <c r="V462" s="41"/>
      <c r="W462" s="41"/>
      <c r="X462" s="41"/>
      <c r="Y462" s="41"/>
      <c r="Z462" s="41"/>
      <c r="AA462" s="41"/>
      <c r="AB462" s="41"/>
      <c r="AC462" s="41"/>
      <c r="AD462" s="41"/>
      <c r="AE462" s="41"/>
      <c r="AR462" s="218" t="s">
        <v>127</v>
      </c>
      <c r="AT462" s="218" t="s">
        <v>122</v>
      </c>
      <c r="AU462" s="218" t="s">
        <v>82</v>
      </c>
      <c r="AY462" s="20" t="s">
        <v>120</v>
      </c>
      <c r="BE462" s="219">
        <f>IF(N462="základní",J462,0)</f>
        <v>0</v>
      </c>
      <c r="BF462" s="219">
        <f>IF(N462="snížená",J462,0)</f>
        <v>0</v>
      </c>
      <c r="BG462" s="219">
        <f>IF(N462="zákl. přenesená",J462,0)</f>
        <v>0</v>
      </c>
      <c r="BH462" s="219">
        <f>IF(N462="sníž. přenesená",J462,0)</f>
        <v>0</v>
      </c>
      <c r="BI462" s="219">
        <f>IF(N462="nulová",J462,0)</f>
        <v>0</v>
      </c>
      <c r="BJ462" s="20" t="s">
        <v>80</v>
      </c>
      <c r="BK462" s="219">
        <f>ROUND(I462*H462,2)</f>
        <v>0</v>
      </c>
      <c r="BL462" s="20" t="s">
        <v>127</v>
      </c>
      <c r="BM462" s="218" t="s">
        <v>696</v>
      </c>
    </row>
    <row r="463" s="2" customFormat="1">
      <c r="A463" s="41"/>
      <c r="B463" s="42"/>
      <c r="C463" s="43"/>
      <c r="D463" s="220" t="s">
        <v>129</v>
      </c>
      <c r="E463" s="43"/>
      <c r="F463" s="221" t="s">
        <v>697</v>
      </c>
      <c r="G463" s="43"/>
      <c r="H463" s="43"/>
      <c r="I463" s="222"/>
      <c r="J463" s="43"/>
      <c r="K463" s="43"/>
      <c r="L463" s="47"/>
      <c r="M463" s="223"/>
      <c r="N463" s="224"/>
      <c r="O463" s="87"/>
      <c r="P463" s="87"/>
      <c r="Q463" s="87"/>
      <c r="R463" s="87"/>
      <c r="S463" s="87"/>
      <c r="T463" s="88"/>
      <c r="U463" s="41"/>
      <c r="V463" s="41"/>
      <c r="W463" s="41"/>
      <c r="X463" s="41"/>
      <c r="Y463" s="41"/>
      <c r="Z463" s="41"/>
      <c r="AA463" s="41"/>
      <c r="AB463" s="41"/>
      <c r="AC463" s="41"/>
      <c r="AD463" s="41"/>
      <c r="AE463" s="41"/>
      <c r="AT463" s="20" t="s">
        <v>129</v>
      </c>
      <c r="AU463" s="20" t="s">
        <v>82</v>
      </c>
    </row>
    <row r="464" s="2" customFormat="1" ht="44.25" customHeight="1">
      <c r="A464" s="41"/>
      <c r="B464" s="42"/>
      <c r="C464" s="207" t="s">
        <v>698</v>
      </c>
      <c r="D464" s="207" t="s">
        <v>122</v>
      </c>
      <c r="E464" s="208" t="s">
        <v>699</v>
      </c>
      <c r="F464" s="209" t="s">
        <v>700</v>
      </c>
      <c r="G464" s="210" t="s">
        <v>255</v>
      </c>
      <c r="H464" s="211">
        <v>356.67700000000002</v>
      </c>
      <c r="I464" s="212"/>
      <c r="J464" s="213">
        <f>ROUND(I464*H464,2)</f>
        <v>0</v>
      </c>
      <c r="K464" s="209" t="s">
        <v>126</v>
      </c>
      <c r="L464" s="47"/>
      <c r="M464" s="214" t="s">
        <v>19</v>
      </c>
      <c r="N464" s="215" t="s">
        <v>43</v>
      </c>
      <c r="O464" s="87"/>
      <c r="P464" s="216">
        <f>O464*H464</f>
        <v>0</v>
      </c>
      <c r="Q464" s="216">
        <v>0</v>
      </c>
      <c r="R464" s="216">
        <f>Q464*H464</f>
        <v>0</v>
      </c>
      <c r="S464" s="216">
        <v>0</v>
      </c>
      <c r="T464" s="217">
        <f>S464*H464</f>
        <v>0</v>
      </c>
      <c r="U464" s="41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R464" s="218" t="s">
        <v>127</v>
      </c>
      <c r="AT464" s="218" t="s">
        <v>122</v>
      </c>
      <c r="AU464" s="218" t="s">
        <v>82</v>
      </c>
      <c r="AY464" s="20" t="s">
        <v>120</v>
      </c>
      <c r="BE464" s="219">
        <f>IF(N464="základní",J464,0)</f>
        <v>0</v>
      </c>
      <c r="BF464" s="219">
        <f>IF(N464="snížená",J464,0)</f>
        <v>0</v>
      </c>
      <c r="BG464" s="219">
        <f>IF(N464="zákl. přenesená",J464,0)</f>
        <v>0</v>
      </c>
      <c r="BH464" s="219">
        <f>IF(N464="sníž. přenesená",J464,0)</f>
        <v>0</v>
      </c>
      <c r="BI464" s="219">
        <f>IF(N464="nulová",J464,0)</f>
        <v>0</v>
      </c>
      <c r="BJ464" s="20" t="s">
        <v>80</v>
      </c>
      <c r="BK464" s="219">
        <f>ROUND(I464*H464,2)</f>
        <v>0</v>
      </c>
      <c r="BL464" s="20" t="s">
        <v>127</v>
      </c>
      <c r="BM464" s="218" t="s">
        <v>701</v>
      </c>
    </row>
    <row r="465" s="2" customFormat="1">
      <c r="A465" s="41"/>
      <c r="B465" s="42"/>
      <c r="C465" s="43"/>
      <c r="D465" s="220" t="s">
        <v>129</v>
      </c>
      <c r="E465" s="43"/>
      <c r="F465" s="221" t="s">
        <v>702</v>
      </c>
      <c r="G465" s="43"/>
      <c r="H465" s="43"/>
      <c r="I465" s="222"/>
      <c r="J465" s="43"/>
      <c r="K465" s="43"/>
      <c r="L465" s="47"/>
      <c r="M465" s="223"/>
      <c r="N465" s="224"/>
      <c r="O465" s="87"/>
      <c r="P465" s="87"/>
      <c r="Q465" s="87"/>
      <c r="R465" s="87"/>
      <c r="S465" s="87"/>
      <c r="T465" s="88"/>
      <c r="U465" s="41"/>
      <c r="V465" s="41"/>
      <c r="W465" s="41"/>
      <c r="X465" s="41"/>
      <c r="Y465" s="41"/>
      <c r="Z465" s="41"/>
      <c r="AA465" s="41"/>
      <c r="AB465" s="41"/>
      <c r="AC465" s="41"/>
      <c r="AD465" s="41"/>
      <c r="AE465" s="41"/>
      <c r="AT465" s="20" t="s">
        <v>129</v>
      </c>
      <c r="AU465" s="20" t="s">
        <v>82</v>
      </c>
    </row>
    <row r="466" s="2" customFormat="1" ht="44.25" customHeight="1">
      <c r="A466" s="41"/>
      <c r="B466" s="42"/>
      <c r="C466" s="207" t="s">
        <v>703</v>
      </c>
      <c r="D466" s="207" t="s">
        <v>122</v>
      </c>
      <c r="E466" s="208" t="s">
        <v>704</v>
      </c>
      <c r="F466" s="209" t="s">
        <v>705</v>
      </c>
      <c r="G466" s="210" t="s">
        <v>255</v>
      </c>
      <c r="H466" s="211">
        <v>39.415999999999997</v>
      </c>
      <c r="I466" s="212"/>
      <c r="J466" s="213">
        <f>ROUND(I466*H466,2)</f>
        <v>0</v>
      </c>
      <c r="K466" s="209" t="s">
        <v>126</v>
      </c>
      <c r="L466" s="47"/>
      <c r="M466" s="214" t="s">
        <v>19</v>
      </c>
      <c r="N466" s="215" t="s">
        <v>43</v>
      </c>
      <c r="O466" s="87"/>
      <c r="P466" s="216">
        <f>O466*H466</f>
        <v>0</v>
      </c>
      <c r="Q466" s="216">
        <v>0</v>
      </c>
      <c r="R466" s="216">
        <f>Q466*H466</f>
        <v>0</v>
      </c>
      <c r="S466" s="216">
        <v>0</v>
      </c>
      <c r="T466" s="217">
        <f>S466*H466</f>
        <v>0</v>
      </c>
      <c r="U466" s="41"/>
      <c r="V466" s="41"/>
      <c r="W466" s="41"/>
      <c r="X466" s="41"/>
      <c r="Y466" s="41"/>
      <c r="Z466" s="41"/>
      <c r="AA466" s="41"/>
      <c r="AB466" s="41"/>
      <c r="AC466" s="41"/>
      <c r="AD466" s="41"/>
      <c r="AE466" s="41"/>
      <c r="AR466" s="218" t="s">
        <v>127</v>
      </c>
      <c r="AT466" s="218" t="s">
        <v>122</v>
      </c>
      <c r="AU466" s="218" t="s">
        <v>82</v>
      </c>
      <c r="AY466" s="20" t="s">
        <v>120</v>
      </c>
      <c r="BE466" s="219">
        <f>IF(N466="základní",J466,0)</f>
        <v>0</v>
      </c>
      <c r="BF466" s="219">
        <f>IF(N466="snížená",J466,0)</f>
        <v>0</v>
      </c>
      <c r="BG466" s="219">
        <f>IF(N466="zákl. přenesená",J466,0)</f>
        <v>0</v>
      </c>
      <c r="BH466" s="219">
        <f>IF(N466="sníž. přenesená",J466,0)</f>
        <v>0</v>
      </c>
      <c r="BI466" s="219">
        <f>IF(N466="nulová",J466,0)</f>
        <v>0</v>
      </c>
      <c r="BJ466" s="20" t="s">
        <v>80</v>
      </c>
      <c r="BK466" s="219">
        <f>ROUND(I466*H466,2)</f>
        <v>0</v>
      </c>
      <c r="BL466" s="20" t="s">
        <v>127</v>
      </c>
      <c r="BM466" s="218" t="s">
        <v>706</v>
      </c>
    </row>
    <row r="467" s="2" customFormat="1">
      <c r="A467" s="41"/>
      <c r="B467" s="42"/>
      <c r="C467" s="43"/>
      <c r="D467" s="220" t="s">
        <v>129</v>
      </c>
      <c r="E467" s="43"/>
      <c r="F467" s="221" t="s">
        <v>707</v>
      </c>
      <c r="G467" s="43"/>
      <c r="H467" s="43"/>
      <c r="I467" s="222"/>
      <c r="J467" s="43"/>
      <c r="K467" s="43"/>
      <c r="L467" s="47"/>
      <c r="M467" s="223"/>
      <c r="N467" s="224"/>
      <c r="O467" s="87"/>
      <c r="P467" s="87"/>
      <c r="Q467" s="87"/>
      <c r="R467" s="87"/>
      <c r="S467" s="87"/>
      <c r="T467" s="88"/>
      <c r="U467" s="41"/>
      <c r="V467" s="41"/>
      <c r="W467" s="41"/>
      <c r="X467" s="41"/>
      <c r="Y467" s="41"/>
      <c r="Z467" s="41"/>
      <c r="AA467" s="41"/>
      <c r="AB467" s="41"/>
      <c r="AC467" s="41"/>
      <c r="AD467" s="41"/>
      <c r="AE467" s="41"/>
      <c r="AT467" s="20" t="s">
        <v>129</v>
      </c>
      <c r="AU467" s="20" t="s">
        <v>82</v>
      </c>
    </row>
    <row r="468" s="12" customFormat="1" ht="22.8" customHeight="1">
      <c r="A468" s="12"/>
      <c r="B468" s="191"/>
      <c r="C468" s="192"/>
      <c r="D468" s="193" t="s">
        <v>71</v>
      </c>
      <c r="E468" s="205" t="s">
        <v>708</v>
      </c>
      <c r="F468" s="205" t="s">
        <v>709</v>
      </c>
      <c r="G468" s="192"/>
      <c r="H468" s="192"/>
      <c r="I468" s="195"/>
      <c r="J468" s="206">
        <f>BK468</f>
        <v>0</v>
      </c>
      <c r="K468" s="192"/>
      <c r="L468" s="197"/>
      <c r="M468" s="198"/>
      <c r="N468" s="199"/>
      <c r="O468" s="199"/>
      <c r="P468" s="200">
        <f>SUM(P469:P470)</f>
        <v>0</v>
      </c>
      <c r="Q468" s="199"/>
      <c r="R468" s="200">
        <f>SUM(R469:R470)</f>
        <v>0</v>
      </c>
      <c r="S468" s="199"/>
      <c r="T468" s="201">
        <f>SUM(T469:T470)</f>
        <v>0</v>
      </c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R468" s="202" t="s">
        <v>80</v>
      </c>
      <c r="AT468" s="203" t="s">
        <v>71</v>
      </c>
      <c r="AU468" s="203" t="s">
        <v>80</v>
      </c>
      <c r="AY468" s="202" t="s">
        <v>120</v>
      </c>
      <c r="BK468" s="204">
        <f>SUM(BK469:BK470)</f>
        <v>0</v>
      </c>
    </row>
    <row r="469" s="2" customFormat="1" ht="44.25" customHeight="1">
      <c r="A469" s="41"/>
      <c r="B469" s="42"/>
      <c r="C469" s="207" t="s">
        <v>710</v>
      </c>
      <c r="D469" s="207" t="s">
        <v>122</v>
      </c>
      <c r="E469" s="208" t="s">
        <v>711</v>
      </c>
      <c r="F469" s="209" t="s">
        <v>712</v>
      </c>
      <c r="G469" s="210" t="s">
        <v>255</v>
      </c>
      <c r="H469" s="211">
        <v>555.30200000000002</v>
      </c>
      <c r="I469" s="212"/>
      <c r="J469" s="213">
        <f>ROUND(I469*H469,2)</f>
        <v>0</v>
      </c>
      <c r="K469" s="209" t="s">
        <v>126</v>
      </c>
      <c r="L469" s="47"/>
      <c r="M469" s="214" t="s">
        <v>19</v>
      </c>
      <c r="N469" s="215" t="s">
        <v>43</v>
      </c>
      <c r="O469" s="87"/>
      <c r="P469" s="216">
        <f>O469*H469</f>
        <v>0</v>
      </c>
      <c r="Q469" s="216">
        <v>0</v>
      </c>
      <c r="R469" s="216">
        <f>Q469*H469</f>
        <v>0</v>
      </c>
      <c r="S469" s="216">
        <v>0</v>
      </c>
      <c r="T469" s="217">
        <f>S469*H469</f>
        <v>0</v>
      </c>
      <c r="U469" s="41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R469" s="218" t="s">
        <v>127</v>
      </c>
      <c r="AT469" s="218" t="s">
        <v>122</v>
      </c>
      <c r="AU469" s="218" t="s">
        <v>82</v>
      </c>
      <c r="AY469" s="20" t="s">
        <v>120</v>
      </c>
      <c r="BE469" s="219">
        <f>IF(N469="základní",J469,0)</f>
        <v>0</v>
      </c>
      <c r="BF469" s="219">
        <f>IF(N469="snížená",J469,0)</f>
        <v>0</v>
      </c>
      <c r="BG469" s="219">
        <f>IF(N469="zákl. přenesená",J469,0)</f>
        <v>0</v>
      </c>
      <c r="BH469" s="219">
        <f>IF(N469="sníž. přenesená",J469,0)</f>
        <v>0</v>
      </c>
      <c r="BI469" s="219">
        <f>IF(N469="nulová",J469,0)</f>
        <v>0</v>
      </c>
      <c r="BJ469" s="20" t="s">
        <v>80</v>
      </c>
      <c r="BK469" s="219">
        <f>ROUND(I469*H469,2)</f>
        <v>0</v>
      </c>
      <c r="BL469" s="20" t="s">
        <v>127</v>
      </c>
      <c r="BM469" s="218" t="s">
        <v>713</v>
      </c>
    </row>
    <row r="470" s="2" customFormat="1">
      <c r="A470" s="41"/>
      <c r="B470" s="42"/>
      <c r="C470" s="43"/>
      <c r="D470" s="220" t="s">
        <v>129</v>
      </c>
      <c r="E470" s="43"/>
      <c r="F470" s="221" t="s">
        <v>714</v>
      </c>
      <c r="G470" s="43"/>
      <c r="H470" s="43"/>
      <c r="I470" s="222"/>
      <c r="J470" s="43"/>
      <c r="K470" s="43"/>
      <c r="L470" s="47"/>
      <c r="M470" s="280"/>
      <c r="N470" s="281"/>
      <c r="O470" s="282"/>
      <c r="P470" s="282"/>
      <c r="Q470" s="282"/>
      <c r="R470" s="282"/>
      <c r="S470" s="282"/>
      <c r="T470" s="283"/>
      <c r="U470" s="41"/>
      <c r="V470" s="41"/>
      <c r="W470" s="41"/>
      <c r="X470" s="41"/>
      <c r="Y470" s="41"/>
      <c r="Z470" s="41"/>
      <c r="AA470" s="41"/>
      <c r="AB470" s="41"/>
      <c r="AC470" s="41"/>
      <c r="AD470" s="41"/>
      <c r="AE470" s="41"/>
      <c r="AT470" s="20" t="s">
        <v>129</v>
      </c>
      <c r="AU470" s="20" t="s">
        <v>82</v>
      </c>
    </row>
    <row r="471" s="2" customFormat="1" ht="6.96" customHeight="1">
      <c r="A471" s="41"/>
      <c r="B471" s="62"/>
      <c r="C471" s="63"/>
      <c r="D471" s="63"/>
      <c r="E471" s="63"/>
      <c r="F471" s="63"/>
      <c r="G471" s="63"/>
      <c r="H471" s="63"/>
      <c r="I471" s="63"/>
      <c r="J471" s="63"/>
      <c r="K471" s="63"/>
      <c r="L471" s="47"/>
      <c r="M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  <c r="AB471" s="41"/>
      <c r="AC471" s="41"/>
      <c r="AD471" s="41"/>
      <c r="AE471" s="41"/>
    </row>
  </sheetData>
  <sheetProtection sheet="1" autoFilter="0" formatColumns="0" formatRows="0" objects="1" scenarios="1" spinCount="100000" saltValue="hOvIQoD1T71AREXqFU5oWWdjI9xXcghi3OZEkKB/61Z1n6whhG+5g/NIiNqZc5z4g+bWY7FCCO2/ZbNpwhZl+g==" hashValue="D+sPSDfTlUR6n3A87ryebSMis0cH1Vdh5IJu/xO1TR9A0AUxbPxfl0CsJZTAdbXwTQBC7b8P9Z1PR6iBmX/aLQ==" algorithmName="SHA-512" password="CC35"/>
  <autoFilter ref="C87:K470"/>
  <mergeCells count="9">
    <mergeCell ref="E7:H7"/>
    <mergeCell ref="E9:H9"/>
    <mergeCell ref="E18:H18"/>
    <mergeCell ref="E27:H27"/>
    <mergeCell ref="E48:H48"/>
    <mergeCell ref="E50:H50"/>
    <mergeCell ref="E78:H78"/>
    <mergeCell ref="E80:H80"/>
    <mergeCell ref="L2:V2"/>
  </mergeCells>
  <hyperlinks>
    <hyperlink ref="F92" r:id="rId1" display="https://podminky.urs.cz/item/CS_URS_2025_01/111211101"/>
    <hyperlink ref="F96" r:id="rId2" display="https://podminky.urs.cz/item/CS_URS_2025_01/112155315"/>
    <hyperlink ref="F100" r:id="rId3" display="https://podminky.urs.cz/item/CS_URS_2025_01/113106132"/>
    <hyperlink ref="F104" r:id="rId4" display="https://podminky.urs.cz/item/CS_URS_2025_01/113106134"/>
    <hyperlink ref="F108" r:id="rId5" display="https://podminky.urs.cz/item/CS_URS_2025_01/113107162"/>
    <hyperlink ref="F112" r:id="rId6" display="https://podminky.urs.cz/item/CS_URS_2025_01/113107183"/>
    <hyperlink ref="F116" r:id="rId7" display="https://podminky.urs.cz/item/CS_URS_2025_01/113107225"/>
    <hyperlink ref="F120" r:id="rId8" display="https://podminky.urs.cz/item/CS_URS_2025_01/113107332"/>
    <hyperlink ref="F123" r:id="rId9" display="https://podminky.urs.cz/item/CS_URS_2025_01/113154512"/>
    <hyperlink ref="F127" r:id="rId10" display="https://podminky.urs.cz/item/CS_URS_2025_01/113201112"/>
    <hyperlink ref="F131" r:id="rId11" display="https://podminky.urs.cz/item/CS_URS_2025_01/113202111"/>
    <hyperlink ref="F134" r:id="rId12" display="https://podminky.urs.cz/item/CS_URS_2025_01/121151113"/>
    <hyperlink ref="F138" r:id="rId13" display="https://podminky.urs.cz/item/CS_URS_2025_01/122452204"/>
    <hyperlink ref="F147" r:id="rId14" display="https://podminky.urs.cz/item/CS_URS_2025_01/129001101"/>
    <hyperlink ref="F150" r:id="rId15" display="https://podminky.urs.cz/item/CS_URS_2025_01/134702102"/>
    <hyperlink ref="F155" r:id="rId16" display="https://podminky.urs.cz/item/CS_URS_2025_01/162351103"/>
    <hyperlink ref="F161" r:id="rId17" display="https://podminky.urs.cz/item/CS_URS_2025_01/162451106"/>
    <hyperlink ref="F167" r:id="rId18" display="https://podminky.urs.cz/item/CS_URS_2025_01/162751117"/>
    <hyperlink ref="F179" r:id="rId19" display="https://podminky.urs.cz/item/CS_URS_2025_01/167151101"/>
    <hyperlink ref="F185" r:id="rId20" display="https://podminky.urs.cz/item/CS_URS_2025_01/171151103"/>
    <hyperlink ref="F192" r:id="rId21" display="https://podminky.urs.cz/item/CS_URS_2025_01/171152111"/>
    <hyperlink ref="F199" r:id="rId22" display="https://podminky.urs.cz/item/CS_URS_2025_01/171201231"/>
    <hyperlink ref="F202" r:id="rId23" display="https://podminky.urs.cz/item/CS_URS_2025_01/171203111"/>
    <hyperlink ref="F208" r:id="rId24" display="https://podminky.urs.cz/item/CS_URS_2025_01/171251201"/>
    <hyperlink ref="F210" r:id="rId25" display="https://podminky.urs.cz/item/CS_URS_2025_01/174151101"/>
    <hyperlink ref="F218" r:id="rId26" display="https://podminky.urs.cz/item/CS_URS_2025_01/181111121"/>
    <hyperlink ref="F222" r:id="rId27" display="https://podminky.urs.cz/item/CS_URS_2025_01/181111122"/>
    <hyperlink ref="F226" r:id="rId28" display="https://podminky.urs.cz/item/CS_URS_2025_01/181351103"/>
    <hyperlink ref="F235" r:id="rId29" display="https://podminky.urs.cz/item/CS_URS_2025_01/181411132"/>
    <hyperlink ref="F241" r:id="rId30" display="https://podminky.urs.cz/item/CS_URS_2025_01/181951112"/>
    <hyperlink ref="F245" r:id="rId31" display="https://podminky.urs.cz/item/CS_URS_2025_01/182351023"/>
    <hyperlink ref="F250" r:id="rId32" display="https://podminky.urs.cz/item/CS_URS_2025_01/183403261"/>
    <hyperlink ref="F252" r:id="rId33" display="https://podminky.urs.cz/item/CS_URS_2025_01/184818233"/>
    <hyperlink ref="F256" r:id="rId34" display="https://podminky.urs.cz/item/CS_URS_2025_01/184853511"/>
    <hyperlink ref="F258" r:id="rId35" display="https://podminky.urs.cz/item/CS_URS_2025_01/184853512"/>
    <hyperlink ref="F261" r:id="rId36" display="https://podminky.urs.cz/item/CS_URS_2025_01/185803112"/>
    <hyperlink ref="F264" r:id="rId37" display="https://podminky.urs.cz/item/CS_URS_2025_01/211531111"/>
    <hyperlink ref="F269" r:id="rId38" display="https://podminky.urs.cz/item/CS_URS_2025_01/211971110"/>
    <hyperlink ref="F279" r:id="rId39" display="https://podminky.urs.cz/item/CS_URS_2025_01/213141111"/>
    <hyperlink ref="F285" r:id="rId40" display="https://podminky.urs.cz/item/CS_URS_2025_01/243311111"/>
    <hyperlink ref="F289" r:id="rId41" display="https://podminky.urs.cz/item/CS_URS_2025_01/243531111"/>
    <hyperlink ref="F293" r:id="rId42" display="https://podminky.urs.cz/item/CS_URS_2025_01/249791135"/>
    <hyperlink ref="F298" r:id="rId43" display="https://podminky.urs.cz/item/CS_URS_2025_01/339921131"/>
    <hyperlink ref="F304" r:id="rId44" display="https://podminky.urs.cz/item/CS_URS_2025_01/564851011"/>
    <hyperlink ref="F309" r:id="rId45" display="https://podminky.urs.cz/item/CS_URS_2025_01/564851111"/>
    <hyperlink ref="F314" r:id="rId46" display="https://podminky.urs.cz/item/CS_URS_2025_01/564861011"/>
    <hyperlink ref="F320" r:id="rId47" display="https://podminky.urs.cz/item/CS_URS_2025_01/564861111"/>
    <hyperlink ref="F325" r:id="rId48" display="https://podminky.urs.cz/item/CS_URS_2025_01/565145111"/>
    <hyperlink ref="F332" r:id="rId49" display="https://podminky.urs.cz/item/CS_URS_2025_01/573111112"/>
    <hyperlink ref="F336" r:id="rId50" display="https://podminky.urs.cz/item/CS_URS_2025_01/573211107"/>
    <hyperlink ref="F342" r:id="rId51" display="https://podminky.urs.cz/item/CS_URS_2025_01/577134111"/>
    <hyperlink ref="F348" r:id="rId52" display="https://podminky.urs.cz/item/CS_URS_2025_01/596211210"/>
    <hyperlink ref="F356" r:id="rId53" display="https://podminky.urs.cz/item/CS_URS_2025_01/596212211"/>
    <hyperlink ref="F363" r:id="rId54" display="https://podminky.urs.cz/item/CS_URS_2025_01/871313121"/>
    <hyperlink ref="F369" r:id="rId55" display="https://podminky.urs.cz/item/CS_URS_2025_01/87726R034"/>
    <hyperlink ref="F371" r:id="rId56" display="https://podminky.urs.cz/item/CS_URS_2025_01/894411311"/>
    <hyperlink ref="F377" r:id="rId57" display="https://podminky.urs.cz/item/CS_URS_2025_01/894412411"/>
    <hyperlink ref="F382" r:id="rId58" display="https://podminky.urs.cz/item/CS_URS_2025_01/899132121"/>
    <hyperlink ref="F386" r:id="rId59" display="https://podminky.urs.cz/item/CS_URS_2025_01/899204112"/>
    <hyperlink ref="F392" r:id="rId60" display="https://podminky.urs.cz/item/CS_URS_2025_01/912211111"/>
    <hyperlink ref="F407" r:id="rId61" display="https://podminky.urs.cz/item/CS_URS_2025_01/915231111"/>
    <hyperlink ref="F411" r:id="rId62" display="https://podminky.urs.cz/item/CS_URS_2025_01/915491211"/>
    <hyperlink ref="F417" r:id="rId63" display="https://podminky.urs.cz/item/CS_URS_2025_01/915621111"/>
    <hyperlink ref="F419" r:id="rId64" display="https://podminky.urs.cz/item/CS_URS_2025_01/916131213"/>
    <hyperlink ref="F429" r:id="rId65" display="https://podminky.urs.cz/item/CS_URS_2025_01/916231213"/>
    <hyperlink ref="F437" r:id="rId66" display="https://podminky.urs.cz/item/CS_URS_2025_01/919726122"/>
    <hyperlink ref="F441" r:id="rId67" display="https://podminky.urs.cz/item/CS_URS_2025_01/919726123"/>
    <hyperlink ref="F445" r:id="rId68" display="https://podminky.urs.cz/item/CS_URS_2025_01/919735111"/>
    <hyperlink ref="F452" r:id="rId69" display="https://podminky.urs.cz/item/CS_URS_2025_01/979054451"/>
    <hyperlink ref="F458" r:id="rId70" display="https://podminky.urs.cz/item/CS_URS_2025_01/997221551"/>
    <hyperlink ref="F460" r:id="rId71" display="https://podminky.urs.cz/item/CS_URS_2025_01/997221559"/>
    <hyperlink ref="F463" r:id="rId72" display="https://podminky.urs.cz/item/CS_URS_2025_01/997221611"/>
    <hyperlink ref="F465" r:id="rId73" display="https://podminky.urs.cz/item/CS_URS_2025_01/997221861"/>
    <hyperlink ref="F467" r:id="rId74" display="https://podminky.urs.cz/item/CS_URS_2025_01/997221875"/>
    <hyperlink ref="F470" r:id="rId75" display="https://podminky.urs.cz/item/CS_URS_2025_01/998225111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76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20" t="s">
        <v>85</v>
      </c>
    </row>
    <row r="3" s="1" customFormat="1" ht="6.96" customHeight="1">
      <c r="B3" s="131"/>
      <c r="C3" s="132"/>
      <c r="D3" s="132"/>
      <c r="E3" s="132"/>
      <c r="F3" s="132"/>
      <c r="G3" s="132"/>
      <c r="H3" s="132"/>
      <c r="I3" s="132"/>
      <c r="J3" s="132"/>
      <c r="K3" s="132"/>
      <c r="L3" s="23"/>
      <c r="AT3" s="20" t="s">
        <v>82</v>
      </c>
    </row>
    <row r="4" s="1" customFormat="1" ht="24.96" customHeight="1">
      <c r="B4" s="23"/>
      <c r="D4" s="133" t="s">
        <v>89</v>
      </c>
      <c r="L4" s="23"/>
      <c r="M4" s="134" t="s">
        <v>10</v>
      </c>
      <c r="AT4" s="20" t="s">
        <v>4</v>
      </c>
    </row>
    <row r="5" s="1" customFormat="1" ht="6.96" customHeight="1">
      <c r="B5" s="23"/>
      <c r="L5" s="23"/>
    </row>
    <row r="6" s="1" customFormat="1" ht="12" customHeight="1">
      <c r="B6" s="23"/>
      <c r="D6" s="135" t="s">
        <v>16</v>
      </c>
      <c r="L6" s="23"/>
    </row>
    <row r="7" s="1" customFormat="1" ht="16.5" customHeight="1">
      <c r="B7" s="23"/>
      <c r="E7" s="136" t="str">
        <f>'Rekapitulace stavby'!K6</f>
        <v>Dobruška - Účelová komunikace a zpevněné plochy za gymnáziem</v>
      </c>
      <c r="F7" s="135"/>
      <c r="G7" s="135"/>
      <c r="H7" s="135"/>
      <c r="L7" s="23"/>
    </row>
    <row r="8" s="2" customFormat="1" ht="12" customHeight="1">
      <c r="A8" s="41"/>
      <c r="B8" s="47"/>
      <c r="C8" s="41"/>
      <c r="D8" s="135" t="s">
        <v>90</v>
      </c>
      <c r="E8" s="41"/>
      <c r="F8" s="41"/>
      <c r="G8" s="41"/>
      <c r="H8" s="41"/>
      <c r="I8" s="41"/>
      <c r="J8" s="41"/>
      <c r="K8" s="41"/>
      <c r="L8" s="137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</row>
    <row r="9" s="2" customFormat="1" ht="16.5" customHeight="1">
      <c r="A9" s="41"/>
      <c r="B9" s="47"/>
      <c r="C9" s="41"/>
      <c r="D9" s="41"/>
      <c r="E9" s="138" t="s">
        <v>715</v>
      </c>
      <c r="F9" s="41"/>
      <c r="G9" s="41"/>
      <c r="H9" s="41"/>
      <c r="I9" s="41"/>
      <c r="J9" s="41"/>
      <c r="K9" s="41"/>
      <c r="L9" s="137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</row>
    <row r="10" s="2" customFormat="1">
      <c r="A10" s="41"/>
      <c r="B10" s="47"/>
      <c r="C10" s="41"/>
      <c r="D10" s="41"/>
      <c r="E10" s="41"/>
      <c r="F10" s="41"/>
      <c r="G10" s="41"/>
      <c r="H10" s="41"/>
      <c r="I10" s="41"/>
      <c r="J10" s="41"/>
      <c r="K10" s="41"/>
      <c r="L10" s="137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</row>
    <row r="11" s="2" customFormat="1" ht="12" customHeight="1">
      <c r="A11" s="41"/>
      <c r="B11" s="47"/>
      <c r="C11" s="41"/>
      <c r="D11" s="135" t="s">
        <v>18</v>
      </c>
      <c r="E11" s="41"/>
      <c r="F11" s="139" t="s">
        <v>19</v>
      </c>
      <c r="G11" s="41"/>
      <c r="H11" s="41"/>
      <c r="I11" s="135" t="s">
        <v>20</v>
      </c>
      <c r="J11" s="139" t="s">
        <v>19</v>
      </c>
      <c r="K11" s="41"/>
      <c r="L11" s="137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</row>
    <row r="12" s="2" customFormat="1" ht="12" customHeight="1">
      <c r="A12" s="41"/>
      <c r="B12" s="47"/>
      <c r="C12" s="41"/>
      <c r="D12" s="135" t="s">
        <v>21</v>
      </c>
      <c r="E12" s="41"/>
      <c r="F12" s="139" t="s">
        <v>716</v>
      </c>
      <c r="G12" s="41"/>
      <c r="H12" s="41"/>
      <c r="I12" s="135" t="s">
        <v>23</v>
      </c>
      <c r="J12" s="140" t="str">
        <f>'Rekapitulace stavby'!AN8</f>
        <v>22. 5. 2025</v>
      </c>
      <c r="K12" s="41"/>
      <c r="L12" s="137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</row>
    <row r="13" s="2" customFormat="1" ht="10.8" customHeight="1">
      <c r="A13" s="41"/>
      <c r="B13" s="47"/>
      <c r="C13" s="41"/>
      <c r="D13" s="41"/>
      <c r="E13" s="41"/>
      <c r="F13" s="41"/>
      <c r="G13" s="41"/>
      <c r="H13" s="41"/>
      <c r="I13" s="41"/>
      <c r="J13" s="41"/>
      <c r="K13" s="41"/>
      <c r="L13" s="137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</row>
    <row r="14" s="2" customFormat="1" ht="12" customHeight="1">
      <c r="A14" s="41"/>
      <c r="B14" s="47"/>
      <c r="C14" s="41"/>
      <c r="D14" s="135" t="s">
        <v>25</v>
      </c>
      <c r="E14" s="41"/>
      <c r="F14" s="41"/>
      <c r="G14" s="41"/>
      <c r="H14" s="41"/>
      <c r="I14" s="135" t="s">
        <v>26</v>
      </c>
      <c r="J14" s="139" t="str">
        <f>IF('Rekapitulace stavby'!AN10="","",'Rekapitulace stavby'!AN10)</f>
        <v/>
      </c>
      <c r="K14" s="41"/>
      <c r="L14" s="137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</row>
    <row r="15" s="2" customFormat="1" ht="18" customHeight="1">
      <c r="A15" s="41"/>
      <c r="B15" s="47"/>
      <c r="C15" s="41"/>
      <c r="D15" s="41"/>
      <c r="E15" s="139" t="str">
        <f>IF('Rekapitulace stavby'!E11="","",'Rekapitulace stavby'!E11)</f>
        <v xml:space="preserve">Královohradecký kraj, Pivovarské náměstí 1245/2 </v>
      </c>
      <c r="F15" s="41"/>
      <c r="G15" s="41"/>
      <c r="H15" s="41"/>
      <c r="I15" s="135" t="s">
        <v>28</v>
      </c>
      <c r="J15" s="139" t="str">
        <f>IF('Rekapitulace stavby'!AN11="","",'Rekapitulace stavby'!AN11)</f>
        <v/>
      </c>
      <c r="K15" s="41"/>
      <c r="L15" s="137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</row>
    <row r="16" s="2" customFormat="1" ht="6.96" customHeight="1">
      <c r="A16" s="41"/>
      <c r="B16" s="47"/>
      <c r="C16" s="41"/>
      <c r="D16" s="41"/>
      <c r="E16" s="41"/>
      <c r="F16" s="41"/>
      <c r="G16" s="41"/>
      <c r="H16" s="41"/>
      <c r="I16" s="41"/>
      <c r="J16" s="41"/>
      <c r="K16" s="41"/>
      <c r="L16" s="137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</row>
    <row r="17" s="2" customFormat="1" ht="12" customHeight="1">
      <c r="A17" s="41"/>
      <c r="B17" s="47"/>
      <c r="C17" s="41"/>
      <c r="D17" s="135" t="s">
        <v>29</v>
      </c>
      <c r="E17" s="41"/>
      <c r="F17" s="41"/>
      <c r="G17" s="41"/>
      <c r="H17" s="41"/>
      <c r="I17" s="135" t="s">
        <v>26</v>
      </c>
      <c r="J17" s="36" t="str">
        <f>'Rekapitulace stavby'!AN13</f>
        <v>Vyplň údaj</v>
      </c>
      <c r="K17" s="41"/>
      <c r="L17" s="137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</row>
    <row r="18" s="2" customFormat="1" ht="18" customHeight="1">
      <c r="A18" s="41"/>
      <c r="B18" s="47"/>
      <c r="C18" s="41"/>
      <c r="D18" s="41"/>
      <c r="E18" s="36" t="str">
        <f>'Rekapitulace stavby'!E14</f>
        <v>Vyplň údaj</v>
      </c>
      <c r="F18" s="139"/>
      <c r="G18" s="139"/>
      <c r="H18" s="139"/>
      <c r="I18" s="135" t="s">
        <v>28</v>
      </c>
      <c r="J18" s="36" t="str">
        <f>'Rekapitulace stavby'!AN14</f>
        <v>Vyplň údaj</v>
      </c>
      <c r="K18" s="41"/>
      <c r="L18" s="137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</row>
    <row r="19" s="2" customFormat="1" ht="6.96" customHeight="1">
      <c r="A19" s="41"/>
      <c r="B19" s="47"/>
      <c r="C19" s="41"/>
      <c r="D19" s="41"/>
      <c r="E19" s="41"/>
      <c r="F19" s="41"/>
      <c r="G19" s="41"/>
      <c r="H19" s="41"/>
      <c r="I19" s="41"/>
      <c r="J19" s="41"/>
      <c r="K19" s="41"/>
      <c r="L19" s="137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</row>
    <row r="20" s="2" customFormat="1" ht="12" customHeight="1">
      <c r="A20" s="41"/>
      <c r="B20" s="47"/>
      <c r="C20" s="41"/>
      <c r="D20" s="135" t="s">
        <v>31</v>
      </c>
      <c r="E20" s="41"/>
      <c r="F20" s="41"/>
      <c r="G20" s="41"/>
      <c r="H20" s="41"/>
      <c r="I20" s="135" t="s">
        <v>26</v>
      </c>
      <c r="J20" s="139" t="str">
        <f>IF('Rekapitulace stavby'!AN16="","",'Rekapitulace stavby'!AN16)</f>
        <v/>
      </c>
      <c r="K20" s="41"/>
      <c r="L20" s="137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</row>
    <row r="21" s="2" customFormat="1" ht="18" customHeight="1">
      <c r="A21" s="41"/>
      <c r="B21" s="47"/>
      <c r="C21" s="41"/>
      <c r="D21" s="41"/>
      <c r="E21" s="139" t="str">
        <f>IF('Rekapitulace stavby'!E17="","",'Rekapitulace stavby'!E17)</f>
        <v>Hronovský – dopravní projekce s.r.o.</v>
      </c>
      <c r="F21" s="41"/>
      <c r="G21" s="41"/>
      <c r="H21" s="41"/>
      <c r="I21" s="135" t="s">
        <v>28</v>
      </c>
      <c r="J21" s="139" t="str">
        <f>IF('Rekapitulace stavby'!AN17="","",'Rekapitulace stavby'!AN17)</f>
        <v/>
      </c>
      <c r="K21" s="41"/>
      <c r="L21" s="137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</row>
    <row r="22" s="2" customFormat="1" ht="6.96" customHeight="1">
      <c r="A22" s="41"/>
      <c r="B22" s="47"/>
      <c r="C22" s="41"/>
      <c r="D22" s="41"/>
      <c r="E22" s="41"/>
      <c r="F22" s="41"/>
      <c r="G22" s="41"/>
      <c r="H22" s="41"/>
      <c r="I22" s="41"/>
      <c r="J22" s="41"/>
      <c r="K22" s="41"/>
      <c r="L22" s="137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</row>
    <row r="23" s="2" customFormat="1" ht="12" customHeight="1">
      <c r="A23" s="41"/>
      <c r="B23" s="47"/>
      <c r="C23" s="41"/>
      <c r="D23" s="135" t="s">
        <v>34</v>
      </c>
      <c r="E23" s="41"/>
      <c r="F23" s="41"/>
      <c r="G23" s="41"/>
      <c r="H23" s="41"/>
      <c r="I23" s="135" t="s">
        <v>26</v>
      </c>
      <c r="J23" s="139" t="str">
        <f>IF('Rekapitulace stavby'!AN19="","",'Rekapitulace stavby'!AN19)</f>
        <v/>
      </c>
      <c r="K23" s="41"/>
      <c r="L23" s="137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</row>
    <row r="24" s="2" customFormat="1" ht="18" customHeight="1">
      <c r="A24" s="41"/>
      <c r="B24" s="47"/>
      <c r="C24" s="41"/>
      <c r="D24" s="41"/>
      <c r="E24" s="139" t="str">
        <f>IF('Rekapitulace stavby'!E20="","",'Rekapitulace stavby'!E20)</f>
        <v xml:space="preserve">Kamil Hronovský </v>
      </c>
      <c r="F24" s="41"/>
      <c r="G24" s="41"/>
      <c r="H24" s="41"/>
      <c r="I24" s="135" t="s">
        <v>28</v>
      </c>
      <c r="J24" s="139" t="str">
        <f>IF('Rekapitulace stavby'!AN20="","",'Rekapitulace stavby'!AN20)</f>
        <v/>
      </c>
      <c r="K24" s="41"/>
      <c r="L24" s="137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</row>
    <row r="25" s="2" customFormat="1" ht="6.96" customHeight="1">
      <c r="A25" s="41"/>
      <c r="B25" s="47"/>
      <c r="C25" s="41"/>
      <c r="D25" s="41"/>
      <c r="E25" s="41"/>
      <c r="F25" s="41"/>
      <c r="G25" s="41"/>
      <c r="H25" s="41"/>
      <c r="I25" s="41"/>
      <c r="J25" s="41"/>
      <c r="K25" s="41"/>
      <c r="L25" s="137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</row>
    <row r="26" s="2" customFormat="1" ht="12" customHeight="1">
      <c r="A26" s="41"/>
      <c r="B26" s="47"/>
      <c r="C26" s="41"/>
      <c r="D26" s="135" t="s">
        <v>36</v>
      </c>
      <c r="E26" s="41"/>
      <c r="F26" s="41"/>
      <c r="G26" s="41"/>
      <c r="H26" s="41"/>
      <c r="I26" s="41"/>
      <c r="J26" s="41"/>
      <c r="K26" s="41"/>
      <c r="L26" s="137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</row>
    <row r="27" s="8" customFormat="1" ht="16.5" customHeight="1">
      <c r="A27" s="141"/>
      <c r="B27" s="142"/>
      <c r="C27" s="141"/>
      <c r="D27" s="141"/>
      <c r="E27" s="143" t="s">
        <v>19</v>
      </c>
      <c r="F27" s="143"/>
      <c r="G27" s="143"/>
      <c r="H27" s="143"/>
      <c r="I27" s="141"/>
      <c r="J27" s="141"/>
      <c r="K27" s="141"/>
      <c r="L27" s="144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</row>
    <row r="28" s="2" customFormat="1" ht="6.96" customHeight="1">
      <c r="A28" s="41"/>
      <c r="B28" s="47"/>
      <c r="C28" s="41"/>
      <c r="D28" s="41"/>
      <c r="E28" s="41"/>
      <c r="F28" s="41"/>
      <c r="G28" s="41"/>
      <c r="H28" s="41"/>
      <c r="I28" s="41"/>
      <c r="J28" s="41"/>
      <c r="K28" s="41"/>
      <c r="L28" s="137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</row>
    <row r="29" s="2" customFormat="1" ht="6.96" customHeight="1">
      <c r="A29" s="41"/>
      <c r="B29" s="47"/>
      <c r="C29" s="41"/>
      <c r="D29" s="145"/>
      <c r="E29" s="145"/>
      <c r="F29" s="145"/>
      <c r="G29" s="145"/>
      <c r="H29" s="145"/>
      <c r="I29" s="145"/>
      <c r="J29" s="145"/>
      <c r="K29" s="145"/>
      <c r="L29" s="137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</row>
    <row r="30" s="2" customFormat="1" ht="25.44" customHeight="1">
      <c r="A30" s="41"/>
      <c r="B30" s="47"/>
      <c r="C30" s="41"/>
      <c r="D30" s="146" t="s">
        <v>38</v>
      </c>
      <c r="E30" s="41"/>
      <c r="F30" s="41"/>
      <c r="G30" s="41"/>
      <c r="H30" s="41"/>
      <c r="I30" s="41"/>
      <c r="J30" s="147">
        <f>ROUND(J81, 2)</f>
        <v>0</v>
      </c>
      <c r="K30" s="41"/>
      <c r="L30" s="137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</row>
    <row r="31" s="2" customFormat="1" ht="6.96" customHeight="1">
      <c r="A31" s="41"/>
      <c r="B31" s="47"/>
      <c r="C31" s="41"/>
      <c r="D31" s="145"/>
      <c r="E31" s="145"/>
      <c r="F31" s="145"/>
      <c r="G31" s="145"/>
      <c r="H31" s="145"/>
      <c r="I31" s="145"/>
      <c r="J31" s="145"/>
      <c r="K31" s="145"/>
      <c r="L31" s="137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</row>
    <row r="32" s="2" customFormat="1" ht="14.4" customHeight="1">
      <c r="A32" s="41"/>
      <c r="B32" s="47"/>
      <c r="C32" s="41"/>
      <c r="D32" s="41"/>
      <c r="E32" s="41"/>
      <c r="F32" s="148" t="s">
        <v>40</v>
      </c>
      <c r="G32" s="41"/>
      <c r="H32" s="41"/>
      <c r="I32" s="148" t="s">
        <v>39</v>
      </c>
      <c r="J32" s="148" t="s">
        <v>41</v>
      </c>
      <c r="K32" s="41"/>
      <c r="L32" s="137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</row>
    <row r="33" s="2" customFormat="1" ht="14.4" customHeight="1">
      <c r="A33" s="41"/>
      <c r="B33" s="47"/>
      <c r="C33" s="41"/>
      <c r="D33" s="149" t="s">
        <v>42</v>
      </c>
      <c r="E33" s="135" t="s">
        <v>43</v>
      </c>
      <c r="F33" s="150">
        <f>ROUND((SUM(BE81:BE107)),  2)</f>
        <v>0</v>
      </c>
      <c r="G33" s="41"/>
      <c r="H33" s="41"/>
      <c r="I33" s="151">
        <v>0.20999999999999999</v>
      </c>
      <c r="J33" s="150">
        <f>ROUND(((SUM(BE81:BE107))*I33),  2)</f>
        <v>0</v>
      </c>
      <c r="K33" s="41"/>
      <c r="L33" s="137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</row>
    <row r="34" s="2" customFormat="1" ht="14.4" customHeight="1">
      <c r="A34" s="41"/>
      <c r="B34" s="47"/>
      <c r="C34" s="41"/>
      <c r="D34" s="41"/>
      <c r="E34" s="135" t="s">
        <v>44</v>
      </c>
      <c r="F34" s="150">
        <f>ROUND((SUM(BF81:BF107)),  2)</f>
        <v>0</v>
      </c>
      <c r="G34" s="41"/>
      <c r="H34" s="41"/>
      <c r="I34" s="151">
        <v>0.12</v>
      </c>
      <c r="J34" s="150">
        <f>ROUND(((SUM(BF81:BF107))*I34),  2)</f>
        <v>0</v>
      </c>
      <c r="K34" s="41"/>
      <c r="L34" s="137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</row>
    <row r="35" hidden="1" s="2" customFormat="1" ht="14.4" customHeight="1">
      <c r="A35" s="41"/>
      <c r="B35" s="47"/>
      <c r="C35" s="41"/>
      <c r="D35" s="41"/>
      <c r="E35" s="135" t="s">
        <v>45</v>
      </c>
      <c r="F35" s="150">
        <f>ROUND((SUM(BG81:BG107)),  2)</f>
        <v>0</v>
      </c>
      <c r="G35" s="41"/>
      <c r="H35" s="41"/>
      <c r="I35" s="151">
        <v>0.20999999999999999</v>
      </c>
      <c r="J35" s="150">
        <f>0</f>
        <v>0</v>
      </c>
      <c r="K35" s="41"/>
      <c r="L35" s="137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</row>
    <row r="36" hidden="1" s="2" customFormat="1" ht="14.4" customHeight="1">
      <c r="A36" s="41"/>
      <c r="B36" s="47"/>
      <c r="C36" s="41"/>
      <c r="D36" s="41"/>
      <c r="E36" s="135" t="s">
        <v>46</v>
      </c>
      <c r="F36" s="150">
        <f>ROUND((SUM(BH81:BH107)),  2)</f>
        <v>0</v>
      </c>
      <c r="G36" s="41"/>
      <c r="H36" s="41"/>
      <c r="I36" s="151">
        <v>0.12</v>
      </c>
      <c r="J36" s="150">
        <f>0</f>
        <v>0</v>
      </c>
      <c r="K36" s="41"/>
      <c r="L36" s="137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</row>
    <row r="37" hidden="1" s="2" customFormat="1" ht="14.4" customHeight="1">
      <c r="A37" s="41"/>
      <c r="B37" s="47"/>
      <c r="C37" s="41"/>
      <c r="D37" s="41"/>
      <c r="E37" s="135" t="s">
        <v>47</v>
      </c>
      <c r="F37" s="150">
        <f>ROUND((SUM(BI81:BI107)),  2)</f>
        <v>0</v>
      </c>
      <c r="G37" s="41"/>
      <c r="H37" s="41"/>
      <c r="I37" s="151">
        <v>0</v>
      </c>
      <c r="J37" s="150">
        <f>0</f>
        <v>0</v>
      </c>
      <c r="K37" s="41"/>
      <c r="L37" s="137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</row>
    <row r="38" s="2" customFormat="1" ht="6.96" customHeight="1">
      <c r="A38" s="41"/>
      <c r="B38" s="47"/>
      <c r="C38" s="41"/>
      <c r="D38" s="41"/>
      <c r="E38" s="41"/>
      <c r="F38" s="41"/>
      <c r="G38" s="41"/>
      <c r="H38" s="41"/>
      <c r="I38" s="41"/>
      <c r="J38" s="41"/>
      <c r="K38" s="41"/>
      <c r="L38" s="137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</row>
    <row r="39" s="2" customFormat="1" ht="25.44" customHeight="1">
      <c r="A39" s="41"/>
      <c r="B39" s="47"/>
      <c r="C39" s="152"/>
      <c r="D39" s="153" t="s">
        <v>48</v>
      </c>
      <c r="E39" s="154"/>
      <c r="F39" s="154"/>
      <c r="G39" s="155" t="s">
        <v>49</v>
      </c>
      <c r="H39" s="156" t="s">
        <v>50</v>
      </c>
      <c r="I39" s="154"/>
      <c r="J39" s="157">
        <f>SUM(J30:J37)</f>
        <v>0</v>
      </c>
      <c r="K39" s="158"/>
      <c r="L39" s="137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</row>
    <row r="40" s="2" customFormat="1" ht="14.4" customHeight="1">
      <c r="A40" s="41"/>
      <c r="B40" s="159"/>
      <c r="C40" s="160"/>
      <c r="D40" s="160"/>
      <c r="E40" s="160"/>
      <c r="F40" s="160"/>
      <c r="G40" s="160"/>
      <c r="H40" s="160"/>
      <c r="I40" s="160"/>
      <c r="J40" s="160"/>
      <c r="K40" s="160"/>
      <c r="L40" s="137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</row>
    <row r="44" s="2" customFormat="1" ht="6.96" customHeight="1">
      <c r="A44" s="41"/>
      <c r="B44" s="161"/>
      <c r="C44" s="162"/>
      <c r="D44" s="162"/>
      <c r="E44" s="162"/>
      <c r="F44" s="162"/>
      <c r="G44" s="162"/>
      <c r="H44" s="162"/>
      <c r="I44" s="162"/>
      <c r="J44" s="162"/>
      <c r="K44" s="162"/>
      <c r="L44" s="137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</row>
    <row r="45" s="2" customFormat="1" ht="24.96" customHeight="1">
      <c r="A45" s="41"/>
      <c r="B45" s="42"/>
      <c r="C45" s="26" t="s">
        <v>92</v>
      </c>
      <c r="D45" s="43"/>
      <c r="E45" s="43"/>
      <c r="F45" s="43"/>
      <c r="G45" s="43"/>
      <c r="H45" s="43"/>
      <c r="I45" s="43"/>
      <c r="J45" s="43"/>
      <c r="K45" s="43"/>
      <c r="L45" s="137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</row>
    <row r="46" s="2" customFormat="1" ht="6.96" customHeight="1">
      <c r="A46" s="41"/>
      <c r="B46" s="42"/>
      <c r="C46" s="43"/>
      <c r="D46" s="43"/>
      <c r="E46" s="43"/>
      <c r="F46" s="43"/>
      <c r="G46" s="43"/>
      <c r="H46" s="43"/>
      <c r="I46" s="43"/>
      <c r="J46" s="43"/>
      <c r="K46" s="43"/>
      <c r="L46" s="137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</row>
    <row r="47" s="2" customFormat="1" ht="12" customHeight="1">
      <c r="A47" s="41"/>
      <c r="B47" s="42"/>
      <c r="C47" s="35" t="s">
        <v>16</v>
      </c>
      <c r="D47" s="43"/>
      <c r="E47" s="43"/>
      <c r="F47" s="43"/>
      <c r="G47" s="43"/>
      <c r="H47" s="43"/>
      <c r="I47" s="43"/>
      <c r="J47" s="43"/>
      <c r="K47" s="43"/>
      <c r="L47" s="137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</row>
    <row r="48" s="2" customFormat="1" ht="16.5" customHeight="1">
      <c r="A48" s="41"/>
      <c r="B48" s="42"/>
      <c r="C48" s="43"/>
      <c r="D48" s="43"/>
      <c r="E48" s="163" t="str">
        <f>E7</f>
        <v>Dobruška - Účelová komunikace a zpevněné plochy za gymnáziem</v>
      </c>
      <c r="F48" s="35"/>
      <c r="G48" s="35"/>
      <c r="H48" s="35"/>
      <c r="I48" s="43"/>
      <c r="J48" s="43"/>
      <c r="K48" s="43"/>
      <c r="L48" s="137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</row>
    <row r="49" s="2" customFormat="1" ht="12" customHeight="1">
      <c r="A49" s="41"/>
      <c r="B49" s="42"/>
      <c r="C49" s="35" t="s">
        <v>90</v>
      </c>
      <c r="D49" s="43"/>
      <c r="E49" s="43"/>
      <c r="F49" s="43"/>
      <c r="G49" s="43"/>
      <c r="H49" s="43"/>
      <c r="I49" s="43"/>
      <c r="J49" s="43"/>
      <c r="K49" s="43"/>
      <c r="L49" s="137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</row>
    <row r="50" s="2" customFormat="1" ht="16.5" customHeight="1">
      <c r="A50" s="41"/>
      <c r="B50" s="42"/>
      <c r="C50" s="43"/>
      <c r="D50" s="43"/>
      <c r="E50" s="72" t="str">
        <f>E9</f>
        <v>SO 401 - Elektroinstalace dobíjecích stanic</v>
      </c>
      <c r="F50" s="43"/>
      <c r="G50" s="43"/>
      <c r="H50" s="43"/>
      <c r="I50" s="43"/>
      <c r="J50" s="43"/>
      <c r="K50" s="43"/>
      <c r="L50" s="137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</row>
    <row r="51" s="2" customFormat="1" ht="6.96" customHeight="1">
      <c r="A51" s="41"/>
      <c r="B51" s="42"/>
      <c r="C51" s="43"/>
      <c r="D51" s="43"/>
      <c r="E51" s="43"/>
      <c r="F51" s="43"/>
      <c r="G51" s="43"/>
      <c r="H51" s="43"/>
      <c r="I51" s="43"/>
      <c r="J51" s="43"/>
      <c r="K51" s="43"/>
      <c r="L51" s="137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</row>
    <row r="52" s="2" customFormat="1" ht="12" customHeight="1">
      <c r="A52" s="41"/>
      <c r="B52" s="42"/>
      <c r="C52" s="35" t="s">
        <v>21</v>
      </c>
      <c r="D52" s="43"/>
      <c r="E52" s="43"/>
      <c r="F52" s="30" t="str">
        <f>F12</f>
        <v xml:space="preserve"> </v>
      </c>
      <c r="G52" s="43"/>
      <c r="H52" s="43"/>
      <c r="I52" s="35" t="s">
        <v>23</v>
      </c>
      <c r="J52" s="75" t="str">
        <f>IF(J12="","",J12)</f>
        <v>22. 5. 2025</v>
      </c>
      <c r="K52" s="43"/>
      <c r="L52" s="137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</row>
    <row r="53" s="2" customFormat="1" ht="6.96" customHeight="1">
      <c r="A53" s="41"/>
      <c r="B53" s="42"/>
      <c r="C53" s="43"/>
      <c r="D53" s="43"/>
      <c r="E53" s="43"/>
      <c r="F53" s="43"/>
      <c r="G53" s="43"/>
      <c r="H53" s="43"/>
      <c r="I53" s="43"/>
      <c r="J53" s="43"/>
      <c r="K53" s="43"/>
      <c r="L53" s="137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</row>
    <row r="54" s="2" customFormat="1" ht="25.65" customHeight="1">
      <c r="A54" s="41"/>
      <c r="B54" s="42"/>
      <c r="C54" s="35" t="s">
        <v>25</v>
      </c>
      <c r="D54" s="43"/>
      <c r="E54" s="43"/>
      <c r="F54" s="30" t="str">
        <f>E15</f>
        <v xml:space="preserve">Královohradecký kraj, Pivovarské náměstí 1245/2 </v>
      </c>
      <c r="G54" s="43"/>
      <c r="H54" s="43"/>
      <c r="I54" s="35" t="s">
        <v>31</v>
      </c>
      <c r="J54" s="39" t="str">
        <f>E21</f>
        <v>Hronovský – dopravní projekce s.r.o.</v>
      </c>
      <c r="K54" s="43"/>
      <c r="L54" s="137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</row>
    <row r="55" s="2" customFormat="1" ht="15.15" customHeight="1">
      <c r="A55" s="41"/>
      <c r="B55" s="42"/>
      <c r="C55" s="35" t="s">
        <v>29</v>
      </c>
      <c r="D55" s="43"/>
      <c r="E55" s="43"/>
      <c r="F55" s="30" t="str">
        <f>IF(E18="","",E18)</f>
        <v>Vyplň údaj</v>
      </c>
      <c r="G55" s="43"/>
      <c r="H55" s="43"/>
      <c r="I55" s="35" t="s">
        <v>34</v>
      </c>
      <c r="J55" s="39" t="str">
        <f>E24</f>
        <v xml:space="preserve">Kamil Hronovský </v>
      </c>
      <c r="K55" s="43"/>
      <c r="L55" s="137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</row>
    <row r="56" s="2" customFormat="1" ht="10.32" customHeight="1">
      <c r="A56" s="41"/>
      <c r="B56" s="42"/>
      <c r="C56" s="43"/>
      <c r="D56" s="43"/>
      <c r="E56" s="43"/>
      <c r="F56" s="43"/>
      <c r="G56" s="43"/>
      <c r="H56" s="43"/>
      <c r="I56" s="43"/>
      <c r="J56" s="43"/>
      <c r="K56" s="43"/>
      <c r="L56" s="137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</row>
    <row r="57" s="2" customFormat="1" ht="29.28" customHeight="1">
      <c r="A57" s="41"/>
      <c r="B57" s="42"/>
      <c r="C57" s="164" t="s">
        <v>93</v>
      </c>
      <c r="D57" s="165"/>
      <c r="E57" s="165"/>
      <c r="F57" s="165"/>
      <c r="G57" s="165"/>
      <c r="H57" s="165"/>
      <c r="I57" s="165"/>
      <c r="J57" s="166" t="s">
        <v>94</v>
      </c>
      <c r="K57" s="165"/>
      <c r="L57" s="137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</row>
    <row r="58" s="2" customFormat="1" ht="10.32" customHeight="1">
      <c r="A58" s="41"/>
      <c r="B58" s="42"/>
      <c r="C58" s="43"/>
      <c r="D58" s="43"/>
      <c r="E58" s="43"/>
      <c r="F58" s="43"/>
      <c r="G58" s="43"/>
      <c r="H58" s="43"/>
      <c r="I58" s="43"/>
      <c r="J58" s="43"/>
      <c r="K58" s="43"/>
      <c r="L58" s="137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</row>
    <row r="59" s="2" customFormat="1" ht="22.8" customHeight="1">
      <c r="A59" s="41"/>
      <c r="B59" s="42"/>
      <c r="C59" s="167" t="s">
        <v>70</v>
      </c>
      <c r="D59" s="43"/>
      <c r="E59" s="43"/>
      <c r="F59" s="43"/>
      <c r="G59" s="43"/>
      <c r="H59" s="43"/>
      <c r="I59" s="43"/>
      <c r="J59" s="105">
        <f>J81</f>
        <v>0</v>
      </c>
      <c r="K59" s="43"/>
      <c r="L59" s="137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U59" s="20" t="s">
        <v>95</v>
      </c>
    </row>
    <row r="60" s="9" customFormat="1" ht="24.96" customHeight="1">
      <c r="A60" s="9"/>
      <c r="B60" s="168"/>
      <c r="C60" s="169"/>
      <c r="D60" s="170" t="s">
        <v>717</v>
      </c>
      <c r="E60" s="171"/>
      <c r="F60" s="171"/>
      <c r="G60" s="171"/>
      <c r="H60" s="171"/>
      <c r="I60" s="171"/>
      <c r="J60" s="172">
        <f>J82</f>
        <v>0</v>
      </c>
      <c r="K60" s="169"/>
      <c r="L60" s="173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9" customFormat="1" ht="24.96" customHeight="1">
      <c r="A61" s="9"/>
      <c r="B61" s="168"/>
      <c r="C61" s="169"/>
      <c r="D61" s="170" t="s">
        <v>718</v>
      </c>
      <c r="E61" s="171"/>
      <c r="F61" s="171"/>
      <c r="G61" s="171"/>
      <c r="H61" s="171"/>
      <c r="I61" s="171"/>
      <c r="J61" s="172">
        <f>J97</f>
        <v>0</v>
      </c>
      <c r="K61" s="169"/>
      <c r="L61" s="173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</row>
    <row r="62" s="2" customFormat="1" ht="21.84" customHeight="1">
      <c r="A62" s="41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137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</row>
    <row r="63" s="2" customFormat="1" ht="6.96" customHeight="1">
      <c r="A63" s="41"/>
      <c r="B63" s="62"/>
      <c r="C63" s="63"/>
      <c r="D63" s="63"/>
      <c r="E63" s="63"/>
      <c r="F63" s="63"/>
      <c r="G63" s="63"/>
      <c r="H63" s="63"/>
      <c r="I63" s="63"/>
      <c r="J63" s="63"/>
      <c r="K63" s="63"/>
      <c r="L63" s="137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</row>
    <row r="67" s="2" customFormat="1" ht="6.96" customHeight="1">
      <c r="A67" s="41"/>
      <c r="B67" s="64"/>
      <c r="C67" s="65"/>
      <c r="D67" s="65"/>
      <c r="E67" s="65"/>
      <c r="F67" s="65"/>
      <c r="G67" s="65"/>
      <c r="H67" s="65"/>
      <c r="I67" s="65"/>
      <c r="J67" s="65"/>
      <c r="K67" s="65"/>
      <c r="L67" s="137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</row>
    <row r="68" s="2" customFormat="1" ht="24.96" customHeight="1">
      <c r="A68" s="41"/>
      <c r="B68" s="42"/>
      <c r="C68" s="26" t="s">
        <v>105</v>
      </c>
      <c r="D68" s="43"/>
      <c r="E68" s="43"/>
      <c r="F68" s="43"/>
      <c r="G68" s="43"/>
      <c r="H68" s="43"/>
      <c r="I68" s="43"/>
      <c r="J68" s="43"/>
      <c r="K68" s="43"/>
      <c r="L68" s="137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</row>
    <row r="69" s="2" customFormat="1" ht="6.96" customHeight="1">
      <c r="A69" s="41"/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137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</row>
    <row r="70" s="2" customFormat="1" ht="12" customHeight="1">
      <c r="A70" s="41"/>
      <c r="B70" s="42"/>
      <c r="C70" s="35" t="s">
        <v>16</v>
      </c>
      <c r="D70" s="43"/>
      <c r="E70" s="43"/>
      <c r="F70" s="43"/>
      <c r="G70" s="43"/>
      <c r="H70" s="43"/>
      <c r="I70" s="43"/>
      <c r="J70" s="43"/>
      <c r="K70" s="43"/>
      <c r="L70" s="137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</row>
    <row r="71" s="2" customFormat="1" ht="16.5" customHeight="1">
      <c r="A71" s="41"/>
      <c r="B71" s="42"/>
      <c r="C71" s="43"/>
      <c r="D71" s="43"/>
      <c r="E71" s="163" t="str">
        <f>E7</f>
        <v>Dobruška - Účelová komunikace a zpevněné plochy za gymnáziem</v>
      </c>
      <c r="F71" s="35"/>
      <c r="G71" s="35"/>
      <c r="H71" s="35"/>
      <c r="I71" s="43"/>
      <c r="J71" s="43"/>
      <c r="K71" s="43"/>
      <c r="L71" s="137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</row>
    <row r="72" s="2" customFormat="1" ht="12" customHeight="1">
      <c r="A72" s="41"/>
      <c r="B72" s="42"/>
      <c r="C72" s="35" t="s">
        <v>90</v>
      </c>
      <c r="D72" s="43"/>
      <c r="E72" s="43"/>
      <c r="F72" s="43"/>
      <c r="G72" s="43"/>
      <c r="H72" s="43"/>
      <c r="I72" s="43"/>
      <c r="J72" s="43"/>
      <c r="K72" s="43"/>
      <c r="L72" s="137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</row>
    <row r="73" s="2" customFormat="1" ht="16.5" customHeight="1">
      <c r="A73" s="41"/>
      <c r="B73" s="42"/>
      <c r="C73" s="43"/>
      <c r="D73" s="43"/>
      <c r="E73" s="72" t="str">
        <f>E9</f>
        <v>SO 401 - Elektroinstalace dobíjecích stanic</v>
      </c>
      <c r="F73" s="43"/>
      <c r="G73" s="43"/>
      <c r="H73" s="43"/>
      <c r="I73" s="43"/>
      <c r="J73" s="43"/>
      <c r="K73" s="43"/>
      <c r="L73" s="137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</row>
    <row r="74" s="2" customFormat="1" ht="6.96" customHeight="1">
      <c r="A74" s="41"/>
      <c r="B74" s="42"/>
      <c r="C74" s="43"/>
      <c r="D74" s="43"/>
      <c r="E74" s="43"/>
      <c r="F74" s="43"/>
      <c r="G74" s="43"/>
      <c r="H74" s="43"/>
      <c r="I74" s="43"/>
      <c r="J74" s="43"/>
      <c r="K74" s="43"/>
      <c r="L74" s="137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</row>
    <row r="75" s="2" customFormat="1" ht="12" customHeight="1">
      <c r="A75" s="41"/>
      <c r="B75" s="42"/>
      <c r="C75" s="35" t="s">
        <v>21</v>
      </c>
      <c r="D75" s="43"/>
      <c r="E75" s="43"/>
      <c r="F75" s="30" t="str">
        <f>F12</f>
        <v xml:space="preserve"> </v>
      </c>
      <c r="G75" s="43"/>
      <c r="H75" s="43"/>
      <c r="I75" s="35" t="s">
        <v>23</v>
      </c>
      <c r="J75" s="75" t="str">
        <f>IF(J12="","",J12)</f>
        <v>22. 5. 2025</v>
      </c>
      <c r="K75" s="43"/>
      <c r="L75" s="137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</row>
    <row r="76" s="2" customFormat="1" ht="6.96" customHeight="1">
      <c r="A76" s="41"/>
      <c r="B76" s="42"/>
      <c r="C76" s="43"/>
      <c r="D76" s="43"/>
      <c r="E76" s="43"/>
      <c r="F76" s="43"/>
      <c r="G76" s="43"/>
      <c r="H76" s="43"/>
      <c r="I76" s="43"/>
      <c r="J76" s="43"/>
      <c r="K76" s="43"/>
      <c r="L76" s="137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</row>
    <row r="77" s="2" customFormat="1" ht="25.65" customHeight="1">
      <c r="A77" s="41"/>
      <c r="B77" s="42"/>
      <c r="C77" s="35" t="s">
        <v>25</v>
      </c>
      <c r="D77" s="43"/>
      <c r="E77" s="43"/>
      <c r="F77" s="30" t="str">
        <f>E15</f>
        <v xml:space="preserve">Královohradecký kraj, Pivovarské náměstí 1245/2 </v>
      </c>
      <c r="G77" s="43"/>
      <c r="H77" s="43"/>
      <c r="I77" s="35" t="s">
        <v>31</v>
      </c>
      <c r="J77" s="39" t="str">
        <f>E21</f>
        <v>Hronovský – dopravní projekce s.r.o.</v>
      </c>
      <c r="K77" s="43"/>
      <c r="L77" s="137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</row>
    <row r="78" s="2" customFormat="1" ht="15.15" customHeight="1">
      <c r="A78" s="41"/>
      <c r="B78" s="42"/>
      <c r="C78" s="35" t="s">
        <v>29</v>
      </c>
      <c r="D78" s="43"/>
      <c r="E78" s="43"/>
      <c r="F78" s="30" t="str">
        <f>IF(E18="","",E18)</f>
        <v>Vyplň údaj</v>
      </c>
      <c r="G78" s="43"/>
      <c r="H78" s="43"/>
      <c r="I78" s="35" t="s">
        <v>34</v>
      </c>
      <c r="J78" s="39" t="str">
        <f>E24</f>
        <v xml:space="preserve">Kamil Hronovský </v>
      </c>
      <c r="K78" s="43"/>
      <c r="L78" s="137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</row>
    <row r="79" s="2" customFormat="1" ht="10.32" customHeight="1">
      <c r="A79" s="41"/>
      <c r="B79" s="42"/>
      <c r="C79" s="43"/>
      <c r="D79" s="43"/>
      <c r="E79" s="43"/>
      <c r="F79" s="43"/>
      <c r="G79" s="43"/>
      <c r="H79" s="43"/>
      <c r="I79" s="43"/>
      <c r="J79" s="43"/>
      <c r="K79" s="43"/>
      <c r="L79" s="137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</row>
    <row r="80" s="11" customFormat="1" ht="29.28" customHeight="1">
      <c r="A80" s="180"/>
      <c r="B80" s="181"/>
      <c r="C80" s="182" t="s">
        <v>106</v>
      </c>
      <c r="D80" s="183" t="s">
        <v>57</v>
      </c>
      <c r="E80" s="183" t="s">
        <v>53</v>
      </c>
      <c r="F80" s="183" t="s">
        <v>54</v>
      </c>
      <c r="G80" s="183" t="s">
        <v>107</v>
      </c>
      <c r="H80" s="183" t="s">
        <v>108</v>
      </c>
      <c r="I80" s="183" t="s">
        <v>109</v>
      </c>
      <c r="J80" s="183" t="s">
        <v>94</v>
      </c>
      <c r="K80" s="184" t="s">
        <v>110</v>
      </c>
      <c r="L80" s="185"/>
      <c r="M80" s="95" t="s">
        <v>19</v>
      </c>
      <c r="N80" s="96" t="s">
        <v>42</v>
      </c>
      <c r="O80" s="96" t="s">
        <v>111</v>
      </c>
      <c r="P80" s="96" t="s">
        <v>112</v>
      </c>
      <c r="Q80" s="96" t="s">
        <v>113</v>
      </c>
      <c r="R80" s="96" t="s">
        <v>114</v>
      </c>
      <c r="S80" s="96" t="s">
        <v>115</v>
      </c>
      <c r="T80" s="97" t="s">
        <v>116</v>
      </c>
      <c r="U80" s="180"/>
      <c r="V80" s="180"/>
      <c r="W80" s="180"/>
      <c r="X80" s="180"/>
      <c r="Y80" s="180"/>
      <c r="Z80" s="180"/>
      <c r="AA80" s="180"/>
      <c r="AB80" s="180"/>
      <c r="AC80" s="180"/>
      <c r="AD80" s="180"/>
      <c r="AE80" s="180"/>
    </row>
    <row r="81" s="2" customFormat="1" ht="22.8" customHeight="1">
      <c r="A81" s="41"/>
      <c r="B81" s="42"/>
      <c r="C81" s="102" t="s">
        <v>117</v>
      </c>
      <c r="D81" s="43"/>
      <c r="E81" s="43"/>
      <c r="F81" s="43"/>
      <c r="G81" s="43"/>
      <c r="H81" s="43"/>
      <c r="I81" s="43"/>
      <c r="J81" s="186">
        <f>BK81</f>
        <v>0</v>
      </c>
      <c r="K81" s="43"/>
      <c r="L81" s="47"/>
      <c r="M81" s="98"/>
      <c r="N81" s="187"/>
      <c r="O81" s="99"/>
      <c r="P81" s="188">
        <f>P82+P97</f>
        <v>0</v>
      </c>
      <c r="Q81" s="99"/>
      <c r="R81" s="188">
        <f>R82+R97</f>
        <v>0</v>
      </c>
      <c r="S81" s="99"/>
      <c r="T81" s="189">
        <f>T82+T97</f>
        <v>0</v>
      </c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T81" s="20" t="s">
        <v>71</v>
      </c>
      <c r="AU81" s="20" t="s">
        <v>95</v>
      </c>
      <c r="BK81" s="190">
        <f>BK82+BK97</f>
        <v>0</v>
      </c>
    </row>
    <row r="82" s="12" customFormat="1" ht="25.92" customHeight="1">
      <c r="A82" s="12"/>
      <c r="B82" s="191"/>
      <c r="C82" s="192"/>
      <c r="D82" s="193" t="s">
        <v>71</v>
      </c>
      <c r="E82" s="194" t="s">
        <v>719</v>
      </c>
      <c r="F82" s="194" t="s">
        <v>720</v>
      </c>
      <c r="G82" s="192"/>
      <c r="H82" s="192"/>
      <c r="I82" s="195"/>
      <c r="J82" s="196">
        <f>BK82</f>
        <v>0</v>
      </c>
      <c r="K82" s="192"/>
      <c r="L82" s="197"/>
      <c r="M82" s="198"/>
      <c r="N82" s="199"/>
      <c r="O82" s="199"/>
      <c r="P82" s="200">
        <f>SUM(P83:P96)</f>
        <v>0</v>
      </c>
      <c r="Q82" s="199"/>
      <c r="R82" s="200">
        <f>SUM(R83:R96)</f>
        <v>0</v>
      </c>
      <c r="S82" s="199"/>
      <c r="T82" s="201">
        <f>SUM(T83:T96)</f>
        <v>0</v>
      </c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R82" s="202" t="s">
        <v>80</v>
      </c>
      <c r="AT82" s="203" t="s">
        <v>71</v>
      </c>
      <c r="AU82" s="203" t="s">
        <v>72</v>
      </c>
      <c r="AY82" s="202" t="s">
        <v>120</v>
      </c>
      <c r="BK82" s="204">
        <f>SUM(BK83:BK96)</f>
        <v>0</v>
      </c>
    </row>
    <row r="83" s="2" customFormat="1" ht="16.5" customHeight="1">
      <c r="A83" s="41"/>
      <c r="B83" s="42"/>
      <c r="C83" s="207" t="s">
        <v>80</v>
      </c>
      <c r="D83" s="207" t="s">
        <v>122</v>
      </c>
      <c r="E83" s="208" t="s">
        <v>721</v>
      </c>
      <c r="F83" s="209" t="s">
        <v>722</v>
      </c>
      <c r="G83" s="210" t="s">
        <v>723</v>
      </c>
      <c r="H83" s="211">
        <v>1</v>
      </c>
      <c r="I83" s="212"/>
      <c r="J83" s="213">
        <f>ROUND(I83*H83,2)</f>
        <v>0</v>
      </c>
      <c r="K83" s="209" t="s">
        <v>19</v>
      </c>
      <c r="L83" s="47"/>
      <c r="M83" s="214" t="s">
        <v>19</v>
      </c>
      <c r="N83" s="215" t="s">
        <v>43</v>
      </c>
      <c r="O83" s="87"/>
      <c r="P83" s="216">
        <f>O83*H83</f>
        <v>0</v>
      </c>
      <c r="Q83" s="216">
        <v>0</v>
      </c>
      <c r="R83" s="216">
        <f>Q83*H83</f>
        <v>0</v>
      </c>
      <c r="S83" s="216">
        <v>0</v>
      </c>
      <c r="T83" s="217">
        <f>S83*H83</f>
        <v>0</v>
      </c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R83" s="218" t="s">
        <v>482</v>
      </c>
      <c r="AT83" s="218" t="s">
        <v>122</v>
      </c>
      <c r="AU83" s="218" t="s">
        <v>80</v>
      </c>
      <c r="AY83" s="20" t="s">
        <v>120</v>
      </c>
      <c r="BE83" s="219">
        <f>IF(N83="základní",J83,0)</f>
        <v>0</v>
      </c>
      <c r="BF83" s="219">
        <f>IF(N83="snížená",J83,0)</f>
        <v>0</v>
      </c>
      <c r="BG83" s="219">
        <f>IF(N83="zákl. přenesená",J83,0)</f>
        <v>0</v>
      </c>
      <c r="BH83" s="219">
        <f>IF(N83="sníž. přenesená",J83,0)</f>
        <v>0</v>
      </c>
      <c r="BI83" s="219">
        <f>IF(N83="nulová",J83,0)</f>
        <v>0</v>
      </c>
      <c r="BJ83" s="20" t="s">
        <v>80</v>
      </c>
      <c r="BK83" s="219">
        <f>ROUND(I83*H83,2)</f>
        <v>0</v>
      </c>
      <c r="BL83" s="20" t="s">
        <v>482</v>
      </c>
      <c r="BM83" s="218" t="s">
        <v>82</v>
      </c>
    </row>
    <row r="84" s="2" customFormat="1" ht="21.75" customHeight="1">
      <c r="A84" s="41"/>
      <c r="B84" s="42"/>
      <c r="C84" s="207" t="s">
        <v>82</v>
      </c>
      <c r="D84" s="207" t="s">
        <v>122</v>
      </c>
      <c r="E84" s="208" t="s">
        <v>724</v>
      </c>
      <c r="F84" s="209" t="s">
        <v>725</v>
      </c>
      <c r="G84" s="210" t="s">
        <v>723</v>
      </c>
      <c r="H84" s="211">
        <v>1</v>
      </c>
      <c r="I84" s="212"/>
      <c r="J84" s="213">
        <f>ROUND(I84*H84,2)</f>
        <v>0</v>
      </c>
      <c r="K84" s="209" t="s">
        <v>19</v>
      </c>
      <c r="L84" s="47"/>
      <c r="M84" s="214" t="s">
        <v>19</v>
      </c>
      <c r="N84" s="215" t="s">
        <v>43</v>
      </c>
      <c r="O84" s="87"/>
      <c r="P84" s="216">
        <f>O84*H84</f>
        <v>0</v>
      </c>
      <c r="Q84" s="216">
        <v>0</v>
      </c>
      <c r="R84" s="216">
        <f>Q84*H84</f>
        <v>0</v>
      </c>
      <c r="S84" s="216">
        <v>0</v>
      </c>
      <c r="T84" s="217">
        <f>S84*H84</f>
        <v>0</v>
      </c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R84" s="218" t="s">
        <v>482</v>
      </c>
      <c r="AT84" s="218" t="s">
        <v>122</v>
      </c>
      <c r="AU84" s="218" t="s">
        <v>80</v>
      </c>
      <c r="AY84" s="20" t="s">
        <v>120</v>
      </c>
      <c r="BE84" s="219">
        <f>IF(N84="základní",J84,0)</f>
        <v>0</v>
      </c>
      <c r="BF84" s="219">
        <f>IF(N84="snížená",J84,0)</f>
        <v>0</v>
      </c>
      <c r="BG84" s="219">
        <f>IF(N84="zákl. přenesená",J84,0)</f>
        <v>0</v>
      </c>
      <c r="BH84" s="219">
        <f>IF(N84="sníž. přenesená",J84,0)</f>
        <v>0</v>
      </c>
      <c r="BI84" s="219">
        <f>IF(N84="nulová",J84,0)</f>
        <v>0</v>
      </c>
      <c r="BJ84" s="20" t="s">
        <v>80</v>
      </c>
      <c r="BK84" s="219">
        <f>ROUND(I84*H84,2)</f>
        <v>0</v>
      </c>
      <c r="BL84" s="20" t="s">
        <v>482</v>
      </c>
      <c r="BM84" s="218" t="s">
        <v>127</v>
      </c>
    </row>
    <row r="85" s="2" customFormat="1" ht="16.5" customHeight="1">
      <c r="A85" s="41"/>
      <c r="B85" s="42"/>
      <c r="C85" s="207" t="s">
        <v>138</v>
      </c>
      <c r="D85" s="207" t="s">
        <v>122</v>
      </c>
      <c r="E85" s="208" t="s">
        <v>726</v>
      </c>
      <c r="F85" s="209" t="s">
        <v>727</v>
      </c>
      <c r="G85" s="210" t="s">
        <v>723</v>
      </c>
      <c r="H85" s="211">
        <v>2</v>
      </c>
      <c r="I85" s="212"/>
      <c r="J85" s="213">
        <f>ROUND(I85*H85,2)</f>
        <v>0</v>
      </c>
      <c r="K85" s="209" t="s">
        <v>19</v>
      </c>
      <c r="L85" s="47"/>
      <c r="M85" s="214" t="s">
        <v>19</v>
      </c>
      <c r="N85" s="215" t="s">
        <v>43</v>
      </c>
      <c r="O85" s="87"/>
      <c r="P85" s="216">
        <f>O85*H85</f>
        <v>0</v>
      </c>
      <c r="Q85" s="216">
        <v>0</v>
      </c>
      <c r="R85" s="216">
        <f>Q85*H85</f>
        <v>0</v>
      </c>
      <c r="S85" s="216">
        <v>0</v>
      </c>
      <c r="T85" s="217">
        <f>S85*H85</f>
        <v>0</v>
      </c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R85" s="218" t="s">
        <v>482</v>
      </c>
      <c r="AT85" s="218" t="s">
        <v>122</v>
      </c>
      <c r="AU85" s="218" t="s">
        <v>80</v>
      </c>
      <c r="AY85" s="20" t="s">
        <v>120</v>
      </c>
      <c r="BE85" s="219">
        <f>IF(N85="základní",J85,0)</f>
        <v>0</v>
      </c>
      <c r="BF85" s="219">
        <f>IF(N85="snížená",J85,0)</f>
        <v>0</v>
      </c>
      <c r="BG85" s="219">
        <f>IF(N85="zákl. přenesená",J85,0)</f>
        <v>0</v>
      </c>
      <c r="BH85" s="219">
        <f>IF(N85="sníž. přenesená",J85,0)</f>
        <v>0</v>
      </c>
      <c r="BI85" s="219">
        <f>IF(N85="nulová",J85,0)</f>
        <v>0</v>
      </c>
      <c r="BJ85" s="20" t="s">
        <v>80</v>
      </c>
      <c r="BK85" s="219">
        <f>ROUND(I85*H85,2)</f>
        <v>0</v>
      </c>
      <c r="BL85" s="20" t="s">
        <v>482</v>
      </c>
      <c r="BM85" s="218" t="s">
        <v>155</v>
      </c>
    </row>
    <row r="86" s="2" customFormat="1" ht="16.5" customHeight="1">
      <c r="A86" s="41"/>
      <c r="B86" s="42"/>
      <c r="C86" s="207" t="s">
        <v>127</v>
      </c>
      <c r="D86" s="207" t="s">
        <v>122</v>
      </c>
      <c r="E86" s="208" t="s">
        <v>728</v>
      </c>
      <c r="F86" s="209" t="s">
        <v>729</v>
      </c>
      <c r="G86" s="210" t="s">
        <v>723</v>
      </c>
      <c r="H86" s="211">
        <v>1</v>
      </c>
      <c r="I86" s="212"/>
      <c r="J86" s="213">
        <f>ROUND(I86*H86,2)</f>
        <v>0</v>
      </c>
      <c r="K86" s="209" t="s">
        <v>19</v>
      </c>
      <c r="L86" s="47"/>
      <c r="M86" s="214" t="s">
        <v>19</v>
      </c>
      <c r="N86" s="215" t="s">
        <v>43</v>
      </c>
      <c r="O86" s="87"/>
      <c r="P86" s="216">
        <f>O86*H86</f>
        <v>0</v>
      </c>
      <c r="Q86" s="216">
        <v>0</v>
      </c>
      <c r="R86" s="216">
        <f>Q86*H86</f>
        <v>0</v>
      </c>
      <c r="S86" s="216">
        <v>0</v>
      </c>
      <c r="T86" s="217">
        <f>S86*H86</f>
        <v>0</v>
      </c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R86" s="218" t="s">
        <v>482</v>
      </c>
      <c r="AT86" s="218" t="s">
        <v>122</v>
      </c>
      <c r="AU86" s="218" t="s">
        <v>80</v>
      </c>
      <c r="AY86" s="20" t="s">
        <v>120</v>
      </c>
      <c r="BE86" s="219">
        <f>IF(N86="základní",J86,0)</f>
        <v>0</v>
      </c>
      <c r="BF86" s="219">
        <f>IF(N86="snížená",J86,0)</f>
        <v>0</v>
      </c>
      <c r="BG86" s="219">
        <f>IF(N86="zákl. přenesená",J86,0)</f>
        <v>0</v>
      </c>
      <c r="BH86" s="219">
        <f>IF(N86="sníž. přenesená",J86,0)</f>
        <v>0</v>
      </c>
      <c r="BI86" s="219">
        <f>IF(N86="nulová",J86,0)</f>
        <v>0</v>
      </c>
      <c r="BJ86" s="20" t="s">
        <v>80</v>
      </c>
      <c r="BK86" s="219">
        <f>ROUND(I86*H86,2)</f>
        <v>0</v>
      </c>
      <c r="BL86" s="20" t="s">
        <v>482</v>
      </c>
      <c r="BM86" s="218" t="s">
        <v>166</v>
      </c>
    </row>
    <row r="87" s="2" customFormat="1" ht="16.5" customHeight="1">
      <c r="A87" s="41"/>
      <c r="B87" s="42"/>
      <c r="C87" s="207" t="s">
        <v>149</v>
      </c>
      <c r="D87" s="207" t="s">
        <v>122</v>
      </c>
      <c r="E87" s="208" t="s">
        <v>730</v>
      </c>
      <c r="F87" s="209" t="s">
        <v>731</v>
      </c>
      <c r="G87" s="210" t="s">
        <v>181</v>
      </c>
      <c r="H87" s="211">
        <v>35</v>
      </c>
      <c r="I87" s="212"/>
      <c r="J87" s="213">
        <f>ROUND(I87*H87,2)</f>
        <v>0</v>
      </c>
      <c r="K87" s="209" t="s">
        <v>19</v>
      </c>
      <c r="L87" s="47"/>
      <c r="M87" s="214" t="s">
        <v>19</v>
      </c>
      <c r="N87" s="215" t="s">
        <v>43</v>
      </c>
      <c r="O87" s="87"/>
      <c r="P87" s="216">
        <f>O87*H87</f>
        <v>0</v>
      </c>
      <c r="Q87" s="216">
        <v>0</v>
      </c>
      <c r="R87" s="216">
        <f>Q87*H87</f>
        <v>0</v>
      </c>
      <c r="S87" s="216">
        <v>0</v>
      </c>
      <c r="T87" s="217">
        <f>S87*H87</f>
        <v>0</v>
      </c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R87" s="218" t="s">
        <v>482</v>
      </c>
      <c r="AT87" s="218" t="s">
        <v>122</v>
      </c>
      <c r="AU87" s="218" t="s">
        <v>80</v>
      </c>
      <c r="AY87" s="20" t="s">
        <v>120</v>
      </c>
      <c r="BE87" s="219">
        <f>IF(N87="základní",J87,0)</f>
        <v>0</v>
      </c>
      <c r="BF87" s="219">
        <f>IF(N87="snížená",J87,0)</f>
        <v>0</v>
      </c>
      <c r="BG87" s="219">
        <f>IF(N87="zákl. přenesená",J87,0)</f>
        <v>0</v>
      </c>
      <c r="BH87" s="219">
        <f>IF(N87="sníž. přenesená",J87,0)</f>
        <v>0</v>
      </c>
      <c r="BI87" s="219">
        <f>IF(N87="nulová",J87,0)</f>
        <v>0</v>
      </c>
      <c r="BJ87" s="20" t="s">
        <v>80</v>
      </c>
      <c r="BK87" s="219">
        <f>ROUND(I87*H87,2)</f>
        <v>0</v>
      </c>
      <c r="BL87" s="20" t="s">
        <v>482</v>
      </c>
      <c r="BM87" s="218" t="s">
        <v>178</v>
      </c>
    </row>
    <row r="88" s="2" customFormat="1" ht="16.5" customHeight="1">
      <c r="A88" s="41"/>
      <c r="B88" s="42"/>
      <c r="C88" s="207" t="s">
        <v>155</v>
      </c>
      <c r="D88" s="207" t="s">
        <v>122</v>
      </c>
      <c r="E88" s="208" t="s">
        <v>732</v>
      </c>
      <c r="F88" s="209" t="s">
        <v>733</v>
      </c>
      <c r="G88" s="210" t="s">
        <v>181</v>
      </c>
      <c r="H88" s="211">
        <v>22</v>
      </c>
      <c r="I88" s="212"/>
      <c r="J88" s="213">
        <f>ROUND(I88*H88,2)</f>
        <v>0</v>
      </c>
      <c r="K88" s="209" t="s">
        <v>19</v>
      </c>
      <c r="L88" s="47"/>
      <c r="M88" s="214" t="s">
        <v>19</v>
      </c>
      <c r="N88" s="215" t="s">
        <v>43</v>
      </c>
      <c r="O88" s="87"/>
      <c r="P88" s="216">
        <f>O88*H88</f>
        <v>0</v>
      </c>
      <c r="Q88" s="216">
        <v>0</v>
      </c>
      <c r="R88" s="216">
        <f>Q88*H88</f>
        <v>0</v>
      </c>
      <c r="S88" s="216">
        <v>0</v>
      </c>
      <c r="T88" s="217">
        <f>S88*H88</f>
        <v>0</v>
      </c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R88" s="218" t="s">
        <v>482</v>
      </c>
      <c r="AT88" s="218" t="s">
        <v>122</v>
      </c>
      <c r="AU88" s="218" t="s">
        <v>80</v>
      </c>
      <c r="AY88" s="20" t="s">
        <v>120</v>
      </c>
      <c r="BE88" s="219">
        <f>IF(N88="základní",J88,0)</f>
        <v>0</v>
      </c>
      <c r="BF88" s="219">
        <f>IF(N88="snížená",J88,0)</f>
        <v>0</v>
      </c>
      <c r="BG88" s="219">
        <f>IF(N88="zákl. přenesená",J88,0)</f>
        <v>0</v>
      </c>
      <c r="BH88" s="219">
        <f>IF(N88="sníž. přenesená",J88,0)</f>
        <v>0</v>
      </c>
      <c r="BI88" s="219">
        <f>IF(N88="nulová",J88,0)</f>
        <v>0</v>
      </c>
      <c r="BJ88" s="20" t="s">
        <v>80</v>
      </c>
      <c r="BK88" s="219">
        <f>ROUND(I88*H88,2)</f>
        <v>0</v>
      </c>
      <c r="BL88" s="20" t="s">
        <v>482</v>
      </c>
      <c r="BM88" s="218" t="s">
        <v>8</v>
      </c>
    </row>
    <row r="89" s="2" customFormat="1" ht="16.5" customHeight="1">
      <c r="A89" s="41"/>
      <c r="B89" s="42"/>
      <c r="C89" s="207" t="s">
        <v>160</v>
      </c>
      <c r="D89" s="207" t="s">
        <v>122</v>
      </c>
      <c r="E89" s="208" t="s">
        <v>734</v>
      </c>
      <c r="F89" s="209" t="s">
        <v>735</v>
      </c>
      <c r="G89" s="210" t="s">
        <v>181</v>
      </c>
      <c r="H89" s="211">
        <v>8</v>
      </c>
      <c r="I89" s="212"/>
      <c r="J89" s="213">
        <f>ROUND(I89*H89,2)</f>
        <v>0</v>
      </c>
      <c r="K89" s="209" t="s">
        <v>19</v>
      </c>
      <c r="L89" s="47"/>
      <c r="M89" s="214" t="s">
        <v>19</v>
      </c>
      <c r="N89" s="215" t="s">
        <v>43</v>
      </c>
      <c r="O89" s="87"/>
      <c r="P89" s="216">
        <f>O89*H89</f>
        <v>0</v>
      </c>
      <c r="Q89" s="216">
        <v>0</v>
      </c>
      <c r="R89" s="216">
        <f>Q89*H89</f>
        <v>0</v>
      </c>
      <c r="S89" s="216">
        <v>0</v>
      </c>
      <c r="T89" s="217">
        <f>S89*H89</f>
        <v>0</v>
      </c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R89" s="218" t="s">
        <v>482</v>
      </c>
      <c r="AT89" s="218" t="s">
        <v>122</v>
      </c>
      <c r="AU89" s="218" t="s">
        <v>80</v>
      </c>
      <c r="AY89" s="20" t="s">
        <v>120</v>
      </c>
      <c r="BE89" s="219">
        <f>IF(N89="základní",J89,0)</f>
        <v>0</v>
      </c>
      <c r="BF89" s="219">
        <f>IF(N89="snížená",J89,0)</f>
        <v>0</v>
      </c>
      <c r="BG89" s="219">
        <f>IF(N89="zákl. přenesená",J89,0)</f>
        <v>0</v>
      </c>
      <c r="BH89" s="219">
        <f>IF(N89="sníž. přenesená",J89,0)</f>
        <v>0</v>
      </c>
      <c r="BI89" s="219">
        <f>IF(N89="nulová",J89,0)</f>
        <v>0</v>
      </c>
      <c r="BJ89" s="20" t="s">
        <v>80</v>
      </c>
      <c r="BK89" s="219">
        <f>ROUND(I89*H89,2)</f>
        <v>0</v>
      </c>
      <c r="BL89" s="20" t="s">
        <v>482</v>
      </c>
      <c r="BM89" s="218" t="s">
        <v>207</v>
      </c>
    </row>
    <row r="90" s="2" customFormat="1" ht="16.5" customHeight="1">
      <c r="A90" s="41"/>
      <c r="B90" s="42"/>
      <c r="C90" s="207" t="s">
        <v>166</v>
      </c>
      <c r="D90" s="207" t="s">
        <v>122</v>
      </c>
      <c r="E90" s="208" t="s">
        <v>736</v>
      </c>
      <c r="F90" s="209" t="s">
        <v>737</v>
      </c>
      <c r="G90" s="210" t="s">
        <v>738</v>
      </c>
      <c r="H90" s="211">
        <v>8</v>
      </c>
      <c r="I90" s="212"/>
      <c r="J90" s="213">
        <f>ROUND(I90*H90,2)</f>
        <v>0</v>
      </c>
      <c r="K90" s="209" t="s">
        <v>19</v>
      </c>
      <c r="L90" s="47"/>
      <c r="M90" s="214" t="s">
        <v>19</v>
      </c>
      <c r="N90" s="215" t="s">
        <v>43</v>
      </c>
      <c r="O90" s="87"/>
      <c r="P90" s="216">
        <f>O90*H90</f>
        <v>0</v>
      </c>
      <c r="Q90" s="216">
        <v>0</v>
      </c>
      <c r="R90" s="216">
        <f>Q90*H90</f>
        <v>0</v>
      </c>
      <c r="S90" s="216">
        <v>0</v>
      </c>
      <c r="T90" s="217">
        <f>S90*H90</f>
        <v>0</v>
      </c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R90" s="218" t="s">
        <v>482</v>
      </c>
      <c r="AT90" s="218" t="s">
        <v>122</v>
      </c>
      <c r="AU90" s="218" t="s">
        <v>80</v>
      </c>
      <c r="AY90" s="20" t="s">
        <v>120</v>
      </c>
      <c r="BE90" s="219">
        <f>IF(N90="základní",J90,0)</f>
        <v>0</v>
      </c>
      <c r="BF90" s="219">
        <f>IF(N90="snížená",J90,0)</f>
        <v>0</v>
      </c>
      <c r="BG90" s="219">
        <f>IF(N90="zákl. přenesená",J90,0)</f>
        <v>0</v>
      </c>
      <c r="BH90" s="219">
        <f>IF(N90="sníž. přenesená",J90,0)</f>
        <v>0</v>
      </c>
      <c r="BI90" s="219">
        <f>IF(N90="nulová",J90,0)</f>
        <v>0</v>
      </c>
      <c r="BJ90" s="20" t="s">
        <v>80</v>
      </c>
      <c r="BK90" s="219">
        <f>ROUND(I90*H90,2)</f>
        <v>0</v>
      </c>
      <c r="BL90" s="20" t="s">
        <v>482</v>
      </c>
      <c r="BM90" s="218" t="s">
        <v>220</v>
      </c>
    </row>
    <row r="91" s="2" customFormat="1" ht="24.15" customHeight="1">
      <c r="A91" s="41"/>
      <c r="B91" s="42"/>
      <c r="C91" s="207" t="s">
        <v>172</v>
      </c>
      <c r="D91" s="207" t="s">
        <v>122</v>
      </c>
      <c r="E91" s="208" t="s">
        <v>739</v>
      </c>
      <c r="F91" s="209" t="s">
        <v>740</v>
      </c>
      <c r="G91" s="210" t="s">
        <v>738</v>
      </c>
      <c r="H91" s="211">
        <v>17</v>
      </c>
      <c r="I91" s="212"/>
      <c r="J91" s="213">
        <f>ROUND(I91*H91,2)</f>
        <v>0</v>
      </c>
      <c r="K91" s="209" t="s">
        <v>19</v>
      </c>
      <c r="L91" s="47"/>
      <c r="M91" s="214" t="s">
        <v>19</v>
      </c>
      <c r="N91" s="215" t="s">
        <v>43</v>
      </c>
      <c r="O91" s="87"/>
      <c r="P91" s="216">
        <f>O91*H91</f>
        <v>0</v>
      </c>
      <c r="Q91" s="216">
        <v>0</v>
      </c>
      <c r="R91" s="216">
        <f>Q91*H91</f>
        <v>0</v>
      </c>
      <c r="S91" s="216">
        <v>0</v>
      </c>
      <c r="T91" s="217">
        <f>S91*H91</f>
        <v>0</v>
      </c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R91" s="218" t="s">
        <v>482</v>
      </c>
      <c r="AT91" s="218" t="s">
        <v>122</v>
      </c>
      <c r="AU91" s="218" t="s">
        <v>80</v>
      </c>
      <c r="AY91" s="20" t="s">
        <v>120</v>
      </c>
      <c r="BE91" s="219">
        <f>IF(N91="základní",J91,0)</f>
        <v>0</v>
      </c>
      <c r="BF91" s="219">
        <f>IF(N91="snížená",J91,0)</f>
        <v>0</v>
      </c>
      <c r="BG91" s="219">
        <f>IF(N91="zákl. přenesená",J91,0)</f>
        <v>0</v>
      </c>
      <c r="BH91" s="219">
        <f>IF(N91="sníž. přenesená",J91,0)</f>
        <v>0</v>
      </c>
      <c r="BI91" s="219">
        <f>IF(N91="nulová",J91,0)</f>
        <v>0</v>
      </c>
      <c r="BJ91" s="20" t="s">
        <v>80</v>
      </c>
      <c r="BK91" s="219">
        <f>ROUND(I91*H91,2)</f>
        <v>0</v>
      </c>
      <c r="BL91" s="20" t="s">
        <v>482</v>
      </c>
      <c r="BM91" s="218" t="s">
        <v>234</v>
      </c>
    </row>
    <row r="92" s="2" customFormat="1" ht="16.5" customHeight="1">
      <c r="A92" s="41"/>
      <c r="B92" s="42"/>
      <c r="C92" s="207" t="s">
        <v>178</v>
      </c>
      <c r="D92" s="207" t="s">
        <v>122</v>
      </c>
      <c r="E92" s="208" t="s">
        <v>741</v>
      </c>
      <c r="F92" s="209" t="s">
        <v>742</v>
      </c>
      <c r="G92" s="210" t="s">
        <v>738</v>
      </c>
      <c r="H92" s="211">
        <v>17</v>
      </c>
      <c r="I92" s="212"/>
      <c r="J92" s="213">
        <f>ROUND(I92*H92,2)</f>
        <v>0</v>
      </c>
      <c r="K92" s="209" t="s">
        <v>19</v>
      </c>
      <c r="L92" s="47"/>
      <c r="M92" s="214" t="s">
        <v>19</v>
      </c>
      <c r="N92" s="215" t="s">
        <v>43</v>
      </c>
      <c r="O92" s="87"/>
      <c r="P92" s="216">
        <f>O92*H92</f>
        <v>0</v>
      </c>
      <c r="Q92" s="216">
        <v>0</v>
      </c>
      <c r="R92" s="216">
        <f>Q92*H92</f>
        <v>0</v>
      </c>
      <c r="S92" s="216">
        <v>0</v>
      </c>
      <c r="T92" s="217">
        <f>S92*H92</f>
        <v>0</v>
      </c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R92" s="218" t="s">
        <v>482</v>
      </c>
      <c r="AT92" s="218" t="s">
        <v>122</v>
      </c>
      <c r="AU92" s="218" t="s">
        <v>80</v>
      </c>
      <c r="AY92" s="20" t="s">
        <v>120</v>
      </c>
      <c r="BE92" s="219">
        <f>IF(N92="základní",J92,0)</f>
        <v>0</v>
      </c>
      <c r="BF92" s="219">
        <f>IF(N92="snížená",J92,0)</f>
        <v>0</v>
      </c>
      <c r="BG92" s="219">
        <f>IF(N92="zákl. přenesená",J92,0)</f>
        <v>0</v>
      </c>
      <c r="BH92" s="219">
        <f>IF(N92="sníž. přenesená",J92,0)</f>
        <v>0</v>
      </c>
      <c r="BI92" s="219">
        <f>IF(N92="nulová",J92,0)</f>
        <v>0</v>
      </c>
      <c r="BJ92" s="20" t="s">
        <v>80</v>
      </c>
      <c r="BK92" s="219">
        <f>ROUND(I92*H92,2)</f>
        <v>0</v>
      </c>
      <c r="BL92" s="20" t="s">
        <v>482</v>
      </c>
      <c r="BM92" s="218" t="s">
        <v>246</v>
      </c>
    </row>
    <row r="93" s="2" customFormat="1" ht="16.5" customHeight="1">
      <c r="A93" s="41"/>
      <c r="B93" s="42"/>
      <c r="C93" s="207" t="s">
        <v>185</v>
      </c>
      <c r="D93" s="207" t="s">
        <v>122</v>
      </c>
      <c r="E93" s="208" t="s">
        <v>743</v>
      </c>
      <c r="F93" s="209" t="s">
        <v>744</v>
      </c>
      <c r="G93" s="210" t="s">
        <v>738</v>
      </c>
      <c r="H93" s="211">
        <v>17</v>
      </c>
      <c r="I93" s="212"/>
      <c r="J93" s="213">
        <f>ROUND(I93*H93,2)</f>
        <v>0</v>
      </c>
      <c r="K93" s="209" t="s">
        <v>19</v>
      </c>
      <c r="L93" s="47"/>
      <c r="M93" s="214" t="s">
        <v>19</v>
      </c>
      <c r="N93" s="215" t="s">
        <v>43</v>
      </c>
      <c r="O93" s="87"/>
      <c r="P93" s="216">
        <f>O93*H93</f>
        <v>0</v>
      </c>
      <c r="Q93" s="216">
        <v>0</v>
      </c>
      <c r="R93" s="216">
        <f>Q93*H93</f>
        <v>0</v>
      </c>
      <c r="S93" s="216">
        <v>0</v>
      </c>
      <c r="T93" s="217">
        <f>S93*H93</f>
        <v>0</v>
      </c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R93" s="218" t="s">
        <v>482</v>
      </c>
      <c r="AT93" s="218" t="s">
        <v>122</v>
      </c>
      <c r="AU93" s="218" t="s">
        <v>80</v>
      </c>
      <c r="AY93" s="20" t="s">
        <v>120</v>
      </c>
      <c r="BE93" s="219">
        <f>IF(N93="základní",J93,0)</f>
        <v>0</v>
      </c>
      <c r="BF93" s="219">
        <f>IF(N93="snížená",J93,0)</f>
        <v>0</v>
      </c>
      <c r="BG93" s="219">
        <f>IF(N93="zákl. přenesená",J93,0)</f>
        <v>0</v>
      </c>
      <c r="BH93" s="219">
        <f>IF(N93="sníž. přenesená",J93,0)</f>
        <v>0</v>
      </c>
      <c r="BI93" s="219">
        <f>IF(N93="nulová",J93,0)</f>
        <v>0</v>
      </c>
      <c r="BJ93" s="20" t="s">
        <v>80</v>
      </c>
      <c r="BK93" s="219">
        <f>ROUND(I93*H93,2)</f>
        <v>0</v>
      </c>
      <c r="BL93" s="20" t="s">
        <v>482</v>
      </c>
      <c r="BM93" s="218" t="s">
        <v>260</v>
      </c>
    </row>
    <row r="94" s="2" customFormat="1" ht="16.5" customHeight="1">
      <c r="A94" s="41"/>
      <c r="B94" s="42"/>
      <c r="C94" s="207" t="s">
        <v>8</v>
      </c>
      <c r="D94" s="207" t="s">
        <v>122</v>
      </c>
      <c r="E94" s="208" t="s">
        <v>745</v>
      </c>
      <c r="F94" s="209" t="s">
        <v>746</v>
      </c>
      <c r="G94" s="210" t="s">
        <v>738</v>
      </c>
      <c r="H94" s="211">
        <v>17</v>
      </c>
      <c r="I94" s="212"/>
      <c r="J94" s="213">
        <f>ROUND(I94*H94,2)</f>
        <v>0</v>
      </c>
      <c r="K94" s="209" t="s">
        <v>19</v>
      </c>
      <c r="L94" s="47"/>
      <c r="M94" s="214" t="s">
        <v>19</v>
      </c>
      <c r="N94" s="215" t="s">
        <v>43</v>
      </c>
      <c r="O94" s="87"/>
      <c r="P94" s="216">
        <f>O94*H94</f>
        <v>0</v>
      </c>
      <c r="Q94" s="216">
        <v>0</v>
      </c>
      <c r="R94" s="216">
        <f>Q94*H94</f>
        <v>0</v>
      </c>
      <c r="S94" s="216">
        <v>0</v>
      </c>
      <c r="T94" s="217">
        <f>S94*H94</f>
        <v>0</v>
      </c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R94" s="218" t="s">
        <v>482</v>
      </c>
      <c r="AT94" s="218" t="s">
        <v>122</v>
      </c>
      <c r="AU94" s="218" t="s">
        <v>80</v>
      </c>
      <c r="AY94" s="20" t="s">
        <v>120</v>
      </c>
      <c r="BE94" s="219">
        <f>IF(N94="základní",J94,0)</f>
        <v>0</v>
      </c>
      <c r="BF94" s="219">
        <f>IF(N94="snížená",J94,0)</f>
        <v>0</v>
      </c>
      <c r="BG94" s="219">
        <f>IF(N94="zákl. přenesená",J94,0)</f>
        <v>0</v>
      </c>
      <c r="BH94" s="219">
        <f>IF(N94="sníž. přenesená",J94,0)</f>
        <v>0</v>
      </c>
      <c r="BI94" s="219">
        <f>IF(N94="nulová",J94,0)</f>
        <v>0</v>
      </c>
      <c r="BJ94" s="20" t="s">
        <v>80</v>
      </c>
      <c r="BK94" s="219">
        <f>ROUND(I94*H94,2)</f>
        <v>0</v>
      </c>
      <c r="BL94" s="20" t="s">
        <v>482</v>
      </c>
      <c r="BM94" s="218" t="s">
        <v>272</v>
      </c>
    </row>
    <row r="95" s="2" customFormat="1" ht="16.5" customHeight="1">
      <c r="A95" s="41"/>
      <c r="B95" s="42"/>
      <c r="C95" s="207" t="s">
        <v>196</v>
      </c>
      <c r="D95" s="207" t="s">
        <v>122</v>
      </c>
      <c r="E95" s="208" t="s">
        <v>747</v>
      </c>
      <c r="F95" s="209" t="s">
        <v>748</v>
      </c>
      <c r="G95" s="210" t="s">
        <v>738</v>
      </c>
      <c r="H95" s="211">
        <v>17</v>
      </c>
      <c r="I95" s="212"/>
      <c r="J95" s="213">
        <f>ROUND(I95*H95,2)</f>
        <v>0</v>
      </c>
      <c r="K95" s="209" t="s">
        <v>19</v>
      </c>
      <c r="L95" s="47"/>
      <c r="M95" s="214" t="s">
        <v>19</v>
      </c>
      <c r="N95" s="215" t="s">
        <v>43</v>
      </c>
      <c r="O95" s="87"/>
      <c r="P95" s="216">
        <f>O95*H95</f>
        <v>0</v>
      </c>
      <c r="Q95" s="216">
        <v>0</v>
      </c>
      <c r="R95" s="216">
        <f>Q95*H95</f>
        <v>0</v>
      </c>
      <c r="S95" s="216">
        <v>0</v>
      </c>
      <c r="T95" s="217">
        <f>S95*H95</f>
        <v>0</v>
      </c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R95" s="218" t="s">
        <v>482</v>
      </c>
      <c r="AT95" s="218" t="s">
        <v>122</v>
      </c>
      <c r="AU95" s="218" t="s">
        <v>80</v>
      </c>
      <c r="AY95" s="20" t="s">
        <v>120</v>
      </c>
      <c r="BE95" s="219">
        <f>IF(N95="základní",J95,0)</f>
        <v>0</v>
      </c>
      <c r="BF95" s="219">
        <f>IF(N95="snížená",J95,0)</f>
        <v>0</v>
      </c>
      <c r="BG95" s="219">
        <f>IF(N95="zákl. přenesená",J95,0)</f>
        <v>0</v>
      </c>
      <c r="BH95" s="219">
        <f>IF(N95="sníž. přenesená",J95,0)</f>
        <v>0</v>
      </c>
      <c r="BI95" s="219">
        <f>IF(N95="nulová",J95,0)</f>
        <v>0</v>
      </c>
      <c r="BJ95" s="20" t="s">
        <v>80</v>
      </c>
      <c r="BK95" s="219">
        <f>ROUND(I95*H95,2)</f>
        <v>0</v>
      </c>
      <c r="BL95" s="20" t="s">
        <v>482</v>
      </c>
      <c r="BM95" s="218" t="s">
        <v>283</v>
      </c>
    </row>
    <row r="96" s="2" customFormat="1" ht="16.5" customHeight="1">
      <c r="A96" s="41"/>
      <c r="B96" s="42"/>
      <c r="C96" s="207" t="s">
        <v>272</v>
      </c>
      <c r="D96" s="207" t="s">
        <v>122</v>
      </c>
      <c r="E96" s="208" t="s">
        <v>749</v>
      </c>
      <c r="F96" s="209" t="s">
        <v>750</v>
      </c>
      <c r="G96" s="210" t="s">
        <v>751</v>
      </c>
      <c r="H96" s="284"/>
      <c r="I96" s="212"/>
      <c r="J96" s="213">
        <f>ROUND(I96*H96,2)</f>
        <v>0</v>
      </c>
      <c r="K96" s="209" t="s">
        <v>19</v>
      </c>
      <c r="L96" s="47"/>
      <c r="M96" s="214" t="s">
        <v>19</v>
      </c>
      <c r="N96" s="215" t="s">
        <v>43</v>
      </c>
      <c r="O96" s="87"/>
      <c r="P96" s="216">
        <f>O96*H96</f>
        <v>0</v>
      </c>
      <c r="Q96" s="216">
        <v>0</v>
      </c>
      <c r="R96" s="216">
        <f>Q96*H96</f>
        <v>0</v>
      </c>
      <c r="S96" s="216">
        <v>0</v>
      </c>
      <c r="T96" s="217">
        <f>S96*H96</f>
        <v>0</v>
      </c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R96" s="218" t="s">
        <v>482</v>
      </c>
      <c r="AT96" s="218" t="s">
        <v>122</v>
      </c>
      <c r="AU96" s="218" t="s">
        <v>80</v>
      </c>
      <c r="AY96" s="20" t="s">
        <v>120</v>
      </c>
      <c r="BE96" s="219">
        <f>IF(N96="základní",J96,0)</f>
        <v>0</v>
      </c>
      <c r="BF96" s="219">
        <f>IF(N96="snížená",J96,0)</f>
        <v>0</v>
      </c>
      <c r="BG96" s="219">
        <f>IF(N96="zákl. přenesená",J96,0)</f>
        <v>0</v>
      </c>
      <c r="BH96" s="219">
        <f>IF(N96="sníž. přenesená",J96,0)</f>
        <v>0</v>
      </c>
      <c r="BI96" s="219">
        <f>IF(N96="nulová",J96,0)</f>
        <v>0</v>
      </c>
      <c r="BJ96" s="20" t="s">
        <v>80</v>
      </c>
      <c r="BK96" s="219">
        <f>ROUND(I96*H96,2)</f>
        <v>0</v>
      </c>
      <c r="BL96" s="20" t="s">
        <v>482</v>
      </c>
      <c r="BM96" s="218" t="s">
        <v>752</v>
      </c>
    </row>
    <row r="97" s="12" customFormat="1" ht="25.92" customHeight="1">
      <c r="A97" s="12"/>
      <c r="B97" s="191"/>
      <c r="C97" s="192"/>
      <c r="D97" s="193" t="s">
        <v>71</v>
      </c>
      <c r="E97" s="194" t="s">
        <v>753</v>
      </c>
      <c r="F97" s="194" t="s">
        <v>754</v>
      </c>
      <c r="G97" s="192"/>
      <c r="H97" s="192"/>
      <c r="I97" s="195"/>
      <c r="J97" s="196">
        <f>BK97</f>
        <v>0</v>
      </c>
      <c r="K97" s="192"/>
      <c r="L97" s="197"/>
      <c r="M97" s="198"/>
      <c r="N97" s="199"/>
      <c r="O97" s="199"/>
      <c r="P97" s="200">
        <f>SUM(P98:P107)</f>
        <v>0</v>
      </c>
      <c r="Q97" s="199"/>
      <c r="R97" s="200">
        <f>SUM(R98:R107)</f>
        <v>0</v>
      </c>
      <c r="S97" s="199"/>
      <c r="T97" s="201">
        <f>SUM(T98:T107)</f>
        <v>0</v>
      </c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R97" s="202" t="s">
        <v>80</v>
      </c>
      <c r="AT97" s="203" t="s">
        <v>71</v>
      </c>
      <c r="AU97" s="203" t="s">
        <v>72</v>
      </c>
      <c r="AY97" s="202" t="s">
        <v>120</v>
      </c>
      <c r="BK97" s="204">
        <f>SUM(BK98:BK107)</f>
        <v>0</v>
      </c>
    </row>
    <row r="98" s="2" customFormat="1" ht="16.5" customHeight="1">
      <c r="A98" s="41"/>
      <c r="B98" s="42"/>
      <c r="C98" s="207" t="s">
        <v>207</v>
      </c>
      <c r="D98" s="207" t="s">
        <v>122</v>
      </c>
      <c r="E98" s="208" t="s">
        <v>755</v>
      </c>
      <c r="F98" s="209" t="s">
        <v>756</v>
      </c>
      <c r="G98" s="210" t="s">
        <v>757</v>
      </c>
      <c r="H98" s="211">
        <v>0.029999999999999999</v>
      </c>
      <c r="I98" s="212"/>
      <c r="J98" s="213">
        <f>ROUND(I98*H98,2)</f>
        <v>0</v>
      </c>
      <c r="K98" s="209" t="s">
        <v>19</v>
      </c>
      <c r="L98" s="47"/>
      <c r="M98" s="214" t="s">
        <v>19</v>
      </c>
      <c r="N98" s="215" t="s">
        <v>43</v>
      </c>
      <c r="O98" s="87"/>
      <c r="P98" s="216">
        <f>O98*H98</f>
        <v>0</v>
      </c>
      <c r="Q98" s="216">
        <v>0</v>
      </c>
      <c r="R98" s="216">
        <f>Q98*H98</f>
        <v>0</v>
      </c>
      <c r="S98" s="216">
        <v>0</v>
      </c>
      <c r="T98" s="217">
        <f>S98*H98</f>
        <v>0</v>
      </c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R98" s="218" t="s">
        <v>127</v>
      </c>
      <c r="AT98" s="218" t="s">
        <v>122</v>
      </c>
      <c r="AU98" s="218" t="s">
        <v>80</v>
      </c>
      <c r="AY98" s="20" t="s">
        <v>120</v>
      </c>
      <c r="BE98" s="219">
        <f>IF(N98="základní",J98,0)</f>
        <v>0</v>
      </c>
      <c r="BF98" s="219">
        <f>IF(N98="snížená",J98,0)</f>
        <v>0</v>
      </c>
      <c r="BG98" s="219">
        <f>IF(N98="zákl. přenesená",J98,0)</f>
        <v>0</v>
      </c>
      <c r="BH98" s="219">
        <f>IF(N98="sníž. přenesená",J98,0)</f>
        <v>0</v>
      </c>
      <c r="BI98" s="219">
        <f>IF(N98="nulová",J98,0)</f>
        <v>0</v>
      </c>
      <c r="BJ98" s="20" t="s">
        <v>80</v>
      </c>
      <c r="BK98" s="219">
        <f>ROUND(I98*H98,2)</f>
        <v>0</v>
      </c>
      <c r="BL98" s="20" t="s">
        <v>127</v>
      </c>
      <c r="BM98" s="218" t="s">
        <v>293</v>
      </c>
    </row>
    <row r="99" s="2" customFormat="1" ht="16.5" customHeight="1">
      <c r="A99" s="41"/>
      <c r="B99" s="42"/>
      <c r="C99" s="207" t="s">
        <v>213</v>
      </c>
      <c r="D99" s="207" t="s">
        <v>122</v>
      </c>
      <c r="E99" s="208" t="s">
        <v>758</v>
      </c>
      <c r="F99" s="209" t="s">
        <v>759</v>
      </c>
      <c r="G99" s="210" t="s">
        <v>199</v>
      </c>
      <c r="H99" s="211">
        <v>0.40000000000000002</v>
      </c>
      <c r="I99" s="212"/>
      <c r="J99" s="213">
        <f>ROUND(I99*H99,2)</f>
        <v>0</v>
      </c>
      <c r="K99" s="209" t="s">
        <v>19</v>
      </c>
      <c r="L99" s="47"/>
      <c r="M99" s="214" t="s">
        <v>19</v>
      </c>
      <c r="N99" s="215" t="s">
        <v>43</v>
      </c>
      <c r="O99" s="87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R99" s="218" t="s">
        <v>127</v>
      </c>
      <c r="AT99" s="218" t="s">
        <v>122</v>
      </c>
      <c r="AU99" s="218" t="s">
        <v>80</v>
      </c>
      <c r="AY99" s="20" t="s">
        <v>120</v>
      </c>
      <c r="BE99" s="219">
        <f>IF(N99="základní",J99,0)</f>
        <v>0</v>
      </c>
      <c r="BF99" s="219">
        <f>IF(N99="snížená",J99,0)</f>
        <v>0</v>
      </c>
      <c r="BG99" s="219">
        <f>IF(N99="zákl. přenesená",J99,0)</f>
        <v>0</v>
      </c>
      <c r="BH99" s="219">
        <f>IF(N99="sníž. přenesená",J99,0)</f>
        <v>0</v>
      </c>
      <c r="BI99" s="219">
        <f>IF(N99="nulová",J99,0)</f>
        <v>0</v>
      </c>
      <c r="BJ99" s="20" t="s">
        <v>80</v>
      </c>
      <c r="BK99" s="219">
        <f>ROUND(I99*H99,2)</f>
        <v>0</v>
      </c>
      <c r="BL99" s="20" t="s">
        <v>127</v>
      </c>
      <c r="BM99" s="218" t="s">
        <v>177</v>
      </c>
    </row>
    <row r="100" s="2" customFormat="1" ht="16.5" customHeight="1">
      <c r="A100" s="41"/>
      <c r="B100" s="42"/>
      <c r="C100" s="207" t="s">
        <v>220</v>
      </c>
      <c r="D100" s="207" t="s">
        <v>122</v>
      </c>
      <c r="E100" s="208" t="s">
        <v>760</v>
      </c>
      <c r="F100" s="209" t="s">
        <v>761</v>
      </c>
      <c r="G100" s="210" t="s">
        <v>199</v>
      </c>
      <c r="H100" s="211">
        <v>0.34999999999999998</v>
      </c>
      <c r="I100" s="212"/>
      <c r="J100" s="213">
        <f>ROUND(I100*H100,2)</f>
        <v>0</v>
      </c>
      <c r="K100" s="209" t="s">
        <v>19</v>
      </c>
      <c r="L100" s="47"/>
      <c r="M100" s="214" t="s">
        <v>19</v>
      </c>
      <c r="N100" s="215" t="s">
        <v>43</v>
      </c>
      <c r="O100" s="87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R100" s="218" t="s">
        <v>127</v>
      </c>
      <c r="AT100" s="218" t="s">
        <v>122</v>
      </c>
      <c r="AU100" s="218" t="s">
        <v>80</v>
      </c>
      <c r="AY100" s="20" t="s">
        <v>120</v>
      </c>
      <c r="BE100" s="219">
        <f>IF(N100="základní",J100,0)</f>
        <v>0</v>
      </c>
      <c r="BF100" s="219">
        <f>IF(N100="snížená",J100,0)</f>
        <v>0</v>
      </c>
      <c r="BG100" s="219">
        <f>IF(N100="zákl. přenesená",J100,0)</f>
        <v>0</v>
      </c>
      <c r="BH100" s="219">
        <f>IF(N100="sníž. přenesená",J100,0)</f>
        <v>0</v>
      </c>
      <c r="BI100" s="219">
        <f>IF(N100="nulová",J100,0)</f>
        <v>0</v>
      </c>
      <c r="BJ100" s="20" t="s">
        <v>80</v>
      </c>
      <c r="BK100" s="219">
        <f>ROUND(I100*H100,2)</f>
        <v>0</v>
      </c>
      <c r="BL100" s="20" t="s">
        <v>127</v>
      </c>
      <c r="BM100" s="218" t="s">
        <v>313</v>
      </c>
    </row>
    <row r="101" s="2" customFormat="1" ht="16.5" customHeight="1">
      <c r="A101" s="41"/>
      <c r="B101" s="42"/>
      <c r="C101" s="207" t="s">
        <v>227</v>
      </c>
      <c r="D101" s="207" t="s">
        <v>122</v>
      </c>
      <c r="E101" s="208" t="s">
        <v>762</v>
      </c>
      <c r="F101" s="209" t="s">
        <v>763</v>
      </c>
      <c r="G101" s="210" t="s">
        <v>199</v>
      </c>
      <c r="H101" s="211">
        <v>6.1600000000000001</v>
      </c>
      <c r="I101" s="212"/>
      <c r="J101" s="213">
        <f>ROUND(I101*H101,2)</f>
        <v>0</v>
      </c>
      <c r="K101" s="209" t="s">
        <v>19</v>
      </c>
      <c r="L101" s="47"/>
      <c r="M101" s="214" t="s">
        <v>19</v>
      </c>
      <c r="N101" s="215" t="s">
        <v>43</v>
      </c>
      <c r="O101" s="87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R101" s="218" t="s">
        <v>127</v>
      </c>
      <c r="AT101" s="218" t="s">
        <v>122</v>
      </c>
      <c r="AU101" s="218" t="s">
        <v>80</v>
      </c>
      <c r="AY101" s="20" t="s">
        <v>120</v>
      </c>
      <c r="BE101" s="219">
        <f>IF(N101="základní",J101,0)</f>
        <v>0</v>
      </c>
      <c r="BF101" s="219">
        <f>IF(N101="snížená",J101,0)</f>
        <v>0</v>
      </c>
      <c r="BG101" s="219">
        <f>IF(N101="zákl. přenesená",J101,0)</f>
        <v>0</v>
      </c>
      <c r="BH101" s="219">
        <f>IF(N101="sníž. přenesená",J101,0)</f>
        <v>0</v>
      </c>
      <c r="BI101" s="219">
        <f>IF(N101="nulová",J101,0)</f>
        <v>0</v>
      </c>
      <c r="BJ101" s="20" t="s">
        <v>80</v>
      </c>
      <c r="BK101" s="219">
        <f>ROUND(I101*H101,2)</f>
        <v>0</v>
      </c>
      <c r="BL101" s="20" t="s">
        <v>127</v>
      </c>
      <c r="BM101" s="218" t="s">
        <v>323</v>
      </c>
    </row>
    <row r="102" s="2" customFormat="1" ht="16.5" customHeight="1">
      <c r="A102" s="41"/>
      <c r="B102" s="42"/>
      <c r="C102" s="207" t="s">
        <v>234</v>
      </c>
      <c r="D102" s="207" t="s">
        <v>122</v>
      </c>
      <c r="E102" s="208" t="s">
        <v>764</v>
      </c>
      <c r="F102" s="209" t="s">
        <v>765</v>
      </c>
      <c r="G102" s="210" t="s">
        <v>199</v>
      </c>
      <c r="H102" s="211">
        <v>4.7999999999999998</v>
      </c>
      <c r="I102" s="212"/>
      <c r="J102" s="213">
        <f>ROUND(I102*H102,2)</f>
        <v>0</v>
      </c>
      <c r="K102" s="209" t="s">
        <v>19</v>
      </c>
      <c r="L102" s="47"/>
      <c r="M102" s="214" t="s">
        <v>19</v>
      </c>
      <c r="N102" s="215" t="s">
        <v>43</v>
      </c>
      <c r="O102" s="87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R102" s="218" t="s">
        <v>127</v>
      </c>
      <c r="AT102" s="218" t="s">
        <v>122</v>
      </c>
      <c r="AU102" s="218" t="s">
        <v>80</v>
      </c>
      <c r="AY102" s="20" t="s">
        <v>120</v>
      </c>
      <c r="BE102" s="219">
        <f>IF(N102="základní",J102,0)</f>
        <v>0</v>
      </c>
      <c r="BF102" s="219">
        <f>IF(N102="snížená",J102,0)</f>
        <v>0</v>
      </c>
      <c r="BG102" s="219">
        <f>IF(N102="zákl. přenesená",J102,0)</f>
        <v>0</v>
      </c>
      <c r="BH102" s="219">
        <f>IF(N102="sníž. přenesená",J102,0)</f>
        <v>0</v>
      </c>
      <c r="BI102" s="219">
        <f>IF(N102="nulová",J102,0)</f>
        <v>0</v>
      </c>
      <c r="BJ102" s="20" t="s">
        <v>80</v>
      </c>
      <c r="BK102" s="219">
        <f>ROUND(I102*H102,2)</f>
        <v>0</v>
      </c>
      <c r="BL102" s="20" t="s">
        <v>127</v>
      </c>
      <c r="BM102" s="218" t="s">
        <v>330</v>
      </c>
    </row>
    <row r="103" s="2" customFormat="1" ht="16.5" customHeight="1">
      <c r="A103" s="41"/>
      <c r="B103" s="42"/>
      <c r="C103" s="207" t="s">
        <v>240</v>
      </c>
      <c r="D103" s="207" t="s">
        <v>122</v>
      </c>
      <c r="E103" s="208" t="s">
        <v>766</v>
      </c>
      <c r="F103" s="209" t="s">
        <v>767</v>
      </c>
      <c r="G103" s="210" t="s">
        <v>199</v>
      </c>
      <c r="H103" s="211">
        <v>0.59999999999999998</v>
      </c>
      <c r="I103" s="212"/>
      <c r="J103" s="213">
        <f>ROUND(I103*H103,2)</f>
        <v>0</v>
      </c>
      <c r="K103" s="209" t="s">
        <v>19</v>
      </c>
      <c r="L103" s="47"/>
      <c r="M103" s="214" t="s">
        <v>19</v>
      </c>
      <c r="N103" s="215" t="s">
        <v>43</v>
      </c>
      <c r="O103" s="87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R103" s="218" t="s">
        <v>127</v>
      </c>
      <c r="AT103" s="218" t="s">
        <v>122</v>
      </c>
      <c r="AU103" s="218" t="s">
        <v>80</v>
      </c>
      <c r="AY103" s="20" t="s">
        <v>120</v>
      </c>
      <c r="BE103" s="219">
        <f>IF(N103="základní",J103,0)</f>
        <v>0</v>
      </c>
      <c r="BF103" s="219">
        <f>IF(N103="snížená",J103,0)</f>
        <v>0</v>
      </c>
      <c r="BG103" s="219">
        <f>IF(N103="zákl. přenesená",J103,0)</f>
        <v>0</v>
      </c>
      <c r="BH103" s="219">
        <f>IF(N103="sníž. přenesená",J103,0)</f>
        <v>0</v>
      </c>
      <c r="BI103" s="219">
        <f>IF(N103="nulová",J103,0)</f>
        <v>0</v>
      </c>
      <c r="BJ103" s="20" t="s">
        <v>80</v>
      </c>
      <c r="BK103" s="219">
        <f>ROUND(I103*H103,2)</f>
        <v>0</v>
      </c>
      <c r="BL103" s="20" t="s">
        <v>127</v>
      </c>
      <c r="BM103" s="218" t="s">
        <v>341</v>
      </c>
    </row>
    <row r="104" s="2" customFormat="1" ht="16.5" customHeight="1">
      <c r="A104" s="41"/>
      <c r="B104" s="42"/>
      <c r="C104" s="207" t="s">
        <v>246</v>
      </c>
      <c r="D104" s="207" t="s">
        <v>122</v>
      </c>
      <c r="E104" s="208" t="s">
        <v>768</v>
      </c>
      <c r="F104" s="209" t="s">
        <v>769</v>
      </c>
      <c r="G104" s="210" t="s">
        <v>199</v>
      </c>
      <c r="H104" s="211">
        <v>0.75</v>
      </c>
      <c r="I104" s="212"/>
      <c r="J104" s="213">
        <f>ROUND(I104*H104,2)</f>
        <v>0</v>
      </c>
      <c r="K104" s="209" t="s">
        <v>19</v>
      </c>
      <c r="L104" s="47"/>
      <c r="M104" s="214" t="s">
        <v>19</v>
      </c>
      <c r="N104" s="215" t="s">
        <v>43</v>
      </c>
      <c r="O104" s="87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R104" s="218" t="s">
        <v>127</v>
      </c>
      <c r="AT104" s="218" t="s">
        <v>122</v>
      </c>
      <c r="AU104" s="218" t="s">
        <v>80</v>
      </c>
      <c r="AY104" s="20" t="s">
        <v>120</v>
      </c>
      <c r="BE104" s="219">
        <f>IF(N104="základní",J104,0)</f>
        <v>0</v>
      </c>
      <c r="BF104" s="219">
        <f>IF(N104="snížená",J104,0)</f>
        <v>0</v>
      </c>
      <c r="BG104" s="219">
        <f>IF(N104="zákl. přenesená",J104,0)</f>
        <v>0</v>
      </c>
      <c r="BH104" s="219">
        <f>IF(N104="sníž. přenesená",J104,0)</f>
        <v>0</v>
      </c>
      <c r="BI104" s="219">
        <f>IF(N104="nulová",J104,0)</f>
        <v>0</v>
      </c>
      <c r="BJ104" s="20" t="s">
        <v>80</v>
      </c>
      <c r="BK104" s="219">
        <f>ROUND(I104*H104,2)</f>
        <v>0</v>
      </c>
      <c r="BL104" s="20" t="s">
        <v>127</v>
      </c>
      <c r="BM104" s="218" t="s">
        <v>350</v>
      </c>
    </row>
    <row r="105" s="2" customFormat="1" ht="16.5" customHeight="1">
      <c r="A105" s="41"/>
      <c r="B105" s="42"/>
      <c r="C105" s="207" t="s">
        <v>7</v>
      </c>
      <c r="D105" s="207" t="s">
        <v>122</v>
      </c>
      <c r="E105" s="208" t="s">
        <v>770</v>
      </c>
      <c r="F105" s="209" t="s">
        <v>771</v>
      </c>
      <c r="G105" s="210" t="s">
        <v>199</v>
      </c>
      <c r="H105" s="211">
        <v>11.710000000000001</v>
      </c>
      <c r="I105" s="212"/>
      <c r="J105" s="213">
        <f>ROUND(I105*H105,2)</f>
        <v>0</v>
      </c>
      <c r="K105" s="209" t="s">
        <v>19</v>
      </c>
      <c r="L105" s="47"/>
      <c r="M105" s="214" t="s">
        <v>19</v>
      </c>
      <c r="N105" s="215" t="s">
        <v>43</v>
      </c>
      <c r="O105" s="87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R105" s="218" t="s">
        <v>127</v>
      </c>
      <c r="AT105" s="218" t="s">
        <v>122</v>
      </c>
      <c r="AU105" s="218" t="s">
        <v>80</v>
      </c>
      <c r="AY105" s="20" t="s">
        <v>120</v>
      </c>
      <c r="BE105" s="219">
        <f>IF(N105="základní",J105,0)</f>
        <v>0</v>
      </c>
      <c r="BF105" s="219">
        <f>IF(N105="snížená",J105,0)</f>
        <v>0</v>
      </c>
      <c r="BG105" s="219">
        <f>IF(N105="zákl. přenesená",J105,0)</f>
        <v>0</v>
      </c>
      <c r="BH105" s="219">
        <f>IF(N105="sníž. přenesená",J105,0)</f>
        <v>0</v>
      </c>
      <c r="BI105" s="219">
        <f>IF(N105="nulová",J105,0)</f>
        <v>0</v>
      </c>
      <c r="BJ105" s="20" t="s">
        <v>80</v>
      </c>
      <c r="BK105" s="219">
        <f>ROUND(I105*H105,2)</f>
        <v>0</v>
      </c>
      <c r="BL105" s="20" t="s">
        <v>127</v>
      </c>
      <c r="BM105" s="218" t="s">
        <v>361</v>
      </c>
    </row>
    <row r="106" s="2" customFormat="1" ht="16.5" customHeight="1">
      <c r="A106" s="41"/>
      <c r="B106" s="42"/>
      <c r="C106" s="207" t="s">
        <v>260</v>
      </c>
      <c r="D106" s="207" t="s">
        <v>122</v>
      </c>
      <c r="E106" s="208" t="s">
        <v>772</v>
      </c>
      <c r="F106" s="209" t="s">
        <v>773</v>
      </c>
      <c r="G106" s="210" t="s">
        <v>199</v>
      </c>
      <c r="H106" s="211">
        <v>1.1699999999999999</v>
      </c>
      <c r="I106" s="212"/>
      <c r="J106" s="213">
        <f>ROUND(I106*H106,2)</f>
        <v>0</v>
      </c>
      <c r="K106" s="209" t="s">
        <v>19</v>
      </c>
      <c r="L106" s="47"/>
      <c r="M106" s="214" t="s">
        <v>19</v>
      </c>
      <c r="N106" s="215" t="s">
        <v>43</v>
      </c>
      <c r="O106" s="87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R106" s="218" t="s">
        <v>127</v>
      </c>
      <c r="AT106" s="218" t="s">
        <v>122</v>
      </c>
      <c r="AU106" s="218" t="s">
        <v>80</v>
      </c>
      <c r="AY106" s="20" t="s">
        <v>120</v>
      </c>
      <c r="BE106" s="219">
        <f>IF(N106="základní",J106,0)</f>
        <v>0</v>
      </c>
      <c r="BF106" s="219">
        <f>IF(N106="snížená",J106,0)</f>
        <v>0</v>
      </c>
      <c r="BG106" s="219">
        <f>IF(N106="zákl. přenesená",J106,0)</f>
        <v>0</v>
      </c>
      <c r="BH106" s="219">
        <f>IF(N106="sníž. přenesená",J106,0)</f>
        <v>0</v>
      </c>
      <c r="BI106" s="219">
        <f>IF(N106="nulová",J106,0)</f>
        <v>0</v>
      </c>
      <c r="BJ106" s="20" t="s">
        <v>80</v>
      </c>
      <c r="BK106" s="219">
        <f>ROUND(I106*H106,2)</f>
        <v>0</v>
      </c>
      <c r="BL106" s="20" t="s">
        <v>127</v>
      </c>
      <c r="BM106" s="218" t="s">
        <v>370</v>
      </c>
    </row>
    <row r="107" s="2" customFormat="1" ht="24.15" customHeight="1">
      <c r="A107" s="41"/>
      <c r="B107" s="42"/>
      <c r="C107" s="207" t="s">
        <v>267</v>
      </c>
      <c r="D107" s="207" t="s">
        <v>122</v>
      </c>
      <c r="E107" s="208" t="s">
        <v>774</v>
      </c>
      <c r="F107" s="209" t="s">
        <v>775</v>
      </c>
      <c r="G107" s="210" t="s">
        <v>125</v>
      </c>
      <c r="H107" s="211">
        <v>11.800000000000001</v>
      </c>
      <c r="I107" s="212"/>
      <c r="J107" s="213">
        <f>ROUND(I107*H107,2)</f>
        <v>0</v>
      </c>
      <c r="K107" s="209" t="s">
        <v>19</v>
      </c>
      <c r="L107" s="47"/>
      <c r="M107" s="285" t="s">
        <v>19</v>
      </c>
      <c r="N107" s="286" t="s">
        <v>43</v>
      </c>
      <c r="O107" s="282"/>
      <c r="P107" s="287">
        <f>O107*H107</f>
        <v>0</v>
      </c>
      <c r="Q107" s="287">
        <v>0</v>
      </c>
      <c r="R107" s="287">
        <f>Q107*H107</f>
        <v>0</v>
      </c>
      <c r="S107" s="287">
        <v>0</v>
      </c>
      <c r="T107" s="288">
        <f>S107*H107</f>
        <v>0</v>
      </c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R107" s="218" t="s">
        <v>127</v>
      </c>
      <c r="AT107" s="218" t="s">
        <v>122</v>
      </c>
      <c r="AU107" s="218" t="s">
        <v>80</v>
      </c>
      <c r="AY107" s="20" t="s">
        <v>120</v>
      </c>
      <c r="BE107" s="219">
        <f>IF(N107="základní",J107,0)</f>
        <v>0</v>
      </c>
      <c r="BF107" s="219">
        <f>IF(N107="snížená",J107,0)</f>
        <v>0</v>
      </c>
      <c r="BG107" s="219">
        <f>IF(N107="zákl. přenesená",J107,0)</f>
        <v>0</v>
      </c>
      <c r="BH107" s="219">
        <f>IF(N107="sníž. přenesená",J107,0)</f>
        <v>0</v>
      </c>
      <c r="BI107" s="219">
        <f>IF(N107="nulová",J107,0)</f>
        <v>0</v>
      </c>
      <c r="BJ107" s="20" t="s">
        <v>80</v>
      </c>
      <c r="BK107" s="219">
        <f>ROUND(I107*H107,2)</f>
        <v>0</v>
      </c>
      <c r="BL107" s="20" t="s">
        <v>127</v>
      </c>
      <c r="BM107" s="218" t="s">
        <v>383</v>
      </c>
    </row>
    <row r="108" s="2" customFormat="1" ht="6.96" customHeight="1">
      <c r="A108" s="41"/>
      <c r="B108" s="62"/>
      <c r="C108" s="63"/>
      <c r="D108" s="63"/>
      <c r="E108" s="63"/>
      <c r="F108" s="63"/>
      <c r="G108" s="63"/>
      <c r="H108" s="63"/>
      <c r="I108" s="63"/>
      <c r="J108" s="63"/>
      <c r="K108" s="63"/>
      <c r="L108" s="47"/>
      <c r="M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</row>
  </sheetData>
  <sheetProtection sheet="1" autoFilter="0" formatColumns="0" formatRows="0" objects="1" scenarios="1" spinCount="100000" saltValue="TEJxXJYWBPA9CYkH4pqm5Xs9CqOIFQWQw5nlwnn04L6hRplgP7AieFalzVRo4h6dxSRh6vmJKqfGR9rPhgdO+w==" hashValue="1I9yGZxMr/NVU3F8NANyyjYevsReB/P0cmGv938qq4nj8UpVTXLtkmGUF7V+DTHgzA/iYo/SFASE5GGkrKEr2w==" algorithmName="SHA-512" password="CC35"/>
  <autoFilter ref="C80:K107"/>
  <mergeCells count="9">
    <mergeCell ref="E7:H7"/>
    <mergeCell ref="E9:H9"/>
    <mergeCell ref="E18:H18"/>
    <mergeCell ref="E27:H27"/>
    <mergeCell ref="E48:H48"/>
    <mergeCell ref="E50:H50"/>
    <mergeCell ref="E71:H71"/>
    <mergeCell ref="E73:H7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20" t="s">
        <v>88</v>
      </c>
    </row>
    <row r="3" s="1" customFormat="1" ht="6.96" customHeight="1">
      <c r="B3" s="131"/>
      <c r="C3" s="132"/>
      <c r="D3" s="132"/>
      <c r="E3" s="132"/>
      <c r="F3" s="132"/>
      <c r="G3" s="132"/>
      <c r="H3" s="132"/>
      <c r="I3" s="132"/>
      <c r="J3" s="132"/>
      <c r="K3" s="132"/>
      <c r="L3" s="23"/>
      <c r="AT3" s="20" t="s">
        <v>82</v>
      </c>
    </row>
    <row r="4" s="1" customFormat="1" ht="24.96" customHeight="1">
      <c r="B4" s="23"/>
      <c r="D4" s="133" t="s">
        <v>89</v>
      </c>
      <c r="L4" s="23"/>
      <c r="M4" s="134" t="s">
        <v>10</v>
      </c>
      <c r="AT4" s="20" t="s">
        <v>4</v>
      </c>
    </row>
    <row r="5" s="1" customFormat="1" ht="6.96" customHeight="1">
      <c r="B5" s="23"/>
      <c r="L5" s="23"/>
    </row>
    <row r="6" s="1" customFormat="1" ht="12" customHeight="1">
      <c r="B6" s="23"/>
      <c r="D6" s="135" t="s">
        <v>16</v>
      </c>
      <c r="L6" s="23"/>
    </row>
    <row r="7" s="1" customFormat="1" ht="16.5" customHeight="1">
      <c r="B7" s="23"/>
      <c r="E7" s="136" t="str">
        <f>'Rekapitulace stavby'!K6</f>
        <v>Dobruška - Účelová komunikace a zpevněné plochy za gymnáziem</v>
      </c>
      <c r="F7" s="135"/>
      <c r="G7" s="135"/>
      <c r="H7" s="135"/>
      <c r="L7" s="23"/>
    </row>
    <row r="8" s="2" customFormat="1" ht="12" customHeight="1">
      <c r="A8" s="41"/>
      <c r="B8" s="47"/>
      <c r="C8" s="41"/>
      <c r="D8" s="135" t="s">
        <v>90</v>
      </c>
      <c r="E8" s="41"/>
      <c r="F8" s="41"/>
      <c r="G8" s="41"/>
      <c r="H8" s="41"/>
      <c r="I8" s="41"/>
      <c r="J8" s="41"/>
      <c r="K8" s="41"/>
      <c r="L8" s="137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</row>
    <row r="9" s="2" customFormat="1" ht="16.5" customHeight="1">
      <c r="A9" s="41"/>
      <c r="B9" s="47"/>
      <c r="C9" s="41"/>
      <c r="D9" s="41"/>
      <c r="E9" s="138" t="s">
        <v>776</v>
      </c>
      <c r="F9" s="41"/>
      <c r="G9" s="41"/>
      <c r="H9" s="41"/>
      <c r="I9" s="41"/>
      <c r="J9" s="41"/>
      <c r="K9" s="41"/>
      <c r="L9" s="137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</row>
    <row r="10" s="2" customFormat="1">
      <c r="A10" s="41"/>
      <c r="B10" s="47"/>
      <c r="C10" s="41"/>
      <c r="D10" s="41"/>
      <c r="E10" s="41"/>
      <c r="F10" s="41"/>
      <c r="G10" s="41"/>
      <c r="H10" s="41"/>
      <c r="I10" s="41"/>
      <c r="J10" s="41"/>
      <c r="K10" s="41"/>
      <c r="L10" s="137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</row>
    <row r="11" s="2" customFormat="1" ht="12" customHeight="1">
      <c r="A11" s="41"/>
      <c r="B11" s="47"/>
      <c r="C11" s="41"/>
      <c r="D11" s="135" t="s">
        <v>18</v>
      </c>
      <c r="E11" s="41"/>
      <c r="F11" s="139" t="s">
        <v>19</v>
      </c>
      <c r="G11" s="41"/>
      <c r="H11" s="41"/>
      <c r="I11" s="135" t="s">
        <v>20</v>
      </c>
      <c r="J11" s="139" t="s">
        <v>19</v>
      </c>
      <c r="K11" s="41"/>
      <c r="L11" s="137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</row>
    <row r="12" s="2" customFormat="1" ht="12" customHeight="1">
      <c r="A12" s="41"/>
      <c r="B12" s="47"/>
      <c r="C12" s="41"/>
      <c r="D12" s="135" t="s">
        <v>21</v>
      </c>
      <c r="E12" s="41"/>
      <c r="F12" s="139" t="s">
        <v>22</v>
      </c>
      <c r="G12" s="41"/>
      <c r="H12" s="41"/>
      <c r="I12" s="135" t="s">
        <v>23</v>
      </c>
      <c r="J12" s="140" t="str">
        <f>'Rekapitulace stavby'!AN8</f>
        <v>22. 5. 2025</v>
      </c>
      <c r="K12" s="41"/>
      <c r="L12" s="137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</row>
    <row r="13" s="2" customFormat="1" ht="10.8" customHeight="1">
      <c r="A13" s="41"/>
      <c r="B13" s="47"/>
      <c r="C13" s="41"/>
      <c r="D13" s="41"/>
      <c r="E13" s="41"/>
      <c r="F13" s="41"/>
      <c r="G13" s="41"/>
      <c r="H13" s="41"/>
      <c r="I13" s="41"/>
      <c r="J13" s="41"/>
      <c r="K13" s="41"/>
      <c r="L13" s="137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</row>
    <row r="14" s="2" customFormat="1" ht="12" customHeight="1">
      <c r="A14" s="41"/>
      <c r="B14" s="47"/>
      <c r="C14" s="41"/>
      <c r="D14" s="135" t="s">
        <v>25</v>
      </c>
      <c r="E14" s="41"/>
      <c r="F14" s="41"/>
      <c r="G14" s="41"/>
      <c r="H14" s="41"/>
      <c r="I14" s="135" t="s">
        <v>26</v>
      </c>
      <c r="J14" s="139" t="str">
        <f>IF('Rekapitulace stavby'!AN10="","",'Rekapitulace stavby'!AN10)</f>
        <v/>
      </c>
      <c r="K14" s="41"/>
      <c r="L14" s="137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</row>
    <row r="15" s="2" customFormat="1" ht="18" customHeight="1">
      <c r="A15" s="41"/>
      <c r="B15" s="47"/>
      <c r="C15" s="41"/>
      <c r="D15" s="41"/>
      <c r="E15" s="139" t="str">
        <f>IF('Rekapitulace stavby'!E11="","",'Rekapitulace stavby'!E11)</f>
        <v xml:space="preserve">Královohradecký kraj, Pivovarské náměstí 1245/2 </v>
      </c>
      <c r="F15" s="41"/>
      <c r="G15" s="41"/>
      <c r="H15" s="41"/>
      <c r="I15" s="135" t="s">
        <v>28</v>
      </c>
      <c r="J15" s="139" t="str">
        <f>IF('Rekapitulace stavby'!AN11="","",'Rekapitulace stavby'!AN11)</f>
        <v/>
      </c>
      <c r="K15" s="41"/>
      <c r="L15" s="137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</row>
    <row r="16" s="2" customFormat="1" ht="6.96" customHeight="1">
      <c r="A16" s="41"/>
      <c r="B16" s="47"/>
      <c r="C16" s="41"/>
      <c r="D16" s="41"/>
      <c r="E16" s="41"/>
      <c r="F16" s="41"/>
      <c r="G16" s="41"/>
      <c r="H16" s="41"/>
      <c r="I16" s="41"/>
      <c r="J16" s="41"/>
      <c r="K16" s="41"/>
      <c r="L16" s="137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</row>
    <row r="17" s="2" customFormat="1" ht="12" customHeight="1">
      <c r="A17" s="41"/>
      <c r="B17" s="47"/>
      <c r="C17" s="41"/>
      <c r="D17" s="135" t="s">
        <v>29</v>
      </c>
      <c r="E17" s="41"/>
      <c r="F17" s="41"/>
      <c r="G17" s="41"/>
      <c r="H17" s="41"/>
      <c r="I17" s="135" t="s">
        <v>26</v>
      </c>
      <c r="J17" s="36" t="str">
        <f>'Rekapitulace stavby'!AN13</f>
        <v>Vyplň údaj</v>
      </c>
      <c r="K17" s="41"/>
      <c r="L17" s="137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</row>
    <row r="18" s="2" customFormat="1" ht="18" customHeight="1">
      <c r="A18" s="41"/>
      <c r="B18" s="47"/>
      <c r="C18" s="41"/>
      <c r="D18" s="41"/>
      <c r="E18" s="36" t="str">
        <f>'Rekapitulace stavby'!E14</f>
        <v>Vyplň údaj</v>
      </c>
      <c r="F18" s="139"/>
      <c r="G18" s="139"/>
      <c r="H18" s="139"/>
      <c r="I18" s="135" t="s">
        <v>28</v>
      </c>
      <c r="J18" s="36" t="str">
        <f>'Rekapitulace stavby'!AN14</f>
        <v>Vyplň údaj</v>
      </c>
      <c r="K18" s="41"/>
      <c r="L18" s="137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</row>
    <row r="19" s="2" customFormat="1" ht="6.96" customHeight="1">
      <c r="A19" s="41"/>
      <c r="B19" s="47"/>
      <c r="C19" s="41"/>
      <c r="D19" s="41"/>
      <c r="E19" s="41"/>
      <c r="F19" s="41"/>
      <c r="G19" s="41"/>
      <c r="H19" s="41"/>
      <c r="I19" s="41"/>
      <c r="J19" s="41"/>
      <c r="K19" s="41"/>
      <c r="L19" s="137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</row>
    <row r="20" s="2" customFormat="1" ht="12" customHeight="1">
      <c r="A20" s="41"/>
      <c r="B20" s="47"/>
      <c r="C20" s="41"/>
      <c r="D20" s="135" t="s">
        <v>31</v>
      </c>
      <c r="E20" s="41"/>
      <c r="F20" s="41"/>
      <c r="G20" s="41"/>
      <c r="H20" s="41"/>
      <c r="I20" s="135" t="s">
        <v>26</v>
      </c>
      <c r="J20" s="139" t="s">
        <v>19</v>
      </c>
      <c r="K20" s="41"/>
      <c r="L20" s="137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</row>
    <row r="21" s="2" customFormat="1" ht="18" customHeight="1">
      <c r="A21" s="41"/>
      <c r="B21" s="47"/>
      <c r="C21" s="41"/>
      <c r="D21" s="41"/>
      <c r="E21" s="139" t="s">
        <v>32</v>
      </c>
      <c r="F21" s="41"/>
      <c r="G21" s="41"/>
      <c r="H21" s="41"/>
      <c r="I21" s="135" t="s">
        <v>28</v>
      </c>
      <c r="J21" s="139" t="s">
        <v>19</v>
      </c>
      <c r="K21" s="41"/>
      <c r="L21" s="137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</row>
    <row r="22" s="2" customFormat="1" ht="6.96" customHeight="1">
      <c r="A22" s="41"/>
      <c r="B22" s="47"/>
      <c r="C22" s="41"/>
      <c r="D22" s="41"/>
      <c r="E22" s="41"/>
      <c r="F22" s="41"/>
      <c r="G22" s="41"/>
      <c r="H22" s="41"/>
      <c r="I22" s="41"/>
      <c r="J22" s="41"/>
      <c r="K22" s="41"/>
      <c r="L22" s="137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</row>
    <row r="23" s="2" customFormat="1" ht="12" customHeight="1">
      <c r="A23" s="41"/>
      <c r="B23" s="47"/>
      <c r="C23" s="41"/>
      <c r="D23" s="135" t="s">
        <v>34</v>
      </c>
      <c r="E23" s="41"/>
      <c r="F23" s="41"/>
      <c r="G23" s="41"/>
      <c r="H23" s="41"/>
      <c r="I23" s="135" t="s">
        <v>26</v>
      </c>
      <c r="J23" s="139" t="s">
        <v>19</v>
      </c>
      <c r="K23" s="41"/>
      <c r="L23" s="137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</row>
    <row r="24" s="2" customFormat="1" ht="18" customHeight="1">
      <c r="A24" s="41"/>
      <c r="B24" s="47"/>
      <c r="C24" s="41"/>
      <c r="D24" s="41"/>
      <c r="E24" s="139" t="s">
        <v>35</v>
      </c>
      <c r="F24" s="41"/>
      <c r="G24" s="41"/>
      <c r="H24" s="41"/>
      <c r="I24" s="135" t="s">
        <v>28</v>
      </c>
      <c r="J24" s="139" t="s">
        <v>19</v>
      </c>
      <c r="K24" s="41"/>
      <c r="L24" s="137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</row>
    <row r="25" s="2" customFormat="1" ht="6.96" customHeight="1">
      <c r="A25" s="41"/>
      <c r="B25" s="47"/>
      <c r="C25" s="41"/>
      <c r="D25" s="41"/>
      <c r="E25" s="41"/>
      <c r="F25" s="41"/>
      <c r="G25" s="41"/>
      <c r="H25" s="41"/>
      <c r="I25" s="41"/>
      <c r="J25" s="41"/>
      <c r="K25" s="41"/>
      <c r="L25" s="137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</row>
    <row r="26" s="2" customFormat="1" ht="12" customHeight="1">
      <c r="A26" s="41"/>
      <c r="B26" s="47"/>
      <c r="C26" s="41"/>
      <c r="D26" s="135" t="s">
        <v>36</v>
      </c>
      <c r="E26" s="41"/>
      <c r="F26" s="41"/>
      <c r="G26" s="41"/>
      <c r="H26" s="41"/>
      <c r="I26" s="41"/>
      <c r="J26" s="41"/>
      <c r="K26" s="41"/>
      <c r="L26" s="137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</row>
    <row r="27" s="8" customFormat="1" ht="16.5" customHeight="1">
      <c r="A27" s="141"/>
      <c r="B27" s="142"/>
      <c r="C27" s="141"/>
      <c r="D27" s="141"/>
      <c r="E27" s="143" t="s">
        <v>19</v>
      </c>
      <c r="F27" s="143"/>
      <c r="G27" s="143"/>
      <c r="H27" s="143"/>
      <c r="I27" s="141"/>
      <c r="J27" s="141"/>
      <c r="K27" s="141"/>
      <c r="L27" s="144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</row>
    <row r="28" s="2" customFormat="1" ht="6.96" customHeight="1">
      <c r="A28" s="41"/>
      <c r="B28" s="47"/>
      <c r="C28" s="41"/>
      <c r="D28" s="41"/>
      <c r="E28" s="41"/>
      <c r="F28" s="41"/>
      <c r="G28" s="41"/>
      <c r="H28" s="41"/>
      <c r="I28" s="41"/>
      <c r="J28" s="41"/>
      <c r="K28" s="41"/>
      <c r="L28" s="137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</row>
    <row r="29" s="2" customFormat="1" ht="6.96" customHeight="1">
      <c r="A29" s="41"/>
      <c r="B29" s="47"/>
      <c r="C29" s="41"/>
      <c r="D29" s="145"/>
      <c r="E29" s="145"/>
      <c r="F29" s="145"/>
      <c r="G29" s="145"/>
      <c r="H29" s="145"/>
      <c r="I29" s="145"/>
      <c r="J29" s="145"/>
      <c r="K29" s="145"/>
      <c r="L29" s="137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</row>
    <row r="30" s="2" customFormat="1" ht="25.44" customHeight="1">
      <c r="A30" s="41"/>
      <c r="B30" s="47"/>
      <c r="C30" s="41"/>
      <c r="D30" s="146" t="s">
        <v>38</v>
      </c>
      <c r="E30" s="41"/>
      <c r="F30" s="41"/>
      <c r="G30" s="41"/>
      <c r="H30" s="41"/>
      <c r="I30" s="41"/>
      <c r="J30" s="147">
        <f>ROUND(J80, 2)</f>
        <v>0</v>
      </c>
      <c r="K30" s="41"/>
      <c r="L30" s="137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</row>
    <row r="31" s="2" customFormat="1" ht="6.96" customHeight="1">
      <c r="A31" s="41"/>
      <c r="B31" s="47"/>
      <c r="C31" s="41"/>
      <c r="D31" s="145"/>
      <c r="E31" s="145"/>
      <c r="F31" s="145"/>
      <c r="G31" s="145"/>
      <c r="H31" s="145"/>
      <c r="I31" s="145"/>
      <c r="J31" s="145"/>
      <c r="K31" s="145"/>
      <c r="L31" s="137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</row>
    <row r="32" s="2" customFormat="1" ht="14.4" customHeight="1">
      <c r="A32" s="41"/>
      <c r="B32" s="47"/>
      <c r="C32" s="41"/>
      <c r="D32" s="41"/>
      <c r="E32" s="41"/>
      <c r="F32" s="148" t="s">
        <v>40</v>
      </c>
      <c r="G32" s="41"/>
      <c r="H32" s="41"/>
      <c r="I32" s="148" t="s">
        <v>39</v>
      </c>
      <c r="J32" s="148" t="s">
        <v>41</v>
      </c>
      <c r="K32" s="41"/>
      <c r="L32" s="137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</row>
    <row r="33" s="2" customFormat="1" ht="14.4" customHeight="1">
      <c r="A33" s="41"/>
      <c r="B33" s="47"/>
      <c r="C33" s="41"/>
      <c r="D33" s="149" t="s">
        <v>42</v>
      </c>
      <c r="E33" s="135" t="s">
        <v>43</v>
      </c>
      <c r="F33" s="150">
        <f>ROUND((SUM(BE80:BE94)),  2)</f>
        <v>0</v>
      </c>
      <c r="G33" s="41"/>
      <c r="H33" s="41"/>
      <c r="I33" s="151">
        <v>0.20999999999999999</v>
      </c>
      <c r="J33" s="150">
        <f>ROUND(((SUM(BE80:BE94))*I33),  2)</f>
        <v>0</v>
      </c>
      <c r="K33" s="41"/>
      <c r="L33" s="137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</row>
    <row r="34" s="2" customFormat="1" ht="14.4" customHeight="1">
      <c r="A34" s="41"/>
      <c r="B34" s="47"/>
      <c r="C34" s="41"/>
      <c r="D34" s="41"/>
      <c r="E34" s="135" t="s">
        <v>44</v>
      </c>
      <c r="F34" s="150">
        <f>ROUND((SUM(BF80:BF94)),  2)</f>
        <v>0</v>
      </c>
      <c r="G34" s="41"/>
      <c r="H34" s="41"/>
      <c r="I34" s="151">
        <v>0.12</v>
      </c>
      <c r="J34" s="150">
        <f>ROUND(((SUM(BF80:BF94))*I34),  2)</f>
        <v>0</v>
      </c>
      <c r="K34" s="41"/>
      <c r="L34" s="137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</row>
    <row r="35" hidden="1" s="2" customFormat="1" ht="14.4" customHeight="1">
      <c r="A35" s="41"/>
      <c r="B35" s="47"/>
      <c r="C35" s="41"/>
      <c r="D35" s="41"/>
      <c r="E35" s="135" t="s">
        <v>45</v>
      </c>
      <c r="F35" s="150">
        <f>ROUND((SUM(BG80:BG94)),  2)</f>
        <v>0</v>
      </c>
      <c r="G35" s="41"/>
      <c r="H35" s="41"/>
      <c r="I35" s="151">
        <v>0.20999999999999999</v>
      </c>
      <c r="J35" s="150">
        <f>0</f>
        <v>0</v>
      </c>
      <c r="K35" s="41"/>
      <c r="L35" s="137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</row>
    <row r="36" hidden="1" s="2" customFormat="1" ht="14.4" customHeight="1">
      <c r="A36" s="41"/>
      <c r="B36" s="47"/>
      <c r="C36" s="41"/>
      <c r="D36" s="41"/>
      <c r="E36" s="135" t="s">
        <v>46</v>
      </c>
      <c r="F36" s="150">
        <f>ROUND((SUM(BH80:BH94)),  2)</f>
        <v>0</v>
      </c>
      <c r="G36" s="41"/>
      <c r="H36" s="41"/>
      <c r="I36" s="151">
        <v>0.12</v>
      </c>
      <c r="J36" s="150">
        <f>0</f>
        <v>0</v>
      </c>
      <c r="K36" s="41"/>
      <c r="L36" s="137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</row>
    <row r="37" hidden="1" s="2" customFormat="1" ht="14.4" customHeight="1">
      <c r="A37" s="41"/>
      <c r="B37" s="47"/>
      <c r="C37" s="41"/>
      <c r="D37" s="41"/>
      <c r="E37" s="135" t="s">
        <v>47</v>
      </c>
      <c r="F37" s="150">
        <f>ROUND((SUM(BI80:BI94)),  2)</f>
        <v>0</v>
      </c>
      <c r="G37" s="41"/>
      <c r="H37" s="41"/>
      <c r="I37" s="151">
        <v>0</v>
      </c>
      <c r="J37" s="150">
        <f>0</f>
        <v>0</v>
      </c>
      <c r="K37" s="41"/>
      <c r="L37" s="137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</row>
    <row r="38" s="2" customFormat="1" ht="6.96" customHeight="1">
      <c r="A38" s="41"/>
      <c r="B38" s="47"/>
      <c r="C38" s="41"/>
      <c r="D38" s="41"/>
      <c r="E38" s="41"/>
      <c r="F38" s="41"/>
      <c r="G38" s="41"/>
      <c r="H38" s="41"/>
      <c r="I38" s="41"/>
      <c r="J38" s="41"/>
      <c r="K38" s="41"/>
      <c r="L38" s="137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</row>
    <row r="39" s="2" customFormat="1" ht="25.44" customHeight="1">
      <c r="A39" s="41"/>
      <c r="B39" s="47"/>
      <c r="C39" s="152"/>
      <c r="D39" s="153" t="s">
        <v>48</v>
      </c>
      <c r="E39" s="154"/>
      <c r="F39" s="154"/>
      <c r="G39" s="155" t="s">
        <v>49</v>
      </c>
      <c r="H39" s="156" t="s">
        <v>50</v>
      </c>
      <c r="I39" s="154"/>
      <c r="J39" s="157">
        <f>SUM(J30:J37)</f>
        <v>0</v>
      </c>
      <c r="K39" s="158"/>
      <c r="L39" s="137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</row>
    <row r="40" s="2" customFormat="1" ht="14.4" customHeight="1">
      <c r="A40" s="41"/>
      <c r="B40" s="159"/>
      <c r="C40" s="160"/>
      <c r="D40" s="160"/>
      <c r="E40" s="160"/>
      <c r="F40" s="160"/>
      <c r="G40" s="160"/>
      <c r="H40" s="160"/>
      <c r="I40" s="160"/>
      <c r="J40" s="160"/>
      <c r="K40" s="160"/>
      <c r="L40" s="137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</row>
    <row r="44" s="2" customFormat="1" ht="6.96" customHeight="1">
      <c r="A44" s="41"/>
      <c r="B44" s="161"/>
      <c r="C44" s="162"/>
      <c r="D44" s="162"/>
      <c r="E44" s="162"/>
      <c r="F44" s="162"/>
      <c r="G44" s="162"/>
      <c r="H44" s="162"/>
      <c r="I44" s="162"/>
      <c r="J44" s="162"/>
      <c r="K44" s="162"/>
      <c r="L44" s="137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</row>
    <row r="45" s="2" customFormat="1" ht="24.96" customHeight="1">
      <c r="A45" s="41"/>
      <c r="B45" s="42"/>
      <c r="C45" s="26" t="s">
        <v>92</v>
      </c>
      <c r="D45" s="43"/>
      <c r="E45" s="43"/>
      <c r="F45" s="43"/>
      <c r="G45" s="43"/>
      <c r="H45" s="43"/>
      <c r="I45" s="43"/>
      <c r="J45" s="43"/>
      <c r="K45" s="43"/>
      <c r="L45" s="137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</row>
    <row r="46" s="2" customFormat="1" ht="6.96" customHeight="1">
      <c r="A46" s="41"/>
      <c r="B46" s="42"/>
      <c r="C46" s="43"/>
      <c r="D46" s="43"/>
      <c r="E46" s="43"/>
      <c r="F46" s="43"/>
      <c r="G46" s="43"/>
      <c r="H46" s="43"/>
      <c r="I46" s="43"/>
      <c r="J46" s="43"/>
      <c r="K46" s="43"/>
      <c r="L46" s="137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</row>
    <row r="47" s="2" customFormat="1" ht="12" customHeight="1">
      <c r="A47" s="41"/>
      <c r="B47" s="42"/>
      <c r="C47" s="35" t="s">
        <v>16</v>
      </c>
      <c r="D47" s="43"/>
      <c r="E47" s="43"/>
      <c r="F47" s="43"/>
      <c r="G47" s="43"/>
      <c r="H47" s="43"/>
      <c r="I47" s="43"/>
      <c r="J47" s="43"/>
      <c r="K47" s="43"/>
      <c r="L47" s="137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</row>
    <row r="48" s="2" customFormat="1" ht="16.5" customHeight="1">
      <c r="A48" s="41"/>
      <c r="B48" s="42"/>
      <c r="C48" s="43"/>
      <c r="D48" s="43"/>
      <c r="E48" s="163" t="str">
        <f>E7</f>
        <v>Dobruška - Účelová komunikace a zpevněné plochy za gymnáziem</v>
      </c>
      <c r="F48" s="35"/>
      <c r="G48" s="35"/>
      <c r="H48" s="35"/>
      <c r="I48" s="43"/>
      <c r="J48" s="43"/>
      <c r="K48" s="43"/>
      <c r="L48" s="137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</row>
    <row r="49" s="2" customFormat="1" ht="12" customHeight="1">
      <c r="A49" s="41"/>
      <c r="B49" s="42"/>
      <c r="C49" s="35" t="s">
        <v>90</v>
      </c>
      <c r="D49" s="43"/>
      <c r="E49" s="43"/>
      <c r="F49" s="43"/>
      <c r="G49" s="43"/>
      <c r="H49" s="43"/>
      <c r="I49" s="43"/>
      <c r="J49" s="43"/>
      <c r="K49" s="43"/>
      <c r="L49" s="137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</row>
    <row r="50" s="2" customFormat="1" ht="16.5" customHeight="1">
      <c r="A50" s="41"/>
      <c r="B50" s="42"/>
      <c r="C50" s="43"/>
      <c r="D50" s="43"/>
      <c r="E50" s="72" t="str">
        <f>E9</f>
        <v xml:space="preserve">VON - Vedlejší rozpočtové náklady </v>
      </c>
      <c r="F50" s="43"/>
      <c r="G50" s="43"/>
      <c r="H50" s="43"/>
      <c r="I50" s="43"/>
      <c r="J50" s="43"/>
      <c r="K50" s="43"/>
      <c r="L50" s="137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</row>
    <row r="51" s="2" customFormat="1" ht="6.96" customHeight="1">
      <c r="A51" s="41"/>
      <c r="B51" s="42"/>
      <c r="C51" s="43"/>
      <c r="D51" s="43"/>
      <c r="E51" s="43"/>
      <c r="F51" s="43"/>
      <c r="G51" s="43"/>
      <c r="H51" s="43"/>
      <c r="I51" s="43"/>
      <c r="J51" s="43"/>
      <c r="K51" s="43"/>
      <c r="L51" s="137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</row>
    <row r="52" s="2" customFormat="1" ht="12" customHeight="1">
      <c r="A52" s="41"/>
      <c r="B52" s="42"/>
      <c r="C52" s="35" t="s">
        <v>21</v>
      </c>
      <c r="D52" s="43"/>
      <c r="E52" s="43"/>
      <c r="F52" s="30" t="str">
        <f>F12</f>
        <v>Dobruška</v>
      </c>
      <c r="G52" s="43"/>
      <c r="H52" s="43"/>
      <c r="I52" s="35" t="s">
        <v>23</v>
      </c>
      <c r="J52" s="75" t="str">
        <f>IF(J12="","",J12)</f>
        <v>22. 5. 2025</v>
      </c>
      <c r="K52" s="43"/>
      <c r="L52" s="137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</row>
    <row r="53" s="2" customFormat="1" ht="6.96" customHeight="1">
      <c r="A53" s="41"/>
      <c r="B53" s="42"/>
      <c r="C53" s="43"/>
      <c r="D53" s="43"/>
      <c r="E53" s="43"/>
      <c r="F53" s="43"/>
      <c r="G53" s="43"/>
      <c r="H53" s="43"/>
      <c r="I53" s="43"/>
      <c r="J53" s="43"/>
      <c r="K53" s="43"/>
      <c r="L53" s="137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</row>
    <row r="54" s="2" customFormat="1" ht="25.65" customHeight="1">
      <c r="A54" s="41"/>
      <c r="B54" s="42"/>
      <c r="C54" s="35" t="s">
        <v>25</v>
      </c>
      <c r="D54" s="43"/>
      <c r="E54" s="43"/>
      <c r="F54" s="30" t="str">
        <f>E15</f>
        <v xml:space="preserve">Královohradecký kraj, Pivovarské náměstí 1245/2 </v>
      </c>
      <c r="G54" s="43"/>
      <c r="H54" s="43"/>
      <c r="I54" s="35" t="s">
        <v>31</v>
      </c>
      <c r="J54" s="39" t="str">
        <f>E21</f>
        <v>Hronovský – dopravní projekce s.r.o.</v>
      </c>
      <c r="K54" s="43"/>
      <c r="L54" s="137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</row>
    <row r="55" s="2" customFormat="1" ht="15.15" customHeight="1">
      <c r="A55" s="41"/>
      <c r="B55" s="42"/>
      <c r="C55" s="35" t="s">
        <v>29</v>
      </c>
      <c r="D55" s="43"/>
      <c r="E55" s="43"/>
      <c r="F55" s="30" t="str">
        <f>IF(E18="","",E18)</f>
        <v>Vyplň údaj</v>
      </c>
      <c r="G55" s="43"/>
      <c r="H55" s="43"/>
      <c r="I55" s="35" t="s">
        <v>34</v>
      </c>
      <c r="J55" s="39" t="str">
        <f>E24</f>
        <v xml:space="preserve">Kamil Hronovský </v>
      </c>
      <c r="K55" s="43"/>
      <c r="L55" s="137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</row>
    <row r="56" s="2" customFormat="1" ht="10.32" customHeight="1">
      <c r="A56" s="41"/>
      <c r="B56" s="42"/>
      <c r="C56" s="43"/>
      <c r="D56" s="43"/>
      <c r="E56" s="43"/>
      <c r="F56" s="43"/>
      <c r="G56" s="43"/>
      <c r="H56" s="43"/>
      <c r="I56" s="43"/>
      <c r="J56" s="43"/>
      <c r="K56" s="43"/>
      <c r="L56" s="137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</row>
    <row r="57" s="2" customFormat="1" ht="29.28" customHeight="1">
      <c r="A57" s="41"/>
      <c r="B57" s="42"/>
      <c r="C57" s="164" t="s">
        <v>93</v>
      </c>
      <c r="D57" s="165"/>
      <c r="E57" s="165"/>
      <c r="F57" s="165"/>
      <c r="G57" s="165"/>
      <c r="H57" s="165"/>
      <c r="I57" s="165"/>
      <c r="J57" s="166" t="s">
        <v>94</v>
      </c>
      <c r="K57" s="165"/>
      <c r="L57" s="137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</row>
    <row r="58" s="2" customFormat="1" ht="10.32" customHeight="1">
      <c r="A58" s="41"/>
      <c r="B58" s="42"/>
      <c r="C58" s="43"/>
      <c r="D58" s="43"/>
      <c r="E58" s="43"/>
      <c r="F58" s="43"/>
      <c r="G58" s="43"/>
      <c r="H58" s="43"/>
      <c r="I58" s="43"/>
      <c r="J58" s="43"/>
      <c r="K58" s="43"/>
      <c r="L58" s="137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</row>
    <row r="59" s="2" customFormat="1" ht="22.8" customHeight="1">
      <c r="A59" s="41"/>
      <c r="B59" s="42"/>
      <c r="C59" s="167" t="s">
        <v>70</v>
      </c>
      <c r="D59" s="43"/>
      <c r="E59" s="43"/>
      <c r="F59" s="43"/>
      <c r="G59" s="43"/>
      <c r="H59" s="43"/>
      <c r="I59" s="43"/>
      <c r="J59" s="105">
        <f>J80</f>
        <v>0</v>
      </c>
      <c r="K59" s="43"/>
      <c r="L59" s="137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U59" s="20" t="s">
        <v>95</v>
      </c>
    </row>
    <row r="60" s="9" customFormat="1" ht="24.96" customHeight="1">
      <c r="A60" s="9"/>
      <c r="B60" s="168"/>
      <c r="C60" s="169"/>
      <c r="D60" s="170" t="s">
        <v>777</v>
      </c>
      <c r="E60" s="171"/>
      <c r="F60" s="171"/>
      <c r="G60" s="171"/>
      <c r="H60" s="171"/>
      <c r="I60" s="171"/>
      <c r="J60" s="172">
        <f>J81</f>
        <v>0</v>
      </c>
      <c r="K60" s="169"/>
      <c r="L60" s="173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2" customFormat="1" ht="21.84" customHeight="1">
      <c r="A61" s="41"/>
      <c r="B61" s="42"/>
      <c r="C61" s="43"/>
      <c r="D61" s="43"/>
      <c r="E61" s="43"/>
      <c r="F61" s="43"/>
      <c r="G61" s="43"/>
      <c r="H61" s="43"/>
      <c r="I61" s="43"/>
      <c r="J61" s="43"/>
      <c r="K61" s="43"/>
      <c r="L61" s="137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</row>
    <row r="62" s="2" customFormat="1" ht="6.96" customHeight="1">
      <c r="A62" s="41"/>
      <c r="B62" s="62"/>
      <c r="C62" s="63"/>
      <c r="D62" s="63"/>
      <c r="E62" s="63"/>
      <c r="F62" s="63"/>
      <c r="G62" s="63"/>
      <c r="H62" s="63"/>
      <c r="I62" s="63"/>
      <c r="J62" s="63"/>
      <c r="K62" s="63"/>
      <c r="L62" s="137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</row>
    <row r="66" s="2" customFormat="1" ht="6.96" customHeight="1">
      <c r="A66" s="41"/>
      <c r="B66" s="64"/>
      <c r="C66" s="65"/>
      <c r="D66" s="65"/>
      <c r="E66" s="65"/>
      <c r="F66" s="65"/>
      <c r="G66" s="65"/>
      <c r="H66" s="65"/>
      <c r="I66" s="65"/>
      <c r="J66" s="65"/>
      <c r="K66" s="65"/>
      <c r="L66" s="137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</row>
    <row r="67" s="2" customFormat="1" ht="24.96" customHeight="1">
      <c r="A67" s="41"/>
      <c r="B67" s="42"/>
      <c r="C67" s="26" t="s">
        <v>105</v>
      </c>
      <c r="D67" s="43"/>
      <c r="E67" s="43"/>
      <c r="F67" s="43"/>
      <c r="G67" s="43"/>
      <c r="H67" s="43"/>
      <c r="I67" s="43"/>
      <c r="J67" s="43"/>
      <c r="K67" s="43"/>
      <c r="L67" s="137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</row>
    <row r="68" s="2" customFormat="1" ht="6.96" customHeight="1">
      <c r="A68" s="41"/>
      <c r="B68" s="42"/>
      <c r="C68" s="43"/>
      <c r="D68" s="43"/>
      <c r="E68" s="43"/>
      <c r="F68" s="43"/>
      <c r="G68" s="43"/>
      <c r="H68" s="43"/>
      <c r="I68" s="43"/>
      <c r="J68" s="43"/>
      <c r="K68" s="43"/>
      <c r="L68" s="137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</row>
    <row r="69" s="2" customFormat="1" ht="12" customHeight="1">
      <c r="A69" s="41"/>
      <c r="B69" s="42"/>
      <c r="C69" s="35" t="s">
        <v>16</v>
      </c>
      <c r="D69" s="43"/>
      <c r="E69" s="43"/>
      <c r="F69" s="43"/>
      <c r="G69" s="43"/>
      <c r="H69" s="43"/>
      <c r="I69" s="43"/>
      <c r="J69" s="43"/>
      <c r="K69" s="43"/>
      <c r="L69" s="137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</row>
    <row r="70" s="2" customFormat="1" ht="16.5" customHeight="1">
      <c r="A70" s="41"/>
      <c r="B70" s="42"/>
      <c r="C70" s="43"/>
      <c r="D70" s="43"/>
      <c r="E70" s="163" t="str">
        <f>E7</f>
        <v>Dobruška - Účelová komunikace a zpevněné plochy za gymnáziem</v>
      </c>
      <c r="F70" s="35"/>
      <c r="G70" s="35"/>
      <c r="H70" s="35"/>
      <c r="I70" s="43"/>
      <c r="J70" s="43"/>
      <c r="K70" s="43"/>
      <c r="L70" s="137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</row>
    <row r="71" s="2" customFormat="1" ht="12" customHeight="1">
      <c r="A71" s="41"/>
      <c r="B71" s="42"/>
      <c r="C71" s="35" t="s">
        <v>90</v>
      </c>
      <c r="D71" s="43"/>
      <c r="E71" s="43"/>
      <c r="F71" s="43"/>
      <c r="G71" s="43"/>
      <c r="H71" s="43"/>
      <c r="I71" s="43"/>
      <c r="J71" s="43"/>
      <c r="K71" s="43"/>
      <c r="L71" s="137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</row>
    <row r="72" s="2" customFormat="1" ht="16.5" customHeight="1">
      <c r="A72" s="41"/>
      <c r="B72" s="42"/>
      <c r="C72" s="43"/>
      <c r="D72" s="43"/>
      <c r="E72" s="72" t="str">
        <f>E9</f>
        <v xml:space="preserve">VON - Vedlejší rozpočtové náklady </v>
      </c>
      <c r="F72" s="43"/>
      <c r="G72" s="43"/>
      <c r="H72" s="43"/>
      <c r="I72" s="43"/>
      <c r="J72" s="43"/>
      <c r="K72" s="43"/>
      <c r="L72" s="137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</row>
    <row r="73" s="2" customFormat="1" ht="6.96" customHeight="1">
      <c r="A73" s="41"/>
      <c r="B73" s="42"/>
      <c r="C73" s="43"/>
      <c r="D73" s="43"/>
      <c r="E73" s="43"/>
      <c r="F73" s="43"/>
      <c r="G73" s="43"/>
      <c r="H73" s="43"/>
      <c r="I73" s="43"/>
      <c r="J73" s="43"/>
      <c r="K73" s="43"/>
      <c r="L73" s="137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</row>
    <row r="74" s="2" customFormat="1" ht="12" customHeight="1">
      <c r="A74" s="41"/>
      <c r="B74" s="42"/>
      <c r="C74" s="35" t="s">
        <v>21</v>
      </c>
      <c r="D74" s="43"/>
      <c r="E74" s="43"/>
      <c r="F74" s="30" t="str">
        <f>F12</f>
        <v>Dobruška</v>
      </c>
      <c r="G74" s="43"/>
      <c r="H74" s="43"/>
      <c r="I74" s="35" t="s">
        <v>23</v>
      </c>
      <c r="J74" s="75" t="str">
        <f>IF(J12="","",J12)</f>
        <v>22. 5. 2025</v>
      </c>
      <c r="K74" s="43"/>
      <c r="L74" s="137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</row>
    <row r="75" s="2" customFormat="1" ht="6.96" customHeight="1">
      <c r="A75" s="41"/>
      <c r="B75" s="42"/>
      <c r="C75" s="43"/>
      <c r="D75" s="43"/>
      <c r="E75" s="43"/>
      <c r="F75" s="43"/>
      <c r="G75" s="43"/>
      <c r="H75" s="43"/>
      <c r="I75" s="43"/>
      <c r="J75" s="43"/>
      <c r="K75" s="43"/>
      <c r="L75" s="137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</row>
    <row r="76" s="2" customFormat="1" ht="25.65" customHeight="1">
      <c r="A76" s="41"/>
      <c r="B76" s="42"/>
      <c r="C76" s="35" t="s">
        <v>25</v>
      </c>
      <c r="D76" s="43"/>
      <c r="E76" s="43"/>
      <c r="F76" s="30" t="str">
        <f>E15</f>
        <v xml:space="preserve">Královohradecký kraj, Pivovarské náměstí 1245/2 </v>
      </c>
      <c r="G76" s="43"/>
      <c r="H76" s="43"/>
      <c r="I76" s="35" t="s">
        <v>31</v>
      </c>
      <c r="J76" s="39" t="str">
        <f>E21</f>
        <v>Hronovský – dopravní projekce s.r.o.</v>
      </c>
      <c r="K76" s="43"/>
      <c r="L76" s="137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</row>
    <row r="77" s="2" customFormat="1" ht="15.15" customHeight="1">
      <c r="A77" s="41"/>
      <c r="B77" s="42"/>
      <c r="C77" s="35" t="s">
        <v>29</v>
      </c>
      <c r="D77" s="43"/>
      <c r="E77" s="43"/>
      <c r="F77" s="30" t="str">
        <f>IF(E18="","",E18)</f>
        <v>Vyplň údaj</v>
      </c>
      <c r="G77" s="43"/>
      <c r="H77" s="43"/>
      <c r="I77" s="35" t="s">
        <v>34</v>
      </c>
      <c r="J77" s="39" t="str">
        <f>E24</f>
        <v xml:space="preserve">Kamil Hronovský </v>
      </c>
      <c r="K77" s="43"/>
      <c r="L77" s="137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</row>
    <row r="78" s="2" customFormat="1" ht="10.32" customHeight="1">
      <c r="A78" s="41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137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</row>
    <row r="79" s="11" customFormat="1" ht="29.28" customHeight="1">
      <c r="A79" s="180"/>
      <c r="B79" s="181"/>
      <c r="C79" s="182" t="s">
        <v>106</v>
      </c>
      <c r="D79" s="183" t="s">
        <v>57</v>
      </c>
      <c r="E79" s="183" t="s">
        <v>53</v>
      </c>
      <c r="F79" s="183" t="s">
        <v>54</v>
      </c>
      <c r="G79" s="183" t="s">
        <v>107</v>
      </c>
      <c r="H79" s="183" t="s">
        <v>108</v>
      </c>
      <c r="I79" s="183" t="s">
        <v>109</v>
      </c>
      <c r="J79" s="183" t="s">
        <v>94</v>
      </c>
      <c r="K79" s="184" t="s">
        <v>110</v>
      </c>
      <c r="L79" s="185"/>
      <c r="M79" s="95" t="s">
        <v>19</v>
      </c>
      <c r="N79" s="96" t="s">
        <v>42</v>
      </c>
      <c r="O79" s="96" t="s">
        <v>111</v>
      </c>
      <c r="P79" s="96" t="s">
        <v>112</v>
      </c>
      <c r="Q79" s="96" t="s">
        <v>113</v>
      </c>
      <c r="R79" s="96" t="s">
        <v>114</v>
      </c>
      <c r="S79" s="96" t="s">
        <v>115</v>
      </c>
      <c r="T79" s="97" t="s">
        <v>116</v>
      </c>
      <c r="U79" s="180"/>
      <c r="V79" s="180"/>
      <c r="W79" s="180"/>
      <c r="X79" s="180"/>
      <c r="Y79" s="180"/>
      <c r="Z79" s="180"/>
      <c r="AA79" s="180"/>
      <c r="AB79" s="180"/>
      <c r="AC79" s="180"/>
      <c r="AD79" s="180"/>
      <c r="AE79" s="180"/>
    </row>
    <row r="80" s="2" customFormat="1" ht="22.8" customHeight="1">
      <c r="A80" s="41"/>
      <c r="B80" s="42"/>
      <c r="C80" s="102" t="s">
        <v>117</v>
      </c>
      <c r="D80" s="43"/>
      <c r="E80" s="43"/>
      <c r="F80" s="43"/>
      <c r="G80" s="43"/>
      <c r="H80" s="43"/>
      <c r="I80" s="43"/>
      <c r="J80" s="186">
        <f>BK80</f>
        <v>0</v>
      </c>
      <c r="K80" s="43"/>
      <c r="L80" s="47"/>
      <c r="M80" s="98"/>
      <c r="N80" s="187"/>
      <c r="O80" s="99"/>
      <c r="P80" s="188">
        <f>P81</f>
        <v>0</v>
      </c>
      <c r="Q80" s="99"/>
      <c r="R80" s="188">
        <f>R81</f>
        <v>0</v>
      </c>
      <c r="S80" s="99"/>
      <c r="T80" s="189">
        <f>T81</f>
        <v>0</v>
      </c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T80" s="20" t="s">
        <v>71</v>
      </c>
      <c r="AU80" s="20" t="s">
        <v>95</v>
      </c>
      <c r="BK80" s="190">
        <f>BK81</f>
        <v>0</v>
      </c>
    </row>
    <row r="81" s="12" customFormat="1" ht="25.92" customHeight="1">
      <c r="A81" s="12"/>
      <c r="B81" s="191"/>
      <c r="C81" s="192"/>
      <c r="D81" s="193" t="s">
        <v>71</v>
      </c>
      <c r="E81" s="194" t="s">
        <v>778</v>
      </c>
      <c r="F81" s="194" t="s">
        <v>779</v>
      </c>
      <c r="G81" s="192"/>
      <c r="H81" s="192"/>
      <c r="I81" s="195"/>
      <c r="J81" s="196">
        <f>BK81</f>
        <v>0</v>
      </c>
      <c r="K81" s="192"/>
      <c r="L81" s="197"/>
      <c r="M81" s="198"/>
      <c r="N81" s="199"/>
      <c r="O81" s="199"/>
      <c r="P81" s="200">
        <f>SUM(P82:P94)</f>
        <v>0</v>
      </c>
      <c r="Q81" s="199"/>
      <c r="R81" s="200">
        <f>SUM(R82:R94)</f>
        <v>0</v>
      </c>
      <c r="S81" s="199"/>
      <c r="T81" s="201">
        <f>SUM(T82:T94)</f>
        <v>0</v>
      </c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R81" s="202" t="s">
        <v>149</v>
      </c>
      <c r="AT81" s="203" t="s">
        <v>71</v>
      </c>
      <c r="AU81" s="203" t="s">
        <v>72</v>
      </c>
      <c r="AY81" s="202" t="s">
        <v>120</v>
      </c>
      <c r="BK81" s="204">
        <f>SUM(BK82:BK94)</f>
        <v>0</v>
      </c>
    </row>
    <row r="82" s="2" customFormat="1" ht="16.5" customHeight="1">
      <c r="A82" s="41"/>
      <c r="B82" s="42"/>
      <c r="C82" s="207" t="s">
        <v>80</v>
      </c>
      <c r="D82" s="207" t="s">
        <v>122</v>
      </c>
      <c r="E82" s="208" t="s">
        <v>780</v>
      </c>
      <c r="F82" s="209" t="s">
        <v>781</v>
      </c>
      <c r="G82" s="210" t="s">
        <v>782</v>
      </c>
      <c r="H82" s="211">
        <v>1</v>
      </c>
      <c r="I82" s="212"/>
      <c r="J82" s="213">
        <f>ROUND(I82*H82,2)</f>
        <v>0</v>
      </c>
      <c r="K82" s="209" t="s">
        <v>19</v>
      </c>
      <c r="L82" s="47"/>
      <c r="M82" s="214" t="s">
        <v>19</v>
      </c>
      <c r="N82" s="215" t="s">
        <v>43</v>
      </c>
      <c r="O82" s="87"/>
      <c r="P82" s="216">
        <f>O82*H82</f>
        <v>0</v>
      </c>
      <c r="Q82" s="216">
        <v>0</v>
      </c>
      <c r="R82" s="216">
        <f>Q82*H82</f>
        <v>0</v>
      </c>
      <c r="S82" s="216">
        <v>0</v>
      </c>
      <c r="T82" s="217">
        <f>S82*H82</f>
        <v>0</v>
      </c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R82" s="218" t="s">
        <v>127</v>
      </c>
      <c r="AT82" s="218" t="s">
        <v>122</v>
      </c>
      <c r="AU82" s="218" t="s">
        <v>80</v>
      </c>
      <c r="AY82" s="20" t="s">
        <v>120</v>
      </c>
      <c r="BE82" s="219">
        <f>IF(N82="základní",J82,0)</f>
        <v>0</v>
      </c>
      <c r="BF82" s="219">
        <f>IF(N82="snížená",J82,0)</f>
        <v>0</v>
      </c>
      <c r="BG82" s="219">
        <f>IF(N82="zákl. přenesená",J82,0)</f>
        <v>0</v>
      </c>
      <c r="BH82" s="219">
        <f>IF(N82="sníž. přenesená",J82,0)</f>
        <v>0</v>
      </c>
      <c r="BI82" s="219">
        <f>IF(N82="nulová",J82,0)</f>
        <v>0</v>
      </c>
      <c r="BJ82" s="20" t="s">
        <v>80</v>
      </c>
      <c r="BK82" s="219">
        <f>ROUND(I82*H82,2)</f>
        <v>0</v>
      </c>
      <c r="BL82" s="20" t="s">
        <v>127</v>
      </c>
      <c r="BM82" s="218" t="s">
        <v>783</v>
      </c>
    </row>
    <row r="83" s="2" customFormat="1" ht="37.8" customHeight="1">
      <c r="A83" s="41"/>
      <c r="B83" s="42"/>
      <c r="C83" s="207" t="s">
        <v>82</v>
      </c>
      <c r="D83" s="207" t="s">
        <v>122</v>
      </c>
      <c r="E83" s="208" t="s">
        <v>784</v>
      </c>
      <c r="F83" s="209" t="s">
        <v>785</v>
      </c>
      <c r="G83" s="210" t="s">
        <v>782</v>
      </c>
      <c r="H83" s="211">
        <v>1</v>
      </c>
      <c r="I83" s="212"/>
      <c r="J83" s="213">
        <f>ROUND(I83*H83,2)</f>
        <v>0</v>
      </c>
      <c r="K83" s="209" t="s">
        <v>19</v>
      </c>
      <c r="L83" s="47"/>
      <c r="M83" s="214" t="s">
        <v>19</v>
      </c>
      <c r="N83" s="215" t="s">
        <v>43</v>
      </c>
      <c r="O83" s="87"/>
      <c r="P83" s="216">
        <f>O83*H83</f>
        <v>0</v>
      </c>
      <c r="Q83" s="216">
        <v>0</v>
      </c>
      <c r="R83" s="216">
        <f>Q83*H83</f>
        <v>0</v>
      </c>
      <c r="S83" s="216">
        <v>0</v>
      </c>
      <c r="T83" s="217">
        <f>S83*H83</f>
        <v>0</v>
      </c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R83" s="218" t="s">
        <v>127</v>
      </c>
      <c r="AT83" s="218" t="s">
        <v>122</v>
      </c>
      <c r="AU83" s="218" t="s">
        <v>80</v>
      </c>
      <c r="AY83" s="20" t="s">
        <v>120</v>
      </c>
      <c r="BE83" s="219">
        <f>IF(N83="základní",J83,0)</f>
        <v>0</v>
      </c>
      <c r="BF83" s="219">
        <f>IF(N83="snížená",J83,0)</f>
        <v>0</v>
      </c>
      <c r="BG83" s="219">
        <f>IF(N83="zákl. přenesená",J83,0)</f>
        <v>0</v>
      </c>
      <c r="BH83" s="219">
        <f>IF(N83="sníž. přenesená",J83,0)</f>
        <v>0</v>
      </c>
      <c r="BI83" s="219">
        <f>IF(N83="nulová",J83,0)</f>
        <v>0</v>
      </c>
      <c r="BJ83" s="20" t="s">
        <v>80</v>
      </c>
      <c r="BK83" s="219">
        <f>ROUND(I83*H83,2)</f>
        <v>0</v>
      </c>
      <c r="BL83" s="20" t="s">
        <v>127</v>
      </c>
      <c r="BM83" s="218" t="s">
        <v>786</v>
      </c>
    </row>
    <row r="84" s="2" customFormat="1" ht="24.15" customHeight="1">
      <c r="A84" s="41"/>
      <c r="B84" s="42"/>
      <c r="C84" s="207" t="s">
        <v>138</v>
      </c>
      <c r="D84" s="207" t="s">
        <v>122</v>
      </c>
      <c r="E84" s="208" t="s">
        <v>787</v>
      </c>
      <c r="F84" s="209" t="s">
        <v>788</v>
      </c>
      <c r="G84" s="210" t="s">
        <v>782</v>
      </c>
      <c r="H84" s="211">
        <v>1</v>
      </c>
      <c r="I84" s="212"/>
      <c r="J84" s="213">
        <f>ROUND(I84*H84,2)</f>
        <v>0</v>
      </c>
      <c r="K84" s="209" t="s">
        <v>19</v>
      </c>
      <c r="L84" s="47"/>
      <c r="M84" s="214" t="s">
        <v>19</v>
      </c>
      <c r="N84" s="215" t="s">
        <v>43</v>
      </c>
      <c r="O84" s="87"/>
      <c r="P84" s="216">
        <f>O84*H84</f>
        <v>0</v>
      </c>
      <c r="Q84" s="216">
        <v>0</v>
      </c>
      <c r="R84" s="216">
        <f>Q84*H84</f>
        <v>0</v>
      </c>
      <c r="S84" s="216">
        <v>0</v>
      </c>
      <c r="T84" s="217">
        <f>S84*H84</f>
        <v>0</v>
      </c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R84" s="218" t="s">
        <v>127</v>
      </c>
      <c r="AT84" s="218" t="s">
        <v>122</v>
      </c>
      <c r="AU84" s="218" t="s">
        <v>80</v>
      </c>
      <c r="AY84" s="20" t="s">
        <v>120</v>
      </c>
      <c r="BE84" s="219">
        <f>IF(N84="základní",J84,0)</f>
        <v>0</v>
      </c>
      <c r="BF84" s="219">
        <f>IF(N84="snížená",J84,0)</f>
        <v>0</v>
      </c>
      <c r="BG84" s="219">
        <f>IF(N84="zákl. přenesená",J84,0)</f>
        <v>0</v>
      </c>
      <c r="BH84" s="219">
        <f>IF(N84="sníž. přenesená",J84,0)</f>
        <v>0</v>
      </c>
      <c r="BI84" s="219">
        <f>IF(N84="nulová",J84,0)</f>
        <v>0</v>
      </c>
      <c r="BJ84" s="20" t="s">
        <v>80</v>
      </c>
      <c r="BK84" s="219">
        <f>ROUND(I84*H84,2)</f>
        <v>0</v>
      </c>
      <c r="BL84" s="20" t="s">
        <v>127</v>
      </c>
      <c r="BM84" s="218" t="s">
        <v>789</v>
      </c>
    </row>
    <row r="85" s="2" customFormat="1" ht="16.5" customHeight="1">
      <c r="A85" s="41"/>
      <c r="B85" s="42"/>
      <c r="C85" s="207" t="s">
        <v>127</v>
      </c>
      <c r="D85" s="207" t="s">
        <v>122</v>
      </c>
      <c r="E85" s="208" t="s">
        <v>790</v>
      </c>
      <c r="F85" s="209" t="s">
        <v>791</v>
      </c>
      <c r="G85" s="210" t="s">
        <v>782</v>
      </c>
      <c r="H85" s="211">
        <v>1</v>
      </c>
      <c r="I85" s="212"/>
      <c r="J85" s="213">
        <f>ROUND(I85*H85,2)</f>
        <v>0</v>
      </c>
      <c r="K85" s="209" t="s">
        <v>19</v>
      </c>
      <c r="L85" s="47"/>
      <c r="M85" s="214" t="s">
        <v>19</v>
      </c>
      <c r="N85" s="215" t="s">
        <v>43</v>
      </c>
      <c r="O85" s="87"/>
      <c r="P85" s="216">
        <f>O85*H85</f>
        <v>0</v>
      </c>
      <c r="Q85" s="216">
        <v>0</v>
      </c>
      <c r="R85" s="216">
        <f>Q85*H85</f>
        <v>0</v>
      </c>
      <c r="S85" s="216">
        <v>0</v>
      </c>
      <c r="T85" s="217">
        <f>S85*H85</f>
        <v>0</v>
      </c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R85" s="218" t="s">
        <v>127</v>
      </c>
      <c r="AT85" s="218" t="s">
        <v>122</v>
      </c>
      <c r="AU85" s="218" t="s">
        <v>80</v>
      </c>
      <c r="AY85" s="20" t="s">
        <v>120</v>
      </c>
      <c r="BE85" s="219">
        <f>IF(N85="základní",J85,0)</f>
        <v>0</v>
      </c>
      <c r="BF85" s="219">
        <f>IF(N85="snížená",J85,0)</f>
        <v>0</v>
      </c>
      <c r="BG85" s="219">
        <f>IF(N85="zákl. přenesená",J85,0)</f>
        <v>0</v>
      </c>
      <c r="BH85" s="219">
        <f>IF(N85="sníž. přenesená",J85,0)</f>
        <v>0</v>
      </c>
      <c r="BI85" s="219">
        <f>IF(N85="nulová",J85,0)</f>
        <v>0</v>
      </c>
      <c r="BJ85" s="20" t="s">
        <v>80</v>
      </c>
      <c r="BK85" s="219">
        <f>ROUND(I85*H85,2)</f>
        <v>0</v>
      </c>
      <c r="BL85" s="20" t="s">
        <v>127</v>
      </c>
      <c r="BM85" s="218" t="s">
        <v>792</v>
      </c>
    </row>
    <row r="86" s="2" customFormat="1" ht="24.15" customHeight="1">
      <c r="A86" s="41"/>
      <c r="B86" s="42"/>
      <c r="C86" s="207" t="s">
        <v>149</v>
      </c>
      <c r="D86" s="207" t="s">
        <v>122</v>
      </c>
      <c r="E86" s="208" t="s">
        <v>793</v>
      </c>
      <c r="F86" s="209" t="s">
        <v>794</v>
      </c>
      <c r="G86" s="210" t="s">
        <v>782</v>
      </c>
      <c r="H86" s="211">
        <v>1</v>
      </c>
      <c r="I86" s="212"/>
      <c r="J86" s="213">
        <f>ROUND(I86*H86,2)</f>
        <v>0</v>
      </c>
      <c r="K86" s="209" t="s">
        <v>19</v>
      </c>
      <c r="L86" s="47"/>
      <c r="M86" s="214" t="s">
        <v>19</v>
      </c>
      <c r="N86" s="215" t="s">
        <v>43</v>
      </c>
      <c r="O86" s="87"/>
      <c r="P86" s="216">
        <f>O86*H86</f>
        <v>0</v>
      </c>
      <c r="Q86" s="216">
        <v>0</v>
      </c>
      <c r="R86" s="216">
        <f>Q86*H86</f>
        <v>0</v>
      </c>
      <c r="S86" s="216">
        <v>0</v>
      </c>
      <c r="T86" s="217">
        <f>S86*H86</f>
        <v>0</v>
      </c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R86" s="218" t="s">
        <v>127</v>
      </c>
      <c r="AT86" s="218" t="s">
        <v>122</v>
      </c>
      <c r="AU86" s="218" t="s">
        <v>80</v>
      </c>
      <c r="AY86" s="20" t="s">
        <v>120</v>
      </c>
      <c r="BE86" s="219">
        <f>IF(N86="základní",J86,0)</f>
        <v>0</v>
      </c>
      <c r="BF86" s="219">
        <f>IF(N86="snížená",J86,0)</f>
        <v>0</v>
      </c>
      <c r="BG86" s="219">
        <f>IF(N86="zákl. přenesená",J86,0)</f>
        <v>0</v>
      </c>
      <c r="BH86" s="219">
        <f>IF(N86="sníž. přenesená",J86,0)</f>
        <v>0</v>
      </c>
      <c r="BI86" s="219">
        <f>IF(N86="nulová",J86,0)</f>
        <v>0</v>
      </c>
      <c r="BJ86" s="20" t="s">
        <v>80</v>
      </c>
      <c r="BK86" s="219">
        <f>ROUND(I86*H86,2)</f>
        <v>0</v>
      </c>
      <c r="BL86" s="20" t="s">
        <v>127</v>
      </c>
      <c r="BM86" s="218" t="s">
        <v>795</v>
      </c>
    </row>
    <row r="87" s="2" customFormat="1" ht="16.5" customHeight="1">
      <c r="A87" s="41"/>
      <c r="B87" s="42"/>
      <c r="C87" s="207" t="s">
        <v>155</v>
      </c>
      <c r="D87" s="207" t="s">
        <v>122</v>
      </c>
      <c r="E87" s="208" t="s">
        <v>796</v>
      </c>
      <c r="F87" s="209" t="s">
        <v>797</v>
      </c>
      <c r="G87" s="210" t="s">
        <v>782</v>
      </c>
      <c r="H87" s="211">
        <v>1</v>
      </c>
      <c r="I87" s="212"/>
      <c r="J87" s="213">
        <f>ROUND(I87*H87,2)</f>
        <v>0</v>
      </c>
      <c r="K87" s="209" t="s">
        <v>19</v>
      </c>
      <c r="L87" s="47"/>
      <c r="M87" s="214" t="s">
        <v>19</v>
      </c>
      <c r="N87" s="215" t="s">
        <v>43</v>
      </c>
      <c r="O87" s="87"/>
      <c r="P87" s="216">
        <f>O87*H87</f>
        <v>0</v>
      </c>
      <c r="Q87" s="216">
        <v>0</v>
      </c>
      <c r="R87" s="216">
        <f>Q87*H87</f>
        <v>0</v>
      </c>
      <c r="S87" s="216">
        <v>0</v>
      </c>
      <c r="T87" s="217">
        <f>S87*H87</f>
        <v>0</v>
      </c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R87" s="218" t="s">
        <v>127</v>
      </c>
      <c r="AT87" s="218" t="s">
        <v>122</v>
      </c>
      <c r="AU87" s="218" t="s">
        <v>80</v>
      </c>
      <c r="AY87" s="20" t="s">
        <v>120</v>
      </c>
      <c r="BE87" s="219">
        <f>IF(N87="základní",J87,0)</f>
        <v>0</v>
      </c>
      <c r="BF87" s="219">
        <f>IF(N87="snížená",J87,0)</f>
        <v>0</v>
      </c>
      <c r="BG87" s="219">
        <f>IF(N87="zákl. přenesená",J87,0)</f>
        <v>0</v>
      </c>
      <c r="BH87" s="219">
        <f>IF(N87="sníž. přenesená",J87,0)</f>
        <v>0</v>
      </c>
      <c r="BI87" s="219">
        <f>IF(N87="nulová",J87,0)</f>
        <v>0</v>
      </c>
      <c r="BJ87" s="20" t="s">
        <v>80</v>
      </c>
      <c r="BK87" s="219">
        <f>ROUND(I87*H87,2)</f>
        <v>0</v>
      </c>
      <c r="BL87" s="20" t="s">
        <v>127</v>
      </c>
      <c r="BM87" s="218" t="s">
        <v>798</v>
      </c>
    </row>
    <row r="88" s="2" customFormat="1" ht="24.15" customHeight="1">
      <c r="A88" s="41"/>
      <c r="B88" s="42"/>
      <c r="C88" s="207" t="s">
        <v>160</v>
      </c>
      <c r="D88" s="207" t="s">
        <v>122</v>
      </c>
      <c r="E88" s="208" t="s">
        <v>799</v>
      </c>
      <c r="F88" s="209" t="s">
        <v>800</v>
      </c>
      <c r="G88" s="210" t="s">
        <v>353</v>
      </c>
      <c r="H88" s="211">
        <v>20</v>
      </c>
      <c r="I88" s="212"/>
      <c r="J88" s="213">
        <f>ROUND(I88*H88,2)</f>
        <v>0</v>
      </c>
      <c r="K88" s="209" t="s">
        <v>19</v>
      </c>
      <c r="L88" s="47"/>
      <c r="M88" s="214" t="s">
        <v>19</v>
      </c>
      <c r="N88" s="215" t="s">
        <v>43</v>
      </c>
      <c r="O88" s="87"/>
      <c r="P88" s="216">
        <f>O88*H88</f>
        <v>0</v>
      </c>
      <c r="Q88" s="216">
        <v>0</v>
      </c>
      <c r="R88" s="216">
        <f>Q88*H88</f>
        <v>0</v>
      </c>
      <c r="S88" s="216">
        <v>0</v>
      </c>
      <c r="T88" s="217">
        <f>S88*H88</f>
        <v>0</v>
      </c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R88" s="218" t="s">
        <v>127</v>
      </c>
      <c r="AT88" s="218" t="s">
        <v>122</v>
      </c>
      <c r="AU88" s="218" t="s">
        <v>80</v>
      </c>
      <c r="AY88" s="20" t="s">
        <v>120</v>
      </c>
      <c r="BE88" s="219">
        <f>IF(N88="základní",J88,0)</f>
        <v>0</v>
      </c>
      <c r="BF88" s="219">
        <f>IF(N88="snížená",J88,0)</f>
        <v>0</v>
      </c>
      <c r="BG88" s="219">
        <f>IF(N88="zákl. přenesená",J88,0)</f>
        <v>0</v>
      </c>
      <c r="BH88" s="219">
        <f>IF(N88="sníž. přenesená",J88,0)</f>
        <v>0</v>
      </c>
      <c r="BI88" s="219">
        <f>IF(N88="nulová",J88,0)</f>
        <v>0</v>
      </c>
      <c r="BJ88" s="20" t="s">
        <v>80</v>
      </c>
      <c r="BK88" s="219">
        <f>ROUND(I88*H88,2)</f>
        <v>0</v>
      </c>
      <c r="BL88" s="20" t="s">
        <v>127</v>
      </c>
      <c r="BM88" s="218" t="s">
        <v>801</v>
      </c>
    </row>
    <row r="89" s="2" customFormat="1" ht="24.15" customHeight="1">
      <c r="A89" s="41"/>
      <c r="B89" s="42"/>
      <c r="C89" s="207" t="s">
        <v>166</v>
      </c>
      <c r="D89" s="207" t="s">
        <v>122</v>
      </c>
      <c r="E89" s="208" t="s">
        <v>802</v>
      </c>
      <c r="F89" s="209" t="s">
        <v>803</v>
      </c>
      <c r="G89" s="210" t="s">
        <v>782</v>
      </c>
      <c r="H89" s="211">
        <v>1</v>
      </c>
      <c r="I89" s="212"/>
      <c r="J89" s="213">
        <f>ROUND(I89*H89,2)</f>
        <v>0</v>
      </c>
      <c r="K89" s="209" t="s">
        <v>19</v>
      </c>
      <c r="L89" s="47"/>
      <c r="M89" s="214" t="s">
        <v>19</v>
      </c>
      <c r="N89" s="215" t="s">
        <v>43</v>
      </c>
      <c r="O89" s="87"/>
      <c r="P89" s="216">
        <f>O89*H89</f>
        <v>0</v>
      </c>
      <c r="Q89" s="216">
        <v>0</v>
      </c>
      <c r="R89" s="216">
        <f>Q89*H89</f>
        <v>0</v>
      </c>
      <c r="S89" s="216">
        <v>0</v>
      </c>
      <c r="T89" s="217">
        <f>S89*H89</f>
        <v>0</v>
      </c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R89" s="218" t="s">
        <v>127</v>
      </c>
      <c r="AT89" s="218" t="s">
        <v>122</v>
      </c>
      <c r="AU89" s="218" t="s">
        <v>80</v>
      </c>
      <c r="AY89" s="20" t="s">
        <v>120</v>
      </c>
      <c r="BE89" s="219">
        <f>IF(N89="základní",J89,0)</f>
        <v>0</v>
      </c>
      <c r="BF89" s="219">
        <f>IF(N89="snížená",J89,0)</f>
        <v>0</v>
      </c>
      <c r="BG89" s="219">
        <f>IF(N89="zákl. přenesená",J89,0)</f>
        <v>0</v>
      </c>
      <c r="BH89" s="219">
        <f>IF(N89="sníž. přenesená",J89,0)</f>
        <v>0</v>
      </c>
      <c r="BI89" s="219">
        <f>IF(N89="nulová",J89,0)</f>
        <v>0</v>
      </c>
      <c r="BJ89" s="20" t="s">
        <v>80</v>
      </c>
      <c r="BK89" s="219">
        <f>ROUND(I89*H89,2)</f>
        <v>0</v>
      </c>
      <c r="BL89" s="20" t="s">
        <v>127</v>
      </c>
      <c r="BM89" s="218" t="s">
        <v>804</v>
      </c>
    </row>
    <row r="90" s="2" customFormat="1" ht="16.5" customHeight="1">
      <c r="A90" s="41"/>
      <c r="B90" s="42"/>
      <c r="C90" s="207" t="s">
        <v>172</v>
      </c>
      <c r="D90" s="207" t="s">
        <v>122</v>
      </c>
      <c r="E90" s="208" t="s">
        <v>805</v>
      </c>
      <c r="F90" s="209" t="s">
        <v>806</v>
      </c>
      <c r="G90" s="210" t="s">
        <v>782</v>
      </c>
      <c r="H90" s="211">
        <v>1</v>
      </c>
      <c r="I90" s="212"/>
      <c r="J90" s="213">
        <f>ROUND(I90*H90,2)</f>
        <v>0</v>
      </c>
      <c r="K90" s="209" t="s">
        <v>19</v>
      </c>
      <c r="L90" s="47"/>
      <c r="M90" s="214" t="s">
        <v>19</v>
      </c>
      <c r="N90" s="215" t="s">
        <v>43</v>
      </c>
      <c r="O90" s="87"/>
      <c r="P90" s="216">
        <f>O90*H90</f>
        <v>0</v>
      </c>
      <c r="Q90" s="216">
        <v>0</v>
      </c>
      <c r="R90" s="216">
        <f>Q90*H90</f>
        <v>0</v>
      </c>
      <c r="S90" s="216">
        <v>0</v>
      </c>
      <c r="T90" s="217">
        <f>S90*H90</f>
        <v>0</v>
      </c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R90" s="218" t="s">
        <v>127</v>
      </c>
      <c r="AT90" s="218" t="s">
        <v>122</v>
      </c>
      <c r="AU90" s="218" t="s">
        <v>80</v>
      </c>
      <c r="AY90" s="20" t="s">
        <v>120</v>
      </c>
      <c r="BE90" s="219">
        <f>IF(N90="základní",J90,0)</f>
        <v>0</v>
      </c>
      <c r="BF90" s="219">
        <f>IF(N90="snížená",J90,0)</f>
        <v>0</v>
      </c>
      <c r="BG90" s="219">
        <f>IF(N90="zákl. přenesená",J90,0)</f>
        <v>0</v>
      </c>
      <c r="BH90" s="219">
        <f>IF(N90="sníž. přenesená",J90,0)</f>
        <v>0</v>
      </c>
      <c r="BI90" s="219">
        <f>IF(N90="nulová",J90,0)</f>
        <v>0</v>
      </c>
      <c r="BJ90" s="20" t="s">
        <v>80</v>
      </c>
      <c r="BK90" s="219">
        <f>ROUND(I90*H90,2)</f>
        <v>0</v>
      </c>
      <c r="BL90" s="20" t="s">
        <v>127</v>
      </c>
      <c r="BM90" s="218" t="s">
        <v>807</v>
      </c>
    </row>
    <row r="91" s="2" customFormat="1" ht="16.5" customHeight="1">
      <c r="A91" s="41"/>
      <c r="B91" s="42"/>
      <c r="C91" s="207" t="s">
        <v>178</v>
      </c>
      <c r="D91" s="207" t="s">
        <v>122</v>
      </c>
      <c r="E91" s="208" t="s">
        <v>808</v>
      </c>
      <c r="F91" s="209" t="s">
        <v>809</v>
      </c>
      <c r="G91" s="210" t="s">
        <v>782</v>
      </c>
      <c r="H91" s="211">
        <v>1</v>
      </c>
      <c r="I91" s="212"/>
      <c r="J91" s="213">
        <f>ROUND(I91*H91,2)</f>
        <v>0</v>
      </c>
      <c r="K91" s="209" t="s">
        <v>19</v>
      </c>
      <c r="L91" s="47"/>
      <c r="M91" s="214" t="s">
        <v>19</v>
      </c>
      <c r="N91" s="215" t="s">
        <v>43</v>
      </c>
      <c r="O91" s="87"/>
      <c r="P91" s="216">
        <f>O91*H91</f>
        <v>0</v>
      </c>
      <c r="Q91" s="216">
        <v>0</v>
      </c>
      <c r="R91" s="216">
        <f>Q91*H91</f>
        <v>0</v>
      </c>
      <c r="S91" s="216">
        <v>0</v>
      </c>
      <c r="T91" s="217">
        <f>S91*H91</f>
        <v>0</v>
      </c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R91" s="218" t="s">
        <v>127</v>
      </c>
      <c r="AT91" s="218" t="s">
        <v>122</v>
      </c>
      <c r="AU91" s="218" t="s">
        <v>80</v>
      </c>
      <c r="AY91" s="20" t="s">
        <v>120</v>
      </c>
      <c r="BE91" s="219">
        <f>IF(N91="základní",J91,0)</f>
        <v>0</v>
      </c>
      <c r="BF91" s="219">
        <f>IF(N91="snížená",J91,0)</f>
        <v>0</v>
      </c>
      <c r="BG91" s="219">
        <f>IF(N91="zákl. přenesená",J91,0)</f>
        <v>0</v>
      </c>
      <c r="BH91" s="219">
        <f>IF(N91="sníž. přenesená",J91,0)</f>
        <v>0</v>
      </c>
      <c r="BI91" s="219">
        <f>IF(N91="nulová",J91,0)</f>
        <v>0</v>
      </c>
      <c r="BJ91" s="20" t="s">
        <v>80</v>
      </c>
      <c r="BK91" s="219">
        <f>ROUND(I91*H91,2)</f>
        <v>0</v>
      </c>
      <c r="BL91" s="20" t="s">
        <v>127</v>
      </c>
      <c r="BM91" s="218" t="s">
        <v>810</v>
      </c>
    </row>
    <row r="92" s="2" customFormat="1">
      <c r="A92" s="41"/>
      <c r="B92" s="42"/>
      <c r="C92" s="43"/>
      <c r="D92" s="227" t="s">
        <v>257</v>
      </c>
      <c r="E92" s="43"/>
      <c r="F92" s="279" t="s">
        <v>811</v>
      </c>
      <c r="G92" s="43"/>
      <c r="H92" s="43"/>
      <c r="I92" s="222"/>
      <c r="J92" s="43"/>
      <c r="K92" s="43"/>
      <c r="L92" s="47"/>
      <c r="M92" s="223"/>
      <c r="N92" s="224"/>
      <c r="O92" s="87"/>
      <c r="P92" s="87"/>
      <c r="Q92" s="87"/>
      <c r="R92" s="87"/>
      <c r="S92" s="87"/>
      <c r="T92" s="88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T92" s="20" t="s">
        <v>257</v>
      </c>
      <c r="AU92" s="20" t="s">
        <v>80</v>
      </c>
    </row>
    <row r="93" s="2" customFormat="1" ht="16.5" customHeight="1">
      <c r="A93" s="41"/>
      <c r="B93" s="42"/>
      <c r="C93" s="207" t="s">
        <v>185</v>
      </c>
      <c r="D93" s="207" t="s">
        <v>122</v>
      </c>
      <c r="E93" s="208" t="s">
        <v>812</v>
      </c>
      <c r="F93" s="209" t="s">
        <v>813</v>
      </c>
      <c r="G93" s="210" t="s">
        <v>782</v>
      </c>
      <c r="H93" s="211">
        <v>1</v>
      </c>
      <c r="I93" s="212"/>
      <c r="J93" s="213">
        <f>ROUND(I93*H93,2)</f>
        <v>0</v>
      </c>
      <c r="K93" s="209" t="s">
        <v>19</v>
      </c>
      <c r="L93" s="47"/>
      <c r="M93" s="214" t="s">
        <v>19</v>
      </c>
      <c r="N93" s="215" t="s">
        <v>43</v>
      </c>
      <c r="O93" s="87"/>
      <c r="P93" s="216">
        <f>O93*H93</f>
        <v>0</v>
      </c>
      <c r="Q93" s="216">
        <v>0</v>
      </c>
      <c r="R93" s="216">
        <f>Q93*H93</f>
        <v>0</v>
      </c>
      <c r="S93" s="216">
        <v>0</v>
      </c>
      <c r="T93" s="217">
        <f>S93*H93</f>
        <v>0</v>
      </c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R93" s="218" t="s">
        <v>127</v>
      </c>
      <c r="AT93" s="218" t="s">
        <v>122</v>
      </c>
      <c r="AU93" s="218" t="s">
        <v>80</v>
      </c>
      <c r="AY93" s="20" t="s">
        <v>120</v>
      </c>
      <c r="BE93" s="219">
        <f>IF(N93="základní",J93,0)</f>
        <v>0</v>
      </c>
      <c r="BF93" s="219">
        <f>IF(N93="snížená",J93,0)</f>
        <v>0</v>
      </c>
      <c r="BG93" s="219">
        <f>IF(N93="zákl. přenesená",J93,0)</f>
        <v>0</v>
      </c>
      <c r="BH93" s="219">
        <f>IF(N93="sníž. přenesená",J93,0)</f>
        <v>0</v>
      </c>
      <c r="BI93" s="219">
        <f>IF(N93="nulová",J93,0)</f>
        <v>0</v>
      </c>
      <c r="BJ93" s="20" t="s">
        <v>80</v>
      </c>
      <c r="BK93" s="219">
        <f>ROUND(I93*H93,2)</f>
        <v>0</v>
      </c>
      <c r="BL93" s="20" t="s">
        <v>127</v>
      </c>
      <c r="BM93" s="218" t="s">
        <v>814</v>
      </c>
    </row>
    <row r="94" s="2" customFormat="1" ht="21.75" customHeight="1">
      <c r="A94" s="41"/>
      <c r="B94" s="42"/>
      <c r="C94" s="207" t="s">
        <v>8</v>
      </c>
      <c r="D94" s="207" t="s">
        <v>122</v>
      </c>
      <c r="E94" s="208" t="s">
        <v>815</v>
      </c>
      <c r="F94" s="209" t="s">
        <v>816</v>
      </c>
      <c r="G94" s="210" t="s">
        <v>723</v>
      </c>
      <c r="H94" s="211">
        <v>1</v>
      </c>
      <c r="I94" s="212"/>
      <c r="J94" s="213">
        <f>ROUND(I94*H94,2)</f>
        <v>0</v>
      </c>
      <c r="K94" s="209" t="s">
        <v>19</v>
      </c>
      <c r="L94" s="47"/>
      <c r="M94" s="285" t="s">
        <v>19</v>
      </c>
      <c r="N94" s="286" t="s">
        <v>43</v>
      </c>
      <c r="O94" s="282"/>
      <c r="P94" s="287">
        <f>O94*H94</f>
        <v>0</v>
      </c>
      <c r="Q94" s="287">
        <v>0</v>
      </c>
      <c r="R94" s="287">
        <f>Q94*H94</f>
        <v>0</v>
      </c>
      <c r="S94" s="287">
        <v>0</v>
      </c>
      <c r="T94" s="288">
        <f>S94*H94</f>
        <v>0</v>
      </c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R94" s="218" t="s">
        <v>127</v>
      </c>
      <c r="AT94" s="218" t="s">
        <v>122</v>
      </c>
      <c r="AU94" s="218" t="s">
        <v>80</v>
      </c>
      <c r="AY94" s="20" t="s">
        <v>120</v>
      </c>
      <c r="BE94" s="219">
        <f>IF(N94="základní",J94,0)</f>
        <v>0</v>
      </c>
      <c r="BF94" s="219">
        <f>IF(N94="snížená",J94,0)</f>
        <v>0</v>
      </c>
      <c r="BG94" s="219">
        <f>IF(N94="zákl. přenesená",J94,0)</f>
        <v>0</v>
      </c>
      <c r="BH94" s="219">
        <f>IF(N94="sníž. přenesená",J94,0)</f>
        <v>0</v>
      </c>
      <c r="BI94" s="219">
        <f>IF(N94="nulová",J94,0)</f>
        <v>0</v>
      </c>
      <c r="BJ94" s="20" t="s">
        <v>80</v>
      </c>
      <c r="BK94" s="219">
        <f>ROUND(I94*H94,2)</f>
        <v>0</v>
      </c>
      <c r="BL94" s="20" t="s">
        <v>127</v>
      </c>
      <c r="BM94" s="218" t="s">
        <v>817</v>
      </c>
    </row>
    <row r="95" s="2" customFormat="1" ht="6.96" customHeight="1">
      <c r="A95" s="41"/>
      <c r="B95" s="62"/>
      <c r="C95" s="63"/>
      <c r="D95" s="63"/>
      <c r="E95" s="63"/>
      <c r="F95" s="63"/>
      <c r="G95" s="63"/>
      <c r="H95" s="63"/>
      <c r="I95" s="63"/>
      <c r="J95" s="63"/>
      <c r="K95" s="63"/>
      <c r="L95" s="47"/>
      <c r="M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</row>
  </sheetData>
  <sheetProtection sheet="1" autoFilter="0" formatColumns="0" formatRows="0" objects="1" scenarios="1" spinCount="100000" saltValue="DmZPI8aVuq6IoNCIuqnclpcXN79FnNY7+t0T1A1HOM459zJrtALXstnNZNuFDlq8q9WCBKX1u4mVm/+Uoz623g==" hashValue="Y+C7b5nK+RtW9IjCTvAVADHtXKGBHJ3a/LLBT1z3WsDsfgUhbJjRIJRjrSSScBgsqBlVuOydmCZ4Am9Lyzl/6w==" algorithmName="SHA-512" password="CC35"/>
  <autoFilter ref="C79:K94"/>
  <mergeCells count="9">
    <mergeCell ref="E7:H7"/>
    <mergeCell ref="E9:H9"/>
    <mergeCell ref="E18:H18"/>
    <mergeCell ref="E27:H27"/>
    <mergeCell ref="E48:H48"/>
    <mergeCell ref="E50:H50"/>
    <mergeCell ref="E70:H70"/>
    <mergeCell ref="E72:H7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 topLeftCell="A43"/>
  </sheetViews>
  <cols>
    <col min="1" max="1" width="8.332031" style="289" customWidth="1"/>
    <col min="2" max="2" width="1.667969" style="289" customWidth="1"/>
    <col min="3" max="4" width="5" style="289" customWidth="1"/>
    <col min="5" max="5" width="11.66016" style="289" customWidth="1"/>
    <col min="6" max="6" width="9.160156" style="289" customWidth="1"/>
    <col min="7" max="7" width="5" style="289" customWidth="1"/>
    <col min="8" max="8" width="77.83203" style="289" customWidth="1"/>
    <col min="9" max="10" width="20" style="289" customWidth="1"/>
    <col min="11" max="11" width="1.667969" style="289" customWidth="1"/>
  </cols>
  <sheetData>
    <row r="1" s="1" customFormat="1" ht="37.5" customHeight="1"/>
    <row r="2" s="1" customFormat="1" ht="7.5" customHeight="1">
      <c r="B2" s="290"/>
      <c r="C2" s="291"/>
      <c r="D2" s="291"/>
      <c r="E2" s="291"/>
      <c r="F2" s="291"/>
      <c r="G2" s="291"/>
      <c r="H2" s="291"/>
      <c r="I2" s="291"/>
      <c r="J2" s="291"/>
      <c r="K2" s="292"/>
    </row>
    <row r="3" s="17" customFormat="1" ht="45" customHeight="1">
      <c r="B3" s="293"/>
      <c r="C3" s="294" t="s">
        <v>818</v>
      </c>
      <c r="D3" s="294"/>
      <c r="E3" s="294"/>
      <c r="F3" s="294"/>
      <c r="G3" s="294"/>
      <c r="H3" s="294"/>
      <c r="I3" s="294"/>
      <c r="J3" s="294"/>
      <c r="K3" s="295"/>
    </row>
    <row r="4" s="1" customFormat="1" ht="25.5" customHeight="1">
      <c r="B4" s="296"/>
      <c r="C4" s="297" t="s">
        <v>819</v>
      </c>
      <c r="D4" s="297"/>
      <c r="E4" s="297"/>
      <c r="F4" s="297"/>
      <c r="G4" s="297"/>
      <c r="H4" s="297"/>
      <c r="I4" s="297"/>
      <c r="J4" s="297"/>
      <c r="K4" s="298"/>
    </row>
    <row r="5" s="1" customFormat="1" ht="5.25" customHeight="1">
      <c r="B5" s="296"/>
      <c r="C5" s="299"/>
      <c r="D5" s="299"/>
      <c r="E5" s="299"/>
      <c r="F5" s="299"/>
      <c r="G5" s="299"/>
      <c r="H5" s="299"/>
      <c r="I5" s="299"/>
      <c r="J5" s="299"/>
      <c r="K5" s="298"/>
    </row>
    <row r="6" s="1" customFormat="1" ht="15" customHeight="1">
      <c r="B6" s="296"/>
      <c r="C6" s="300" t="s">
        <v>820</v>
      </c>
      <c r="D6" s="300"/>
      <c r="E6" s="300"/>
      <c r="F6" s="300"/>
      <c r="G6" s="300"/>
      <c r="H6" s="300"/>
      <c r="I6" s="300"/>
      <c r="J6" s="300"/>
      <c r="K6" s="298"/>
    </row>
    <row r="7" s="1" customFormat="1" ht="15" customHeight="1">
      <c r="B7" s="301"/>
      <c r="C7" s="300" t="s">
        <v>821</v>
      </c>
      <c r="D7" s="300"/>
      <c r="E7" s="300"/>
      <c r="F7" s="300"/>
      <c r="G7" s="300"/>
      <c r="H7" s="300"/>
      <c r="I7" s="300"/>
      <c r="J7" s="300"/>
      <c r="K7" s="298"/>
    </row>
    <row r="8" s="1" customFormat="1" ht="12.75" customHeight="1">
      <c r="B8" s="301"/>
      <c r="C8" s="300"/>
      <c r="D8" s="300"/>
      <c r="E8" s="300"/>
      <c r="F8" s="300"/>
      <c r="G8" s="300"/>
      <c r="H8" s="300"/>
      <c r="I8" s="300"/>
      <c r="J8" s="300"/>
      <c r="K8" s="298"/>
    </row>
    <row r="9" s="1" customFormat="1" ht="15" customHeight="1">
      <c r="B9" s="301"/>
      <c r="C9" s="300" t="s">
        <v>822</v>
      </c>
      <c r="D9" s="300"/>
      <c r="E9" s="300"/>
      <c r="F9" s="300"/>
      <c r="G9" s="300"/>
      <c r="H9" s="300"/>
      <c r="I9" s="300"/>
      <c r="J9" s="300"/>
      <c r="K9" s="298"/>
    </row>
    <row r="10" s="1" customFormat="1" ht="15" customHeight="1">
      <c r="B10" s="301"/>
      <c r="C10" s="300"/>
      <c r="D10" s="300" t="s">
        <v>823</v>
      </c>
      <c r="E10" s="300"/>
      <c r="F10" s="300"/>
      <c r="G10" s="300"/>
      <c r="H10" s="300"/>
      <c r="I10" s="300"/>
      <c r="J10" s="300"/>
      <c r="K10" s="298"/>
    </row>
    <row r="11" s="1" customFormat="1" ht="15" customHeight="1">
      <c r="B11" s="301"/>
      <c r="C11" s="302"/>
      <c r="D11" s="300" t="s">
        <v>824</v>
      </c>
      <c r="E11" s="300"/>
      <c r="F11" s="300"/>
      <c r="G11" s="300"/>
      <c r="H11" s="300"/>
      <c r="I11" s="300"/>
      <c r="J11" s="300"/>
      <c r="K11" s="298"/>
    </row>
    <row r="12" s="1" customFormat="1" ht="15" customHeight="1">
      <c r="B12" s="301"/>
      <c r="C12" s="302"/>
      <c r="D12" s="300"/>
      <c r="E12" s="300"/>
      <c r="F12" s="300"/>
      <c r="G12" s="300"/>
      <c r="H12" s="300"/>
      <c r="I12" s="300"/>
      <c r="J12" s="300"/>
      <c r="K12" s="298"/>
    </row>
    <row r="13" s="1" customFormat="1" ht="15" customHeight="1">
      <c r="B13" s="301"/>
      <c r="C13" s="302"/>
      <c r="D13" s="303" t="s">
        <v>825</v>
      </c>
      <c r="E13" s="300"/>
      <c r="F13" s="300"/>
      <c r="G13" s="300"/>
      <c r="H13" s="300"/>
      <c r="I13" s="300"/>
      <c r="J13" s="300"/>
      <c r="K13" s="298"/>
    </row>
    <row r="14" s="1" customFormat="1" ht="12.75" customHeight="1">
      <c r="B14" s="301"/>
      <c r="C14" s="302"/>
      <c r="D14" s="302"/>
      <c r="E14" s="302"/>
      <c r="F14" s="302"/>
      <c r="G14" s="302"/>
      <c r="H14" s="302"/>
      <c r="I14" s="302"/>
      <c r="J14" s="302"/>
      <c r="K14" s="298"/>
    </row>
    <row r="15" s="1" customFormat="1" ht="15" customHeight="1">
      <c r="B15" s="301"/>
      <c r="C15" s="302"/>
      <c r="D15" s="300" t="s">
        <v>826</v>
      </c>
      <c r="E15" s="300"/>
      <c r="F15" s="300"/>
      <c r="G15" s="300"/>
      <c r="H15" s="300"/>
      <c r="I15" s="300"/>
      <c r="J15" s="300"/>
      <c r="K15" s="298"/>
    </row>
    <row r="16" s="1" customFormat="1" ht="15" customHeight="1">
      <c r="B16" s="301"/>
      <c r="C16" s="302"/>
      <c r="D16" s="300" t="s">
        <v>827</v>
      </c>
      <c r="E16" s="300"/>
      <c r="F16" s="300"/>
      <c r="G16" s="300"/>
      <c r="H16" s="300"/>
      <c r="I16" s="300"/>
      <c r="J16" s="300"/>
      <c r="K16" s="298"/>
    </row>
    <row r="17" s="1" customFormat="1" ht="15" customHeight="1">
      <c r="B17" s="301"/>
      <c r="C17" s="302"/>
      <c r="D17" s="300" t="s">
        <v>828</v>
      </c>
      <c r="E17" s="300"/>
      <c r="F17" s="300"/>
      <c r="G17" s="300"/>
      <c r="H17" s="300"/>
      <c r="I17" s="300"/>
      <c r="J17" s="300"/>
      <c r="K17" s="298"/>
    </row>
    <row r="18" s="1" customFormat="1" ht="15" customHeight="1">
      <c r="B18" s="301"/>
      <c r="C18" s="302"/>
      <c r="D18" s="302"/>
      <c r="E18" s="304" t="s">
        <v>79</v>
      </c>
      <c r="F18" s="300" t="s">
        <v>829</v>
      </c>
      <c r="G18" s="300"/>
      <c r="H18" s="300"/>
      <c r="I18" s="300"/>
      <c r="J18" s="300"/>
      <c r="K18" s="298"/>
    </row>
    <row r="19" s="1" customFormat="1" ht="15" customHeight="1">
      <c r="B19" s="301"/>
      <c r="C19" s="302"/>
      <c r="D19" s="302"/>
      <c r="E19" s="304" t="s">
        <v>830</v>
      </c>
      <c r="F19" s="300" t="s">
        <v>831</v>
      </c>
      <c r="G19" s="300"/>
      <c r="H19" s="300"/>
      <c r="I19" s="300"/>
      <c r="J19" s="300"/>
      <c r="K19" s="298"/>
    </row>
    <row r="20" s="1" customFormat="1" ht="15" customHeight="1">
      <c r="B20" s="301"/>
      <c r="C20" s="302"/>
      <c r="D20" s="302"/>
      <c r="E20" s="304" t="s">
        <v>832</v>
      </c>
      <c r="F20" s="300" t="s">
        <v>833</v>
      </c>
      <c r="G20" s="300"/>
      <c r="H20" s="300"/>
      <c r="I20" s="300"/>
      <c r="J20" s="300"/>
      <c r="K20" s="298"/>
    </row>
    <row r="21" s="1" customFormat="1" ht="15" customHeight="1">
      <c r="B21" s="301"/>
      <c r="C21" s="302"/>
      <c r="D21" s="302"/>
      <c r="E21" s="304" t="s">
        <v>86</v>
      </c>
      <c r="F21" s="300" t="s">
        <v>834</v>
      </c>
      <c r="G21" s="300"/>
      <c r="H21" s="300"/>
      <c r="I21" s="300"/>
      <c r="J21" s="300"/>
      <c r="K21" s="298"/>
    </row>
    <row r="22" s="1" customFormat="1" ht="15" customHeight="1">
      <c r="B22" s="301"/>
      <c r="C22" s="302"/>
      <c r="D22" s="302"/>
      <c r="E22" s="304" t="s">
        <v>835</v>
      </c>
      <c r="F22" s="300" t="s">
        <v>836</v>
      </c>
      <c r="G22" s="300"/>
      <c r="H22" s="300"/>
      <c r="I22" s="300"/>
      <c r="J22" s="300"/>
      <c r="K22" s="298"/>
    </row>
    <row r="23" s="1" customFormat="1" ht="15" customHeight="1">
      <c r="B23" s="301"/>
      <c r="C23" s="302"/>
      <c r="D23" s="302"/>
      <c r="E23" s="304" t="s">
        <v>837</v>
      </c>
      <c r="F23" s="300" t="s">
        <v>838</v>
      </c>
      <c r="G23" s="300"/>
      <c r="H23" s="300"/>
      <c r="I23" s="300"/>
      <c r="J23" s="300"/>
      <c r="K23" s="298"/>
    </row>
    <row r="24" s="1" customFormat="1" ht="12.75" customHeight="1">
      <c r="B24" s="301"/>
      <c r="C24" s="302"/>
      <c r="D24" s="302"/>
      <c r="E24" s="302"/>
      <c r="F24" s="302"/>
      <c r="G24" s="302"/>
      <c r="H24" s="302"/>
      <c r="I24" s="302"/>
      <c r="J24" s="302"/>
      <c r="K24" s="298"/>
    </row>
    <row r="25" s="1" customFormat="1" ht="15" customHeight="1">
      <c r="B25" s="301"/>
      <c r="C25" s="300" t="s">
        <v>839</v>
      </c>
      <c r="D25" s="300"/>
      <c r="E25" s="300"/>
      <c r="F25" s="300"/>
      <c r="G25" s="300"/>
      <c r="H25" s="300"/>
      <c r="I25" s="300"/>
      <c r="J25" s="300"/>
      <c r="K25" s="298"/>
    </row>
    <row r="26" s="1" customFormat="1" ht="15" customHeight="1">
      <c r="B26" s="301"/>
      <c r="C26" s="300" t="s">
        <v>840</v>
      </c>
      <c r="D26" s="300"/>
      <c r="E26" s="300"/>
      <c r="F26" s="300"/>
      <c r="G26" s="300"/>
      <c r="H26" s="300"/>
      <c r="I26" s="300"/>
      <c r="J26" s="300"/>
      <c r="K26" s="298"/>
    </row>
    <row r="27" s="1" customFormat="1" ht="15" customHeight="1">
      <c r="B27" s="301"/>
      <c r="C27" s="300"/>
      <c r="D27" s="300" t="s">
        <v>841</v>
      </c>
      <c r="E27" s="300"/>
      <c r="F27" s="300"/>
      <c r="G27" s="300"/>
      <c r="H27" s="300"/>
      <c r="I27" s="300"/>
      <c r="J27" s="300"/>
      <c r="K27" s="298"/>
    </row>
    <row r="28" s="1" customFormat="1" ht="15" customHeight="1">
      <c r="B28" s="301"/>
      <c r="C28" s="302"/>
      <c r="D28" s="300" t="s">
        <v>842</v>
      </c>
      <c r="E28" s="300"/>
      <c r="F28" s="300"/>
      <c r="G28" s="300"/>
      <c r="H28" s="300"/>
      <c r="I28" s="300"/>
      <c r="J28" s="300"/>
      <c r="K28" s="298"/>
    </row>
    <row r="29" s="1" customFormat="1" ht="12.75" customHeight="1">
      <c r="B29" s="301"/>
      <c r="C29" s="302"/>
      <c r="D29" s="302"/>
      <c r="E29" s="302"/>
      <c r="F29" s="302"/>
      <c r="G29" s="302"/>
      <c r="H29" s="302"/>
      <c r="I29" s="302"/>
      <c r="J29" s="302"/>
      <c r="K29" s="298"/>
    </row>
    <row r="30" s="1" customFormat="1" ht="15" customHeight="1">
      <c r="B30" s="301"/>
      <c r="C30" s="302"/>
      <c r="D30" s="300" t="s">
        <v>843</v>
      </c>
      <c r="E30" s="300"/>
      <c r="F30" s="300"/>
      <c r="G30" s="300"/>
      <c r="H30" s="300"/>
      <c r="I30" s="300"/>
      <c r="J30" s="300"/>
      <c r="K30" s="298"/>
    </row>
    <row r="31" s="1" customFormat="1" ht="15" customHeight="1">
      <c r="B31" s="301"/>
      <c r="C31" s="302"/>
      <c r="D31" s="300" t="s">
        <v>844</v>
      </c>
      <c r="E31" s="300"/>
      <c r="F31" s="300"/>
      <c r="G31" s="300"/>
      <c r="H31" s="300"/>
      <c r="I31" s="300"/>
      <c r="J31" s="300"/>
      <c r="K31" s="298"/>
    </row>
    <row r="32" s="1" customFormat="1" ht="12.75" customHeight="1">
      <c r="B32" s="301"/>
      <c r="C32" s="302"/>
      <c r="D32" s="302"/>
      <c r="E32" s="302"/>
      <c r="F32" s="302"/>
      <c r="G32" s="302"/>
      <c r="H32" s="302"/>
      <c r="I32" s="302"/>
      <c r="J32" s="302"/>
      <c r="K32" s="298"/>
    </row>
    <row r="33" s="1" customFormat="1" ht="15" customHeight="1">
      <c r="B33" s="301"/>
      <c r="C33" s="302"/>
      <c r="D33" s="300" t="s">
        <v>845</v>
      </c>
      <c r="E33" s="300"/>
      <c r="F33" s="300"/>
      <c r="G33" s="300"/>
      <c r="H33" s="300"/>
      <c r="I33" s="300"/>
      <c r="J33" s="300"/>
      <c r="K33" s="298"/>
    </row>
    <row r="34" s="1" customFormat="1" ht="15" customHeight="1">
      <c r="B34" s="301"/>
      <c r="C34" s="302"/>
      <c r="D34" s="300" t="s">
        <v>846</v>
      </c>
      <c r="E34" s="300"/>
      <c r="F34" s="300"/>
      <c r="G34" s="300"/>
      <c r="H34" s="300"/>
      <c r="I34" s="300"/>
      <c r="J34" s="300"/>
      <c r="K34" s="298"/>
    </row>
    <row r="35" s="1" customFormat="1" ht="15" customHeight="1">
      <c r="B35" s="301"/>
      <c r="C35" s="302"/>
      <c r="D35" s="300" t="s">
        <v>847</v>
      </c>
      <c r="E35" s="300"/>
      <c r="F35" s="300"/>
      <c r="G35" s="300"/>
      <c r="H35" s="300"/>
      <c r="I35" s="300"/>
      <c r="J35" s="300"/>
      <c r="K35" s="298"/>
    </row>
    <row r="36" s="1" customFormat="1" ht="15" customHeight="1">
      <c r="B36" s="301"/>
      <c r="C36" s="302"/>
      <c r="D36" s="300"/>
      <c r="E36" s="303" t="s">
        <v>106</v>
      </c>
      <c r="F36" s="300"/>
      <c r="G36" s="300" t="s">
        <v>848</v>
      </c>
      <c r="H36" s="300"/>
      <c r="I36" s="300"/>
      <c r="J36" s="300"/>
      <c r="K36" s="298"/>
    </row>
    <row r="37" s="1" customFormat="1" ht="30.75" customHeight="1">
      <c r="B37" s="301"/>
      <c r="C37" s="302"/>
      <c r="D37" s="300"/>
      <c r="E37" s="303" t="s">
        <v>849</v>
      </c>
      <c r="F37" s="300"/>
      <c r="G37" s="300" t="s">
        <v>850</v>
      </c>
      <c r="H37" s="300"/>
      <c r="I37" s="300"/>
      <c r="J37" s="300"/>
      <c r="K37" s="298"/>
    </row>
    <row r="38" s="1" customFormat="1" ht="15" customHeight="1">
      <c r="B38" s="301"/>
      <c r="C38" s="302"/>
      <c r="D38" s="300"/>
      <c r="E38" s="303" t="s">
        <v>53</v>
      </c>
      <c r="F38" s="300"/>
      <c r="G38" s="300" t="s">
        <v>851</v>
      </c>
      <c r="H38" s="300"/>
      <c r="I38" s="300"/>
      <c r="J38" s="300"/>
      <c r="K38" s="298"/>
    </row>
    <row r="39" s="1" customFormat="1" ht="15" customHeight="1">
      <c r="B39" s="301"/>
      <c r="C39" s="302"/>
      <c r="D39" s="300"/>
      <c r="E39" s="303" t="s">
        <v>54</v>
      </c>
      <c r="F39" s="300"/>
      <c r="G39" s="300" t="s">
        <v>852</v>
      </c>
      <c r="H39" s="300"/>
      <c r="I39" s="300"/>
      <c r="J39" s="300"/>
      <c r="K39" s="298"/>
    </row>
    <row r="40" s="1" customFormat="1" ht="15" customHeight="1">
      <c r="B40" s="301"/>
      <c r="C40" s="302"/>
      <c r="D40" s="300"/>
      <c r="E40" s="303" t="s">
        <v>107</v>
      </c>
      <c r="F40" s="300"/>
      <c r="G40" s="300" t="s">
        <v>853</v>
      </c>
      <c r="H40" s="300"/>
      <c r="I40" s="300"/>
      <c r="J40" s="300"/>
      <c r="K40" s="298"/>
    </row>
    <row r="41" s="1" customFormat="1" ht="15" customHeight="1">
      <c r="B41" s="301"/>
      <c r="C41" s="302"/>
      <c r="D41" s="300"/>
      <c r="E41" s="303" t="s">
        <v>108</v>
      </c>
      <c r="F41" s="300"/>
      <c r="G41" s="300" t="s">
        <v>854</v>
      </c>
      <c r="H41" s="300"/>
      <c r="I41" s="300"/>
      <c r="J41" s="300"/>
      <c r="K41" s="298"/>
    </row>
    <row r="42" s="1" customFormat="1" ht="15" customHeight="1">
      <c r="B42" s="301"/>
      <c r="C42" s="302"/>
      <c r="D42" s="300"/>
      <c r="E42" s="303" t="s">
        <v>855</v>
      </c>
      <c r="F42" s="300"/>
      <c r="G42" s="300" t="s">
        <v>856</v>
      </c>
      <c r="H42" s="300"/>
      <c r="I42" s="300"/>
      <c r="J42" s="300"/>
      <c r="K42" s="298"/>
    </row>
    <row r="43" s="1" customFormat="1" ht="15" customHeight="1">
      <c r="B43" s="301"/>
      <c r="C43" s="302"/>
      <c r="D43" s="300"/>
      <c r="E43" s="303"/>
      <c r="F43" s="300"/>
      <c r="G43" s="300" t="s">
        <v>857</v>
      </c>
      <c r="H43" s="300"/>
      <c r="I43" s="300"/>
      <c r="J43" s="300"/>
      <c r="K43" s="298"/>
    </row>
    <row r="44" s="1" customFormat="1" ht="15" customHeight="1">
      <c r="B44" s="301"/>
      <c r="C44" s="302"/>
      <c r="D44" s="300"/>
      <c r="E44" s="303" t="s">
        <v>858</v>
      </c>
      <c r="F44" s="300"/>
      <c r="G44" s="300" t="s">
        <v>859</v>
      </c>
      <c r="H44" s="300"/>
      <c r="I44" s="300"/>
      <c r="J44" s="300"/>
      <c r="K44" s="298"/>
    </row>
    <row r="45" s="1" customFormat="1" ht="15" customHeight="1">
      <c r="B45" s="301"/>
      <c r="C45" s="302"/>
      <c r="D45" s="300"/>
      <c r="E45" s="303" t="s">
        <v>110</v>
      </c>
      <c r="F45" s="300"/>
      <c r="G45" s="300" t="s">
        <v>860</v>
      </c>
      <c r="H45" s="300"/>
      <c r="I45" s="300"/>
      <c r="J45" s="300"/>
      <c r="K45" s="298"/>
    </row>
    <row r="46" s="1" customFormat="1" ht="12.75" customHeight="1">
      <c r="B46" s="301"/>
      <c r="C46" s="302"/>
      <c r="D46" s="300"/>
      <c r="E46" s="300"/>
      <c r="F46" s="300"/>
      <c r="G46" s="300"/>
      <c r="H46" s="300"/>
      <c r="I46" s="300"/>
      <c r="J46" s="300"/>
      <c r="K46" s="298"/>
    </row>
    <row r="47" s="1" customFormat="1" ht="15" customHeight="1">
      <c r="B47" s="301"/>
      <c r="C47" s="302"/>
      <c r="D47" s="300" t="s">
        <v>861</v>
      </c>
      <c r="E47" s="300"/>
      <c r="F47" s="300"/>
      <c r="G47" s="300"/>
      <c r="H47" s="300"/>
      <c r="I47" s="300"/>
      <c r="J47" s="300"/>
      <c r="K47" s="298"/>
    </row>
    <row r="48" s="1" customFormat="1" ht="15" customHeight="1">
      <c r="B48" s="301"/>
      <c r="C48" s="302"/>
      <c r="D48" s="302"/>
      <c r="E48" s="300" t="s">
        <v>862</v>
      </c>
      <c r="F48" s="300"/>
      <c r="G48" s="300"/>
      <c r="H48" s="300"/>
      <c r="I48" s="300"/>
      <c r="J48" s="300"/>
      <c r="K48" s="298"/>
    </row>
    <row r="49" s="1" customFormat="1" ht="15" customHeight="1">
      <c r="B49" s="301"/>
      <c r="C49" s="302"/>
      <c r="D49" s="302"/>
      <c r="E49" s="300" t="s">
        <v>863</v>
      </c>
      <c r="F49" s="300"/>
      <c r="G49" s="300"/>
      <c r="H49" s="300"/>
      <c r="I49" s="300"/>
      <c r="J49" s="300"/>
      <c r="K49" s="298"/>
    </row>
    <row r="50" s="1" customFormat="1" ht="15" customHeight="1">
      <c r="B50" s="301"/>
      <c r="C50" s="302"/>
      <c r="D50" s="302"/>
      <c r="E50" s="300" t="s">
        <v>864</v>
      </c>
      <c r="F50" s="300"/>
      <c r="G50" s="300"/>
      <c r="H50" s="300"/>
      <c r="I50" s="300"/>
      <c r="J50" s="300"/>
      <c r="K50" s="298"/>
    </row>
    <row r="51" s="1" customFormat="1" ht="15" customHeight="1">
      <c r="B51" s="301"/>
      <c r="C51" s="302"/>
      <c r="D51" s="300" t="s">
        <v>865</v>
      </c>
      <c r="E51" s="300"/>
      <c r="F51" s="300"/>
      <c r="G51" s="300"/>
      <c r="H51" s="300"/>
      <c r="I51" s="300"/>
      <c r="J51" s="300"/>
      <c r="K51" s="298"/>
    </row>
    <row r="52" s="1" customFormat="1" ht="25.5" customHeight="1">
      <c r="B52" s="296"/>
      <c r="C52" s="297" t="s">
        <v>866</v>
      </c>
      <c r="D52" s="297"/>
      <c r="E52" s="297"/>
      <c r="F52" s="297"/>
      <c r="G52" s="297"/>
      <c r="H52" s="297"/>
      <c r="I52" s="297"/>
      <c r="J52" s="297"/>
      <c r="K52" s="298"/>
    </row>
    <row r="53" s="1" customFormat="1" ht="5.25" customHeight="1">
      <c r="B53" s="296"/>
      <c r="C53" s="299"/>
      <c r="D53" s="299"/>
      <c r="E53" s="299"/>
      <c r="F53" s="299"/>
      <c r="G53" s="299"/>
      <c r="H53" s="299"/>
      <c r="I53" s="299"/>
      <c r="J53" s="299"/>
      <c r="K53" s="298"/>
    </row>
    <row r="54" s="1" customFormat="1" ht="15" customHeight="1">
      <c r="B54" s="296"/>
      <c r="C54" s="300" t="s">
        <v>867</v>
      </c>
      <c r="D54" s="300"/>
      <c r="E54" s="300"/>
      <c r="F54" s="300"/>
      <c r="G54" s="300"/>
      <c r="H54" s="300"/>
      <c r="I54" s="300"/>
      <c r="J54" s="300"/>
      <c r="K54" s="298"/>
    </row>
    <row r="55" s="1" customFormat="1" ht="15" customHeight="1">
      <c r="B55" s="296"/>
      <c r="C55" s="300" t="s">
        <v>868</v>
      </c>
      <c r="D55" s="300"/>
      <c r="E55" s="300"/>
      <c r="F55" s="300"/>
      <c r="G55" s="300"/>
      <c r="H55" s="300"/>
      <c r="I55" s="300"/>
      <c r="J55" s="300"/>
      <c r="K55" s="298"/>
    </row>
    <row r="56" s="1" customFormat="1" ht="12.75" customHeight="1">
      <c r="B56" s="296"/>
      <c r="C56" s="300"/>
      <c r="D56" s="300"/>
      <c r="E56" s="300"/>
      <c r="F56" s="300"/>
      <c r="G56" s="300"/>
      <c r="H56" s="300"/>
      <c r="I56" s="300"/>
      <c r="J56" s="300"/>
      <c r="K56" s="298"/>
    </row>
    <row r="57" s="1" customFormat="1" ht="15" customHeight="1">
      <c r="B57" s="296"/>
      <c r="C57" s="300" t="s">
        <v>869</v>
      </c>
      <c r="D57" s="300"/>
      <c r="E57" s="300"/>
      <c r="F57" s="300"/>
      <c r="G57" s="300"/>
      <c r="H57" s="300"/>
      <c r="I57" s="300"/>
      <c r="J57" s="300"/>
      <c r="K57" s="298"/>
    </row>
    <row r="58" s="1" customFormat="1" ht="15" customHeight="1">
      <c r="B58" s="296"/>
      <c r="C58" s="302"/>
      <c r="D58" s="300" t="s">
        <v>870</v>
      </c>
      <c r="E58" s="300"/>
      <c r="F58" s="300"/>
      <c r="G58" s="300"/>
      <c r="H58" s="300"/>
      <c r="I58" s="300"/>
      <c r="J58" s="300"/>
      <c r="K58" s="298"/>
    </row>
    <row r="59" s="1" customFormat="1" ht="15" customHeight="1">
      <c r="B59" s="296"/>
      <c r="C59" s="302"/>
      <c r="D59" s="300" t="s">
        <v>871</v>
      </c>
      <c r="E59" s="300"/>
      <c r="F59" s="300"/>
      <c r="G59" s="300"/>
      <c r="H59" s="300"/>
      <c r="I59" s="300"/>
      <c r="J59" s="300"/>
      <c r="K59" s="298"/>
    </row>
    <row r="60" s="1" customFormat="1" ht="15" customHeight="1">
      <c r="B60" s="296"/>
      <c r="C60" s="302"/>
      <c r="D60" s="300" t="s">
        <v>872</v>
      </c>
      <c r="E60" s="300"/>
      <c r="F60" s="300"/>
      <c r="G60" s="300"/>
      <c r="H60" s="300"/>
      <c r="I60" s="300"/>
      <c r="J60" s="300"/>
      <c r="K60" s="298"/>
    </row>
    <row r="61" s="1" customFormat="1" ht="15" customHeight="1">
      <c r="B61" s="296"/>
      <c r="C61" s="302"/>
      <c r="D61" s="300" t="s">
        <v>873</v>
      </c>
      <c r="E61" s="300"/>
      <c r="F61" s="300"/>
      <c r="G61" s="300"/>
      <c r="H61" s="300"/>
      <c r="I61" s="300"/>
      <c r="J61" s="300"/>
      <c r="K61" s="298"/>
    </row>
    <row r="62" s="1" customFormat="1" ht="15" customHeight="1">
      <c r="B62" s="296"/>
      <c r="C62" s="302"/>
      <c r="D62" s="305" t="s">
        <v>874</v>
      </c>
      <c r="E62" s="305"/>
      <c r="F62" s="305"/>
      <c r="G62" s="305"/>
      <c r="H62" s="305"/>
      <c r="I62" s="305"/>
      <c r="J62" s="305"/>
      <c r="K62" s="298"/>
    </row>
    <row r="63" s="1" customFormat="1" ht="15" customHeight="1">
      <c r="B63" s="296"/>
      <c r="C63" s="302"/>
      <c r="D63" s="300" t="s">
        <v>875</v>
      </c>
      <c r="E63" s="300"/>
      <c r="F63" s="300"/>
      <c r="G63" s="300"/>
      <c r="H63" s="300"/>
      <c r="I63" s="300"/>
      <c r="J63" s="300"/>
      <c r="K63" s="298"/>
    </row>
    <row r="64" s="1" customFormat="1" ht="12.75" customHeight="1">
      <c r="B64" s="296"/>
      <c r="C64" s="302"/>
      <c r="D64" s="302"/>
      <c r="E64" s="306"/>
      <c r="F64" s="302"/>
      <c r="G64" s="302"/>
      <c r="H64" s="302"/>
      <c r="I64" s="302"/>
      <c r="J64" s="302"/>
      <c r="K64" s="298"/>
    </row>
    <row r="65" s="1" customFormat="1" ht="15" customHeight="1">
      <c r="B65" s="296"/>
      <c r="C65" s="302"/>
      <c r="D65" s="300" t="s">
        <v>876</v>
      </c>
      <c r="E65" s="300"/>
      <c r="F65" s="300"/>
      <c r="G65" s="300"/>
      <c r="H65" s="300"/>
      <c r="I65" s="300"/>
      <c r="J65" s="300"/>
      <c r="K65" s="298"/>
    </row>
    <row r="66" s="1" customFormat="1" ht="15" customHeight="1">
      <c r="B66" s="296"/>
      <c r="C66" s="302"/>
      <c r="D66" s="305" t="s">
        <v>877</v>
      </c>
      <c r="E66" s="305"/>
      <c r="F66" s="305"/>
      <c r="G66" s="305"/>
      <c r="H66" s="305"/>
      <c r="I66" s="305"/>
      <c r="J66" s="305"/>
      <c r="K66" s="298"/>
    </row>
    <row r="67" s="1" customFormat="1" ht="15" customHeight="1">
      <c r="B67" s="296"/>
      <c r="C67" s="302"/>
      <c r="D67" s="300" t="s">
        <v>878</v>
      </c>
      <c r="E67" s="300"/>
      <c r="F67" s="300"/>
      <c r="G67" s="300"/>
      <c r="H67" s="300"/>
      <c r="I67" s="300"/>
      <c r="J67" s="300"/>
      <c r="K67" s="298"/>
    </row>
    <row r="68" s="1" customFormat="1" ht="15" customHeight="1">
      <c r="B68" s="296"/>
      <c r="C68" s="302"/>
      <c r="D68" s="300" t="s">
        <v>879</v>
      </c>
      <c r="E68" s="300"/>
      <c r="F68" s="300"/>
      <c r="G68" s="300"/>
      <c r="H68" s="300"/>
      <c r="I68" s="300"/>
      <c r="J68" s="300"/>
      <c r="K68" s="298"/>
    </row>
    <row r="69" s="1" customFormat="1" ht="15" customHeight="1">
      <c r="B69" s="296"/>
      <c r="C69" s="302"/>
      <c r="D69" s="300" t="s">
        <v>880</v>
      </c>
      <c r="E69" s="300"/>
      <c r="F69" s="300"/>
      <c r="G69" s="300"/>
      <c r="H69" s="300"/>
      <c r="I69" s="300"/>
      <c r="J69" s="300"/>
      <c r="K69" s="298"/>
    </row>
    <row r="70" s="1" customFormat="1" ht="15" customHeight="1">
      <c r="B70" s="296"/>
      <c r="C70" s="302"/>
      <c r="D70" s="300" t="s">
        <v>881</v>
      </c>
      <c r="E70" s="300"/>
      <c r="F70" s="300"/>
      <c r="G70" s="300"/>
      <c r="H70" s="300"/>
      <c r="I70" s="300"/>
      <c r="J70" s="300"/>
      <c r="K70" s="298"/>
    </row>
    <row r="71" s="1" customFormat="1" ht="12.75" customHeight="1">
      <c r="B71" s="307"/>
      <c r="C71" s="308"/>
      <c r="D71" s="308"/>
      <c r="E71" s="308"/>
      <c r="F71" s="308"/>
      <c r="G71" s="308"/>
      <c r="H71" s="308"/>
      <c r="I71" s="308"/>
      <c r="J71" s="308"/>
      <c r="K71" s="309"/>
    </row>
    <row r="72" s="1" customFormat="1" ht="18.75" customHeight="1">
      <c r="B72" s="310"/>
      <c r="C72" s="310"/>
      <c r="D72" s="310"/>
      <c r="E72" s="310"/>
      <c r="F72" s="310"/>
      <c r="G72" s="310"/>
      <c r="H72" s="310"/>
      <c r="I72" s="310"/>
      <c r="J72" s="310"/>
      <c r="K72" s="311"/>
    </row>
    <row r="73" s="1" customFormat="1" ht="18.75" customHeight="1">
      <c r="B73" s="311"/>
      <c r="C73" s="311"/>
      <c r="D73" s="311"/>
      <c r="E73" s="311"/>
      <c r="F73" s="311"/>
      <c r="G73" s="311"/>
      <c r="H73" s="311"/>
      <c r="I73" s="311"/>
      <c r="J73" s="311"/>
      <c r="K73" s="311"/>
    </row>
    <row r="74" s="1" customFormat="1" ht="7.5" customHeight="1">
      <c r="B74" s="312"/>
      <c r="C74" s="313"/>
      <c r="D74" s="313"/>
      <c r="E74" s="313"/>
      <c r="F74" s="313"/>
      <c r="G74" s="313"/>
      <c r="H74" s="313"/>
      <c r="I74" s="313"/>
      <c r="J74" s="313"/>
      <c r="K74" s="314"/>
    </row>
    <row r="75" s="1" customFormat="1" ht="45" customHeight="1">
      <c r="B75" s="315"/>
      <c r="C75" s="316" t="s">
        <v>882</v>
      </c>
      <c r="D75" s="316"/>
      <c r="E75" s="316"/>
      <c r="F75" s="316"/>
      <c r="G75" s="316"/>
      <c r="H75" s="316"/>
      <c r="I75" s="316"/>
      <c r="J75" s="316"/>
      <c r="K75" s="317"/>
    </row>
    <row r="76" s="1" customFormat="1" ht="17.25" customHeight="1">
      <c r="B76" s="315"/>
      <c r="C76" s="318" t="s">
        <v>883</v>
      </c>
      <c r="D76" s="318"/>
      <c r="E76" s="318"/>
      <c r="F76" s="318" t="s">
        <v>884</v>
      </c>
      <c r="G76" s="319"/>
      <c r="H76" s="318" t="s">
        <v>54</v>
      </c>
      <c r="I76" s="318" t="s">
        <v>57</v>
      </c>
      <c r="J76" s="318" t="s">
        <v>885</v>
      </c>
      <c r="K76" s="317"/>
    </row>
    <row r="77" s="1" customFormat="1" ht="17.25" customHeight="1">
      <c r="B77" s="315"/>
      <c r="C77" s="320" t="s">
        <v>886</v>
      </c>
      <c r="D77" s="320"/>
      <c r="E77" s="320"/>
      <c r="F77" s="321" t="s">
        <v>887</v>
      </c>
      <c r="G77" s="322"/>
      <c r="H77" s="320"/>
      <c r="I77" s="320"/>
      <c r="J77" s="320" t="s">
        <v>888</v>
      </c>
      <c r="K77" s="317"/>
    </row>
    <row r="78" s="1" customFormat="1" ht="5.25" customHeight="1">
      <c r="B78" s="315"/>
      <c r="C78" s="323"/>
      <c r="D78" s="323"/>
      <c r="E78" s="323"/>
      <c r="F78" s="323"/>
      <c r="G78" s="324"/>
      <c r="H78" s="323"/>
      <c r="I78" s="323"/>
      <c r="J78" s="323"/>
      <c r="K78" s="317"/>
    </row>
    <row r="79" s="1" customFormat="1" ht="15" customHeight="1">
      <c r="B79" s="315"/>
      <c r="C79" s="303" t="s">
        <v>53</v>
      </c>
      <c r="D79" s="325"/>
      <c r="E79" s="325"/>
      <c r="F79" s="326" t="s">
        <v>889</v>
      </c>
      <c r="G79" s="327"/>
      <c r="H79" s="303" t="s">
        <v>890</v>
      </c>
      <c r="I79" s="303" t="s">
        <v>891</v>
      </c>
      <c r="J79" s="303">
        <v>20</v>
      </c>
      <c r="K79" s="317"/>
    </row>
    <row r="80" s="1" customFormat="1" ht="15" customHeight="1">
      <c r="B80" s="315"/>
      <c r="C80" s="303" t="s">
        <v>892</v>
      </c>
      <c r="D80" s="303"/>
      <c r="E80" s="303"/>
      <c r="F80" s="326" t="s">
        <v>889</v>
      </c>
      <c r="G80" s="327"/>
      <c r="H80" s="303" t="s">
        <v>893</v>
      </c>
      <c r="I80" s="303" t="s">
        <v>891</v>
      </c>
      <c r="J80" s="303">
        <v>120</v>
      </c>
      <c r="K80" s="317"/>
    </row>
    <row r="81" s="1" customFormat="1" ht="15" customHeight="1">
      <c r="B81" s="328"/>
      <c r="C81" s="303" t="s">
        <v>894</v>
      </c>
      <c r="D81" s="303"/>
      <c r="E81" s="303"/>
      <c r="F81" s="326" t="s">
        <v>895</v>
      </c>
      <c r="G81" s="327"/>
      <c r="H81" s="303" t="s">
        <v>896</v>
      </c>
      <c r="I81" s="303" t="s">
        <v>891</v>
      </c>
      <c r="J81" s="303">
        <v>50</v>
      </c>
      <c r="K81" s="317"/>
    </row>
    <row r="82" s="1" customFormat="1" ht="15" customHeight="1">
      <c r="B82" s="328"/>
      <c r="C82" s="303" t="s">
        <v>897</v>
      </c>
      <c r="D82" s="303"/>
      <c r="E82" s="303"/>
      <c r="F82" s="326" t="s">
        <v>889</v>
      </c>
      <c r="G82" s="327"/>
      <c r="H82" s="303" t="s">
        <v>898</v>
      </c>
      <c r="I82" s="303" t="s">
        <v>899</v>
      </c>
      <c r="J82" s="303"/>
      <c r="K82" s="317"/>
    </row>
    <row r="83" s="1" customFormat="1" ht="15" customHeight="1">
      <c r="B83" s="328"/>
      <c r="C83" s="329" t="s">
        <v>900</v>
      </c>
      <c r="D83" s="329"/>
      <c r="E83" s="329"/>
      <c r="F83" s="330" t="s">
        <v>895</v>
      </c>
      <c r="G83" s="329"/>
      <c r="H83" s="329" t="s">
        <v>901</v>
      </c>
      <c r="I83" s="329" t="s">
        <v>891</v>
      </c>
      <c r="J83" s="329">
        <v>15</v>
      </c>
      <c r="K83" s="317"/>
    </row>
    <row r="84" s="1" customFormat="1" ht="15" customHeight="1">
      <c r="B84" s="328"/>
      <c r="C84" s="329" t="s">
        <v>902</v>
      </c>
      <c r="D84" s="329"/>
      <c r="E84" s="329"/>
      <c r="F84" s="330" t="s">
        <v>895</v>
      </c>
      <c r="G84" s="329"/>
      <c r="H84" s="329" t="s">
        <v>903</v>
      </c>
      <c r="I84" s="329" t="s">
        <v>891</v>
      </c>
      <c r="J84" s="329">
        <v>15</v>
      </c>
      <c r="K84" s="317"/>
    </row>
    <row r="85" s="1" customFormat="1" ht="15" customHeight="1">
      <c r="B85" s="328"/>
      <c r="C85" s="329" t="s">
        <v>904</v>
      </c>
      <c r="D85" s="329"/>
      <c r="E85" s="329"/>
      <c r="F85" s="330" t="s">
        <v>895</v>
      </c>
      <c r="G85" s="329"/>
      <c r="H85" s="329" t="s">
        <v>905</v>
      </c>
      <c r="I85" s="329" t="s">
        <v>891</v>
      </c>
      <c r="J85" s="329">
        <v>20</v>
      </c>
      <c r="K85" s="317"/>
    </row>
    <row r="86" s="1" customFormat="1" ht="15" customHeight="1">
      <c r="B86" s="328"/>
      <c r="C86" s="329" t="s">
        <v>906</v>
      </c>
      <c r="D86" s="329"/>
      <c r="E86" s="329"/>
      <c r="F86" s="330" t="s">
        <v>895</v>
      </c>
      <c r="G86" s="329"/>
      <c r="H86" s="329" t="s">
        <v>907</v>
      </c>
      <c r="I86" s="329" t="s">
        <v>891</v>
      </c>
      <c r="J86" s="329">
        <v>20</v>
      </c>
      <c r="K86" s="317"/>
    </row>
    <row r="87" s="1" customFormat="1" ht="15" customHeight="1">
      <c r="B87" s="328"/>
      <c r="C87" s="303" t="s">
        <v>908</v>
      </c>
      <c r="D87" s="303"/>
      <c r="E87" s="303"/>
      <c r="F87" s="326" t="s">
        <v>895</v>
      </c>
      <c r="G87" s="327"/>
      <c r="H87" s="303" t="s">
        <v>909</v>
      </c>
      <c r="I87" s="303" t="s">
        <v>891</v>
      </c>
      <c r="J87" s="303">
        <v>50</v>
      </c>
      <c r="K87" s="317"/>
    </row>
    <row r="88" s="1" customFormat="1" ht="15" customHeight="1">
      <c r="B88" s="328"/>
      <c r="C88" s="303" t="s">
        <v>910</v>
      </c>
      <c r="D88" s="303"/>
      <c r="E88" s="303"/>
      <c r="F88" s="326" t="s">
        <v>895</v>
      </c>
      <c r="G88" s="327"/>
      <c r="H88" s="303" t="s">
        <v>911</v>
      </c>
      <c r="I88" s="303" t="s">
        <v>891</v>
      </c>
      <c r="J88" s="303">
        <v>20</v>
      </c>
      <c r="K88" s="317"/>
    </row>
    <row r="89" s="1" customFormat="1" ht="15" customHeight="1">
      <c r="B89" s="328"/>
      <c r="C89" s="303" t="s">
        <v>912</v>
      </c>
      <c r="D89" s="303"/>
      <c r="E89" s="303"/>
      <c r="F89" s="326" t="s">
        <v>895</v>
      </c>
      <c r="G89" s="327"/>
      <c r="H89" s="303" t="s">
        <v>913</v>
      </c>
      <c r="I89" s="303" t="s">
        <v>891</v>
      </c>
      <c r="J89" s="303">
        <v>20</v>
      </c>
      <c r="K89" s="317"/>
    </row>
    <row r="90" s="1" customFormat="1" ht="15" customHeight="1">
      <c r="B90" s="328"/>
      <c r="C90" s="303" t="s">
        <v>914</v>
      </c>
      <c r="D90" s="303"/>
      <c r="E90" s="303"/>
      <c r="F90" s="326" t="s">
        <v>895</v>
      </c>
      <c r="G90" s="327"/>
      <c r="H90" s="303" t="s">
        <v>915</v>
      </c>
      <c r="I90" s="303" t="s">
        <v>891</v>
      </c>
      <c r="J90" s="303">
        <v>50</v>
      </c>
      <c r="K90" s="317"/>
    </row>
    <row r="91" s="1" customFormat="1" ht="15" customHeight="1">
      <c r="B91" s="328"/>
      <c r="C91" s="303" t="s">
        <v>916</v>
      </c>
      <c r="D91" s="303"/>
      <c r="E91" s="303"/>
      <c r="F91" s="326" t="s">
        <v>895</v>
      </c>
      <c r="G91" s="327"/>
      <c r="H91" s="303" t="s">
        <v>916</v>
      </c>
      <c r="I91" s="303" t="s">
        <v>891</v>
      </c>
      <c r="J91" s="303">
        <v>50</v>
      </c>
      <c r="K91" s="317"/>
    </row>
    <row r="92" s="1" customFormat="1" ht="15" customHeight="1">
      <c r="B92" s="328"/>
      <c r="C92" s="303" t="s">
        <v>917</v>
      </c>
      <c r="D92" s="303"/>
      <c r="E92" s="303"/>
      <c r="F92" s="326" t="s">
        <v>895</v>
      </c>
      <c r="G92" s="327"/>
      <c r="H92" s="303" t="s">
        <v>918</v>
      </c>
      <c r="I92" s="303" t="s">
        <v>891</v>
      </c>
      <c r="J92" s="303">
        <v>255</v>
      </c>
      <c r="K92" s="317"/>
    </row>
    <row r="93" s="1" customFormat="1" ht="15" customHeight="1">
      <c r="B93" s="328"/>
      <c r="C93" s="303" t="s">
        <v>919</v>
      </c>
      <c r="D93" s="303"/>
      <c r="E93" s="303"/>
      <c r="F93" s="326" t="s">
        <v>889</v>
      </c>
      <c r="G93" s="327"/>
      <c r="H93" s="303" t="s">
        <v>920</v>
      </c>
      <c r="I93" s="303" t="s">
        <v>921</v>
      </c>
      <c r="J93" s="303"/>
      <c r="K93" s="317"/>
    </row>
    <row r="94" s="1" customFormat="1" ht="15" customHeight="1">
      <c r="B94" s="328"/>
      <c r="C94" s="303" t="s">
        <v>922</v>
      </c>
      <c r="D94" s="303"/>
      <c r="E94" s="303"/>
      <c r="F94" s="326" t="s">
        <v>889</v>
      </c>
      <c r="G94" s="327"/>
      <c r="H94" s="303" t="s">
        <v>923</v>
      </c>
      <c r="I94" s="303" t="s">
        <v>924</v>
      </c>
      <c r="J94" s="303"/>
      <c r="K94" s="317"/>
    </row>
    <row r="95" s="1" customFormat="1" ht="15" customHeight="1">
      <c r="B95" s="328"/>
      <c r="C95" s="303" t="s">
        <v>925</v>
      </c>
      <c r="D95" s="303"/>
      <c r="E95" s="303"/>
      <c r="F95" s="326" t="s">
        <v>889</v>
      </c>
      <c r="G95" s="327"/>
      <c r="H95" s="303" t="s">
        <v>925</v>
      </c>
      <c r="I95" s="303" t="s">
        <v>924</v>
      </c>
      <c r="J95" s="303"/>
      <c r="K95" s="317"/>
    </row>
    <row r="96" s="1" customFormat="1" ht="15" customHeight="1">
      <c r="B96" s="328"/>
      <c r="C96" s="303" t="s">
        <v>38</v>
      </c>
      <c r="D96" s="303"/>
      <c r="E96" s="303"/>
      <c r="F96" s="326" t="s">
        <v>889</v>
      </c>
      <c r="G96" s="327"/>
      <c r="H96" s="303" t="s">
        <v>926</v>
      </c>
      <c r="I96" s="303" t="s">
        <v>924</v>
      </c>
      <c r="J96" s="303"/>
      <c r="K96" s="317"/>
    </row>
    <row r="97" s="1" customFormat="1" ht="15" customHeight="1">
      <c r="B97" s="328"/>
      <c r="C97" s="303" t="s">
        <v>48</v>
      </c>
      <c r="D97" s="303"/>
      <c r="E97" s="303"/>
      <c r="F97" s="326" t="s">
        <v>889</v>
      </c>
      <c r="G97" s="327"/>
      <c r="H97" s="303" t="s">
        <v>927</v>
      </c>
      <c r="I97" s="303" t="s">
        <v>924</v>
      </c>
      <c r="J97" s="303"/>
      <c r="K97" s="317"/>
    </row>
    <row r="98" s="1" customFormat="1" ht="15" customHeight="1">
      <c r="B98" s="331"/>
      <c r="C98" s="332"/>
      <c r="D98" s="332"/>
      <c r="E98" s="332"/>
      <c r="F98" s="332"/>
      <c r="G98" s="332"/>
      <c r="H98" s="332"/>
      <c r="I98" s="332"/>
      <c r="J98" s="332"/>
      <c r="K98" s="333"/>
    </row>
    <row r="99" s="1" customFormat="1" ht="18.75" customHeight="1">
      <c r="B99" s="334"/>
      <c r="C99" s="335"/>
      <c r="D99" s="335"/>
      <c r="E99" s="335"/>
      <c r="F99" s="335"/>
      <c r="G99" s="335"/>
      <c r="H99" s="335"/>
      <c r="I99" s="335"/>
      <c r="J99" s="335"/>
      <c r="K99" s="334"/>
    </row>
    <row r="100" s="1" customFormat="1" ht="18.75" customHeight="1">
      <c r="B100" s="311"/>
      <c r="C100" s="311"/>
      <c r="D100" s="311"/>
      <c r="E100" s="311"/>
      <c r="F100" s="311"/>
      <c r="G100" s="311"/>
      <c r="H100" s="311"/>
      <c r="I100" s="311"/>
      <c r="J100" s="311"/>
      <c r="K100" s="311"/>
    </row>
    <row r="101" s="1" customFormat="1" ht="7.5" customHeight="1">
      <c r="B101" s="312"/>
      <c r="C101" s="313"/>
      <c r="D101" s="313"/>
      <c r="E101" s="313"/>
      <c r="F101" s="313"/>
      <c r="G101" s="313"/>
      <c r="H101" s="313"/>
      <c r="I101" s="313"/>
      <c r="J101" s="313"/>
      <c r="K101" s="314"/>
    </row>
    <row r="102" s="1" customFormat="1" ht="45" customHeight="1">
      <c r="B102" s="315"/>
      <c r="C102" s="316" t="s">
        <v>928</v>
      </c>
      <c r="D102" s="316"/>
      <c r="E102" s="316"/>
      <c r="F102" s="316"/>
      <c r="G102" s="316"/>
      <c r="H102" s="316"/>
      <c r="I102" s="316"/>
      <c r="J102" s="316"/>
      <c r="K102" s="317"/>
    </row>
    <row r="103" s="1" customFormat="1" ht="17.25" customHeight="1">
      <c r="B103" s="315"/>
      <c r="C103" s="318" t="s">
        <v>883</v>
      </c>
      <c r="D103" s="318"/>
      <c r="E103" s="318"/>
      <c r="F103" s="318" t="s">
        <v>884</v>
      </c>
      <c r="G103" s="319"/>
      <c r="H103" s="318" t="s">
        <v>54</v>
      </c>
      <c r="I103" s="318" t="s">
        <v>57</v>
      </c>
      <c r="J103" s="318" t="s">
        <v>885</v>
      </c>
      <c r="K103" s="317"/>
    </row>
    <row r="104" s="1" customFormat="1" ht="17.25" customHeight="1">
      <c r="B104" s="315"/>
      <c r="C104" s="320" t="s">
        <v>886</v>
      </c>
      <c r="D104" s="320"/>
      <c r="E104" s="320"/>
      <c r="F104" s="321" t="s">
        <v>887</v>
      </c>
      <c r="G104" s="322"/>
      <c r="H104" s="320"/>
      <c r="I104" s="320"/>
      <c r="J104" s="320" t="s">
        <v>888</v>
      </c>
      <c r="K104" s="317"/>
    </row>
    <row r="105" s="1" customFormat="1" ht="5.25" customHeight="1">
      <c r="B105" s="315"/>
      <c r="C105" s="318"/>
      <c r="D105" s="318"/>
      <c r="E105" s="318"/>
      <c r="F105" s="318"/>
      <c r="G105" s="336"/>
      <c r="H105" s="318"/>
      <c r="I105" s="318"/>
      <c r="J105" s="318"/>
      <c r="K105" s="317"/>
    </row>
    <row r="106" s="1" customFormat="1" ht="15" customHeight="1">
      <c r="B106" s="315"/>
      <c r="C106" s="303" t="s">
        <v>53</v>
      </c>
      <c r="D106" s="325"/>
      <c r="E106" s="325"/>
      <c r="F106" s="326" t="s">
        <v>889</v>
      </c>
      <c r="G106" s="303"/>
      <c r="H106" s="303" t="s">
        <v>929</v>
      </c>
      <c r="I106" s="303" t="s">
        <v>891</v>
      </c>
      <c r="J106" s="303">
        <v>20</v>
      </c>
      <c r="K106" s="317"/>
    </row>
    <row r="107" s="1" customFormat="1" ht="15" customHeight="1">
      <c r="B107" s="315"/>
      <c r="C107" s="303" t="s">
        <v>892</v>
      </c>
      <c r="D107" s="303"/>
      <c r="E107" s="303"/>
      <c r="F107" s="326" t="s">
        <v>889</v>
      </c>
      <c r="G107" s="303"/>
      <c r="H107" s="303" t="s">
        <v>929</v>
      </c>
      <c r="I107" s="303" t="s">
        <v>891</v>
      </c>
      <c r="J107" s="303">
        <v>120</v>
      </c>
      <c r="K107" s="317"/>
    </row>
    <row r="108" s="1" customFormat="1" ht="15" customHeight="1">
      <c r="B108" s="328"/>
      <c r="C108" s="303" t="s">
        <v>894</v>
      </c>
      <c r="D108" s="303"/>
      <c r="E108" s="303"/>
      <c r="F108" s="326" t="s">
        <v>895</v>
      </c>
      <c r="G108" s="303"/>
      <c r="H108" s="303" t="s">
        <v>929</v>
      </c>
      <c r="I108" s="303" t="s">
        <v>891</v>
      </c>
      <c r="J108" s="303">
        <v>50</v>
      </c>
      <c r="K108" s="317"/>
    </row>
    <row r="109" s="1" customFormat="1" ht="15" customHeight="1">
      <c r="B109" s="328"/>
      <c r="C109" s="303" t="s">
        <v>897</v>
      </c>
      <c r="D109" s="303"/>
      <c r="E109" s="303"/>
      <c r="F109" s="326" t="s">
        <v>889</v>
      </c>
      <c r="G109" s="303"/>
      <c r="H109" s="303" t="s">
        <v>929</v>
      </c>
      <c r="I109" s="303" t="s">
        <v>899</v>
      </c>
      <c r="J109" s="303"/>
      <c r="K109" s="317"/>
    </row>
    <row r="110" s="1" customFormat="1" ht="15" customHeight="1">
      <c r="B110" s="328"/>
      <c r="C110" s="303" t="s">
        <v>908</v>
      </c>
      <c r="D110" s="303"/>
      <c r="E110" s="303"/>
      <c r="F110" s="326" t="s">
        <v>895</v>
      </c>
      <c r="G110" s="303"/>
      <c r="H110" s="303" t="s">
        <v>929</v>
      </c>
      <c r="I110" s="303" t="s">
        <v>891</v>
      </c>
      <c r="J110" s="303">
        <v>50</v>
      </c>
      <c r="K110" s="317"/>
    </row>
    <row r="111" s="1" customFormat="1" ht="15" customHeight="1">
      <c r="B111" s="328"/>
      <c r="C111" s="303" t="s">
        <v>916</v>
      </c>
      <c r="D111" s="303"/>
      <c r="E111" s="303"/>
      <c r="F111" s="326" t="s">
        <v>895</v>
      </c>
      <c r="G111" s="303"/>
      <c r="H111" s="303" t="s">
        <v>929</v>
      </c>
      <c r="I111" s="303" t="s">
        <v>891</v>
      </c>
      <c r="J111" s="303">
        <v>50</v>
      </c>
      <c r="K111" s="317"/>
    </row>
    <row r="112" s="1" customFormat="1" ht="15" customHeight="1">
      <c r="B112" s="328"/>
      <c r="C112" s="303" t="s">
        <v>914</v>
      </c>
      <c r="D112" s="303"/>
      <c r="E112" s="303"/>
      <c r="F112" s="326" t="s">
        <v>895</v>
      </c>
      <c r="G112" s="303"/>
      <c r="H112" s="303" t="s">
        <v>929</v>
      </c>
      <c r="I112" s="303" t="s">
        <v>891</v>
      </c>
      <c r="J112" s="303">
        <v>50</v>
      </c>
      <c r="K112" s="317"/>
    </row>
    <row r="113" s="1" customFormat="1" ht="15" customHeight="1">
      <c r="B113" s="328"/>
      <c r="C113" s="303" t="s">
        <v>53</v>
      </c>
      <c r="D113" s="303"/>
      <c r="E113" s="303"/>
      <c r="F113" s="326" t="s">
        <v>889</v>
      </c>
      <c r="G113" s="303"/>
      <c r="H113" s="303" t="s">
        <v>930</v>
      </c>
      <c r="I113" s="303" t="s">
        <v>891</v>
      </c>
      <c r="J113" s="303">
        <v>20</v>
      </c>
      <c r="K113" s="317"/>
    </row>
    <row r="114" s="1" customFormat="1" ht="15" customHeight="1">
      <c r="B114" s="328"/>
      <c r="C114" s="303" t="s">
        <v>931</v>
      </c>
      <c r="D114" s="303"/>
      <c r="E114" s="303"/>
      <c r="F114" s="326" t="s">
        <v>889</v>
      </c>
      <c r="G114" s="303"/>
      <c r="H114" s="303" t="s">
        <v>932</v>
      </c>
      <c r="I114" s="303" t="s">
        <v>891</v>
      </c>
      <c r="J114" s="303">
        <v>120</v>
      </c>
      <c r="K114" s="317"/>
    </row>
    <row r="115" s="1" customFormat="1" ht="15" customHeight="1">
      <c r="B115" s="328"/>
      <c r="C115" s="303" t="s">
        <v>38</v>
      </c>
      <c r="D115" s="303"/>
      <c r="E115" s="303"/>
      <c r="F115" s="326" t="s">
        <v>889</v>
      </c>
      <c r="G115" s="303"/>
      <c r="H115" s="303" t="s">
        <v>933</v>
      </c>
      <c r="I115" s="303" t="s">
        <v>924</v>
      </c>
      <c r="J115" s="303"/>
      <c r="K115" s="317"/>
    </row>
    <row r="116" s="1" customFormat="1" ht="15" customHeight="1">
      <c r="B116" s="328"/>
      <c r="C116" s="303" t="s">
        <v>48</v>
      </c>
      <c r="D116" s="303"/>
      <c r="E116" s="303"/>
      <c r="F116" s="326" t="s">
        <v>889</v>
      </c>
      <c r="G116" s="303"/>
      <c r="H116" s="303" t="s">
        <v>934</v>
      </c>
      <c r="I116" s="303" t="s">
        <v>924</v>
      </c>
      <c r="J116" s="303"/>
      <c r="K116" s="317"/>
    </row>
    <row r="117" s="1" customFormat="1" ht="15" customHeight="1">
      <c r="B117" s="328"/>
      <c r="C117" s="303" t="s">
        <v>57</v>
      </c>
      <c r="D117" s="303"/>
      <c r="E117" s="303"/>
      <c r="F117" s="326" t="s">
        <v>889</v>
      </c>
      <c r="G117" s="303"/>
      <c r="H117" s="303" t="s">
        <v>935</v>
      </c>
      <c r="I117" s="303" t="s">
        <v>936</v>
      </c>
      <c r="J117" s="303"/>
      <c r="K117" s="317"/>
    </row>
    <row r="118" s="1" customFormat="1" ht="15" customHeight="1">
      <c r="B118" s="331"/>
      <c r="C118" s="337"/>
      <c r="D118" s="337"/>
      <c r="E118" s="337"/>
      <c r="F118" s="337"/>
      <c r="G118" s="337"/>
      <c r="H118" s="337"/>
      <c r="I118" s="337"/>
      <c r="J118" s="337"/>
      <c r="K118" s="333"/>
    </row>
    <row r="119" s="1" customFormat="1" ht="18.75" customHeight="1">
      <c r="B119" s="338"/>
      <c r="C119" s="339"/>
      <c r="D119" s="339"/>
      <c r="E119" s="339"/>
      <c r="F119" s="340"/>
      <c r="G119" s="339"/>
      <c r="H119" s="339"/>
      <c r="I119" s="339"/>
      <c r="J119" s="339"/>
      <c r="K119" s="338"/>
    </row>
    <row r="120" s="1" customFormat="1" ht="18.75" customHeight="1">
      <c r="B120" s="311"/>
      <c r="C120" s="311"/>
      <c r="D120" s="311"/>
      <c r="E120" s="311"/>
      <c r="F120" s="311"/>
      <c r="G120" s="311"/>
      <c r="H120" s="311"/>
      <c r="I120" s="311"/>
      <c r="J120" s="311"/>
      <c r="K120" s="311"/>
    </row>
    <row r="121" s="1" customFormat="1" ht="7.5" customHeight="1">
      <c r="B121" s="341"/>
      <c r="C121" s="342"/>
      <c r="D121" s="342"/>
      <c r="E121" s="342"/>
      <c r="F121" s="342"/>
      <c r="G121" s="342"/>
      <c r="H121" s="342"/>
      <c r="I121" s="342"/>
      <c r="J121" s="342"/>
      <c r="K121" s="343"/>
    </row>
    <row r="122" s="1" customFormat="1" ht="45" customHeight="1">
      <c r="B122" s="344"/>
      <c r="C122" s="294" t="s">
        <v>937</v>
      </c>
      <c r="D122" s="294"/>
      <c r="E122" s="294"/>
      <c r="F122" s="294"/>
      <c r="G122" s="294"/>
      <c r="H122" s="294"/>
      <c r="I122" s="294"/>
      <c r="J122" s="294"/>
      <c r="K122" s="345"/>
    </row>
    <row r="123" s="1" customFormat="1" ht="17.25" customHeight="1">
      <c r="B123" s="346"/>
      <c r="C123" s="318" t="s">
        <v>883</v>
      </c>
      <c r="D123" s="318"/>
      <c r="E123" s="318"/>
      <c r="F123" s="318" t="s">
        <v>884</v>
      </c>
      <c r="G123" s="319"/>
      <c r="H123" s="318" t="s">
        <v>54</v>
      </c>
      <c r="I123" s="318" t="s">
        <v>57</v>
      </c>
      <c r="J123" s="318" t="s">
        <v>885</v>
      </c>
      <c r="K123" s="347"/>
    </row>
    <row r="124" s="1" customFormat="1" ht="17.25" customHeight="1">
      <c r="B124" s="346"/>
      <c r="C124" s="320" t="s">
        <v>886</v>
      </c>
      <c r="D124" s="320"/>
      <c r="E124" s="320"/>
      <c r="F124" s="321" t="s">
        <v>887</v>
      </c>
      <c r="G124" s="322"/>
      <c r="H124" s="320"/>
      <c r="I124" s="320"/>
      <c r="J124" s="320" t="s">
        <v>888</v>
      </c>
      <c r="K124" s="347"/>
    </row>
    <row r="125" s="1" customFormat="1" ht="5.25" customHeight="1">
      <c r="B125" s="348"/>
      <c r="C125" s="323"/>
      <c r="D125" s="323"/>
      <c r="E125" s="323"/>
      <c r="F125" s="323"/>
      <c r="G125" s="349"/>
      <c r="H125" s="323"/>
      <c r="I125" s="323"/>
      <c r="J125" s="323"/>
      <c r="K125" s="350"/>
    </row>
    <row r="126" s="1" customFormat="1" ht="15" customHeight="1">
      <c r="B126" s="348"/>
      <c r="C126" s="303" t="s">
        <v>892</v>
      </c>
      <c r="D126" s="325"/>
      <c r="E126" s="325"/>
      <c r="F126" s="326" t="s">
        <v>889</v>
      </c>
      <c r="G126" s="303"/>
      <c r="H126" s="303" t="s">
        <v>929</v>
      </c>
      <c r="I126" s="303" t="s">
        <v>891</v>
      </c>
      <c r="J126" s="303">
        <v>120</v>
      </c>
      <c r="K126" s="351"/>
    </row>
    <row r="127" s="1" customFormat="1" ht="15" customHeight="1">
      <c r="B127" s="348"/>
      <c r="C127" s="303" t="s">
        <v>938</v>
      </c>
      <c r="D127" s="303"/>
      <c r="E127" s="303"/>
      <c r="F127" s="326" t="s">
        <v>889</v>
      </c>
      <c r="G127" s="303"/>
      <c r="H127" s="303" t="s">
        <v>939</v>
      </c>
      <c r="I127" s="303" t="s">
        <v>891</v>
      </c>
      <c r="J127" s="303" t="s">
        <v>940</v>
      </c>
      <c r="K127" s="351"/>
    </row>
    <row r="128" s="1" customFormat="1" ht="15" customHeight="1">
      <c r="B128" s="348"/>
      <c r="C128" s="303" t="s">
        <v>837</v>
      </c>
      <c r="D128" s="303"/>
      <c r="E128" s="303"/>
      <c r="F128" s="326" t="s">
        <v>889</v>
      </c>
      <c r="G128" s="303"/>
      <c r="H128" s="303" t="s">
        <v>941</v>
      </c>
      <c r="I128" s="303" t="s">
        <v>891</v>
      </c>
      <c r="J128" s="303" t="s">
        <v>940</v>
      </c>
      <c r="K128" s="351"/>
    </row>
    <row r="129" s="1" customFormat="1" ht="15" customHeight="1">
      <c r="B129" s="348"/>
      <c r="C129" s="303" t="s">
        <v>900</v>
      </c>
      <c r="D129" s="303"/>
      <c r="E129" s="303"/>
      <c r="F129" s="326" t="s">
        <v>895</v>
      </c>
      <c r="G129" s="303"/>
      <c r="H129" s="303" t="s">
        <v>901</v>
      </c>
      <c r="I129" s="303" t="s">
        <v>891</v>
      </c>
      <c r="J129" s="303">
        <v>15</v>
      </c>
      <c r="K129" s="351"/>
    </row>
    <row r="130" s="1" customFormat="1" ht="15" customHeight="1">
      <c r="B130" s="348"/>
      <c r="C130" s="329" t="s">
        <v>902</v>
      </c>
      <c r="D130" s="329"/>
      <c r="E130" s="329"/>
      <c r="F130" s="330" t="s">
        <v>895</v>
      </c>
      <c r="G130" s="329"/>
      <c r="H130" s="329" t="s">
        <v>903</v>
      </c>
      <c r="I130" s="329" t="s">
        <v>891</v>
      </c>
      <c r="J130" s="329">
        <v>15</v>
      </c>
      <c r="K130" s="351"/>
    </row>
    <row r="131" s="1" customFormat="1" ht="15" customHeight="1">
      <c r="B131" s="348"/>
      <c r="C131" s="329" t="s">
        <v>904</v>
      </c>
      <c r="D131" s="329"/>
      <c r="E131" s="329"/>
      <c r="F131" s="330" t="s">
        <v>895</v>
      </c>
      <c r="G131" s="329"/>
      <c r="H131" s="329" t="s">
        <v>905</v>
      </c>
      <c r="I131" s="329" t="s">
        <v>891</v>
      </c>
      <c r="J131" s="329">
        <v>20</v>
      </c>
      <c r="K131" s="351"/>
    </row>
    <row r="132" s="1" customFormat="1" ht="15" customHeight="1">
      <c r="B132" s="348"/>
      <c r="C132" s="329" t="s">
        <v>906</v>
      </c>
      <c r="D132" s="329"/>
      <c r="E132" s="329"/>
      <c r="F132" s="330" t="s">
        <v>895</v>
      </c>
      <c r="G132" s="329"/>
      <c r="H132" s="329" t="s">
        <v>907</v>
      </c>
      <c r="I132" s="329" t="s">
        <v>891</v>
      </c>
      <c r="J132" s="329">
        <v>20</v>
      </c>
      <c r="K132" s="351"/>
    </row>
    <row r="133" s="1" customFormat="1" ht="15" customHeight="1">
      <c r="B133" s="348"/>
      <c r="C133" s="303" t="s">
        <v>894</v>
      </c>
      <c r="D133" s="303"/>
      <c r="E133" s="303"/>
      <c r="F133" s="326" t="s">
        <v>895</v>
      </c>
      <c r="G133" s="303"/>
      <c r="H133" s="303" t="s">
        <v>929</v>
      </c>
      <c r="I133" s="303" t="s">
        <v>891</v>
      </c>
      <c r="J133" s="303">
        <v>50</v>
      </c>
      <c r="K133" s="351"/>
    </row>
    <row r="134" s="1" customFormat="1" ht="15" customHeight="1">
      <c r="B134" s="348"/>
      <c r="C134" s="303" t="s">
        <v>908</v>
      </c>
      <c r="D134" s="303"/>
      <c r="E134" s="303"/>
      <c r="F134" s="326" t="s">
        <v>895</v>
      </c>
      <c r="G134" s="303"/>
      <c r="H134" s="303" t="s">
        <v>929</v>
      </c>
      <c r="I134" s="303" t="s">
        <v>891</v>
      </c>
      <c r="J134" s="303">
        <v>50</v>
      </c>
      <c r="K134" s="351"/>
    </row>
    <row r="135" s="1" customFormat="1" ht="15" customHeight="1">
      <c r="B135" s="348"/>
      <c r="C135" s="303" t="s">
        <v>914</v>
      </c>
      <c r="D135" s="303"/>
      <c r="E135" s="303"/>
      <c r="F135" s="326" t="s">
        <v>895</v>
      </c>
      <c r="G135" s="303"/>
      <c r="H135" s="303" t="s">
        <v>929</v>
      </c>
      <c r="I135" s="303" t="s">
        <v>891</v>
      </c>
      <c r="J135" s="303">
        <v>50</v>
      </c>
      <c r="K135" s="351"/>
    </row>
    <row r="136" s="1" customFormat="1" ht="15" customHeight="1">
      <c r="B136" s="348"/>
      <c r="C136" s="303" t="s">
        <v>916</v>
      </c>
      <c r="D136" s="303"/>
      <c r="E136" s="303"/>
      <c r="F136" s="326" t="s">
        <v>895</v>
      </c>
      <c r="G136" s="303"/>
      <c r="H136" s="303" t="s">
        <v>929</v>
      </c>
      <c r="I136" s="303" t="s">
        <v>891</v>
      </c>
      <c r="J136" s="303">
        <v>50</v>
      </c>
      <c r="K136" s="351"/>
    </row>
    <row r="137" s="1" customFormat="1" ht="15" customHeight="1">
      <c r="B137" s="348"/>
      <c r="C137" s="303" t="s">
        <v>917</v>
      </c>
      <c r="D137" s="303"/>
      <c r="E137" s="303"/>
      <c r="F137" s="326" t="s">
        <v>895</v>
      </c>
      <c r="G137" s="303"/>
      <c r="H137" s="303" t="s">
        <v>942</v>
      </c>
      <c r="I137" s="303" t="s">
        <v>891</v>
      </c>
      <c r="J137" s="303">
        <v>255</v>
      </c>
      <c r="K137" s="351"/>
    </row>
    <row r="138" s="1" customFormat="1" ht="15" customHeight="1">
      <c r="B138" s="348"/>
      <c r="C138" s="303" t="s">
        <v>919</v>
      </c>
      <c r="D138" s="303"/>
      <c r="E138" s="303"/>
      <c r="F138" s="326" t="s">
        <v>889</v>
      </c>
      <c r="G138" s="303"/>
      <c r="H138" s="303" t="s">
        <v>943</v>
      </c>
      <c r="I138" s="303" t="s">
        <v>921</v>
      </c>
      <c r="J138" s="303"/>
      <c r="K138" s="351"/>
    </row>
    <row r="139" s="1" customFormat="1" ht="15" customHeight="1">
      <c r="B139" s="348"/>
      <c r="C139" s="303" t="s">
        <v>922</v>
      </c>
      <c r="D139" s="303"/>
      <c r="E139" s="303"/>
      <c r="F139" s="326" t="s">
        <v>889</v>
      </c>
      <c r="G139" s="303"/>
      <c r="H139" s="303" t="s">
        <v>944</v>
      </c>
      <c r="I139" s="303" t="s">
        <v>924</v>
      </c>
      <c r="J139" s="303"/>
      <c r="K139" s="351"/>
    </row>
    <row r="140" s="1" customFormat="1" ht="15" customHeight="1">
      <c r="B140" s="348"/>
      <c r="C140" s="303" t="s">
        <v>925</v>
      </c>
      <c r="D140" s="303"/>
      <c r="E140" s="303"/>
      <c r="F140" s="326" t="s">
        <v>889</v>
      </c>
      <c r="G140" s="303"/>
      <c r="H140" s="303" t="s">
        <v>925</v>
      </c>
      <c r="I140" s="303" t="s">
        <v>924</v>
      </c>
      <c r="J140" s="303"/>
      <c r="K140" s="351"/>
    </row>
    <row r="141" s="1" customFormat="1" ht="15" customHeight="1">
      <c r="B141" s="348"/>
      <c r="C141" s="303" t="s">
        <v>38</v>
      </c>
      <c r="D141" s="303"/>
      <c r="E141" s="303"/>
      <c r="F141" s="326" t="s">
        <v>889</v>
      </c>
      <c r="G141" s="303"/>
      <c r="H141" s="303" t="s">
        <v>945</v>
      </c>
      <c r="I141" s="303" t="s">
        <v>924</v>
      </c>
      <c r="J141" s="303"/>
      <c r="K141" s="351"/>
    </row>
    <row r="142" s="1" customFormat="1" ht="15" customHeight="1">
      <c r="B142" s="348"/>
      <c r="C142" s="303" t="s">
        <v>946</v>
      </c>
      <c r="D142" s="303"/>
      <c r="E142" s="303"/>
      <c r="F142" s="326" t="s">
        <v>889</v>
      </c>
      <c r="G142" s="303"/>
      <c r="H142" s="303" t="s">
        <v>947</v>
      </c>
      <c r="I142" s="303" t="s">
        <v>924</v>
      </c>
      <c r="J142" s="303"/>
      <c r="K142" s="351"/>
    </row>
    <row r="143" s="1" customFormat="1" ht="15" customHeight="1">
      <c r="B143" s="352"/>
      <c r="C143" s="353"/>
      <c r="D143" s="353"/>
      <c r="E143" s="353"/>
      <c r="F143" s="353"/>
      <c r="G143" s="353"/>
      <c r="H143" s="353"/>
      <c r="I143" s="353"/>
      <c r="J143" s="353"/>
      <c r="K143" s="354"/>
    </row>
    <row r="144" s="1" customFormat="1" ht="18.75" customHeight="1">
      <c r="B144" s="339"/>
      <c r="C144" s="339"/>
      <c r="D144" s="339"/>
      <c r="E144" s="339"/>
      <c r="F144" s="340"/>
      <c r="G144" s="339"/>
      <c r="H144" s="339"/>
      <c r="I144" s="339"/>
      <c r="J144" s="339"/>
      <c r="K144" s="339"/>
    </row>
    <row r="145" s="1" customFormat="1" ht="18.75" customHeight="1">
      <c r="B145" s="311"/>
      <c r="C145" s="311"/>
      <c r="D145" s="311"/>
      <c r="E145" s="311"/>
      <c r="F145" s="311"/>
      <c r="G145" s="311"/>
      <c r="H145" s="311"/>
      <c r="I145" s="311"/>
      <c r="J145" s="311"/>
      <c r="K145" s="311"/>
    </row>
    <row r="146" s="1" customFormat="1" ht="7.5" customHeight="1">
      <c r="B146" s="312"/>
      <c r="C146" s="313"/>
      <c r="D146" s="313"/>
      <c r="E146" s="313"/>
      <c r="F146" s="313"/>
      <c r="G146" s="313"/>
      <c r="H146" s="313"/>
      <c r="I146" s="313"/>
      <c r="J146" s="313"/>
      <c r="K146" s="314"/>
    </row>
    <row r="147" s="1" customFormat="1" ht="45" customHeight="1">
      <c r="B147" s="315"/>
      <c r="C147" s="316" t="s">
        <v>948</v>
      </c>
      <c r="D147" s="316"/>
      <c r="E147" s="316"/>
      <c r="F147" s="316"/>
      <c r="G147" s="316"/>
      <c r="H147" s="316"/>
      <c r="I147" s="316"/>
      <c r="J147" s="316"/>
      <c r="K147" s="317"/>
    </row>
    <row r="148" s="1" customFormat="1" ht="17.25" customHeight="1">
      <c r="B148" s="315"/>
      <c r="C148" s="318" t="s">
        <v>883</v>
      </c>
      <c r="D148" s="318"/>
      <c r="E148" s="318"/>
      <c r="F148" s="318" t="s">
        <v>884</v>
      </c>
      <c r="G148" s="319"/>
      <c r="H148" s="318" t="s">
        <v>54</v>
      </c>
      <c r="I148" s="318" t="s">
        <v>57</v>
      </c>
      <c r="J148" s="318" t="s">
        <v>885</v>
      </c>
      <c r="K148" s="317"/>
    </row>
    <row r="149" s="1" customFormat="1" ht="17.25" customHeight="1">
      <c r="B149" s="315"/>
      <c r="C149" s="320" t="s">
        <v>886</v>
      </c>
      <c r="D149" s="320"/>
      <c r="E149" s="320"/>
      <c r="F149" s="321" t="s">
        <v>887</v>
      </c>
      <c r="G149" s="322"/>
      <c r="H149" s="320"/>
      <c r="I149" s="320"/>
      <c r="J149" s="320" t="s">
        <v>888</v>
      </c>
      <c r="K149" s="317"/>
    </row>
    <row r="150" s="1" customFormat="1" ht="5.25" customHeight="1">
      <c r="B150" s="328"/>
      <c r="C150" s="323"/>
      <c r="D150" s="323"/>
      <c r="E150" s="323"/>
      <c r="F150" s="323"/>
      <c r="G150" s="324"/>
      <c r="H150" s="323"/>
      <c r="I150" s="323"/>
      <c r="J150" s="323"/>
      <c r="K150" s="351"/>
    </row>
    <row r="151" s="1" customFormat="1" ht="15" customHeight="1">
      <c r="B151" s="328"/>
      <c r="C151" s="355" t="s">
        <v>892</v>
      </c>
      <c r="D151" s="303"/>
      <c r="E151" s="303"/>
      <c r="F151" s="356" t="s">
        <v>889</v>
      </c>
      <c r="G151" s="303"/>
      <c r="H151" s="355" t="s">
        <v>929</v>
      </c>
      <c r="I151" s="355" t="s">
        <v>891</v>
      </c>
      <c r="J151" s="355">
        <v>120</v>
      </c>
      <c r="K151" s="351"/>
    </row>
    <row r="152" s="1" customFormat="1" ht="15" customHeight="1">
      <c r="B152" s="328"/>
      <c r="C152" s="355" t="s">
        <v>938</v>
      </c>
      <c r="D152" s="303"/>
      <c r="E152" s="303"/>
      <c r="F152" s="356" t="s">
        <v>889</v>
      </c>
      <c r="G152" s="303"/>
      <c r="H152" s="355" t="s">
        <v>949</v>
      </c>
      <c r="I152" s="355" t="s">
        <v>891</v>
      </c>
      <c r="J152" s="355" t="s">
        <v>940</v>
      </c>
      <c r="K152" s="351"/>
    </row>
    <row r="153" s="1" customFormat="1" ht="15" customHeight="1">
      <c r="B153" s="328"/>
      <c r="C153" s="355" t="s">
        <v>837</v>
      </c>
      <c r="D153" s="303"/>
      <c r="E153" s="303"/>
      <c r="F153" s="356" t="s">
        <v>889</v>
      </c>
      <c r="G153" s="303"/>
      <c r="H153" s="355" t="s">
        <v>950</v>
      </c>
      <c r="I153" s="355" t="s">
        <v>891</v>
      </c>
      <c r="J153" s="355" t="s">
        <v>940</v>
      </c>
      <c r="K153" s="351"/>
    </row>
    <row r="154" s="1" customFormat="1" ht="15" customHeight="1">
      <c r="B154" s="328"/>
      <c r="C154" s="355" t="s">
        <v>894</v>
      </c>
      <c r="D154" s="303"/>
      <c r="E154" s="303"/>
      <c r="F154" s="356" t="s">
        <v>895</v>
      </c>
      <c r="G154" s="303"/>
      <c r="H154" s="355" t="s">
        <v>929</v>
      </c>
      <c r="I154" s="355" t="s">
        <v>891</v>
      </c>
      <c r="J154" s="355">
        <v>50</v>
      </c>
      <c r="K154" s="351"/>
    </row>
    <row r="155" s="1" customFormat="1" ht="15" customHeight="1">
      <c r="B155" s="328"/>
      <c r="C155" s="355" t="s">
        <v>897</v>
      </c>
      <c r="D155" s="303"/>
      <c r="E155" s="303"/>
      <c r="F155" s="356" t="s">
        <v>889</v>
      </c>
      <c r="G155" s="303"/>
      <c r="H155" s="355" t="s">
        <v>929</v>
      </c>
      <c r="I155" s="355" t="s">
        <v>899</v>
      </c>
      <c r="J155" s="355"/>
      <c r="K155" s="351"/>
    </row>
    <row r="156" s="1" customFormat="1" ht="15" customHeight="1">
      <c r="B156" s="328"/>
      <c r="C156" s="355" t="s">
        <v>908</v>
      </c>
      <c r="D156" s="303"/>
      <c r="E156" s="303"/>
      <c r="F156" s="356" t="s">
        <v>895</v>
      </c>
      <c r="G156" s="303"/>
      <c r="H156" s="355" t="s">
        <v>929</v>
      </c>
      <c r="I156" s="355" t="s">
        <v>891</v>
      </c>
      <c r="J156" s="355">
        <v>50</v>
      </c>
      <c r="K156" s="351"/>
    </row>
    <row r="157" s="1" customFormat="1" ht="15" customHeight="1">
      <c r="B157" s="328"/>
      <c r="C157" s="355" t="s">
        <v>916</v>
      </c>
      <c r="D157" s="303"/>
      <c r="E157" s="303"/>
      <c r="F157" s="356" t="s">
        <v>895</v>
      </c>
      <c r="G157" s="303"/>
      <c r="H157" s="355" t="s">
        <v>929</v>
      </c>
      <c r="I157" s="355" t="s">
        <v>891</v>
      </c>
      <c r="J157" s="355">
        <v>50</v>
      </c>
      <c r="K157" s="351"/>
    </row>
    <row r="158" s="1" customFormat="1" ht="15" customHeight="1">
      <c r="B158" s="328"/>
      <c r="C158" s="355" t="s">
        <v>914</v>
      </c>
      <c r="D158" s="303"/>
      <c r="E158" s="303"/>
      <c r="F158" s="356" t="s">
        <v>895</v>
      </c>
      <c r="G158" s="303"/>
      <c r="H158" s="355" t="s">
        <v>929</v>
      </c>
      <c r="I158" s="355" t="s">
        <v>891</v>
      </c>
      <c r="J158" s="355">
        <v>50</v>
      </c>
      <c r="K158" s="351"/>
    </row>
    <row r="159" s="1" customFormat="1" ht="15" customHeight="1">
      <c r="B159" s="328"/>
      <c r="C159" s="355" t="s">
        <v>93</v>
      </c>
      <c r="D159" s="303"/>
      <c r="E159" s="303"/>
      <c r="F159" s="356" t="s">
        <v>889</v>
      </c>
      <c r="G159" s="303"/>
      <c r="H159" s="355" t="s">
        <v>951</v>
      </c>
      <c r="I159" s="355" t="s">
        <v>891</v>
      </c>
      <c r="J159" s="355" t="s">
        <v>952</v>
      </c>
      <c r="K159" s="351"/>
    </row>
    <row r="160" s="1" customFormat="1" ht="15" customHeight="1">
      <c r="B160" s="328"/>
      <c r="C160" s="355" t="s">
        <v>953</v>
      </c>
      <c r="D160" s="303"/>
      <c r="E160" s="303"/>
      <c r="F160" s="356" t="s">
        <v>889</v>
      </c>
      <c r="G160" s="303"/>
      <c r="H160" s="355" t="s">
        <v>954</v>
      </c>
      <c r="I160" s="355" t="s">
        <v>924</v>
      </c>
      <c r="J160" s="355"/>
      <c r="K160" s="351"/>
    </row>
    <row r="161" s="1" customFormat="1" ht="15" customHeight="1">
      <c r="B161" s="357"/>
      <c r="C161" s="337"/>
      <c r="D161" s="337"/>
      <c r="E161" s="337"/>
      <c r="F161" s="337"/>
      <c r="G161" s="337"/>
      <c r="H161" s="337"/>
      <c r="I161" s="337"/>
      <c r="J161" s="337"/>
      <c r="K161" s="358"/>
    </row>
    <row r="162" s="1" customFormat="1" ht="18.75" customHeight="1">
      <c r="B162" s="339"/>
      <c r="C162" s="349"/>
      <c r="D162" s="349"/>
      <c r="E162" s="349"/>
      <c r="F162" s="359"/>
      <c r="G162" s="349"/>
      <c r="H162" s="349"/>
      <c r="I162" s="349"/>
      <c r="J162" s="349"/>
      <c r="K162" s="339"/>
    </row>
    <row r="163" s="1" customFormat="1" ht="18.75" customHeight="1">
      <c r="B163" s="311"/>
      <c r="C163" s="311"/>
      <c r="D163" s="311"/>
      <c r="E163" s="311"/>
      <c r="F163" s="311"/>
      <c r="G163" s="311"/>
      <c r="H163" s="311"/>
      <c r="I163" s="311"/>
      <c r="J163" s="311"/>
      <c r="K163" s="311"/>
    </row>
    <row r="164" s="1" customFormat="1" ht="7.5" customHeight="1">
      <c r="B164" s="290"/>
      <c r="C164" s="291"/>
      <c r="D164" s="291"/>
      <c r="E164" s="291"/>
      <c r="F164" s="291"/>
      <c r="G164" s="291"/>
      <c r="H164" s="291"/>
      <c r="I164" s="291"/>
      <c r="J164" s="291"/>
      <c r="K164" s="292"/>
    </row>
    <row r="165" s="1" customFormat="1" ht="45" customHeight="1">
      <c r="B165" s="293"/>
      <c r="C165" s="294" t="s">
        <v>955</v>
      </c>
      <c r="D165" s="294"/>
      <c r="E165" s="294"/>
      <c r="F165" s="294"/>
      <c r="G165" s="294"/>
      <c r="H165" s="294"/>
      <c r="I165" s="294"/>
      <c r="J165" s="294"/>
      <c r="K165" s="295"/>
    </row>
    <row r="166" s="1" customFormat="1" ht="17.25" customHeight="1">
      <c r="B166" s="293"/>
      <c r="C166" s="318" t="s">
        <v>883</v>
      </c>
      <c r="D166" s="318"/>
      <c r="E166" s="318"/>
      <c r="F166" s="318" t="s">
        <v>884</v>
      </c>
      <c r="G166" s="360"/>
      <c r="H166" s="361" t="s">
        <v>54</v>
      </c>
      <c r="I166" s="361" t="s">
        <v>57</v>
      </c>
      <c r="J166" s="318" t="s">
        <v>885</v>
      </c>
      <c r="K166" s="295"/>
    </row>
    <row r="167" s="1" customFormat="1" ht="17.25" customHeight="1">
      <c r="B167" s="296"/>
      <c r="C167" s="320" t="s">
        <v>886</v>
      </c>
      <c r="D167" s="320"/>
      <c r="E167" s="320"/>
      <c r="F167" s="321" t="s">
        <v>887</v>
      </c>
      <c r="G167" s="362"/>
      <c r="H167" s="363"/>
      <c r="I167" s="363"/>
      <c r="J167" s="320" t="s">
        <v>888</v>
      </c>
      <c r="K167" s="298"/>
    </row>
    <row r="168" s="1" customFormat="1" ht="5.25" customHeight="1">
      <c r="B168" s="328"/>
      <c r="C168" s="323"/>
      <c r="D168" s="323"/>
      <c r="E168" s="323"/>
      <c r="F168" s="323"/>
      <c r="G168" s="324"/>
      <c r="H168" s="323"/>
      <c r="I168" s="323"/>
      <c r="J168" s="323"/>
      <c r="K168" s="351"/>
    </row>
    <row r="169" s="1" customFormat="1" ht="15" customHeight="1">
      <c r="B169" s="328"/>
      <c r="C169" s="303" t="s">
        <v>892</v>
      </c>
      <c r="D169" s="303"/>
      <c r="E169" s="303"/>
      <c r="F169" s="326" t="s">
        <v>889</v>
      </c>
      <c r="G169" s="303"/>
      <c r="H169" s="303" t="s">
        <v>929</v>
      </c>
      <c r="I169" s="303" t="s">
        <v>891</v>
      </c>
      <c r="J169" s="303">
        <v>120</v>
      </c>
      <c r="K169" s="351"/>
    </row>
    <row r="170" s="1" customFormat="1" ht="15" customHeight="1">
      <c r="B170" s="328"/>
      <c r="C170" s="303" t="s">
        <v>938</v>
      </c>
      <c r="D170" s="303"/>
      <c r="E170" s="303"/>
      <c r="F170" s="326" t="s">
        <v>889</v>
      </c>
      <c r="G170" s="303"/>
      <c r="H170" s="303" t="s">
        <v>939</v>
      </c>
      <c r="I170" s="303" t="s">
        <v>891</v>
      </c>
      <c r="J170" s="303" t="s">
        <v>940</v>
      </c>
      <c r="K170" s="351"/>
    </row>
    <row r="171" s="1" customFormat="1" ht="15" customHeight="1">
      <c r="B171" s="328"/>
      <c r="C171" s="303" t="s">
        <v>837</v>
      </c>
      <c r="D171" s="303"/>
      <c r="E171" s="303"/>
      <c r="F171" s="326" t="s">
        <v>889</v>
      </c>
      <c r="G171" s="303"/>
      <c r="H171" s="303" t="s">
        <v>956</v>
      </c>
      <c r="I171" s="303" t="s">
        <v>891</v>
      </c>
      <c r="J171" s="303" t="s">
        <v>940</v>
      </c>
      <c r="K171" s="351"/>
    </row>
    <row r="172" s="1" customFormat="1" ht="15" customHeight="1">
      <c r="B172" s="328"/>
      <c r="C172" s="303" t="s">
        <v>894</v>
      </c>
      <c r="D172" s="303"/>
      <c r="E172" s="303"/>
      <c r="F172" s="326" t="s">
        <v>895</v>
      </c>
      <c r="G172" s="303"/>
      <c r="H172" s="303" t="s">
        <v>956</v>
      </c>
      <c r="I172" s="303" t="s">
        <v>891</v>
      </c>
      <c r="J172" s="303">
        <v>50</v>
      </c>
      <c r="K172" s="351"/>
    </row>
    <row r="173" s="1" customFormat="1" ht="15" customHeight="1">
      <c r="B173" s="328"/>
      <c r="C173" s="303" t="s">
        <v>897</v>
      </c>
      <c r="D173" s="303"/>
      <c r="E173" s="303"/>
      <c r="F173" s="326" t="s">
        <v>889</v>
      </c>
      <c r="G173" s="303"/>
      <c r="H173" s="303" t="s">
        <v>956</v>
      </c>
      <c r="I173" s="303" t="s">
        <v>899</v>
      </c>
      <c r="J173" s="303"/>
      <c r="K173" s="351"/>
    </row>
    <row r="174" s="1" customFormat="1" ht="15" customHeight="1">
      <c r="B174" s="328"/>
      <c r="C174" s="303" t="s">
        <v>908</v>
      </c>
      <c r="D174" s="303"/>
      <c r="E174" s="303"/>
      <c r="F174" s="326" t="s">
        <v>895</v>
      </c>
      <c r="G174" s="303"/>
      <c r="H174" s="303" t="s">
        <v>956</v>
      </c>
      <c r="I174" s="303" t="s">
        <v>891</v>
      </c>
      <c r="J174" s="303">
        <v>50</v>
      </c>
      <c r="K174" s="351"/>
    </row>
    <row r="175" s="1" customFormat="1" ht="15" customHeight="1">
      <c r="B175" s="328"/>
      <c r="C175" s="303" t="s">
        <v>916</v>
      </c>
      <c r="D175" s="303"/>
      <c r="E175" s="303"/>
      <c r="F175" s="326" t="s">
        <v>895</v>
      </c>
      <c r="G175" s="303"/>
      <c r="H175" s="303" t="s">
        <v>956</v>
      </c>
      <c r="I175" s="303" t="s">
        <v>891</v>
      </c>
      <c r="J175" s="303">
        <v>50</v>
      </c>
      <c r="K175" s="351"/>
    </row>
    <row r="176" s="1" customFormat="1" ht="15" customHeight="1">
      <c r="B176" s="328"/>
      <c r="C176" s="303" t="s">
        <v>914</v>
      </c>
      <c r="D176" s="303"/>
      <c r="E176" s="303"/>
      <c r="F176" s="326" t="s">
        <v>895</v>
      </c>
      <c r="G176" s="303"/>
      <c r="H176" s="303" t="s">
        <v>956</v>
      </c>
      <c r="I176" s="303" t="s">
        <v>891</v>
      </c>
      <c r="J176" s="303">
        <v>50</v>
      </c>
      <c r="K176" s="351"/>
    </row>
    <row r="177" s="1" customFormat="1" ht="15" customHeight="1">
      <c r="B177" s="328"/>
      <c r="C177" s="303" t="s">
        <v>106</v>
      </c>
      <c r="D177" s="303"/>
      <c r="E177" s="303"/>
      <c r="F177" s="326" t="s">
        <v>889</v>
      </c>
      <c r="G177" s="303"/>
      <c r="H177" s="303" t="s">
        <v>957</v>
      </c>
      <c r="I177" s="303" t="s">
        <v>958</v>
      </c>
      <c r="J177" s="303"/>
      <c r="K177" s="351"/>
    </row>
    <row r="178" s="1" customFormat="1" ht="15" customHeight="1">
      <c r="B178" s="328"/>
      <c r="C178" s="303" t="s">
        <v>57</v>
      </c>
      <c r="D178" s="303"/>
      <c r="E178" s="303"/>
      <c r="F178" s="326" t="s">
        <v>889</v>
      </c>
      <c r="G178" s="303"/>
      <c r="H178" s="303" t="s">
        <v>959</v>
      </c>
      <c r="I178" s="303" t="s">
        <v>960</v>
      </c>
      <c r="J178" s="303">
        <v>1</v>
      </c>
      <c r="K178" s="351"/>
    </row>
    <row r="179" s="1" customFormat="1" ht="15" customHeight="1">
      <c r="B179" s="328"/>
      <c r="C179" s="303" t="s">
        <v>53</v>
      </c>
      <c r="D179" s="303"/>
      <c r="E179" s="303"/>
      <c r="F179" s="326" t="s">
        <v>889</v>
      </c>
      <c r="G179" s="303"/>
      <c r="H179" s="303" t="s">
        <v>961</v>
      </c>
      <c r="I179" s="303" t="s">
        <v>891</v>
      </c>
      <c r="J179" s="303">
        <v>20</v>
      </c>
      <c r="K179" s="351"/>
    </row>
    <row r="180" s="1" customFormat="1" ht="15" customHeight="1">
      <c r="B180" s="328"/>
      <c r="C180" s="303" t="s">
        <v>54</v>
      </c>
      <c r="D180" s="303"/>
      <c r="E180" s="303"/>
      <c r="F180" s="326" t="s">
        <v>889</v>
      </c>
      <c r="G180" s="303"/>
      <c r="H180" s="303" t="s">
        <v>962</v>
      </c>
      <c r="I180" s="303" t="s">
        <v>891</v>
      </c>
      <c r="J180" s="303">
        <v>255</v>
      </c>
      <c r="K180" s="351"/>
    </row>
    <row r="181" s="1" customFormat="1" ht="15" customHeight="1">
      <c r="B181" s="328"/>
      <c r="C181" s="303" t="s">
        <v>107</v>
      </c>
      <c r="D181" s="303"/>
      <c r="E181" s="303"/>
      <c r="F181" s="326" t="s">
        <v>889</v>
      </c>
      <c r="G181" s="303"/>
      <c r="H181" s="303" t="s">
        <v>853</v>
      </c>
      <c r="I181" s="303" t="s">
        <v>891</v>
      </c>
      <c r="J181" s="303">
        <v>10</v>
      </c>
      <c r="K181" s="351"/>
    </row>
    <row r="182" s="1" customFormat="1" ht="15" customHeight="1">
      <c r="B182" s="328"/>
      <c r="C182" s="303" t="s">
        <v>108</v>
      </c>
      <c r="D182" s="303"/>
      <c r="E182" s="303"/>
      <c r="F182" s="326" t="s">
        <v>889</v>
      </c>
      <c r="G182" s="303"/>
      <c r="H182" s="303" t="s">
        <v>963</v>
      </c>
      <c r="I182" s="303" t="s">
        <v>924</v>
      </c>
      <c r="J182" s="303"/>
      <c r="K182" s="351"/>
    </row>
    <row r="183" s="1" customFormat="1" ht="15" customHeight="1">
      <c r="B183" s="328"/>
      <c r="C183" s="303" t="s">
        <v>964</v>
      </c>
      <c r="D183" s="303"/>
      <c r="E183" s="303"/>
      <c r="F183" s="326" t="s">
        <v>889</v>
      </c>
      <c r="G183" s="303"/>
      <c r="H183" s="303" t="s">
        <v>965</v>
      </c>
      <c r="I183" s="303" t="s">
        <v>924</v>
      </c>
      <c r="J183" s="303"/>
      <c r="K183" s="351"/>
    </row>
    <row r="184" s="1" customFormat="1" ht="15" customHeight="1">
      <c r="B184" s="328"/>
      <c r="C184" s="303" t="s">
        <v>953</v>
      </c>
      <c r="D184" s="303"/>
      <c r="E184" s="303"/>
      <c r="F184" s="326" t="s">
        <v>889</v>
      </c>
      <c r="G184" s="303"/>
      <c r="H184" s="303" t="s">
        <v>966</v>
      </c>
      <c r="I184" s="303" t="s">
        <v>924</v>
      </c>
      <c r="J184" s="303"/>
      <c r="K184" s="351"/>
    </row>
    <row r="185" s="1" customFormat="1" ht="15" customHeight="1">
      <c r="B185" s="328"/>
      <c r="C185" s="303" t="s">
        <v>110</v>
      </c>
      <c r="D185" s="303"/>
      <c r="E185" s="303"/>
      <c r="F185" s="326" t="s">
        <v>895</v>
      </c>
      <c r="G185" s="303"/>
      <c r="H185" s="303" t="s">
        <v>967</v>
      </c>
      <c r="I185" s="303" t="s">
        <v>891</v>
      </c>
      <c r="J185" s="303">
        <v>50</v>
      </c>
      <c r="K185" s="351"/>
    </row>
    <row r="186" s="1" customFormat="1" ht="15" customHeight="1">
      <c r="B186" s="328"/>
      <c r="C186" s="303" t="s">
        <v>968</v>
      </c>
      <c r="D186" s="303"/>
      <c r="E186" s="303"/>
      <c r="F186" s="326" t="s">
        <v>895</v>
      </c>
      <c r="G186" s="303"/>
      <c r="H186" s="303" t="s">
        <v>969</v>
      </c>
      <c r="I186" s="303" t="s">
        <v>970</v>
      </c>
      <c r="J186" s="303"/>
      <c r="K186" s="351"/>
    </row>
    <row r="187" s="1" customFormat="1" ht="15" customHeight="1">
      <c r="B187" s="328"/>
      <c r="C187" s="303" t="s">
        <v>971</v>
      </c>
      <c r="D187" s="303"/>
      <c r="E187" s="303"/>
      <c r="F187" s="326" t="s">
        <v>895</v>
      </c>
      <c r="G187" s="303"/>
      <c r="H187" s="303" t="s">
        <v>972</v>
      </c>
      <c r="I187" s="303" t="s">
        <v>970</v>
      </c>
      <c r="J187" s="303"/>
      <c r="K187" s="351"/>
    </row>
    <row r="188" s="1" customFormat="1" ht="15" customHeight="1">
      <c r="B188" s="328"/>
      <c r="C188" s="303" t="s">
        <v>973</v>
      </c>
      <c r="D188" s="303"/>
      <c r="E188" s="303"/>
      <c r="F188" s="326" t="s">
        <v>895</v>
      </c>
      <c r="G188" s="303"/>
      <c r="H188" s="303" t="s">
        <v>974</v>
      </c>
      <c r="I188" s="303" t="s">
        <v>970</v>
      </c>
      <c r="J188" s="303"/>
      <c r="K188" s="351"/>
    </row>
    <row r="189" s="1" customFormat="1" ht="15" customHeight="1">
      <c r="B189" s="328"/>
      <c r="C189" s="364" t="s">
        <v>975</v>
      </c>
      <c r="D189" s="303"/>
      <c r="E189" s="303"/>
      <c r="F189" s="326" t="s">
        <v>895</v>
      </c>
      <c r="G189" s="303"/>
      <c r="H189" s="303" t="s">
        <v>976</v>
      </c>
      <c r="I189" s="303" t="s">
        <v>977</v>
      </c>
      <c r="J189" s="365" t="s">
        <v>978</v>
      </c>
      <c r="K189" s="351"/>
    </row>
    <row r="190" s="18" customFormat="1" ht="15" customHeight="1">
      <c r="B190" s="366"/>
      <c r="C190" s="367" t="s">
        <v>979</v>
      </c>
      <c r="D190" s="368"/>
      <c r="E190" s="368"/>
      <c r="F190" s="369" t="s">
        <v>895</v>
      </c>
      <c r="G190" s="368"/>
      <c r="H190" s="368" t="s">
        <v>980</v>
      </c>
      <c r="I190" s="368" t="s">
        <v>977</v>
      </c>
      <c r="J190" s="370" t="s">
        <v>978</v>
      </c>
      <c r="K190" s="371"/>
    </row>
    <row r="191" s="1" customFormat="1" ht="15" customHeight="1">
      <c r="B191" s="328"/>
      <c r="C191" s="364" t="s">
        <v>42</v>
      </c>
      <c r="D191" s="303"/>
      <c r="E191" s="303"/>
      <c r="F191" s="326" t="s">
        <v>889</v>
      </c>
      <c r="G191" s="303"/>
      <c r="H191" s="300" t="s">
        <v>981</v>
      </c>
      <c r="I191" s="303" t="s">
        <v>982</v>
      </c>
      <c r="J191" s="303"/>
      <c r="K191" s="351"/>
    </row>
    <row r="192" s="1" customFormat="1" ht="15" customHeight="1">
      <c r="B192" s="328"/>
      <c r="C192" s="364" t="s">
        <v>983</v>
      </c>
      <c r="D192" s="303"/>
      <c r="E192" s="303"/>
      <c r="F192" s="326" t="s">
        <v>889</v>
      </c>
      <c r="G192" s="303"/>
      <c r="H192" s="303" t="s">
        <v>984</v>
      </c>
      <c r="I192" s="303" t="s">
        <v>924</v>
      </c>
      <c r="J192" s="303"/>
      <c r="K192" s="351"/>
    </row>
    <row r="193" s="1" customFormat="1" ht="15" customHeight="1">
      <c r="B193" s="328"/>
      <c r="C193" s="364" t="s">
        <v>985</v>
      </c>
      <c r="D193" s="303"/>
      <c r="E193" s="303"/>
      <c r="F193" s="326" t="s">
        <v>889</v>
      </c>
      <c r="G193" s="303"/>
      <c r="H193" s="303" t="s">
        <v>986</v>
      </c>
      <c r="I193" s="303" t="s">
        <v>924</v>
      </c>
      <c r="J193" s="303"/>
      <c r="K193" s="351"/>
    </row>
    <row r="194" s="1" customFormat="1" ht="15" customHeight="1">
      <c r="B194" s="328"/>
      <c r="C194" s="364" t="s">
        <v>987</v>
      </c>
      <c r="D194" s="303"/>
      <c r="E194" s="303"/>
      <c r="F194" s="326" t="s">
        <v>895</v>
      </c>
      <c r="G194" s="303"/>
      <c r="H194" s="303" t="s">
        <v>988</v>
      </c>
      <c r="I194" s="303" t="s">
        <v>924</v>
      </c>
      <c r="J194" s="303"/>
      <c r="K194" s="351"/>
    </row>
    <row r="195" s="1" customFormat="1" ht="15" customHeight="1">
      <c r="B195" s="357"/>
      <c r="C195" s="372"/>
      <c r="D195" s="337"/>
      <c r="E195" s="337"/>
      <c r="F195" s="337"/>
      <c r="G195" s="337"/>
      <c r="H195" s="337"/>
      <c r="I195" s="337"/>
      <c r="J195" s="337"/>
      <c r="K195" s="358"/>
    </row>
    <row r="196" s="1" customFormat="1" ht="18.75" customHeight="1">
      <c r="B196" s="339"/>
      <c r="C196" s="349"/>
      <c r="D196" s="349"/>
      <c r="E196" s="349"/>
      <c r="F196" s="359"/>
      <c r="G196" s="349"/>
      <c r="H196" s="349"/>
      <c r="I196" s="349"/>
      <c r="J196" s="349"/>
      <c r="K196" s="339"/>
    </row>
    <row r="197" s="1" customFormat="1" ht="18.75" customHeight="1">
      <c r="B197" s="339"/>
      <c r="C197" s="349"/>
      <c r="D197" s="349"/>
      <c r="E197" s="349"/>
      <c r="F197" s="359"/>
      <c r="G197" s="349"/>
      <c r="H197" s="349"/>
      <c r="I197" s="349"/>
      <c r="J197" s="349"/>
      <c r="K197" s="339"/>
    </row>
    <row r="198" s="1" customFormat="1" ht="18.75" customHeight="1">
      <c r="B198" s="311"/>
      <c r="C198" s="311"/>
      <c r="D198" s="311"/>
      <c r="E198" s="311"/>
      <c r="F198" s="311"/>
      <c r="G198" s="311"/>
      <c r="H198" s="311"/>
      <c r="I198" s="311"/>
      <c r="J198" s="311"/>
      <c r="K198" s="311"/>
    </row>
    <row r="199" s="1" customFormat="1" ht="13.5">
      <c r="B199" s="290"/>
      <c r="C199" s="291"/>
      <c r="D199" s="291"/>
      <c r="E199" s="291"/>
      <c r="F199" s="291"/>
      <c r="G199" s="291"/>
      <c r="H199" s="291"/>
      <c r="I199" s="291"/>
      <c r="J199" s="291"/>
      <c r="K199" s="292"/>
    </row>
    <row r="200" s="1" customFormat="1" ht="21">
      <c r="B200" s="293"/>
      <c r="C200" s="294" t="s">
        <v>989</v>
      </c>
      <c r="D200" s="294"/>
      <c r="E200" s="294"/>
      <c r="F200" s="294"/>
      <c r="G200" s="294"/>
      <c r="H200" s="294"/>
      <c r="I200" s="294"/>
      <c r="J200" s="294"/>
      <c r="K200" s="295"/>
    </row>
    <row r="201" s="1" customFormat="1" ht="25.5" customHeight="1">
      <c r="B201" s="293"/>
      <c r="C201" s="373" t="s">
        <v>990</v>
      </c>
      <c r="D201" s="373"/>
      <c r="E201" s="373"/>
      <c r="F201" s="373" t="s">
        <v>991</v>
      </c>
      <c r="G201" s="374"/>
      <c r="H201" s="373" t="s">
        <v>992</v>
      </c>
      <c r="I201" s="373"/>
      <c r="J201" s="373"/>
      <c r="K201" s="295"/>
    </row>
    <row r="202" s="1" customFormat="1" ht="5.25" customHeight="1">
      <c r="B202" s="328"/>
      <c r="C202" s="323"/>
      <c r="D202" s="323"/>
      <c r="E202" s="323"/>
      <c r="F202" s="323"/>
      <c r="G202" s="349"/>
      <c r="H202" s="323"/>
      <c r="I202" s="323"/>
      <c r="J202" s="323"/>
      <c r="K202" s="351"/>
    </row>
    <row r="203" s="1" customFormat="1" ht="15" customHeight="1">
      <c r="B203" s="328"/>
      <c r="C203" s="303" t="s">
        <v>982</v>
      </c>
      <c r="D203" s="303"/>
      <c r="E203" s="303"/>
      <c r="F203" s="326" t="s">
        <v>43</v>
      </c>
      <c r="G203" s="303"/>
      <c r="H203" s="303" t="s">
        <v>993</v>
      </c>
      <c r="I203" s="303"/>
      <c r="J203" s="303"/>
      <c r="K203" s="351"/>
    </row>
    <row r="204" s="1" customFormat="1" ht="15" customHeight="1">
      <c r="B204" s="328"/>
      <c r="C204" s="303"/>
      <c r="D204" s="303"/>
      <c r="E204" s="303"/>
      <c r="F204" s="326" t="s">
        <v>44</v>
      </c>
      <c r="G204" s="303"/>
      <c r="H204" s="303" t="s">
        <v>994</v>
      </c>
      <c r="I204" s="303"/>
      <c r="J204" s="303"/>
      <c r="K204" s="351"/>
    </row>
    <row r="205" s="1" customFormat="1" ht="15" customHeight="1">
      <c r="B205" s="328"/>
      <c r="C205" s="303"/>
      <c r="D205" s="303"/>
      <c r="E205" s="303"/>
      <c r="F205" s="326" t="s">
        <v>47</v>
      </c>
      <c r="G205" s="303"/>
      <c r="H205" s="303" t="s">
        <v>995</v>
      </c>
      <c r="I205" s="303"/>
      <c r="J205" s="303"/>
      <c r="K205" s="351"/>
    </row>
    <row r="206" s="1" customFormat="1" ht="15" customHeight="1">
      <c r="B206" s="328"/>
      <c r="C206" s="303"/>
      <c r="D206" s="303"/>
      <c r="E206" s="303"/>
      <c r="F206" s="326" t="s">
        <v>45</v>
      </c>
      <c r="G206" s="303"/>
      <c r="H206" s="303" t="s">
        <v>996</v>
      </c>
      <c r="I206" s="303"/>
      <c r="J206" s="303"/>
      <c r="K206" s="351"/>
    </row>
    <row r="207" s="1" customFormat="1" ht="15" customHeight="1">
      <c r="B207" s="328"/>
      <c r="C207" s="303"/>
      <c r="D207" s="303"/>
      <c r="E207" s="303"/>
      <c r="F207" s="326" t="s">
        <v>46</v>
      </c>
      <c r="G207" s="303"/>
      <c r="H207" s="303" t="s">
        <v>997</v>
      </c>
      <c r="I207" s="303"/>
      <c r="J207" s="303"/>
      <c r="K207" s="351"/>
    </row>
    <row r="208" s="1" customFormat="1" ht="15" customHeight="1">
      <c r="B208" s="328"/>
      <c r="C208" s="303"/>
      <c r="D208" s="303"/>
      <c r="E208" s="303"/>
      <c r="F208" s="326"/>
      <c r="G208" s="303"/>
      <c r="H208" s="303"/>
      <c r="I208" s="303"/>
      <c r="J208" s="303"/>
      <c r="K208" s="351"/>
    </row>
    <row r="209" s="1" customFormat="1" ht="15" customHeight="1">
      <c r="B209" s="328"/>
      <c r="C209" s="303" t="s">
        <v>936</v>
      </c>
      <c r="D209" s="303"/>
      <c r="E209" s="303"/>
      <c r="F209" s="326" t="s">
        <v>79</v>
      </c>
      <c r="G209" s="303"/>
      <c r="H209" s="303" t="s">
        <v>998</v>
      </c>
      <c r="I209" s="303"/>
      <c r="J209" s="303"/>
      <c r="K209" s="351"/>
    </row>
    <row r="210" s="1" customFormat="1" ht="15" customHeight="1">
      <c r="B210" s="328"/>
      <c r="C210" s="303"/>
      <c r="D210" s="303"/>
      <c r="E210" s="303"/>
      <c r="F210" s="326" t="s">
        <v>832</v>
      </c>
      <c r="G210" s="303"/>
      <c r="H210" s="303" t="s">
        <v>833</v>
      </c>
      <c r="I210" s="303"/>
      <c r="J210" s="303"/>
      <c r="K210" s="351"/>
    </row>
    <row r="211" s="1" customFormat="1" ht="15" customHeight="1">
      <c r="B211" s="328"/>
      <c r="C211" s="303"/>
      <c r="D211" s="303"/>
      <c r="E211" s="303"/>
      <c r="F211" s="326" t="s">
        <v>830</v>
      </c>
      <c r="G211" s="303"/>
      <c r="H211" s="303" t="s">
        <v>999</v>
      </c>
      <c r="I211" s="303"/>
      <c r="J211" s="303"/>
      <c r="K211" s="351"/>
    </row>
    <row r="212" s="1" customFormat="1" ht="15" customHeight="1">
      <c r="B212" s="375"/>
      <c r="C212" s="303"/>
      <c r="D212" s="303"/>
      <c r="E212" s="303"/>
      <c r="F212" s="326" t="s">
        <v>86</v>
      </c>
      <c r="G212" s="364"/>
      <c r="H212" s="355" t="s">
        <v>834</v>
      </c>
      <c r="I212" s="355"/>
      <c r="J212" s="355"/>
      <c r="K212" s="376"/>
    </row>
    <row r="213" s="1" customFormat="1" ht="15" customHeight="1">
      <c r="B213" s="375"/>
      <c r="C213" s="303"/>
      <c r="D213" s="303"/>
      <c r="E213" s="303"/>
      <c r="F213" s="326" t="s">
        <v>835</v>
      </c>
      <c r="G213" s="364"/>
      <c r="H213" s="355" t="s">
        <v>1000</v>
      </c>
      <c r="I213" s="355"/>
      <c r="J213" s="355"/>
      <c r="K213" s="376"/>
    </row>
    <row r="214" s="1" customFormat="1" ht="15" customHeight="1">
      <c r="B214" s="375"/>
      <c r="C214" s="303"/>
      <c r="D214" s="303"/>
      <c r="E214" s="303"/>
      <c r="F214" s="326"/>
      <c r="G214" s="364"/>
      <c r="H214" s="355"/>
      <c r="I214" s="355"/>
      <c r="J214" s="355"/>
      <c r="K214" s="376"/>
    </row>
    <row r="215" s="1" customFormat="1" ht="15" customHeight="1">
      <c r="B215" s="375"/>
      <c r="C215" s="303" t="s">
        <v>960</v>
      </c>
      <c r="D215" s="303"/>
      <c r="E215" s="303"/>
      <c r="F215" s="326">
        <v>1</v>
      </c>
      <c r="G215" s="364"/>
      <c r="H215" s="355" t="s">
        <v>1001</v>
      </c>
      <c r="I215" s="355"/>
      <c r="J215" s="355"/>
      <c r="K215" s="376"/>
    </row>
    <row r="216" s="1" customFormat="1" ht="15" customHeight="1">
      <c r="B216" s="375"/>
      <c r="C216" s="303"/>
      <c r="D216" s="303"/>
      <c r="E216" s="303"/>
      <c r="F216" s="326">
        <v>2</v>
      </c>
      <c r="G216" s="364"/>
      <c r="H216" s="355" t="s">
        <v>1002</v>
      </c>
      <c r="I216" s="355"/>
      <c r="J216" s="355"/>
      <c r="K216" s="376"/>
    </row>
    <row r="217" s="1" customFormat="1" ht="15" customHeight="1">
      <c r="B217" s="375"/>
      <c r="C217" s="303"/>
      <c r="D217" s="303"/>
      <c r="E217" s="303"/>
      <c r="F217" s="326">
        <v>3</v>
      </c>
      <c r="G217" s="364"/>
      <c r="H217" s="355" t="s">
        <v>1003</v>
      </c>
      <c r="I217" s="355"/>
      <c r="J217" s="355"/>
      <c r="K217" s="376"/>
    </row>
    <row r="218" s="1" customFormat="1" ht="15" customHeight="1">
      <c r="B218" s="375"/>
      <c r="C218" s="303"/>
      <c r="D218" s="303"/>
      <c r="E218" s="303"/>
      <c r="F218" s="326">
        <v>4</v>
      </c>
      <c r="G218" s="364"/>
      <c r="H218" s="355" t="s">
        <v>1004</v>
      </c>
      <c r="I218" s="355"/>
      <c r="J218" s="355"/>
      <c r="K218" s="376"/>
    </row>
    <row r="219" s="1" customFormat="1" ht="12.75" customHeight="1">
      <c r="B219" s="377"/>
      <c r="C219" s="378"/>
      <c r="D219" s="378"/>
      <c r="E219" s="378"/>
      <c r="F219" s="378"/>
      <c r="G219" s="378"/>
      <c r="H219" s="378"/>
      <c r="I219" s="378"/>
      <c r="J219" s="378"/>
      <c r="K219" s="379"/>
    </row>
  </sheetData>
  <sheetProtection autoFilter="0" deleteColumns="0" deleteRows="0" formatCells="0" formatColumns="0" formatRows="0" insertColumns="0" insertHyperlinks="0" insertRows="0" pivotTables="0" sort="0"/>
  <mergeCells count="77"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D47:J47"/>
    <mergeCell ref="E48:J48"/>
    <mergeCell ref="E49:J49"/>
    <mergeCell ref="E50:J50"/>
    <mergeCell ref="D51:J51"/>
    <mergeCell ref="C52:J52"/>
    <mergeCell ref="C3:J3"/>
    <mergeCell ref="C4:J4"/>
    <mergeCell ref="C6:J6"/>
    <mergeCell ref="C7:J7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102:J102"/>
    <mergeCell ref="C122:J122"/>
    <mergeCell ref="C147:J147"/>
    <mergeCell ref="C165:J165"/>
    <mergeCell ref="C200:J200"/>
    <mergeCell ref="H201:J201"/>
    <mergeCell ref="H203:J203"/>
    <mergeCell ref="H204:J204"/>
    <mergeCell ref="H205:J205"/>
    <mergeCell ref="H206:J206"/>
    <mergeCell ref="H207:J207"/>
    <mergeCell ref="H209:J209"/>
    <mergeCell ref="H211:J211"/>
    <mergeCell ref="H215:J215"/>
    <mergeCell ref="H217:J217"/>
    <mergeCell ref="H218:J218"/>
    <mergeCell ref="H216:J216"/>
    <mergeCell ref="H213:J213"/>
    <mergeCell ref="H212:J212"/>
    <mergeCell ref="H210:J210"/>
  </mergeCells>
  <pageMargins left="0.5902778" right="0.5902778" top="0.5902778" bottom="0.5902778" header="0" footer="0"/>
  <pageSetup r:id="rId1" paperSize="9" orientation="portrait" scale="77" fitToHeight="0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2026-02-24T07:41:31Z</dcterms:created>
  <dcterms:modified xsi:type="dcterms:W3CDTF">2026-02-24T07:41:36Z</dcterms:modified>
</cp:coreProperties>
</file>