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.1 - Stavební úpravy ob..." sheetId="2" r:id="rId2"/>
    <sheet name="01.2 - Zdravotechnické in..." sheetId="3" r:id="rId3"/>
    <sheet name="01.3 - Vytápění" sheetId="4" r:id="rId4"/>
    <sheet name="01.4 - Elektroinstalace" sheetId="5" r:id="rId5"/>
    <sheet name="01.5 - Vzduchotechnika" sheetId="6" r:id="rId6"/>
    <sheet name="02 - Parkoviště v areálu ..." sheetId="7" r:id="rId7"/>
    <sheet name="03 - Sklad u budovy Pyramidy" sheetId="8" r:id="rId8"/>
    <sheet name="VON - Vedlejší a ostatní ..." sheetId="9" r:id="rId9"/>
    <sheet name="Seznam figur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'01.1 - Stavební úpravy ob...'!$C$148:$K$1294</definedName>
    <definedName name="_xlnm.Print_Area" localSheetId="1">'01.1 - Stavební úpravy ob...'!$C$4:$J$76,'01.1 - Stavební úpravy ob...'!$C$82:$J$128,'01.1 - Stavební úpravy ob...'!$C$134:$K$1294</definedName>
    <definedName name="_xlnm.Print_Titles" localSheetId="1">'01.1 - Stavební úpravy ob...'!$148:$148</definedName>
    <definedName name="_xlnm._FilterDatabase" localSheetId="2" hidden="1">'01.2 - Zdravotechnické in...'!$C$134:$K$308</definedName>
    <definedName name="_xlnm.Print_Area" localSheetId="2">'01.2 - Zdravotechnické in...'!$C$4:$J$76,'01.2 - Zdravotechnické in...'!$C$82:$J$114,'01.2 - Zdravotechnické in...'!$C$120:$K$308</definedName>
    <definedName name="_xlnm.Print_Titles" localSheetId="2">'01.2 - Zdravotechnické in...'!$134:$134</definedName>
    <definedName name="_xlnm._FilterDatabase" localSheetId="3" hidden="1">'01.3 - Vytápění'!$C$125:$K$247</definedName>
    <definedName name="_xlnm.Print_Area" localSheetId="3">'01.3 - Vytápění'!$C$4:$J$76,'01.3 - Vytápění'!$C$82:$J$105,'01.3 - Vytápění'!$C$111:$K$247</definedName>
    <definedName name="_xlnm.Print_Titles" localSheetId="3">'01.3 - Vytápění'!$125:$125</definedName>
    <definedName name="_xlnm._FilterDatabase" localSheetId="4" hidden="1">'01.4 - Elektroinstalace'!$C$122:$K$258</definedName>
    <definedName name="_xlnm.Print_Area" localSheetId="4">'01.4 - Elektroinstalace'!$C$4:$J$76,'01.4 - Elektroinstalace'!$C$82:$J$102,'01.4 - Elektroinstalace'!$C$108:$K$258</definedName>
    <definedName name="_xlnm.Print_Titles" localSheetId="4">'01.4 - Elektroinstalace'!$122:$122</definedName>
    <definedName name="_xlnm._FilterDatabase" localSheetId="5" hidden="1">'01.5 - Vzduchotechnika'!$C$124:$K$208</definedName>
    <definedName name="_xlnm.Print_Area" localSheetId="5">'01.5 - Vzduchotechnika'!$C$4:$J$76,'01.5 - Vzduchotechnika'!$C$82:$J$104,'01.5 - Vzduchotechnika'!$C$110:$K$208</definedName>
    <definedName name="_xlnm.Print_Titles" localSheetId="5">'01.5 - Vzduchotechnika'!$124:$124</definedName>
    <definedName name="_xlnm._FilterDatabase" localSheetId="6" hidden="1">'02 - Parkoviště v areálu ...'!$C$117:$K$133</definedName>
    <definedName name="_xlnm.Print_Area" localSheetId="6">'02 - Parkoviště v areálu ...'!$C$4:$J$76,'02 - Parkoviště v areálu ...'!$C$82:$J$99,'02 - Parkoviště v areálu ...'!$C$105:$K$133</definedName>
    <definedName name="_xlnm.Print_Titles" localSheetId="6">'02 - Parkoviště v areálu ...'!$117:$117</definedName>
    <definedName name="_xlnm._FilterDatabase" localSheetId="7" hidden="1">'03 - Sklad u budovy Pyramidy'!$C$126:$K$177</definedName>
    <definedName name="_xlnm.Print_Area" localSheetId="7">'03 - Sklad u budovy Pyramidy'!$C$4:$J$76,'03 - Sklad u budovy Pyramidy'!$C$82:$J$108,'03 - Sklad u budovy Pyramidy'!$C$114:$K$177</definedName>
    <definedName name="_xlnm.Print_Titles" localSheetId="7">'03 - Sklad u budovy Pyramidy'!$126:$126</definedName>
    <definedName name="_xlnm._FilterDatabase" localSheetId="8" hidden="1">'VON - Vedlejší a ostatní ...'!$C$120:$K$139</definedName>
    <definedName name="_xlnm.Print_Area" localSheetId="8">'VON - Vedlejší a ostatní ...'!$C$4:$J$76,'VON - Vedlejší a ostatní ...'!$C$82:$J$102,'VON - Vedlejší a ostatní ...'!$C$108:$K$139</definedName>
    <definedName name="_xlnm.Print_Titles" localSheetId="8">'VON - Vedlejší a ostatní ...'!$120:$120</definedName>
    <definedName name="_xlnm.Print_Area" localSheetId="9">'Seznam figur'!$C$4:$G$297</definedName>
    <definedName name="_xlnm.Print_Titles" localSheetId="9">'Seznam figur'!$9:$9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103"/>
  <c i="9" r="J35"/>
  <c i="1" r="AX103"/>
  <c i="9"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8" r="J37"/>
  <c r="J36"/>
  <c i="1" r="AY102"/>
  <c i="8" r="J35"/>
  <c i="1" r="AX102"/>
  <c i="8" r="BI176"/>
  <c r="BH176"/>
  <c r="BG176"/>
  <c r="BF176"/>
  <c r="T176"/>
  <c r="T175"/>
  <c r="R176"/>
  <c r="R175"/>
  <c r="P176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J123"/>
  <c r="F123"/>
  <c r="F121"/>
  <c r="E119"/>
  <c r="J91"/>
  <c r="F91"/>
  <c r="F89"/>
  <c r="E87"/>
  <c r="J24"/>
  <c r="E24"/>
  <c r="J124"/>
  <c r="J23"/>
  <c r="J18"/>
  <c r="E18"/>
  <c r="F124"/>
  <c r="J17"/>
  <c r="J12"/>
  <c r="J121"/>
  <c r="E7"/>
  <c r="E117"/>
  <c i="7" r="J37"/>
  <c r="J36"/>
  <c i="1" r="AY101"/>
  <c i="7" r="J35"/>
  <c i="1" r="AX101"/>
  <c i="7"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4"/>
  <c r="F112"/>
  <c r="E110"/>
  <c r="F91"/>
  <c r="F89"/>
  <c r="E87"/>
  <c r="J24"/>
  <c r="E24"/>
  <c r="J115"/>
  <c r="J23"/>
  <c r="J21"/>
  <c r="E21"/>
  <c r="J114"/>
  <c r="J20"/>
  <c r="J18"/>
  <c r="E18"/>
  <c r="F115"/>
  <c r="J17"/>
  <c r="J12"/>
  <c r="J112"/>
  <c r="E7"/>
  <c r="E108"/>
  <c i="6" r="J39"/>
  <c r="J38"/>
  <c i="1" r="AY100"/>
  <c i="6" r="J37"/>
  <c i="1" r="AX100"/>
  <c i="6"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21"/>
  <c r="F119"/>
  <c r="E117"/>
  <c r="F93"/>
  <c r="F91"/>
  <c r="E89"/>
  <c r="J26"/>
  <c r="E26"/>
  <c r="J122"/>
  <c r="J25"/>
  <c r="J23"/>
  <c r="E23"/>
  <c r="J93"/>
  <c r="J22"/>
  <c r="J20"/>
  <c r="E20"/>
  <c r="F122"/>
  <c r="J19"/>
  <c r="J14"/>
  <c r="J119"/>
  <c r="E7"/>
  <c r="E113"/>
  <c i="5" r="J39"/>
  <c r="J38"/>
  <c i="1" r="AY99"/>
  <c i="5" r="J37"/>
  <c i="1" r="AX99"/>
  <c i="5"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9"/>
  <c r="F117"/>
  <c r="E115"/>
  <c r="F93"/>
  <c r="F91"/>
  <c r="E89"/>
  <c r="J26"/>
  <c r="E26"/>
  <c r="J120"/>
  <c r="J25"/>
  <c r="J23"/>
  <c r="E23"/>
  <c r="J119"/>
  <c r="J22"/>
  <c r="J20"/>
  <c r="E20"/>
  <c r="F94"/>
  <c r="J19"/>
  <c r="J14"/>
  <c r="J117"/>
  <c r="E7"/>
  <c r="E111"/>
  <c i="4" r="J39"/>
  <c r="J38"/>
  <c i="1" r="AY98"/>
  <c i="4" r="J37"/>
  <c i="1" r="AX98"/>
  <c i="4" r="BI247"/>
  <c r="BH247"/>
  <c r="BG247"/>
  <c r="BF247"/>
  <c r="T247"/>
  <c r="T246"/>
  <c r="R247"/>
  <c r="R246"/>
  <c r="P247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22"/>
  <c r="F120"/>
  <c r="E118"/>
  <c r="F93"/>
  <c r="F91"/>
  <c r="E89"/>
  <c r="J26"/>
  <c r="E26"/>
  <c r="J94"/>
  <c r="J25"/>
  <c r="J23"/>
  <c r="E23"/>
  <c r="J93"/>
  <c r="J22"/>
  <c r="J20"/>
  <c r="E20"/>
  <c r="F123"/>
  <c r="J19"/>
  <c r="J14"/>
  <c r="J91"/>
  <c r="E7"/>
  <c r="E85"/>
  <c i="3" r="J39"/>
  <c r="J38"/>
  <c i="1" r="AY97"/>
  <c i="3" r="J37"/>
  <c i="1" r="AX97"/>
  <c i="3"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T299"/>
  <c r="R300"/>
  <c r="R299"/>
  <c r="P300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J132"/>
  <c r="J131"/>
  <c r="F131"/>
  <c r="F129"/>
  <c r="E127"/>
  <c r="J94"/>
  <c r="J93"/>
  <c r="F93"/>
  <c r="F91"/>
  <c r="E89"/>
  <c r="J20"/>
  <c r="E20"/>
  <c r="F132"/>
  <c r="J19"/>
  <c r="J14"/>
  <c r="J129"/>
  <c r="E7"/>
  <c r="E123"/>
  <c i="2" r="J39"/>
  <c r="J38"/>
  <c i="1" r="AY96"/>
  <c i="2" r="J37"/>
  <c i="1" r="AX96"/>
  <c i="2" r="BI1293"/>
  <c r="BH1293"/>
  <c r="BG1293"/>
  <c r="BF1293"/>
  <c r="T1293"/>
  <c r="T1292"/>
  <c r="R1293"/>
  <c r="R1292"/>
  <c r="P1293"/>
  <c r="P1292"/>
  <c r="BI1291"/>
  <c r="BH1291"/>
  <c r="BG1291"/>
  <c r="BF1291"/>
  <c r="T1291"/>
  <c r="T1290"/>
  <c r="T1289"/>
  <c r="R1291"/>
  <c r="R1290"/>
  <c r="R1289"/>
  <c r="P1291"/>
  <c r="P1290"/>
  <c r="P1289"/>
  <c r="BI1288"/>
  <c r="BH1288"/>
  <c r="BG1288"/>
  <c r="BF1288"/>
  <c r="T1288"/>
  <c r="R1288"/>
  <c r="P1288"/>
  <c r="BI1287"/>
  <c r="BH1287"/>
  <c r="BG1287"/>
  <c r="BF1287"/>
  <c r="T1287"/>
  <c r="R1287"/>
  <c r="P1287"/>
  <c r="BI1286"/>
  <c r="BH1286"/>
  <c r="BG1286"/>
  <c r="BF1286"/>
  <c r="T1286"/>
  <c r="R1286"/>
  <c r="P1286"/>
  <c r="BI1276"/>
  <c r="BH1276"/>
  <c r="BG1276"/>
  <c r="BF1276"/>
  <c r="T1276"/>
  <c r="R1276"/>
  <c r="P1276"/>
  <c r="BI1264"/>
  <c r="BH1264"/>
  <c r="BG1264"/>
  <c r="BF1264"/>
  <c r="T1264"/>
  <c r="R1264"/>
  <c r="P1264"/>
  <c r="BI1258"/>
  <c r="BH1258"/>
  <c r="BG1258"/>
  <c r="BF1258"/>
  <c r="T1258"/>
  <c r="R1258"/>
  <c r="P1258"/>
  <c r="BI1257"/>
  <c r="BH1257"/>
  <c r="BG1257"/>
  <c r="BF1257"/>
  <c r="T1257"/>
  <c r="R1257"/>
  <c r="P1257"/>
  <c r="BI1255"/>
  <c r="BH1255"/>
  <c r="BG1255"/>
  <c r="BF1255"/>
  <c r="T1255"/>
  <c r="R1255"/>
  <c r="P1255"/>
  <c r="BI1252"/>
  <c r="BH1252"/>
  <c r="BG1252"/>
  <c r="BF1252"/>
  <c r="T1252"/>
  <c r="T1251"/>
  <c r="R1252"/>
  <c r="R1251"/>
  <c r="P1252"/>
  <c r="P1251"/>
  <c r="BI1250"/>
  <c r="BH1250"/>
  <c r="BG1250"/>
  <c r="BF1250"/>
  <c r="T1250"/>
  <c r="R1250"/>
  <c r="P1250"/>
  <c r="BI1248"/>
  <c r="BH1248"/>
  <c r="BG1248"/>
  <c r="BF1248"/>
  <c r="T1248"/>
  <c r="R1248"/>
  <c r="P1248"/>
  <c r="BI1245"/>
  <c r="BH1245"/>
  <c r="BG1245"/>
  <c r="BF1245"/>
  <c r="T1245"/>
  <c r="R1245"/>
  <c r="P1245"/>
  <c r="BI1226"/>
  <c r="BH1226"/>
  <c r="BG1226"/>
  <c r="BF1226"/>
  <c r="T1226"/>
  <c r="R1226"/>
  <c r="P1226"/>
  <c r="BI1216"/>
  <c r="BH1216"/>
  <c r="BG1216"/>
  <c r="BF1216"/>
  <c r="T1216"/>
  <c r="R1216"/>
  <c r="P1216"/>
  <c r="BI1214"/>
  <c r="BH1214"/>
  <c r="BG1214"/>
  <c r="BF1214"/>
  <c r="T1214"/>
  <c r="R1214"/>
  <c r="P1214"/>
  <c r="BI1212"/>
  <c r="BH1212"/>
  <c r="BG1212"/>
  <c r="BF1212"/>
  <c r="T1212"/>
  <c r="R1212"/>
  <c r="P1212"/>
  <c r="BI1210"/>
  <c r="BH1210"/>
  <c r="BG1210"/>
  <c r="BF1210"/>
  <c r="T1210"/>
  <c r="R1210"/>
  <c r="P1210"/>
  <c r="BI1204"/>
  <c r="BH1204"/>
  <c r="BG1204"/>
  <c r="BF1204"/>
  <c r="T1204"/>
  <c r="R1204"/>
  <c r="P1204"/>
  <c r="BI1201"/>
  <c r="BH1201"/>
  <c r="BG1201"/>
  <c r="BF1201"/>
  <c r="T1201"/>
  <c r="R1201"/>
  <c r="P1201"/>
  <c r="BI1199"/>
  <c r="BH1199"/>
  <c r="BG1199"/>
  <c r="BF1199"/>
  <c r="T1199"/>
  <c r="R1199"/>
  <c r="P1199"/>
  <c r="BI1197"/>
  <c r="BH1197"/>
  <c r="BG1197"/>
  <c r="BF1197"/>
  <c r="T1197"/>
  <c r="R1197"/>
  <c r="P1197"/>
  <c r="BI1194"/>
  <c r="BH1194"/>
  <c r="BG1194"/>
  <c r="BF1194"/>
  <c r="T1194"/>
  <c r="R1194"/>
  <c r="P1194"/>
  <c r="BI1181"/>
  <c r="BH1181"/>
  <c r="BG1181"/>
  <c r="BF1181"/>
  <c r="T1181"/>
  <c r="R1181"/>
  <c r="P1181"/>
  <c r="BI1176"/>
  <c r="BH1176"/>
  <c r="BG1176"/>
  <c r="BF1176"/>
  <c r="T1176"/>
  <c r="R1176"/>
  <c r="P1176"/>
  <c r="BI1174"/>
  <c r="BH1174"/>
  <c r="BG1174"/>
  <c r="BF1174"/>
  <c r="T1174"/>
  <c r="R1174"/>
  <c r="P1174"/>
  <c r="BI1172"/>
  <c r="BH1172"/>
  <c r="BG1172"/>
  <c r="BF1172"/>
  <c r="T1172"/>
  <c r="R1172"/>
  <c r="P1172"/>
  <c r="BI1170"/>
  <c r="BH1170"/>
  <c r="BG1170"/>
  <c r="BF1170"/>
  <c r="T1170"/>
  <c r="R1170"/>
  <c r="P1170"/>
  <c r="BI1168"/>
  <c r="BH1168"/>
  <c r="BG1168"/>
  <c r="BF1168"/>
  <c r="T1168"/>
  <c r="R1168"/>
  <c r="P1168"/>
  <c r="BI1166"/>
  <c r="BH1166"/>
  <c r="BG1166"/>
  <c r="BF1166"/>
  <c r="T1166"/>
  <c r="R1166"/>
  <c r="P1166"/>
  <c r="BI1162"/>
  <c r="BH1162"/>
  <c r="BG1162"/>
  <c r="BF1162"/>
  <c r="T1162"/>
  <c r="R1162"/>
  <c r="P1162"/>
  <c r="BI1160"/>
  <c r="BH1160"/>
  <c r="BG1160"/>
  <c r="BF1160"/>
  <c r="T1160"/>
  <c r="R1160"/>
  <c r="P1160"/>
  <c r="BI1158"/>
  <c r="BH1158"/>
  <c r="BG1158"/>
  <c r="BF1158"/>
  <c r="T1158"/>
  <c r="R1158"/>
  <c r="P1158"/>
  <c r="BI1151"/>
  <c r="BH1151"/>
  <c r="BG1151"/>
  <c r="BF1151"/>
  <c r="T1151"/>
  <c r="R1151"/>
  <c r="P1151"/>
  <c r="BI1148"/>
  <c r="BH1148"/>
  <c r="BG1148"/>
  <c r="BF1148"/>
  <c r="T1148"/>
  <c r="R1148"/>
  <c r="P1148"/>
  <c r="BI1143"/>
  <c r="BH1143"/>
  <c r="BG1143"/>
  <c r="BF1143"/>
  <c r="T1143"/>
  <c r="R1143"/>
  <c r="P1143"/>
  <c r="BI1138"/>
  <c r="BH1138"/>
  <c r="BG1138"/>
  <c r="BF1138"/>
  <c r="T1138"/>
  <c r="R1138"/>
  <c r="P1138"/>
  <c r="BI1125"/>
  <c r="BH1125"/>
  <c r="BG1125"/>
  <c r="BF1125"/>
  <c r="T1125"/>
  <c r="R1125"/>
  <c r="P1125"/>
  <c r="BI1123"/>
  <c r="BH1123"/>
  <c r="BG1123"/>
  <c r="BF1123"/>
  <c r="T1123"/>
  <c r="R1123"/>
  <c r="P1123"/>
  <c r="BI1119"/>
  <c r="BH1119"/>
  <c r="BG1119"/>
  <c r="BF1119"/>
  <c r="T1119"/>
  <c r="R1119"/>
  <c r="P1119"/>
  <c r="BI1117"/>
  <c r="BH1117"/>
  <c r="BG1117"/>
  <c r="BF1117"/>
  <c r="T1117"/>
  <c r="R1117"/>
  <c r="P1117"/>
  <c r="BI1115"/>
  <c r="BH1115"/>
  <c r="BG1115"/>
  <c r="BF1115"/>
  <c r="T1115"/>
  <c r="R1115"/>
  <c r="P1115"/>
  <c r="BI1113"/>
  <c r="BH1113"/>
  <c r="BG1113"/>
  <c r="BF1113"/>
  <c r="T1113"/>
  <c r="R1113"/>
  <c r="P1113"/>
  <c r="BI1111"/>
  <c r="BH1111"/>
  <c r="BG1111"/>
  <c r="BF1111"/>
  <c r="T1111"/>
  <c r="R1111"/>
  <c r="P1111"/>
  <c r="BI1109"/>
  <c r="BH1109"/>
  <c r="BG1109"/>
  <c r="BF1109"/>
  <c r="T1109"/>
  <c r="R1109"/>
  <c r="P1109"/>
  <c r="BI1108"/>
  <c r="BH1108"/>
  <c r="BG1108"/>
  <c r="BF1108"/>
  <c r="T1108"/>
  <c r="R1108"/>
  <c r="P1108"/>
  <c r="BI1107"/>
  <c r="BH1107"/>
  <c r="BG1107"/>
  <c r="BF1107"/>
  <c r="T1107"/>
  <c r="R1107"/>
  <c r="P1107"/>
  <c r="BI1106"/>
  <c r="BH1106"/>
  <c r="BG1106"/>
  <c r="BF1106"/>
  <c r="T1106"/>
  <c r="R1106"/>
  <c r="P1106"/>
  <c r="BI1105"/>
  <c r="BH1105"/>
  <c r="BG1105"/>
  <c r="BF1105"/>
  <c r="T1105"/>
  <c r="R1105"/>
  <c r="P1105"/>
  <c r="BI1104"/>
  <c r="BH1104"/>
  <c r="BG1104"/>
  <c r="BF1104"/>
  <c r="T1104"/>
  <c r="R1104"/>
  <c r="P1104"/>
  <c r="BI1103"/>
  <c r="BH1103"/>
  <c r="BG1103"/>
  <c r="BF1103"/>
  <c r="T1103"/>
  <c r="R1103"/>
  <c r="P1103"/>
  <c r="BI1102"/>
  <c r="BH1102"/>
  <c r="BG1102"/>
  <c r="BF1102"/>
  <c r="T1102"/>
  <c r="R1102"/>
  <c r="P1102"/>
  <c r="BI1101"/>
  <c r="BH1101"/>
  <c r="BG1101"/>
  <c r="BF1101"/>
  <c r="T1101"/>
  <c r="R1101"/>
  <c r="P1101"/>
  <c r="BI1087"/>
  <c r="BH1087"/>
  <c r="BG1087"/>
  <c r="BF1087"/>
  <c r="T1087"/>
  <c r="R1087"/>
  <c r="P1087"/>
  <c r="BI1086"/>
  <c r="BH1086"/>
  <c r="BG1086"/>
  <c r="BF1086"/>
  <c r="T1086"/>
  <c r="R1086"/>
  <c r="P1086"/>
  <c r="BI1085"/>
  <c r="BH1085"/>
  <c r="BG1085"/>
  <c r="BF1085"/>
  <c r="T1085"/>
  <c r="R1085"/>
  <c r="P1085"/>
  <c r="BI1083"/>
  <c r="BH1083"/>
  <c r="BG1083"/>
  <c r="BF1083"/>
  <c r="T1083"/>
  <c r="R1083"/>
  <c r="P1083"/>
  <c r="BI1082"/>
  <c r="BH1082"/>
  <c r="BG1082"/>
  <c r="BF1082"/>
  <c r="T1082"/>
  <c r="R1082"/>
  <c r="P1082"/>
  <c r="BI1081"/>
  <c r="BH1081"/>
  <c r="BG1081"/>
  <c r="BF1081"/>
  <c r="T1081"/>
  <c r="R1081"/>
  <c r="P1081"/>
  <c r="BI1080"/>
  <c r="BH1080"/>
  <c r="BG1080"/>
  <c r="BF1080"/>
  <c r="T1080"/>
  <c r="R1080"/>
  <c r="P1080"/>
  <c r="BI1079"/>
  <c r="BH1079"/>
  <c r="BG1079"/>
  <c r="BF1079"/>
  <c r="T1079"/>
  <c r="R1079"/>
  <c r="P1079"/>
  <c r="BI1078"/>
  <c r="BH1078"/>
  <c r="BG1078"/>
  <c r="BF1078"/>
  <c r="T1078"/>
  <c r="R1078"/>
  <c r="P1078"/>
  <c r="BI1063"/>
  <c r="BH1063"/>
  <c r="BG1063"/>
  <c r="BF1063"/>
  <c r="T1063"/>
  <c r="R1063"/>
  <c r="P1063"/>
  <c r="BI1062"/>
  <c r="BH1062"/>
  <c r="BG1062"/>
  <c r="BF1062"/>
  <c r="T1062"/>
  <c r="R1062"/>
  <c r="P1062"/>
  <c r="BI1061"/>
  <c r="BH1061"/>
  <c r="BG1061"/>
  <c r="BF1061"/>
  <c r="T1061"/>
  <c r="R1061"/>
  <c r="P1061"/>
  <c r="BI1060"/>
  <c r="BH1060"/>
  <c r="BG1060"/>
  <c r="BF1060"/>
  <c r="T1060"/>
  <c r="R1060"/>
  <c r="P1060"/>
  <c r="BI1059"/>
  <c r="BH1059"/>
  <c r="BG1059"/>
  <c r="BF1059"/>
  <c r="T1059"/>
  <c r="R1059"/>
  <c r="P1059"/>
  <c r="BI1058"/>
  <c r="BH1058"/>
  <c r="BG1058"/>
  <c r="BF1058"/>
  <c r="T1058"/>
  <c r="R1058"/>
  <c r="P1058"/>
  <c r="BI1057"/>
  <c r="BH1057"/>
  <c r="BG1057"/>
  <c r="BF1057"/>
  <c r="T1057"/>
  <c r="R1057"/>
  <c r="P1057"/>
  <c r="BI1056"/>
  <c r="BH1056"/>
  <c r="BG1056"/>
  <c r="BF1056"/>
  <c r="T1056"/>
  <c r="R1056"/>
  <c r="P1056"/>
  <c r="BI1055"/>
  <c r="BH1055"/>
  <c r="BG1055"/>
  <c r="BF1055"/>
  <c r="T1055"/>
  <c r="R1055"/>
  <c r="P1055"/>
  <c r="BI1054"/>
  <c r="BH1054"/>
  <c r="BG1054"/>
  <c r="BF1054"/>
  <c r="T1054"/>
  <c r="R1054"/>
  <c r="P1054"/>
  <c r="BI1053"/>
  <c r="BH1053"/>
  <c r="BG1053"/>
  <c r="BF1053"/>
  <c r="T1053"/>
  <c r="R1053"/>
  <c r="P1053"/>
  <c r="BI1052"/>
  <c r="BH1052"/>
  <c r="BG1052"/>
  <c r="BF1052"/>
  <c r="T1052"/>
  <c r="R1052"/>
  <c r="P1052"/>
  <c r="BI1050"/>
  <c r="BH1050"/>
  <c r="BG1050"/>
  <c r="BF1050"/>
  <c r="T1050"/>
  <c r="R1050"/>
  <c r="P1050"/>
  <c r="BI1048"/>
  <c r="BH1048"/>
  <c r="BG1048"/>
  <c r="BF1048"/>
  <c r="T1048"/>
  <c r="R1048"/>
  <c r="P1048"/>
  <c r="BI1045"/>
  <c r="BH1045"/>
  <c r="BG1045"/>
  <c r="BF1045"/>
  <c r="T1045"/>
  <c r="R1045"/>
  <c r="P1045"/>
  <c r="BI1043"/>
  <c r="BH1043"/>
  <c r="BG1043"/>
  <c r="BF1043"/>
  <c r="T1043"/>
  <c r="R1043"/>
  <c r="P1043"/>
  <c r="BI1040"/>
  <c r="BH1040"/>
  <c r="BG1040"/>
  <c r="BF1040"/>
  <c r="T1040"/>
  <c r="R1040"/>
  <c r="P1040"/>
  <c r="BI1038"/>
  <c r="BH1038"/>
  <c r="BG1038"/>
  <c r="BF1038"/>
  <c r="T1038"/>
  <c r="R1038"/>
  <c r="P1038"/>
  <c r="BI1037"/>
  <c r="BH1037"/>
  <c r="BG1037"/>
  <c r="BF1037"/>
  <c r="T1037"/>
  <c r="R1037"/>
  <c r="P1037"/>
  <c r="BI1036"/>
  <c r="BH1036"/>
  <c r="BG1036"/>
  <c r="BF1036"/>
  <c r="T1036"/>
  <c r="R1036"/>
  <c r="P1036"/>
  <c r="BI1032"/>
  <c r="BH1032"/>
  <c r="BG1032"/>
  <c r="BF1032"/>
  <c r="T1032"/>
  <c r="R1032"/>
  <c r="P1032"/>
  <c r="BI1030"/>
  <c r="BH1030"/>
  <c r="BG1030"/>
  <c r="BF1030"/>
  <c r="T1030"/>
  <c r="R1030"/>
  <c r="P1030"/>
  <c r="BI1028"/>
  <c r="BH1028"/>
  <c r="BG1028"/>
  <c r="BF1028"/>
  <c r="T1028"/>
  <c r="R1028"/>
  <c r="P1028"/>
  <c r="BI1026"/>
  <c r="BH1026"/>
  <c r="BG1026"/>
  <c r="BF1026"/>
  <c r="T1026"/>
  <c r="R1026"/>
  <c r="P1026"/>
  <c r="BI1024"/>
  <c r="BH1024"/>
  <c r="BG1024"/>
  <c r="BF1024"/>
  <c r="T1024"/>
  <c r="R1024"/>
  <c r="P1024"/>
  <c r="BI1022"/>
  <c r="BH1022"/>
  <c r="BG1022"/>
  <c r="BF1022"/>
  <c r="T1022"/>
  <c r="R1022"/>
  <c r="P1022"/>
  <c r="BI1020"/>
  <c r="BH1020"/>
  <c r="BG1020"/>
  <c r="BF1020"/>
  <c r="T1020"/>
  <c r="R1020"/>
  <c r="P1020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12"/>
  <c r="BH1012"/>
  <c r="BG1012"/>
  <c r="BF1012"/>
  <c r="T1012"/>
  <c r="R1012"/>
  <c r="P1012"/>
  <c r="BI1011"/>
  <c r="BH1011"/>
  <c r="BG1011"/>
  <c r="BF1011"/>
  <c r="T1011"/>
  <c r="R1011"/>
  <c r="P1011"/>
  <c r="BI1010"/>
  <c r="BH1010"/>
  <c r="BG1010"/>
  <c r="BF1010"/>
  <c r="T1010"/>
  <c r="R1010"/>
  <c r="P1010"/>
  <c r="BI1008"/>
  <c r="BH1008"/>
  <c r="BG1008"/>
  <c r="BF1008"/>
  <c r="T1008"/>
  <c r="R1008"/>
  <c r="P1008"/>
  <c r="BI1007"/>
  <c r="BH1007"/>
  <c r="BG1007"/>
  <c r="BF1007"/>
  <c r="T1007"/>
  <c r="R1007"/>
  <c r="P1007"/>
  <c r="BI991"/>
  <c r="BH991"/>
  <c r="BG991"/>
  <c r="BF991"/>
  <c r="T991"/>
  <c r="R991"/>
  <c r="P991"/>
  <c r="BI987"/>
  <c r="BH987"/>
  <c r="BG987"/>
  <c r="BF987"/>
  <c r="T987"/>
  <c r="R987"/>
  <c r="P987"/>
  <c r="BI985"/>
  <c r="BH985"/>
  <c r="BG985"/>
  <c r="BF985"/>
  <c r="T985"/>
  <c r="R985"/>
  <c r="P985"/>
  <c r="BI984"/>
  <c r="BH984"/>
  <c r="BG984"/>
  <c r="BF984"/>
  <c r="T984"/>
  <c r="R984"/>
  <c r="P984"/>
  <c r="BI982"/>
  <c r="BH982"/>
  <c r="BG982"/>
  <c r="BF982"/>
  <c r="T982"/>
  <c r="R982"/>
  <c r="P982"/>
  <c r="BI981"/>
  <c r="BH981"/>
  <c r="BG981"/>
  <c r="BF981"/>
  <c r="T981"/>
  <c r="R981"/>
  <c r="P981"/>
  <c r="BI980"/>
  <c r="BH980"/>
  <c r="BG980"/>
  <c r="BF980"/>
  <c r="T980"/>
  <c r="R980"/>
  <c r="P980"/>
  <c r="BI979"/>
  <c r="BH979"/>
  <c r="BG979"/>
  <c r="BF979"/>
  <c r="T979"/>
  <c r="R979"/>
  <c r="P979"/>
  <c r="BI978"/>
  <c r="BH978"/>
  <c r="BG978"/>
  <c r="BF978"/>
  <c r="T978"/>
  <c r="R978"/>
  <c r="P978"/>
  <c r="BI977"/>
  <c r="BH977"/>
  <c r="BG977"/>
  <c r="BF977"/>
  <c r="T977"/>
  <c r="R977"/>
  <c r="P977"/>
  <c r="BI976"/>
  <c r="BH976"/>
  <c r="BG976"/>
  <c r="BF976"/>
  <c r="T976"/>
  <c r="R976"/>
  <c r="P976"/>
  <c r="BI975"/>
  <c r="BH975"/>
  <c r="BG975"/>
  <c r="BF975"/>
  <c r="T975"/>
  <c r="R975"/>
  <c r="P975"/>
  <c r="BI973"/>
  <c r="BH973"/>
  <c r="BG973"/>
  <c r="BF973"/>
  <c r="T973"/>
  <c r="R973"/>
  <c r="P973"/>
  <c r="BI969"/>
  <c r="BH969"/>
  <c r="BG969"/>
  <c r="BF969"/>
  <c r="T969"/>
  <c r="R969"/>
  <c r="P969"/>
  <c r="BI965"/>
  <c r="BH965"/>
  <c r="BG965"/>
  <c r="BF965"/>
  <c r="T965"/>
  <c r="R965"/>
  <c r="P965"/>
  <c r="BI963"/>
  <c r="BH963"/>
  <c r="BG963"/>
  <c r="BF963"/>
  <c r="T963"/>
  <c r="R963"/>
  <c r="P963"/>
  <c r="BI960"/>
  <c r="BH960"/>
  <c r="BG960"/>
  <c r="BF960"/>
  <c r="T960"/>
  <c r="R960"/>
  <c r="P960"/>
  <c r="BI958"/>
  <c r="BH958"/>
  <c r="BG958"/>
  <c r="BF958"/>
  <c r="T958"/>
  <c r="R958"/>
  <c r="P958"/>
  <c r="BI956"/>
  <c r="BH956"/>
  <c r="BG956"/>
  <c r="BF956"/>
  <c r="T956"/>
  <c r="R956"/>
  <c r="P956"/>
  <c r="BI954"/>
  <c r="BH954"/>
  <c r="BG954"/>
  <c r="BF954"/>
  <c r="T954"/>
  <c r="R954"/>
  <c r="P954"/>
  <c r="BI952"/>
  <c r="BH952"/>
  <c r="BG952"/>
  <c r="BF952"/>
  <c r="T952"/>
  <c r="R952"/>
  <c r="P952"/>
  <c r="BI951"/>
  <c r="BH951"/>
  <c r="BG951"/>
  <c r="BF951"/>
  <c r="T951"/>
  <c r="R951"/>
  <c r="P951"/>
  <c r="BI943"/>
  <c r="BH943"/>
  <c r="BG943"/>
  <c r="BF943"/>
  <c r="T943"/>
  <c r="R943"/>
  <c r="P943"/>
  <c r="BI941"/>
  <c r="BH941"/>
  <c r="BG941"/>
  <c r="BF941"/>
  <c r="T941"/>
  <c r="R941"/>
  <c r="P941"/>
  <c r="BI937"/>
  <c r="BH937"/>
  <c r="BG937"/>
  <c r="BF937"/>
  <c r="T937"/>
  <c r="R937"/>
  <c r="P937"/>
  <c r="BI933"/>
  <c r="BH933"/>
  <c r="BG933"/>
  <c r="BF933"/>
  <c r="T933"/>
  <c r="R933"/>
  <c r="P933"/>
  <c r="BI932"/>
  <c r="BH932"/>
  <c r="BG932"/>
  <c r="BF932"/>
  <c r="T932"/>
  <c r="R932"/>
  <c r="P932"/>
  <c r="BI928"/>
  <c r="BH928"/>
  <c r="BG928"/>
  <c r="BF928"/>
  <c r="T928"/>
  <c r="R928"/>
  <c r="P928"/>
  <c r="BI924"/>
  <c r="BH924"/>
  <c r="BG924"/>
  <c r="BF924"/>
  <c r="T924"/>
  <c r="R924"/>
  <c r="P924"/>
  <c r="BI923"/>
  <c r="BH923"/>
  <c r="BG923"/>
  <c r="BF923"/>
  <c r="T923"/>
  <c r="R923"/>
  <c r="P923"/>
  <c r="BI921"/>
  <c r="BH921"/>
  <c r="BG921"/>
  <c r="BF921"/>
  <c r="T921"/>
  <c r="R921"/>
  <c r="P921"/>
  <c r="BI918"/>
  <c r="BH918"/>
  <c r="BG918"/>
  <c r="BF918"/>
  <c r="T918"/>
  <c r="R918"/>
  <c r="P918"/>
  <c r="BI916"/>
  <c r="BH916"/>
  <c r="BG916"/>
  <c r="BF916"/>
  <c r="T916"/>
  <c r="R916"/>
  <c r="P916"/>
  <c r="BI913"/>
  <c r="BH913"/>
  <c r="BG913"/>
  <c r="BF913"/>
  <c r="T913"/>
  <c r="R913"/>
  <c r="P913"/>
  <c r="BI911"/>
  <c r="BH911"/>
  <c r="BG911"/>
  <c r="BF911"/>
  <c r="T911"/>
  <c r="R911"/>
  <c r="P911"/>
  <c r="BI910"/>
  <c r="BH910"/>
  <c r="BG910"/>
  <c r="BF910"/>
  <c r="T910"/>
  <c r="R910"/>
  <c r="P910"/>
  <c r="BI908"/>
  <c r="BH908"/>
  <c r="BG908"/>
  <c r="BF908"/>
  <c r="T908"/>
  <c r="R908"/>
  <c r="P908"/>
  <c r="BI906"/>
  <c r="BH906"/>
  <c r="BG906"/>
  <c r="BF906"/>
  <c r="T906"/>
  <c r="R906"/>
  <c r="P906"/>
  <c r="BI904"/>
  <c r="BH904"/>
  <c r="BG904"/>
  <c r="BF904"/>
  <c r="T904"/>
  <c r="R904"/>
  <c r="P904"/>
  <c r="BI902"/>
  <c r="BH902"/>
  <c r="BG902"/>
  <c r="BF902"/>
  <c r="T902"/>
  <c r="R902"/>
  <c r="P902"/>
  <c r="BI900"/>
  <c r="BH900"/>
  <c r="BG900"/>
  <c r="BF900"/>
  <c r="T900"/>
  <c r="R900"/>
  <c r="P900"/>
  <c r="BI898"/>
  <c r="BH898"/>
  <c r="BG898"/>
  <c r="BF898"/>
  <c r="T898"/>
  <c r="R898"/>
  <c r="P898"/>
  <c r="BI896"/>
  <c r="BH896"/>
  <c r="BG896"/>
  <c r="BF896"/>
  <c r="T896"/>
  <c r="R896"/>
  <c r="P896"/>
  <c r="BI894"/>
  <c r="BH894"/>
  <c r="BG894"/>
  <c r="BF894"/>
  <c r="T894"/>
  <c r="R894"/>
  <c r="P894"/>
  <c r="BI892"/>
  <c r="BH892"/>
  <c r="BG892"/>
  <c r="BF892"/>
  <c r="T892"/>
  <c r="R892"/>
  <c r="P892"/>
  <c r="BI889"/>
  <c r="BH889"/>
  <c r="BG889"/>
  <c r="BF889"/>
  <c r="T889"/>
  <c r="R889"/>
  <c r="P889"/>
  <c r="BI882"/>
  <c r="BH882"/>
  <c r="BG882"/>
  <c r="BF882"/>
  <c r="T882"/>
  <c r="R882"/>
  <c r="P882"/>
  <c r="BI879"/>
  <c r="BH879"/>
  <c r="BG879"/>
  <c r="BF879"/>
  <c r="T879"/>
  <c r="R879"/>
  <c r="P879"/>
  <c r="BI876"/>
  <c r="BH876"/>
  <c r="BG876"/>
  <c r="BF876"/>
  <c r="T876"/>
  <c r="R876"/>
  <c r="P876"/>
  <c r="BI873"/>
  <c r="BH873"/>
  <c r="BG873"/>
  <c r="BF873"/>
  <c r="T873"/>
  <c r="R873"/>
  <c r="P873"/>
  <c r="BI870"/>
  <c r="BH870"/>
  <c r="BG870"/>
  <c r="BF870"/>
  <c r="T870"/>
  <c r="R870"/>
  <c r="P870"/>
  <c r="BI868"/>
  <c r="BH868"/>
  <c r="BG868"/>
  <c r="BF868"/>
  <c r="T868"/>
  <c r="R868"/>
  <c r="P868"/>
  <c r="BI865"/>
  <c r="BH865"/>
  <c r="BG865"/>
  <c r="BF865"/>
  <c r="T865"/>
  <c r="R865"/>
  <c r="P865"/>
  <c r="BI863"/>
  <c r="BH863"/>
  <c r="BG863"/>
  <c r="BF863"/>
  <c r="T863"/>
  <c r="R863"/>
  <c r="P863"/>
  <c r="BI859"/>
  <c r="BH859"/>
  <c r="BG859"/>
  <c r="BF859"/>
  <c r="T859"/>
  <c r="R859"/>
  <c r="P859"/>
  <c r="BI857"/>
  <c r="BH857"/>
  <c r="BG857"/>
  <c r="BF857"/>
  <c r="T857"/>
  <c r="R857"/>
  <c r="P857"/>
  <c r="BI853"/>
  <c r="BH853"/>
  <c r="BG853"/>
  <c r="BF853"/>
  <c r="T853"/>
  <c r="R853"/>
  <c r="P853"/>
  <c r="BI851"/>
  <c r="BH851"/>
  <c r="BG851"/>
  <c r="BF851"/>
  <c r="T851"/>
  <c r="R851"/>
  <c r="P851"/>
  <c r="BI850"/>
  <c r="BH850"/>
  <c r="BG850"/>
  <c r="BF850"/>
  <c r="T850"/>
  <c r="R850"/>
  <c r="P850"/>
  <c r="BI848"/>
  <c r="BH848"/>
  <c r="BG848"/>
  <c r="BF848"/>
  <c r="T848"/>
  <c r="R848"/>
  <c r="P848"/>
  <c r="BI846"/>
  <c r="BH846"/>
  <c r="BG846"/>
  <c r="BF846"/>
  <c r="T846"/>
  <c r="R846"/>
  <c r="P846"/>
  <c r="BI845"/>
  <c r="BH845"/>
  <c r="BG845"/>
  <c r="BF845"/>
  <c r="T845"/>
  <c r="R845"/>
  <c r="P845"/>
  <c r="BI840"/>
  <c r="BH840"/>
  <c r="BG840"/>
  <c r="BF840"/>
  <c r="T840"/>
  <c r="R840"/>
  <c r="P840"/>
  <c r="BI839"/>
  <c r="BH839"/>
  <c r="BG839"/>
  <c r="BF839"/>
  <c r="T839"/>
  <c r="R839"/>
  <c r="P839"/>
  <c r="BI837"/>
  <c r="BH837"/>
  <c r="BG837"/>
  <c r="BF837"/>
  <c r="T837"/>
  <c r="R837"/>
  <c r="P837"/>
  <c r="BI835"/>
  <c r="BH835"/>
  <c r="BG835"/>
  <c r="BF835"/>
  <c r="T835"/>
  <c r="R835"/>
  <c r="P835"/>
  <c r="BI833"/>
  <c r="BH833"/>
  <c r="BG833"/>
  <c r="BF833"/>
  <c r="T833"/>
  <c r="R833"/>
  <c r="P833"/>
  <c r="BI831"/>
  <c r="BH831"/>
  <c r="BG831"/>
  <c r="BF831"/>
  <c r="T831"/>
  <c r="R831"/>
  <c r="P831"/>
  <c r="BI829"/>
  <c r="BH829"/>
  <c r="BG829"/>
  <c r="BF829"/>
  <c r="T829"/>
  <c r="R829"/>
  <c r="P829"/>
  <c r="BI827"/>
  <c r="BH827"/>
  <c r="BG827"/>
  <c r="BF827"/>
  <c r="T827"/>
  <c r="R827"/>
  <c r="P827"/>
  <c r="BI824"/>
  <c r="BH824"/>
  <c r="BG824"/>
  <c r="BF824"/>
  <c r="T824"/>
  <c r="T823"/>
  <c r="R824"/>
  <c r="R823"/>
  <c r="P824"/>
  <c r="P823"/>
  <c r="BI822"/>
  <c r="BH822"/>
  <c r="BG822"/>
  <c r="BF822"/>
  <c r="T822"/>
  <c r="R822"/>
  <c r="P822"/>
  <c r="BI821"/>
  <c r="BH821"/>
  <c r="BG821"/>
  <c r="BF821"/>
  <c r="T821"/>
  <c r="R821"/>
  <c r="P821"/>
  <c r="BI820"/>
  <c r="BH820"/>
  <c r="BG820"/>
  <c r="BF820"/>
  <c r="T820"/>
  <c r="R820"/>
  <c r="P820"/>
  <c r="BI819"/>
  <c r="BH819"/>
  <c r="BG819"/>
  <c r="BF819"/>
  <c r="T819"/>
  <c r="R819"/>
  <c r="P819"/>
  <c r="BI818"/>
  <c r="BH818"/>
  <c r="BG818"/>
  <c r="BF818"/>
  <c r="T818"/>
  <c r="R818"/>
  <c r="P818"/>
  <c r="BI817"/>
  <c r="BH817"/>
  <c r="BG817"/>
  <c r="BF817"/>
  <c r="T817"/>
  <c r="R817"/>
  <c r="P817"/>
  <c r="BI816"/>
  <c r="BH816"/>
  <c r="BG816"/>
  <c r="BF816"/>
  <c r="T816"/>
  <c r="R816"/>
  <c r="P816"/>
  <c r="BI815"/>
  <c r="BH815"/>
  <c r="BG815"/>
  <c r="BF815"/>
  <c r="T815"/>
  <c r="R815"/>
  <c r="P815"/>
  <c r="BI813"/>
  <c r="BH813"/>
  <c r="BG813"/>
  <c r="BF813"/>
  <c r="T813"/>
  <c r="R813"/>
  <c r="P813"/>
  <c r="BI812"/>
  <c r="BH812"/>
  <c r="BG812"/>
  <c r="BF812"/>
  <c r="T812"/>
  <c r="R812"/>
  <c r="P812"/>
  <c r="BI810"/>
  <c r="BH810"/>
  <c r="BG810"/>
  <c r="BF810"/>
  <c r="T810"/>
  <c r="R810"/>
  <c r="P810"/>
  <c r="BI808"/>
  <c r="BH808"/>
  <c r="BG808"/>
  <c r="BF808"/>
  <c r="T808"/>
  <c r="R808"/>
  <c r="P808"/>
  <c r="BI807"/>
  <c r="BH807"/>
  <c r="BG807"/>
  <c r="BF807"/>
  <c r="T807"/>
  <c r="R807"/>
  <c r="P807"/>
  <c r="BI806"/>
  <c r="BH806"/>
  <c r="BG806"/>
  <c r="BF806"/>
  <c r="T806"/>
  <c r="R806"/>
  <c r="P806"/>
  <c r="BI805"/>
  <c r="BH805"/>
  <c r="BG805"/>
  <c r="BF805"/>
  <c r="T805"/>
  <c r="R805"/>
  <c r="P805"/>
  <c r="BI804"/>
  <c r="BH804"/>
  <c r="BG804"/>
  <c r="BF804"/>
  <c r="T804"/>
  <c r="R804"/>
  <c r="P804"/>
  <c r="BI803"/>
  <c r="BH803"/>
  <c r="BG803"/>
  <c r="BF803"/>
  <c r="T803"/>
  <c r="R803"/>
  <c r="P803"/>
  <c r="BI802"/>
  <c r="BH802"/>
  <c r="BG802"/>
  <c r="BF802"/>
  <c r="T802"/>
  <c r="R802"/>
  <c r="P802"/>
  <c r="BI800"/>
  <c r="BH800"/>
  <c r="BG800"/>
  <c r="BF800"/>
  <c r="T800"/>
  <c r="R800"/>
  <c r="P800"/>
  <c r="BI799"/>
  <c r="BH799"/>
  <c r="BG799"/>
  <c r="BF799"/>
  <c r="T799"/>
  <c r="R799"/>
  <c r="P799"/>
  <c r="BI798"/>
  <c r="BH798"/>
  <c r="BG798"/>
  <c r="BF798"/>
  <c r="T798"/>
  <c r="R798"/>
  <c r="P798"/>
  <c r="BI797"/>
  <c r="BH797"/>
  <c r="BG797"/>
  <c r="BF797"/>
  <c r="T797"/>
  <c r="R797"/>
  <c r="P797"/>
  <c r="BI795"/>
  <c r="BH795"/>
  <c r="BG795"/>
  <c r="BF795"/>
  <c r="T795"/>
  <c r="R795"/>
  <c r="P795"/>
  <c r="BI789"/>
  <c r="BH789"/>
  <c r="BG789"/>
  <c r="BF789"/>
  <c r="T789"/>
  <c r="R789"/>
  <c r="P789"/>
  <c r="BI787"/>
  <c r="BH787"/>
  <c r="BG787"/>
  <c r="BF787"/>
  <c r="T787"/>
  <c r="R787"/>
  <c r="P787"/>
  <c r="BI785"/>
  <c r="BH785"/>
  <c r="BG785"/>
  <c r="BF785"/>
  <c r="T785"/>
  <c r="R785"/>
  <c r="P785"/>
  <c r="BI783"/>
  <c r="BH783"/>
  <c r="BG783"/>
  <c r="BF783"/>
  <c r="T783"/>
  <c r="R783"/>
  <c r="P783"/>
  <c r="BI782"/>
  <c r="BH782"/>
  <c r="BG782"/>
  <c r="BF782"/>
  <c r="T782"/>
  <c r="R782"/>
  <c r="P782"/>
  <c r="BI781"/>
  <c r="BH781"/>
  <c r="BG781"/>
  <c r="BF781"/>
  <c r="T781"/>
  <c r="R781"/>
  <c r="P781"/>
  <c r="BI777"/>
  <c r="BH777"/>
  <c r="BG777"/>
  <c r="BF777"/>
  <c r="T777"/>
  <c r="R777"/>
  <c r="P777"/>
  <c r="BI775"/>
  <c r="BH775"/>
  <c r="BG775"/>
  <c r="BF775"/>
  <c r="T775"/>
  <c r="R775"/>
  <c r="P775"/>
  <c r="BI774"/>
  <c r="BH774"/>
  <c r="BG774"/>
  <c r="BF774"/>
  <c r="T774"/>
  <c r="R774"/>
  <c r="P774"/>
  <c r="BI772"/>
  <c r="BH772"/>
  <c r="BG772"/>
  <c r="BF772"/>
  <c r="T772"/>
  <c r="R772"/>
  <c r="P772"/>
  <c r="BI770"/>
  <c r="BH770"/>
  <c r="BG770"/>
  <c r="BF770"/>
  <c r="T770"/>
  <c r="R770"/>
  <c r="P770"/>
  <c r="BI764"/>
  <c r="BH764"/>
  <c r="BG764"/>
  <c r="BF764"/>
  <c r="T764"/>
  <c r="R764"/>
  <c r="P764"/>
  <c r="BI762"/>
  <c r="BH762"/>
  <c r="BG762"/>
  <c r="BF762"/>
  <c r="T762"/>
  <c r="R762"/>
  <c r="P762"/>
  <c r="BI756"/>
  <c r="BH756"/>
  <c r="BG756"/>
  <c r="BF756"/>
  <c r="T756"/>
  <c r="R756"/>
  <c r="P756"/>
  <c r="BI751"/>
  <c r="BH751"/>
  <c r="BG751"/>
  <c r="BF751"/>
  <c r="T751"/>
  <c r="R751"/>
  <c r="P751"/>
  <c r="BI747"/>
  <c r="BH747"/>
  <c r="BG747"/>
  <c r="BF747"/>
  <c r="T747"/>
  <c r="R747"/>
  <c r="P747"/>
  <c r="BI743"/>
  <c r="BH743"/>
  <c r="BG743"/>
  <c r="BF743"/>
  <c r="T743"/>
  <c r="R743"/>
  <c r="P743"/>
  <c r="BI741"/>
  <c r="BH741"/>
  <c r="BG741"/>
  <c r="BF741"/>
  <c r="T741"/>
  <c r="R741"/>
  <c r="P741"/>
  <c r="BI739"/>
  <c r="BH739"/>
  <c r="BG739"/>
  <c r="BF739"/>
  <c r="T739"/>
  <c r="R739"/>
  <c r="P739"/>
  <c r="BI737"/>
  <c r="BH737"/>
  <c r="BG737"/>
  <c r="BF737"/>
  <c r="T737"/>
  <c r="R737"/>
  <c r="P737"/>
  <c r="BI735"/>
  <c r="BH735"/>
  <c r="BG735"/>
  <c r="BF735"/>
  <c r="T735"/>
  <c r="R735"/>
  <c r="P735"/>
  <c r="BI730"/>
  <c r="BH730"/>
  <c r="BG730"/>
  <c r="BF730"/>
  <c r="T730"/>
  <c r="R730"/>
  <c r="P730"/>
  <c r="BI725"/>
  <c r="BH725"/>
  <c r="BG725"/>
  <c r="BF725"/>
  <c r="T725"/>
  <c r="R725"/>
  <c r="P725"/>
  <c r="BI721"/>
  <c r="BH721"/>
  <c r="BG721"/>
  <c r="BF721"/>
  <c r="T721"/>
  <c r="R721"/>
  <c r="P721"/>
  <c r="BI715"/>
  <c r="BH715"/>
  <c r="BG715"/>
  <c r="BF715"/>
  <c r="T715"/>
  <c r="R715"/>
  <c r="P715"/>
  <c r="BI699"/>
  <c r="BH699"/>
  <c r="BG699"/>
  <c r="BF699"/>
  <c r="T699"/>
  <c r="R699"/>
  <c r="P699"/>
  <c r="BI692"/>
  <c r="BH692"/>
  <c r="BG692"/>
  <c r="BF692"/>
  <c r="T692"/>
  <c r="R692"/>
  <c r="P692"/>
  <c r="BI690"/>
  <c r="BH690"/>
  <c r="BG690"/>
  <c r="BF690"/>
  <c r="T690"/>
  <c r="R690"/>
  <c r="P690"/>
  <c r="BI683"/>
  <c r="BH683"/>
  <c r="BG683"/>
  <c r="BF683"/>
  <c r="T683"/>
  <c r="R683"/>
  <c r="P683"/>
  <c r="BI682"/>
  <c r="BH682"/>
  <c r="BG682"/>
  <c r="BF682"/>
  <c r="T682"/>
  <c r="R682"/>
  <c r="P682"/>
  <c r="BI681"/>
  <c r="BH681"/>
  <c r="BG681"/>
  <c r="BF681"/>
  <c r="T681"/>
  <c r="R681"/>
  <c r="P681"/>
  <c r="BI676"/>
  <c r="BH676"/>
  <c r="BG676"/>
  <c r="BF676"/>
  <c r="T676"/>
  <c r="R676"/>
  <c r="P676"/>
  <c r="BI674"/>
  <c r="BH674"/>
  <c r="BG674"/>
  <c r="BF674"/>
  <c r="T674"/>
  <c r="R674"/>
  <c r="P674"/>
  <c r="BI671"/>
  <c r="BH671"/>
  <c r="BG671"/>
  <c r="BF671"/>
  <c r="T671"/>
  <c r="R671"/>
  <c r="P671"/>
  <c r="BI669"/>
  <c r="BH669"/>
  <c r="BG669"/>
  <c r="BF669"/>
  <c r="T669"/>
  <c r="R669"/>
  <c r="P669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0"/>
  <c r="BH650"/>
  <c r="BG650"/>
  <c r="BF650"/>
  <c r="T650"/>
  <c r="R650"/>
  <c r="P650"/>
  <c r="BI643"/>
  <c r="BH643"/>
  <c r="BG643"/>
  <c r="BF643"/>
  <c r="T643"/>
  <c r="R643"/>
  <c r="P643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5"/>
  <c r="BH635"/>
  <c r="BG635"/>
  <c r="BF635"/>
  <c r="T635"/>
  <c r="R635"/>
  <c r="P635"/>
  <c r="BI634"/>
  <c r="BH634"/>
  <c r="BG634"/>
  <c r="BF634"/>
  <c r="T634"/>
  <c r="R634"/>
  <c r="P634"/>
  <c r="BI632"/>
  <c r="BH632"/>
  <c r="BG632"/>
  <c r="BF632"/>
  <c r="T632"/>
  <c r="R632"/>
  <c r="P632"/>
  <c r="BI631"/>
  <c r="BH631"/>
  <c r="BG631"/>
  <c r="BF631"/>
  <c r="T631"/>
  <c r="R631"/>
  <c r="P631"/>
  <c r="BI629"/>
  <c r="BH629"/>
  <c r="BG629"/>
  <c r="BF629"/>
  <c r="T629"/>
  <c r="R629"/>
  <c r="P629"/>
  <c r="BI628"/>
  <c r="BH628"/>
  <c r="BG628"/>
  <c r="BF628"/>
  <c r="T628"/>
  <c r="R628"/>
  <c r="P628"/>
  <c r="BI626"/>
  <c r="BH626"/>
  <c r="BG626"/>
  <c r="BF626"/>
  <c r="T626"/>
  <c r="R626"/>
  <c r="P626"/>
  <c r="BI625"/>
  <c r="BH625"/>
  <c r="BG625"/>
  <c r="BF625"/>
  <c r="T625"/>
  <c r="R625"/>
  <c r="P625"/>
  <c r="BI624"/>
  <c r="BH624"/>
  <c r="BG624"/>
  <c r="BF624"/>
  <c r="T624"/>
  <c r="R624"/>
  <c r="P624"/>
  <c r="BI622"/>
  <c r="BH622"/>
  <c r="BG622"/>
  <c r="BF622"/>
  <c r="T622"/>
  <c r="R622"/>
  <c r="P622"/>
  <c r="BI615"/>
  <c r="BH615"/>
  <c r="BG615"/>
  <c r="BF615"/>
  <c r="T615"/>
  <c r="R615"/>
  <c r="P615"/>
  <c r="BI612"/>
  <c r="BH612"/>
  <c r="BG612"/>
  <c r="BF612"/>
  <c r="T612"/>
  <c r="R612"/>
  <c r="P612"/>
  <c r="BI610"/>
  <c r="BH610"/>
  <c r="BG610"/>
  <c r="BF610"/>
  <c r="T610"/>
  <c r="R610"/>
  <c r="P610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6"/>
  <c r="BH596"/>
  <c r="BG596"/>
  <c r="BF596"/>
  <c r="T596"/>
  <c r="R596"/>
  <c r="P596"/>
  <c r="BI594"/>
  <c r="BH594"/>
  <c r="BG594"/>
  <c r="BF594"/>
  <c r="T594"/>
  <c r="R594"/>
  <c r="P594"/>
  <c r="BI590"/>
  <c r="BH590"/>
  <c r="BG590"/>
  <c r="BF590"/>
  <c r="T590"/>
  <c r="R590"/>
  <c r="P590"/>
  <c r="BI588"/>
  <c r="BH588"/>
  <c r="BG588"/>
  <c r="BF588"/>
  <c r="T588"/>
  <c r="R588"/>
  <c r="P588"/>
  <c r="BI586"/>
  <c r="BH586"/>
  <c r="BG586"/>
  <c r="BF586"/>
  <c r="T586"/>
  <c r="R586"/>
  <c r="P586"/>
  <c r="BI585"/>
  <c r="BH585"/>
  <c r="BG585"/>
  <c r="BF585"/>
  <c r="T585"/>
  <c r="R585"/>
  <c r="P585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P576"/>
  <c r="BI571"/>
  <c r="BH571"/>
  <c r="BG571"/>
  <c r="BF571"/>
  <c r="T571"/>
  <c r="R571"/>
  <c r="P571"/>
  <c r="BI566"/>
  <c r="BH566"/>
  <c r="BG566"/>
  <c r="BF566"/>
  <c r="T566"/>
  <c r="R566"/>
  <c r="P566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5"/>
  <c r="BH545"/>
  <c r="BG545"/>
  <c r="BF545"/>
  <c r="T545"/>
  <c r="R545"/>
  <c r="P545"/>
  <c r="BI521"/>
  <c r="BH521"/>
  <c r="BG521"/>
  <c r="BF521"/>
  <c r="T521"/>
  <c r="R521"/>
  <c r="P521"/>
  <c r="BI518"/>
  <c r="BH518"/>
  <c r="BG518"/>
  <c r="BF518"/>
  <c r="T518"/>
  <c r="R518"/>
  <c r="P518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7"/>
  <c r="BH507"/>
  <c r="BG507"/>
  <c r="BF507"/>
  <c r="T507"/>
  <c r="R507"/>
  <c r="P507"/>
  <c r="BI504"/>
  <c r="BH504"/>
  <c r="BG504"/>
  <c r="BF504"/>
  <c r="T504"/>
  <c r="R504"/>
  <c r="P504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3"/>
  <c r="BH493"/>
  <c r="BG493"/>
  <c r="BF493"/>
  <c r="T493"/>
  <c r="R493"/>
  <c r="P493"/>
  <c r="BI484"/>
  <c r="BH484"/>
  <c r="BG484"/>
  <c r="BF484"/>
  <c r="T484"/>
  <c r="R484"/>
  <c r="P484"/>
  <c r="BI482"/>
  <c r="BH482"/>
  <c r="BG482"/>
  <c r="BF482"/>
  <c r="T482"/>
  <c r="R482"/>
  <c r="P482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69"/>
  <c r="BH469"/>
  <c r="BG469"/>
  <c r="BF469"/>
  <c r="T469"/>
  <c r="R469"/>
  <c r="P469"/>
  <c r="BI465"/>
  <c r="BH465"/>
  <c r="BG465"/>
  <c r="BF465"/>
  <c r="T465"/>
  <c r="R465"/>
  <c r="P465"/>
  <c r="BI461"/>
  <c r="BH461"/>
  <c r="BG461"/>
  <c r="BF461"/>
  <c r="T461"/>
  <c r="R461"/>
  <c r="P461"/>
  <c r="BI459"/>
  <c r="BH459"/>
  <c r="BG459"/>
  <c r="BF459"/>
  <c r="T459"/>
  <c r="R459"/>
  <c r="P459"/>
  <c r="BI458"/>
  <c r="BH458"/>
  <c r="BG458"/>
  <c r="BF458"/>
  <c r="T458"/>
  <c r="R458"/>
  <c r="P458"/>
  <c r="BI456"/>
  <c r="BH456"/>
  <c r="BG456"/>
  <c r="BF456"/>
  <c r="T456"/>
  <c r="R456"/>
  <c r="P456"/>
  <c r="BI436"/>
  <c r="BH436"/>
  <c r="BG436"/>
  <c r="BF436"/>
  <c r="T436"/>
  <c r="R436"/>
  <c r="P436"/>
  <c r="BI413"/>
  <c r="BH413"/>
  <c r="BG413"/>
  <c r="BF413"/>
  <c r="T413"/>
  <c r="R413"/>
  <c r="P413"/>
  <c r="BI412"/>
  <c r="BH412"/>
  <c r="BG412"/>
  <c r="BF412"/>
  <c r="T412"/>
  <c r="R412"/>
  <c r="P412"/>
  <c r="BI410"/>
  <c r="BH410"/>
  <c r="BG410"/>
  <c r="BF410"/>
  <c r="T410"/>
  <c r="R410"/>
  <c r="P410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89"/>
  <c r="BH389"/>
  <c r="BG389"/>
  <c r="BF389"/>
  <c r="T389"/>
  <c r="R389"/>
  <c r="P389"/>
  <c r="BI387"/>
  <c r="BH387"/>
  <c r="BG387"/>
  <c r="BF387"/>
  <c r="T387"/>
  <c r="R387"/>
  <c r="P387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5"/>
  <c r="BH375"/>
  <c r="BG375"/>
  <c r="BF375"/>
  <c r="T375"/>
  <c r="R375"/>
  <c r="P375"/>
  <c r="BI370"/>
  <c r="BH370"/>
  <c r="BG370"/>
  <c r="BF370"/>
  <c r="T370"/>
  <c r="R370"/>
  <c r="P370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38"/>
  <c r="BH338"/>
  <c r="BG338"/>
  <c r="BF338"/>
  <c r="T338"/>
  <c r="R338"/>
  <c r="P338"/>
  <c r="BI332"/>
  <c r="BH332"/>
  <c r="BG332"/>
  <c r="BF332"/>
  <c r="T332"/>
  <c r="R332"/>
  <c r="P332"/>
  <c r="BI325"/>
  <c r="BH325"/>
  <c r="BG325"/>
  <c r="BF325"/>
  <c r="T325"/>
  <c r="R325"/>
  <c r="P325"/>
  <c r="BI319"/>
  <c r="BH319"/>
  <c r="BG319"/>
  <c r="BF319"/>
  <c r="T319"/>
  <c r="R319"/>
  <c r="P319"/>
  <c r="BI313"/>
  <c r="BH313"/>
  <c r="BG313"/>
  <c r="BF313"/>
  <c r="T313"/>
  <c r="R313"/>
  <c r="P313"/>
  <c r="BI298"/>
  <c r="BH298"/>
  <c r="BG298"/>
  <c r="BF298"/>
  <c r="T298"/>
  <c r="R298"/>
  <c r="P298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6"/>
  <c r="BH246"/>
  <c r="BG246"/>
  <c r="BF246"/>
  <c r="T246"/>
  <c r="R246"/>
  <c r="P246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9"/>
  <c r="BH229"/>
  <c r="BG229"/>
  <c r="BF229"/>
  <c r="T229"/>
  <c r="R229"/>
  <c r="P229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J145"/>
  <c r="F145"/>
  <c r="F143"/>
  <c r="E141"/>
  <c r="J93"/>
  <c r="F93"/>
  <c r="F91"/>
  <c r="E89"/>
  <c r="J26"/>
  <c r="E26"/>
  <c r="J146"/>
  <c r="J25"/>
  <c r="J20"/>
  <c r="E20"/>
  <c r="F94"/>
  <c r="J19"/>
  <c r="J14"/>
  <c r="J143"/>
  <c r="E7"/>
  <c r="E85"/>
  <c i="1" r="L90"/>
  <c r="AM90"/>
  <c r="AM89"/>
  <c r="L89"/>
  <c r="AM87"/>
  <c r="L87"/>
  <c r="L85"/>
  <c r="L84"/>
  <c i="6" r="J200"/>
  <c r="J199"/>
  <c r="J198"/>
  <c r="BK197"/>
  <c r="J195"/>
  <c r="J193"/>
  <c r="J191"/>
  <c r="J190"/>
  <c r="BK189"/>
  <c r="J187"/>
  <c r="J186"/>
  <c r="J183"/>
  <c r="J181"/>
  <c r="J180"/>
  <c r="BK175"/>
  <c r="BK173"/>
  <c r="BK172"/>
  <c r="J171"/>
  <c r="BK170"/>
  <c r="BK168"/>
  <c r="BK166"/>
  <c r="BK165"/>
  <c r="BK164"/>
  <c r="J163"/>
  <c r="J162"/>
  <c r="BK160"/>
  <c r="BK159"/>
  <c r="J158"/>
  <c r="J157"/>
  <c r="J155"/>
  <c r="BK151"/>
  <c r="J148"/>
  <c r="BK147"/>
  <c r="BK146"/>
  <c r="J144"/>
  <c r="BK141"/>
  <c r="J140"/>
  <c r="J139"/>
  <c r="J138"/>
  <c r="BK137"/>
  <c r="J136"/>
  <c r="J135"/>
  <c r="J134"/>
  <c r="J132"/>
  <c r="BK131"/>
  <c r="J130"/>
  <c r="BK127"/>
  <c i="5" r="BK252"/>
  <c r="J250"/>
  <c r="J249"/>
  <c r="J248"/>
  <c r="BK246"/>
  <c r="BK244"/>
  <c r="BK243"/>
  <c r="J242"/>
  <c r="J239"/>
  <c r="J237"/>
  <c r="J236"/>
  <c r="J235"/>
  <c r="BK234"/>
  <c r="BK233"/>
  <c r="J230"/>
  <c r="BK228"/>
  <c r="J219"/>
  <c r="J217"/>
  <c r="BK216"/>
  <c r="BK215"/>
  <c r="BK214"/>
  <c r="BK209"/>
  <c r="BK205"/>
  <c r="BK204"/>
  <c r="J203"/>
  <c r="J202"/>
  <c r="BK190"/>
  <c r="J184"/>
  <c r="BK183"/>
  <c r="BK182"/>
  <c r="J179"/>
  <c r="BK178"/>
  <c r="BK177"/>
  <c r="J175"/>
  <c r="J173"/>
  <c r="J171"/>
  <c r="BK166"/>
  <c r="J163"/>
  <c r="J161"/>
  <c r="J154"/>
  <c r="BK153"/>
  <c r="BK152"/>
  <c r="BK148"/>
  <c r="J143"/>
  <c r="J142"/>
  <c r="BK140"/>
  <c r="BK137"/>
  <c r="BK133"/>
  <c r="J131"/>
  <c r="J126"/>
  <c i="4" r="BK245"/>
  <c r="BK244"/>
  <c r="J242"/>
  <c r="BK239"/>
  <c r="BK238"/>
  <c r="BK237"/>
  <c r="J236"/>
  <c r="J234"/>
  <c r="J231"/>
  <c r="J224"/>
  <c r="J221"/>
  <c r="BK216"/>
  <c r="BK215"/>
  <c r="BK211"/>
  <c r="BK210"/>
  <c r="J208"/>
  <c r="BK207"/>
  <c r="BK204"/>
  <c r="J201"/>
  <c r="J195"/>
  <c r="BK193"/>
  <c r="BK192"/>
  <c r="BK191"/>
  <c r="BK184"/>
  <c r="J180"/>
  <c r="BK172"/>
  <c r="BK171"/>
  <c r="J170"/>
  <c r="J168"/>
  <c r="J165"/>
  <c r="BK162"/>
  <c r="BK161"/>
  <c r="BK158"/>
  <c r="J157"/>
  <c r="BK156"/>
  <c r="J155"/>
  <c r="BK149"/>
  <c r="J145"/>
  <c r="J143"/>
  <c r="J138"/>
  <c r="BK136"/>
  <c r="J135"/>
  <c r="J129"/>
  <c i="3" r="BK308"/>
  <c r="BK307"/>
  <c r="J304"/>
  <c r="BK298"/>
  <c r="BK296"/>
  <c r="J295"/>
  <c r="BK285"/>
  <c r="BK283"/>
  <c r="J281"/>
  <c r="BK280"/>
  <c r="BK279"/>
  <c r="J278"/>
  <c r="J277"/>
  <c r="J274"/>
  <c r="BK270"/>
  <c r="J264"/>
  <c r="BK257"/>
  <c r="BK253"/>
  <c r="BK249"/>
  <c r="J247"/>
  <c r="J245"/>
  <c r="J240"/>
  <c r="BK238"/>
  <c r="J237"/>
  <c r="BK234"/>
  <c r="BK232"/>
  <c r="BK231"/>
  <c r="J229"/>
  <c r="BK227"/>
  <c r="J224"/>
  <c r="J221"/>
  <c r="BK220"/>
  <c r="BK216"/>
  <c r="BK211"/>
  <c r="BK209"/>
  <c r="BK206"/>
  <c r="J203"/>
  <c r="BK198"/>
  <c r="J194"/>
  <c r="BK184"/>
  <c r="BK182"/>
  <c r="BK181"/>
  <c r="BK178"/>
  <c r="BK172"/>
  <c r="J170"/>
  <c r="BK167"/>
  <c r="J166"/>
  <c r="BK156"/>
  <c r="J147"/>
  <c r="J142"/>
  <c r="BK138"/>
  <c i="2" r="BK1287"/>
  <c r="BK1286"/>
  <c r="J1276"/>
  <c r="BK1264"/>
  <c r="BK1252"/>
  <c r="J1248"/>
  <c r="BK1245"/>
  <c r="J1216"/>
  <c r="J1214"/>
  <c r="BK1204"/>
  <c r="BK1201"/>
  <c r="J1197"/>
  <c r="J1194"/>
  <c r="J1181"/>
  <c r="BK1174"/>
  <c r="J1172"/>
  <c r="J1162"/>
  <c r="BK1151"/>
  <c r="J1148"/>
  <c r="J1123"/>
  <c r="BK1115"/>
  <c r="BK1111"/>
  <c r="J1107"/>
  <c r="J1104"/>
  <c r="BK1103"/>
  <c r="BK1101"/>
  <c r="BK1085"/>
  <c r="J1082"/>
  <c r="J1080"/>
  <c r="J1079"/>
  <c r="BK1063"/>
  <c r="J1062"/>
  <c r="J1061"/>
  <c r="BK1058"/>
  <c r="J1050"/>
  <c r="J1036"/>
  <c r="J1032"/>
  <c r="BK1030"/>
  <c r="BK1020"/>
  <c r="BK1018"/>
  <c r="BK1014"/>
  <c r="BK1012"/>
  <c r="BK1010"/>
  <c r="J1008"/>
  <c r="BK991"/>
  <c r="J987"/>
  <c r="BK985"/>
  <c r="BK979"/>
  <c r="J978"/>
  <c r="J973"/>
  <c r="BK963"/>
  <c r="J960"/>
  <c r="BK958"/>
  <c r="BK956"/>
  <c r="J954"/>
  <c r="J951"/>
  <c r="BK943"/>
  <c r="J933"/>
  <c r="BK932"/>
  <c r="J924"/>
  <c r="J916"/>
  <c r="BK911"/>
  <c r="BK910"/>
  <c r="J894"/>
  <c r="BK892"/>
  <c r="BK876"/>
  <c r="J870"/>
  <c r="BK863"/>
  <c r="BK846"/>
  <c r="BK845"/>
  <c r="J839"/>
  <c r="J835"/>
  <c r="BK833"/>
  <c r="J831"/>
  <c r="J829"/>
  <c r="J822"/>
  <c r="J818"/>
  <c r="J816"/>
  <c r="BK799"/>
  <c r="BK787"/>
  <c r="J782"/>
  <c r="BK781"/>
  <c r="BK772"/>
  <c r="BK770"/>
  <c r="BK764"/>
  <c r="BK730"/>
  <c r="BK725"/>
  <c r="BK721"/>
  <c r="J715"/>
  <c r="J699"/>
  <c r="BK682"/>
  <c r="BK667"/>
  <c r="BK663"/>
  <c r="BK661"/>
  <c r="BK659"/>
  <c r="BK650"/>
  <c r="J642"/>
  <c r="BK629"/>
  <c r="BK626"/>
  <c r="J625"/>
  <c r="J622"/>
  <c r="J615"/>
  <c r="J606"/>
  <c r="BK596"/>
  <c r="J594"/>
  <c r="BK584"/>
  <c r="J583"/>
  <c r="BK554"/>
  <c r="J550"/>
  <c r="J548"/>
  <c r="BK521"/>
  <c r="J507"/>
  <c r="J500"/>
  <c r="J498"/>
  <c r="BK496"/>
  <c r="J495"/>
  <c r="BK494"/>
  <c r="BK478"/>
  <c r="BK474"/>
  <c r="J459"/>
  <c r="BK458"/>
  <c r="J456"/>
  <c r="J436"/>
  <c r="J399"/>
  <c r="BK398"/>
  <c r="J384"/>
  <c r="J370"/>
  <c r="J362"/>
  <c r="BK354"/>
  <c r="BK349"/>
  <c r="J347"/>
  <c r="J325"/>
  <c r="BK313"/>
  <c r="J278"/>
  <c r="BK276"/>
  <c r="BK272"/>
  <c r="J258"/>
  <c r="J231"/>
  <c r="J229"/>
  <c r="J218"/>
  <c r="BK204"/>
  <c r="J200"/>
  <c r="J194"/>
  <c r="J189"/>
  <c r="BK187"/>
  <c r="BK182"/>
  <c r="BK156"/>
  <c i="6" r="J208"/>
  <c i="4" r="BK178"/>
  <c r="J177"/>
  <c r="BK174"/>
  <c r="BK170"/>
  <c r="J169"/>
  <c r="BK167"/>
  <c r="J166"/>
  <c r="BK160"/>
  <c r="BK159"/>
  <c r="J154"/>
  <c r="BK151"/>
  <c r="BK148"/>
  <c r="J146"/>
  <c r="BK145"/>
  <c r="BK142"/>
  <c r="BK140"/>
  <c r="BK139"/>
  <c r="BK133"/>
  <c r="BK132"/>
  <c r="BK128"/>
  <c i="3" r="J296"/>
  <c r="BK291"/>
  <c r="BK287"/>
  <c r="BK281"/>
  <c r="J279"/>
  <c r="BK277"/>
  <c r="BK272"/>
  <c r="BK268"/>
  <c r="BK265"/>
  <c r="BK262"/>
  <c r="J259"/>
  <c r="J257"/>
  <c r="BK256"/>
  <c r="J251"/>
  <c r="J250"/>
  <c r="BK244"/>
  <c r="J243"/>
  <c r="BK239"/>
  <c r="BK235"/>
  <c r="J228"/>
  <c r="J227"/>
  <c r="J220"/>
  <c r="J218"/>
  <c r="J215"/>
  <c r="J212"/>
  <c r="BK204"/>
  <c r="BK201"/>
  <c r="J197"/>
  <c r="J196"/>
  <c r="J193"/>
  <c r="J190"/>
  <c r="J189"/>
  <c r="J187"/>
  <c r="J185"/>
  <c r="J179"/>
  <c r="BK176"/>
  <c r="BK175"/>
  <c r="J173"/>
  <c r="J168"/>
  <c r="J158"/>
  <c r="BK147"/>
  <c r="BK145"/>
  <c i="2" r="J1293"/>
  <c r="BK1291"/>
  <c r="J1255"/>
  <c r="BK1250"/>
  <c r="BK1248"/>
  <c r="J1245"/>
  <c r="J1212"/>
  <c r="J1210"/>
  <c r="BK1199"/>
  <c r="BK1194"/>
  <c r="BK1181"/>
  <c r="BK1176"/>
  <c r="BK1113"/>
  <c r="BK1109"/>
  <c r="J1108"/>
  <c r="J1105"/>
  <c r="J1087"/>
  <c r="J1083"/>
  <c r="BK1079"/>
  <c r="J1078"/>
  <c r="J1059"/>
  <c r="J1055"/>
  <c r="BK1053"/>
  <c r="BK1040"/>
  <c r="BK1032"/>
  <c r="J1028"/>
  <c r="J1026"/>
  <c r="BK1016"/>
  <c r="J1012"/>
  <c r="BK1011"/>
  <c r="BK1007"/>
  <c r="J981"/>
  <c r="BK977"/>
  <c r="J976"/>
  <c r="BK969"/>
  <c r="J965"/>
  <c r="J941"/>
  <c r="J910"/>
  <c r="J908"/>
  <c r="J904"/>
  <c r="J898"/>
  <c r="J892"/>
  <c r="BK868"/>
  <c r="BK850"/>
  <c r="J840"/>
  <c r="BK835"/>
  <c r="BK821"/>
  <c r="J820"/>
  <c r="BK815"/>
  <c r="BK805"/>
  <c r="BK803"/>
  <c r="J802"/>
  <c r="BK789"/>
  <c r="J785"/>
  <c r="BK783"/>
  <c r="BK782"/>
  <c r="J781"/>
  <c r="J774"/>
  <c r="J764"/>
  <c r="BK762"/>
  <c r="J743"/>
  <c r="J741"/>
  <c r="BK690"/>
  <c r="BK676"/>
  <c r="BK669"/>
  <c r="BK657"/>
  <c r="BK640"/>
  <c r="BK638"/>
  <c r="J637"/>
  <c r="BK635"/>
  <c r="J634"/>
  <c r="BK622"/>
  <c r="J602"/>
  <c r="BK600"/>
  <c r="J588"/>
  <c r="BK585"/>
  <c r="J582"/>
  <c r="J578"/>
  <c r="J576"/>
  <c r="J558"/>
  <c r="BK552"/>
  <c r="J545"/>
  <c r="BK518"/>
  <c r="BK504"/>
  <c r="BK493"/>
  <c r="J478"/>
  <c r="J474"/>
  <c r="J469"/>
  <c r="J465"/>
  <c r="J461"/>
  <c r="J458"/>
  <c r="BK413"/>
  <c r="J403"/>
  <c r="J401"/>
  <c r="J386"/>
  <c r="BK364"/>
  <c r="J363"/>
  <c r="BK362"/>
  <c r="BK357"/>
  <c r="J354"/>
  <c r="BK344"/>
  <c r="J332"/>
  <c r="J319"/>
  <c r="J313"/>
  <c r="BK270"/>
  <c r="BK257"/>
  <c r="J253"/>
  <c r="BK235"/>
  <c r="BK229"/>
  <c r="J213"/>
  <c r="J204"/>
  <c r="J198"/>
  <c r="J193"/>
  <c r="BK178"/>
  <c r="BK170"/>
  <c r="J167"/>
  <c r="BK152"/>
  <c i="9" r="BK139"/>
  <c r="J139"/>
  <c i="6" r="J202"/>
  <c r="BK200"/>
  <c r="BK199"/>
  <c r="BK198"/>
  <c r="J197"/>
  <c r="J196"/>
  <c r="BK193"/>
  <c r="BK192"/>
  <c r="J189"/>
  <c r="J188"/>
  <c r="BK187"/>
  <c r="BK186"/>
  <c r="BK184"/>
  <c r="BK183"/>
  <c r="BK182"/>
  <c r="BK179"/>
  <c r="J178"/>
  <c r="J176"/>
  <c r="J173"/>
  <c r="J169"/>
  <c r="J167"/>
  <c r="J166"/>
  <c r="J164"/>
  <c r="BK163"/>
  <c r="J161"/>
  <c r="J160"/>
  <c r="J159"/>
  <c r="BK158"/>
  <c r="BK157"/>
  <c r="BK155"/>
  <c r="J154"/>
  <c r="BK153"/>
  <c r="BK152"/>
  <c r="J150"/>
  <c r="J146"/>
  <c r="J145"/>
  <c r="BK144"/>
  <c r="BK143"/>
  <c r="BK142"/>
  <c r="BK140"/>
  <c r="BK138"/>
  <c r="BK136"/>
  <c r="BK132"/>
  <c r="BK130"/>
  <c r="BK129"/>
  <c r="BK128"/>
  <c i="5" r="BK256"/>
  <c r="BK254"/>
  <c r="BK253"/>
  <c r="BK251"/>
  <c r="J246"/>
  <c r="J245"/>
  <c r="BK241"/>
  <c r="J240"/>
  <c r="J238"/>
  <c r="J234"/>
  <c r="J233"/>
  <c r="J232"/>
  <c r="BK230"/>
  <c r="J229"/>
  <c r="BK226"/>
  <c r="J225"/>
  <c r="J223"/>
  <c r="BK221"/>
  <c r="BK220"/>
  <c r="J218"/>
  <c r="J214"/>
  <c r="J213"/>
  <c r="BK210"/>
  <c r="J209"/>
  <c r="BK207"/>
  <c r="BK206"/>
  <c r="J205"/>
  <c r="J204"/>
  <c r="BK202"/>
  <c r="BK201"/>
  <c r="BK200"/>
  <c r="BK199"/>
  <c r="BK192"/>
  <c r="BK189"/>
  <c r="BK188"/>
  <c r="BK187"/>
  <c r="BK185"/>
  <c r="J183"/>
  <c r="J182"/>
  <c r="J181"/>
  <c r="BK176"/>
  <c r="J174"/>
  <c r="BK170"/>
  <c r="BK168"/>
  <c r="J167"/>
  <c r="J166"/>
  <c r="J165"/>
  <c r="J164"/>
  <c r="BK163"/>
  <c r="BK162"/>
  <c r="BK160"/>
  <c r="J159"/>
  <c r="BK158"/>
  <c r="J157"/>
  <c r="BK156"/>
  <c r="J152"/>
  <c r="J147"/>
  <c r="J146"/>
  <c r="BK145"/>
  <c r="J144"/>
  <c r="BK143"/>
  <c r="BK141"/>
  <c r="BK139"/>
  <c r="BK135"/>
  <c r="J134"/>
  <c r="J133"/>
  <c r="J132"/>
  <c r="J130"/>
  <c r="BK128"/>
  <c r="BK127"/>
  <c r="BK126"/>
  <c r="BK125"/>
  <c i="4" r="BK247"/>
  <c r="J247"/>
  <c r="J245"/>
  <c r="BK241"/>
  <c r="J240"/>
  <c r="J238"/>
  <c r="J237"/>
  <c r="BK236"/>
  <c r="J235"/>
  <c r="BK234"/>
  <c r="BK231"/>
  <c r="J230"/>
  <c r="J229"/>
  <c r="BK228"/>
  <c r="BK225"/>
  <c r="BK220"/>
  <c r="J219"/>
  <c r="BK217"/>
  <c r="BK214"/>
  <c r="J209"/>
  <c r="BK206"/>
  <c r="J205"/>
  <c r="J202"/>
  <c r="J200"/>
  <c r="BK199"/>
  <c r="BK198"/>
  <c r="J197"/>
  <c r="J196"/>
  <c r="BK194"/>
  <c r="J192"/>
  <c r="J189"/>
  <c r="J187"/>
  <c r="J186"/>
  <c r="J185"/>
  <c r="BK183"/>
  <c r="BK181"/>
  <c r="BK176"/>
  <c r="BK175"/>
  <c r="J174"/>
  <c r="J173"/>
  <c r="J172"/>
  <c r="BK169"/>
  <c r="BK168"/>
  <c r="BK165"/>
  <c r="BK164"/>
  <c r="BK163"/>
  <c r="J161"/>
  <c r="J160"/>
  <c r="BK155"/>
  <c r="BK147"/>
  <c r="BK141"/>
  <c r="BK138"/>
  <c r="J134"/>
  <c r="J132"/>
  <c i="3" r="J308"/>
  <c r="J305"/>
  <c r="BK300"/>
  <c r="BK295"/>
  <c r="BK294"/>
  <c r="BK286"/>
  <c r="J284"/>
  <c r="BK282"/>
  <c r="BK276"/>
  <c r="J275"/>
  <c r="BK273"/>
  <c r="BK271"/>
  <c r="J270"/>
  <c r="J268"/>
  <c r="BK266"/>
  <c r="BK264"/>
  <c r="BK263"/>
  <c r="BK261"/>
  <c r="BK254"/>
  <c r="J253"/>
  <c r="J249"/>
  <c r="BK246"/>
  <c r="J241"/>
  <c r="J238"/>
  <c r="J235"/>
  <c r="BK230"/>
  <c r="J225"/>
  <c r="BK223"/>
  <c r="BK221"/>
  <c r="J219"/>
  <c r="BK217"/>
  <c r="BK215"/>
  <c r="BK214"/>
  <c r="BK210"/>
  <c r="BK205"/>
  <c r="BK203"/>
  <c r="J201"/>
  <c r="BK200"/>
  <c r="BK196"/>
  <c r="BK192"/>
  <c r="BK188"/>
  <c r="J184"/>
  <c r="J181"/>
  <c r="J176"/>
  <c r="BK170"/>
  <c r="BK168"/>
  <c r="BK166"/>
  <c r="J160"/>
  <c r="J156"/>
  <c i="2" r="J1288"/>
  <c r="J1287"/>
  <c r="J1286"/>
  <c r="J1264"/>
  <c r="BK1258"/>
  <c r="J1257"/>
  <c r="BK1226"/>
  <c r="BK1212"/>
  <c r="J1201"/>
  <c r="J1176"/>
  <c r="J1174"/>
  <c r="BK1172"/>
  <c r="BK1170"/>
  <c r="J1160"/>
  <c r="BK1143"/>
  <c r="BK1123"/>
  <c r="J1115"/>
  <c r="BK1106"/>
  <c r="BK1105"/>
  <c r="BK1104"/>
  <c r="J1102"/>
  <c r="J1101"/>
  <c r="BK1087"/>
  <c r="BK1061"/>
  <c r="J1060"/>
  <c r="BK1056"/>
  <c r="J1054"/>
  <c r="BK1037"/>
  <c r="J1024"/>
  <c r="J1014"/>
  <c r="BK1008"/>
  <c r="J985"/>
  <c r="J984"/>
  <c r="BK982"/>
  <c r="J980"/>
  <c r="J979"/>
  <c r="J977"/>
  <c r="J975"/>
  <c r="J963"/>
  <c r="J958"/>
  <c r="J952"/>
  <c r="BK941"/>
  <c r="J937"/>
  <c r="BK933"/>
  <c r="BK924"/>
  <c r="BK923"/>
  <c r="J913"/>
  <c r="J906"/>
  <c r="J900"/>
  <c r="BK896"/>
  <c r="BK889"/>
  <c r="J882"/>
  <c r="J851"/>
  <c r="BK837"/>
  <c r="J833"/>
  <c r="BK829"/>
  <c r="BK819"/>
  <c r="BK818"/>
  <c r="J813"/>
  <c r="J810"/>
  <c r="J807"/>
  <c r="J806"/>
  <c r="J800"/>
  <c r="BK798"/>
  <c r="J797"/>
  <c r="J787"/>
  <c r="BK785"/>
  <c r="J783"/>
  <c r="BK777"/>
  <c r="J770"/>
  <c r="J756"/>
  <c r="J747"/>
  <c r="J735"/>
  <c r="J721"/>
  <c r="BK692"/>
  <c r="BK683"/>
  <c r="BK681"/>
  <c r="J674"/>
  <c r="BK671"/>
  <c r="J667"/>
  <c r="BK665"/>
  <c r="J639"/>
  <c r="BK637"/>
  <c r="J635"/>
  <c r="BK632"/>
  <c r="J626"/>
  <c r="BK615"/>
  <c r="J612"/>
  <c r="BK608"/>
  <c r="BK602"/>
  <c r="J596"/>
  <c r="BK588"/>
  <c r="BK586"/>
  <c r="BK582"/>
  <c r="J571"/>
  <c r="J566"/>
  <c r="J560"/>
  <c r="J556"/>
  <c r="J552"/>
  <c r="BK545"/>
  <c r="BK513"/>
  <c r="BK495"/>
  <c r="J493"/>
  <c r="BK484"/>
  <c r="J413"/>
  <c r="BK412"/>
  <c r="BK410"/>
  <c r="BK402"/>
  <c r="BK399"/>
  <c r="BK396"/>
  <c r="BK389"/>
  <c r="BK387"/>
  <c r="BK386"/>
  <c r="BK382"/>
  <c r="BK370"/>
  <c r="J364"/>
  <c r="BK363"/>
  <c r="BK347"/>
  <c r="J280"/>
  <c r="J239"/>
  <c r="J222"/>
  <c r="BK213"/>
  <c r="J205"/>
  <c r="BK191"/>
  <c r="J182"/>
  <c r="J178"/>
  <c r="BK163"/>
  <c i="4" r="BK157"/>
  <c r="J153"/>
  <c r="BK152"/>
  <c r="BK150"/>
  <c r="J147"/>
  <c r="BK144"/>
  <c r="J141"/>
  <c r="J136"/>
  <c r="BK134"/>
  <c r="BK131"/>
  <c r="J130"/>
  <c r="J128"/>
  <c i="3" r="BK305"/>
  <c r="BK304"/>
  <c r="J300"/>
  <c r="J298"/>
  <c r="BK297"/>
  <c r="BK293"/>
  <c r="BK290"/>
  <c r="BK289"/>
  <c r="BK288"/>
  <c r="J276"/>
  <c r="J272"/>
  <c r="BK267"/>
  <c r="J266"/>
  <c r="J255"/>
  <c r="J254"/>
  <c r="J252"/>
  <c r="BK250"/>
  <c r="BK247"/>
  <c r="J246"/>
  <c r="J242"/>
  <c r="BK241"/>
  <c r="BK224"/>
  <c r="J223"/>
  <c r="J222"/>
  <c r="J213"/>
  <c r="BK212"/>
  <c r="J211"/>
  <c r="J205"/>
  <c r="J204"/>
  <c r="BK202"/>
  <c r="BK199"/>
  <c r="BK195"/>
  <c r="BK191"/>
  <c r="BK190"/>
  <c r="BK189"/>
  <c r="J178"/>
  <c r="J175"/>
  <c r="BK158"/>
  <c r="J149"/>
  <c r="J138"/>
  <c i="2" r="BK1293"/>
  <c r="J1291"/>
  <c r="J1252"/>
  <c r="J1250"/>
  <c r="BK1168"/>
  <c r="J1166"/>
  <c r="BK1160"/>
  <c r="BK1158"/>
  <c r="J1151"/>
  <c r="BK1138"/>
  <c r="J1125"/>
  <c r="BK1119"/>
  <c r="J1111"/>
  <c r="J1106"/>
  <c r="J1103"/>
  <c r="BK1086"/>
  <c r="J1085"/>
  <c r="BK1083"/>
  <c r="BK1082"/>
  <c r="BK1080"/>
  <c r="J1058"/>
  <c r="J1056"/>
  <c r="BK1055"/>
  <c r="J1053"/>
  <c r="BK1038"/>
  <c r="BK1024"/>
  <c r="J1022"/>
  <c r="J1020"/>
  <c r="J1018"/>
  <c r="BK981"/>
  <c r="BK980"/>
  <c r="BK978"/>
  <c r="BK976"/>
  <c r="BK965"/>
  <c r="BK960"/>
  <c r="BK954"/>
  <c r="BK951"/>
  <c r="BK921"/>
  <c r="J918"/>
  <c r="J911"/>
  <c r="BK904"/>
  <c r="J902"/>
  <c r="BK879"/>
  <c r="BK865"/>
  <c r="J859"/>
  <c r="J857"/>
  <c r="BK853"/>
  <c r="BK851"/>
  <c r="J850"/>
  <c r="J845"/>
  <c r="BK831"/>
  <c r="J827"/>
  <c r="J824"/>
  <c r="BK822"/>
  <c r="BK820"/>
  <c r="BK816"/>
  <c r="J815"/>
  <c r="J808"/>
  <c r="BK806"/>
  <c r="J805"/>
  <c r="J803"/>
  <c r="BK800"/>
  <c r="J795"/>
  <c r="J762"/>
  <c r="BK739"/>
  <c r="BK735"/>
  <c r="J725"/>
  <c r="BK699"/>
  <c r="J681"/>
  <c r="BK674"/>
  <c r="J665"/>
  <c r="BK643"/>
  <c r="BK642"/>
  <c r="J641"/>
  <c r="J632"/>
  <c r="J631"/>
  <c r="J628"/>
  <c r="BK624"/>
  <c r="BK604"/>
  <c r="J600"/>
  <c r="BK594"/>
  <c r="BK583"/>
  <c r="BK580"/>
  <c r="BK560"/>
  <c r="BK556"/>
  <c r="BK548"/>
  <c r="J518"/>
  <c r="J510"/>
  <c r="BK482"/>
  <c r="BK476"/>
  <c r="BK456"/>
  <c r="BK403"/>
  <c r="BK401"/>
  <c r="J398"/>
  <c r="J389"/>
  <c r="BK384"/>
  <c r="J382"/>
  <c r="J375"/>
  <c r="J356"/>
  <c r="J344"/>
  <c r="BK338"/>
  <c r="BK280"/>
  <c r="BK278"/>
  <c r="BK274"/>
  <c r="BK258"/>
  <c r="BK255"/>
  <c r="BK239"/>
  <c r="J235"/>
  <c r="BK222"/>
  <c r="J220"/>
  <c r="BK202"/>
  <c r="BK198"/>
  <c r="BK193"/>
  <c r="J170"/>
  <c r="BK167"/>
  <c r="BK165"/>
  <c r="J163"/>
  <c r="J161"/>
  <c r="J152"/>
  <c i="1" r="AS95"/>
  <c i="6" r="BK196"/>
  <c r="BK195"/>
  <c r="J192"/>
  <c r="BK191"/>
  <c r="BK190"/>
  <c r="BK188"/>
  <c r="J185"/>
  <c r="J182"/>
  <c r="BK181"/>
  <c r="BK178"/>
  <c r="J177"/>
  <c r="J175"/>
  <c r="J172"/>
  <c r="BK171"/>
  <c r="J170"/>
  <c r="J168"/>
  <c r="BK161"/>
  <c r="J153"/>
  <c r="J152"/>
  <c r="J151"/>
  <c r="J149"/>
  <c r="J147"/>
  <c r="BK145"/>
  <c r="J143"/>
  <c r="J141"/>
  <c r="BK134"/>
  <c r="BK133"/>
  <c r="J131"/>
  <c r="J129"/>
  <c r="J128"/>
  <c r="J127"/>
  <c i="5" r="J257"/>
  <c r="J256"/>
  <c r="J253"/>
  <c r="J252"/>
  <c r="J251"/>
  <c r="BK250"/>
  <c r="BK249"/>
  <c r="J247"/>
  <c r="BK245"/>
  <c r="J243"/>
  <c r="BK242"/>
  <c r="J241"/>
  <c r="BK240"/>
  <c r="BK239"/>
  <c r="BK238"/>
  <c r="BK237"/>
  <c r="BK236"/>
  <c r="BK232"/>
  <c r="J231"/>
  <c r="BK229"/>
  <c r="BK227"/>
  <c r="J226"/>
  <c r="BK225"/>
  <c r="BK224"/>
  <c r="BK223"/>
  <c r="J222"/>
  <c r="J220"/>
  <c r="BK218"/>
  <c r="BK212"/>
  <c r="J211"/>
  <c r="J210"/>
  <c r="J208"/>
  <c r="J207"/>
  <c r="J206"/>
  <c r="BK203"/>
  <c r="J201"/>
  <c r="J199"/>
  <c r="BK198"/>
  <c r="BK197"/>
  <c r="BK196"/>
  <c r="BK195"/>
  <c r="J194"/>
  <c r="J193"/>
  <c r="J191"/>
  <c r="J190"/>
  <c r="J187"/>
  <c r="J186"/>
  <c r="BK184"/>
  <c r="BK180"/>
  <c r="J178"/>
  <c r="J172"/>
  <c r="J170"/>
  <c r="J169"/>
  <c r="J168"/>
  <c r="BK165"/>
  <c r="BK164"/>
  <c r="J162"/>
  <c r="BK157"/>
  <c r="J155"/>
  <c r="J153"/>
  <c r="BK151"/>
  <c r="BK150"/>
  <c r="BK149"/>
  <c r="BK147"/>
  <c r="BK146"/>
  <c r="J145"/>
  <c r="BK142"/>
  <c r="BK138"/>
  <c r="J137"/>
  <c r="BK136"/>
  <c r="J135"/>
  <c r="BK134"/>
  <c r="BK132"/>
  <c r="BK130"/>
  <c r="J128"/>
  <c r="J127"/>
  <c i="4" r="BK242"/>
  <c r="BK240"/>
  <c r="BK235"/>
  <c r="BK233"/>
  <c r="BK232"/>
  <c r="J227"/>
  <c r="J225"/>
  <c r="BK224"/>
  <c r="BK222"/>
  <c r="BK218"/>
  <c r="J215"/>
  <c r="J214"/>
  <c r="J212"/>
  <c r="J210"/>
  <c r="BK208"/>
  <c r="J207"/>
  <c r="J206"/>
  <c r="BK205"/>
  <c r="J204"/>
  <c r="BK203"/>
  <c r="BK202"/>
  <c r="J199"/>
  <c r="J194"/>
  <c r="J193"/>
  <c r="BK190"/>
  <c r="BK189"/>
  <c r="J188"/>
  <c r="BK187"/>
  <c r="BK186"/>
  <c r="J183"/>
  <c r="BK182"/>
  <c r="BK180"/>
  <c r="J179"/>
  <c r="J178"/>
  <c r="J175"/>
  <c r="J171"/>
  <c r="J167"/>
  <c r="J164"/>
  <c r="J163"/>
  <c r="J156"/>
  <c r="BK154"/>
  <c r="BK153"/>
  <c r="J152"/>
  <c r="J150"/>
  <c r="BK146"/>
  <c r="J144"/>
  <c r="BK137"/>
  <c r="J133"/>
  <c r="J131"/>
  <c r="BK130"/>
  <c r="BK129"/>
  <c i="3" r="J303"/>
  <c r="J297"/>
  <c r="J294"/>
  <c r="J290"/>
  <c r="J289"/>
  <c r="J286"/>
  <c r="J280"/>
  <c r="BK278"/>
  <c r="BK275"/>
  <c r="J267"/>
  <c r="J263"/>
  <c r="J261"/>
  <c r="BK258"/>
  <c r="J256"/>
  <c r="BK252"/>
  <c r="J248"/>
  <c r="J244"/>
  <c r="BK237"/>
  <c r="BK236"/>
  <c r="BK233"/>
  <c r="J232"/>
  <c r="J230"/>
  <c r="BK228"/>
  <c r="J216"/>
  <c r="BK213"/>
  <c r="J210"/>
  <c r="J209"/>
  <c r="J199"/>
  <c r="J191"/>
  <c r="J188"/>
  <c r="BK187"/>
  <c r="BK185"/>
  <c r="J182"/>
  <c r="J172"/>
  <c r="BK160"/>
  <c r="BK151"/>
  <c r="J145"/>
  <c r="BK142"/>
  <c i="2" r="BK1288"/>
  <c r="BK1276"/>
  <c r="J1258"/>
  <c r="BK1257"/>
  <c r="BK1255"/>
  <c r="J1226"/>
  <c r="BK1216"/>
  <c r="BK1214"/>
  <c r="BK1210"/>
  <c r="J1204"/>
  <c r="J1199"/>
  <c r="BK1197"/>
  <c r="J1170"/>
  <c r="BK1166"/>
  <c r="J1158"/>
  <c r="BK1148"/>
  <c r="J1143"/>
  <c r="BK1125"/>
  <c r="J1117"/>
  <c r="BK1107"/>
  <c r="BK1102"/>
  <c r="J1086"/>
  <c r="J1081"/>
  <c r="BK1078"/>
  <c r="J1063"/>
  <c r="BK1062"/>
  <c r="BK1060"/>
  <c r="BK1059"/>
  <c r="J1057"/>
  <c r="BK1054"/>
  <c r="BK1052"/>
  <c r="J1048"/>
  <c r="BK1045"/>
  <c r="BK1043"/>
  <c r="J1040"/>
  <c r="BK1036"/>
  <c r="J1030"/>
  <c r="BK1026"/>
  <c r="BK1022"/>
  <c r="J1016"/>
  <c r="J1011"/>
  <c r="J1010"/>
  <c r="BK984"/>
  <c r="BK975"/>
  <c r="BK973"/>
  <c r="J956"/>
  <c r="BK937"/>
  <c r="BK928"/>
  <c r="BK918"/>
  <c r="BK908"/>
  <c r="BK906"/>
  <c r="J896"/>
  <c r="BK894"/>
  <c r="J879"/>
  <c r="J876"/>
  <c r="J873"/>
  <c r="J868"/>
  <c r="BK859"/>
  <c r="J853"/>
  <c r="J848"/>
  <c r="J846"/>
  <c r="BK824"/>
  <c r="J819"/>
  <c r="BK817"/>
  <c r="BK812"/>
  <c r="BK810"/>
  <c r="BK808"/>
  <c r="BK807"/>
  <c r="J804"/>
  <c r="BK802"/>
  <c r="BK797"/>
  <c r="J789"/>
  <c r="BK775"/>
  <c r="BK756"/>
  <c r="J751"/>
  <c r="BK741"/>
  <c r="J739"/>
  <c r="J737"/>
  <c r="J730"/>
  <c r="BK715"/>
  <c r="J690"/>
  <c r="J683"/>
  <c r="J671"/>
  <c r="J669"/>
  <c r="J659"/>
  <c r="J650"/>
  <c r="BK641"/>
  <c r="J640"/>
  <c r="BK634"/>
  <c r="BK631"/>
  <c r="J629"/>
  <c r="BK625"/>
  <c r="J624"/>
  <c r="BK612"/>
  <c r="BK610"/>
  <c r="J608"/>
  <c r="J590"/>
  <c r="J585"/>
  <c r="J580"/>
  <c r="BK576"/>
  <c r="BK558"/>
  <c r="J554"/>
  <c r="BK550"/>
  <c r="J521"/>
  <c r="J516"/>
  <c r="BK510"/>
  <c r="BK507"/>
  <c r="BK500"/>
  <c r="BK498"/>
  <c r="J496"/>
  <c r="J484"/>
  <c r="BK469"/>
  <c r="BK465"/>
  <c r="BK461"/>
  <c r="BK436"/>
  <c r="J410"/>
  <c r="J402"/>
  <c r="J387"/>
  <c r="BK375"/>
  <c r="J357"/>
  <c r="BK356"/>
  <c r="BK325"/>
  <c r="J298"/>
  <c r="J274"/>
  <c r="J272"/>
  <c r="J270"/>
  <c r="J255"/>
  <c r="J246"/>
  <c r="BK220"/>
  <c r="BK208"/>
  <c r="BK205"/>
  <c r="BK194"/>
  <c r="J191"/>
  <c r="J169"/>
  <c i="9" r="BK138"/>
  <c r="J138"/>
  <c r="BK136"/>
  <c r="J136"/>
  <c r="BK135"/>
  <c r="J135"/>
  <c r="BK133"/>
  <c r="J133"/>
  <c r="BK132"/>
  <c r="J132"/>
  <c r="BK131"/>
  <c r="J131"/>
  <c r="BK130"/>
  <c r="J130"/>
  <c r="BK129"/>
  <c r="J129"/>
  <c r="BK128"/>
  <c r="J128"/>
  <c r="BK127"/>
  <c r="J127"/>
  <c r="BK125"/>
  <c r="J125"/>
  <c r="BK124"/>
  <c r="J124"/>
  <c i="8" r="BK176"/>
  <c r="J176"/>
  <c r="BK174"/>
  <c r="J174"/>
  <c r="BK173"/>
  <c r="J173"/>
  <c r="BK172"/>
  <c r="J172"/>
  <c r="BK171"/>
  <c r="J171"/>
  <c r="BK169"/>
  <c r="J169"/>
  <c r="BK168"/>
  <c r="J168"/>
  <c r="BK167"/>
  <c r="J167"/>
  <c r="BK164"/>
  <c r="J164"/>
  <c r="BK162"/>
  <c r="J162"/>
  <c r="BK161"/>
  <c r="J161"/>
  <c r="BK159"/>
  <c r="J159"/>
  <c r="BK158"/>
  <c r="J158"/>
  <c r="BK157"/>
  <c r="J157"/>
  <c r="BK155"/>
  <c r="J155"/>
  <c r="BK154"/>
  <c r="J154"/>
  <c r="BK153"/>
  <c r="J153"/>
  <c r="BK151"/>
  <c r="J151"/>
  <c r="BK148"/>
  <c r="J148"/>
  <c r="BK147"/>
  <c r="J147"/>
  <c r="BK146"/>
  <c r="J146"/>
  <c r="BK143"/>
  <c r="J143"/>
  <c r="BK142"/>
  <c r="J142"/>
  <c r="BK140"/>
  <c r="J140"/>
  <c r="BK138"/>
  <c r="J138"/>
  <c r="BK136"/>
  <c r="J136"/>
  <c r="BK134"/>
  <c r="J134"/>
  <c r="BK133"/>
  <c r="J133"/>
  <c r="BK130"/>
  <c r="J130"/>
  <c i="7" r="BK133"/>
  <c r="J133"/>
  <c r="BK132"/>
  <c r="J132"/>
  <c r="BK131"/>
  <c r="J131"/>
  <c r="BK130"/>
  <c r="J130"/>
  <c r="BK129"/>
  <c r="J129"/>
  <c r="BK128"/>
  <c r="J128"/>
  <c r="BK127"/>
  <c r="J127"/>
  <c r="BK126"/>
  <c r="J126"/>
  <c r="BK124"/>
  <c r="J124"/>
  <c r="BK123"/>
  <c r="J123"/>
  <c r="BK122"/>
  <c r="J122"/>
  <c r="BK121"/>
  <c r="J121"/>
  <c r="BK120"/>
  <c r="J120"/>
  <c i="6" r="BK208"/>
  <c r="BK207"/>
  <c r="J207"/>
  <c r="BK206"/>
  <c r="J206"/>
  <c r="BK205"/>
  <c r="J205"/>
  <c r="BK204"/>
  <c r="J204"/>
  <c r="BK203"/>
  <c r="J203"/>
  <c r="BK202"/>
  <c r="BK185"/>
  <c r="J184"/>
  <c r="BK180"/>
  <c r="J179"/>
  <c r="BK177"/>
  <c r="BK176"/>
  <c r="BK169"/>
  <c r="BK167"/>
  <c r="J165"/>
  <c r="BK162"/>
  <c r="BK154"/>
  <c r="BK150"/>
  <c r="BK149"/>
  <c r="BK148"/>
  <c r="J142"/>
  <c r="BK139"/>
  <c r="J137"/>
  <c r="BK135"/>
  <c r="J133"/>
  <c i="5" r="BK258"/>
  <c r="J258"/>
  <c r="BK257"/>
  <c r="J254"/>
  <c r="BK248"/>
  <c r="BK247"/>
  <c r="J244"/>
  <c r="BK235"/>
  <c r="BK231"/>
  <c r="J228"/>
  <c r="J227"/>
  <c r="J224"/>
  <c r="BK222"/>
  <c r="J221"/>
  <c r="BK219"/>
  <c r="BK217"/>
  <c r="J216"/>
  <c r="J215"/>
  <c r="BK213"/>
  <c r="J212"/>
  <c r="BK211"/>
  <c r="BK208"/>
  <c r="J200"/>
  <c r="J198"/>
  <c r="J197"/>
  <c r="J196"/>
  <c r="J195"/>
  <c r="BK194"/>
  <c r="BK193"/>
  <c r="J192"/>
  <c r="BK191"/>
  <c r="J189"/>
  <c r="J188"/>
  <c r="BK186"/>
  <c r="J185"/>
  <c r="BK181"/>
  <c r="J180"/>
  <c r="BK179"/>
  <c r="J177"/>
  <c r="J176"/>
  <c r="BK175"/>
  <c r="BK174"/>
  <c r="BK173"/>
  <c r="BK172"/>
  <c r="BK171"/>
  <c r="BK169"/>
  <c r="BK167"/>
  <c r="BK161"/>
  <c r="J160"/>
  <c r="BK159"/>
  <c r="J158"/>
  <c r="J156"/>
  <c r="BK155"/>
  <c r="BK154"/>
  <c r="J151"/>
  <c r="J150"/>
  <c r="J149"/>
  <c r="J148"/>
  <c r="BK144"/>
  <c r="J141"/>
  <c r="J140"/>
  <c r="J139"/>
  <c r="J138"/>
  <c r="J136"/>
  <c r="BK131"/>
  <c r="J125"/>
  <c i="4" r="J244"/>
  <c r="J241"/>
  <c r="J239"/>
  <c r="J233"/>
  <c r="J232"/>
  <c r="BK230"/>
  <c r="BK229"/>
  <c r="J228"/>
  <c r="BK227"/>
  <c r="J222"/>
  <c r="BK221"/>
  <c r="J220"/>
  <c r="BK219"/>
  <c r="J218"/>
  <c r="J217"/>
  <c r="J216"/>
  <c r="BK212"/>
  <c r="J211"/>
  <c r="BK209"/>
  <c r="J203"/>
  <c r="BK201"/>
  <c r="BK200"/>
  <c r="J198"/>
  <c r="BK197"/>
  <c r="BK196"/>
  <c r="BK195"/>
  <c r="J191"/>
  <c r="J190"/>
  <c r="BK188"/>
  <c r="BK185"/>
  <c r="J184"/>
  <c r="J182"/>
  <c r="J181"/>
  <c r="BK179"/>
  <c r="BK177"/>
  <c r="J176"/>
  <c r="BK173"/>
  <c r="BK166"/>
  <c r="J162"/>
  <c r="J159"/>
  <c r="J158"/>
  <c r="J151"/>
  <c r="J149"/>
  <c r="J148"/>
  <c r="BK143"/>
  <c r="J142"/>
  <c r="J140"/>
  <c r="J139"/>
  <c r="J137"/>
  <c r="BK135"/>
  <c i="3" r="J307"/>
  <c r="BK303"/>
  <c r="J293"/>
  <c r="J291"/>
  <c r="J288"/>
  <c r="J287"/>
  <c r="J285"/>
  <c r="BK284"/>
  <c r="J283"/>
  <c r="J282"/>
  <c r="BK274"/>
  <c r="J273"/>
  <c r="J271"/>
  <c r="J265"/>
  <c r="J262"/>
  <c r="BK259"/>
  <c r="J258"/>
  <c r="BK255"/>
  <c r="BK251"/>
  <c r="BK248"/>
  <c r="BK245"/>
  <c r="BK243"/>
  <c r="BK242"/>
  <c r="BK240"/>
  <c r="J239"/>
  <c r="J236"/>
  <c r="J234"/>
  <c r="J233"/>
  <c r="J231"/>
  <c r="BK229"/>
  <c r="BK225"/>
  <c r="BK222"/>
  <c r="BK219"/>
  <c r="BK218"/>
  <c r="J217"/>
  <c r="J214"/>
  <c r="J206"/>
  <c r="J202"/>
  <c r="J200"/>
  <c r="J198"/>
  <c r="BK197"/>
  <c r="J195"/>
  <c r="BK194"/>
  <c r="BK193"/>
  <c r="J192"/>
  <c r="BK179"/>
  <c r="BK173"/>
  <c r="J167"/>
  <c r="J151"/>
  <c r="BK149"/>
  <c i="2" r="J1168"/>
  <c r="BK1162"/>
  <c r="J1138"/>
  <c r="J1119"/>
  <c r="BK1117"/>
  <c r="J1113"/>
  <c r="J1109"/>
  <c r="BK1108"/>
  <c r="BK1081"/>
  <c r="BK1057"/>
  <c r="J1052"/>
  <c r="BK1050"/>
  <c r="BK1048"/>
  <c r="J1045"/>
  <c r="J1043"/>
  <c r="J1038"/>
  <c r="J1037"/>
  <c r="BK1028"/>
  <c r="J1007"/>
  <c r="J991"/>
  <c r="BK987"/>
  <c r="J982"/>
  <c r="J969"/>
  <c r="BK952"/>
  <c r="J943"/>
  <c r="J932"/>
  <c r="J928"/>
  <c r="J923"/>
  <c r="J921"/>
  <c r="BK916"/>
  <c r="BK913"/>
  <c r="BK902"/>
  <c r="BK900"/>
  <c r="BK898"/>
  <c r="J889"/>
  <c r="BK882"/>
  <c r="BK873"/>
  <c r="BK870"/>
  <c r="J865"/>
  <c r="J863"/>
  <c r="BK857"/>
  <c r="BK848"/>
  <c r="BK840"/>
  <c r="BK839"/>
  <c r="J837"/>
  <c r="BK827"/>
  <c r="J821"/>
  <c r="J817"/>
  <c r="BK813"/>
  <c r="J812"/>
  <c r="BK804"/>
  <c r="J799"/>
  <c r="J798"/>
  <c r="BK795"/>
  <c r="J777"/>
  <c r="J775"/>
  <c r="BK774"/>
  <c r="J772"/>
  <c r="BK751"/>
  <c r="BK747"/>
  <c r="BK743"/>
  <c r="BK737"/>
  <c r="J692"/>
  <c r="J682"/>
  <c r="J676"/>
  <c r="J663"/>
  <c r="J661"/>
  <c r="J657"/>
  <c r="J643"/>
  <c r="BK639"/>
  <c r="J638"/>
  <c r="BK628"/>
  <c r="J610"/>
  <c r="BK606"/>
  <c r="J604"/>
  <c r="BK590"/>
  <c r="J586"/>
  <c r="J584"/>
  <c r="BK578"/>
  <c r="BK571"/>
  <c r="BK566"/>
  <c r="BK516"/>
  <c r="J513"/>
  <c r="J504"/>
  <c r="J494"/>
  <c r="J482"/>
  <c r="J476"/>
  <c r="BK459"/>
  <c r="J412"/>
  <c r="J396"/>
  <c r="J349"/>
  <c r="J338"/>
  <c r="BK332"/>
  <c r="BK319"/>
  <c r="BK298"/>
  <c r="J276"/>
  <c r="J257"/>
  <c r="BK253"/>
  <c r="BK246"/>
  <c r="BK231"/>
  <c r="BK218"/>
  <c r="J208"/>
  <c r="J202"/>
  <c r="BK200"/>
  <c r="BK189"/>
  <c r="J187"/>
  <c r="BK169"/>
  <c r="J165"/>
  <c r="BK161"/>
  <c r="J156"/>
  <c l="1" r="R177"/>
  <c r="BK395"/>
  <c r="J395"/>
  <c r="J104"/>
  <c r="P614"/>
  <c r="P801"/>
  <c r="BK826"/>
  <c r="BK849"/>
  <c r="J849"/>
  <c r="J110"/>
  <c r="R852"/>
  <c r="BK942"/>
  <c r="J942"/>
  <c r="J113"/>
  <c r="R974"/>
  <c r="BK1049"/>
  <c r="J1049"/>
  <c r="J116"/>
  <c r="BK1110"/>
  <c r="J1110"/>
  <c r="J118"/>
  <c r="T1167"/>
  <c r="R1275"/>
  <c i="4" r="T127"/>
  <c r="BK223"/>
  <c r="J223"/>
  <c r="J101"/>
  <c r="R223"/>
  <c r="R226"/>
  <c r="R243"/>
  <c i="5" r="BK129"/>
  <c r="J129"/>
  <c r="J100"/>
  <c i="6" r="BK126"/>
  <c r="J126"/>
  <c r="J99"/>
  <c r="P126"/>
  <c r="R126"/>
  <c r="T126"/>
  <c r="BK156"/>
  <c r="J156"/>
  <c r="J100"/>
  <c r="R156"/>
  <c r="T156"/>
  <c r="P174"/>
  <c r="R174"/>
  <c r="T174"/>
  <c r="BK194"/>
  <c r="J194"/>
  <c r="J102"/>
  <c r="P194"/>
  <c r="R194"/>
  <c r="T194"/>
  <c r="BK201"/>
  <c r="J201"/>
  <c r="J103"/>
  <c r="P201"/>
  <c r="R201"/>
  <c r="T201"/>
  <c i="7" r="BK119"/>
  <c r="J119"/>
  <c r="J97"/>
  <c r="P119"/>
  <c r="R119"/>
  <c r="T119"/>
  <c r="BK125"/>
  <c r="J125"/>
  <c r="J98"/>
  <c r="P125"/>
  <c r="R125"/>
  <c r="T125"/>
  <c i="8" r="BK132"/>
  <c r="J132"/>
  <c r="J99"/>
  <c r="P132"/>
  <c r="P128"/>
  <c r="R132"/>
  <c r="R128"/>
  <c r="T132"/>
  <c r="T128"/>
  <c r="BK145"/>
  <c r="J145"/>
  <c r="J100"/>
  <c r="P145"/>
  <c r="R145"/>
  <c r="T145"/>
  <c r="BK150"/>
  <c r="J150"/>
  <c r="J101"/>
  <c r="P150"/>
  <c r="R150"/>
  <c r="T150"/>
  <c r="BK156"/>
  <c r="J156"/>
  <c r="J102"/>
  <c r="P156"/>
  <c r="R156"/>
  <c r="T156"/>
  <c r="BK166"/>
  <c r="J166"/>
  <c r="J105"/>
  <c r="P166"/>
  <c r="R166"/>
  <c r="T166"/>
  <c r="BK170"/>
  <c r="J170"/>
  <c r="J106"/>
  <c r="P170"/>
  <c r="R170"/>
  <c r="T170"/>
  <c i="9" r="P137"/>
  <c i="2" r="P151"/>
  <c r="BK207"/>
  <c r="J207"/>
  <c r="J102"/>
  <c r="BK346"/>
  <c r="J346"/>
  <c r="J103"/>
  <c r="T395"/>
  <c r="BK801"/>
  <c r="J801"/>
  <c r="J106"/>
  <c r="P826"/>
  <c r="P849"/>
  <c r="T849"/>
  <c r="R901"/>
  <c r="R942"/>
  <c r="BK1015"/>
  <c r="J1015"/>
  <c r="J115"/>
  <c r="R1049"/>
  <c r="T1084"/>
  <c r="P1167"/>
  <c r="T1213"/>
  <c r="T1275"/>
  <c i="3" r="R137"/>
  <c r="T165"/>
  <c r="T174"/>
  <c r="T226"/>
  <c r="R269"/>
  <c r="T292"/>
  <c r="P302"/>
  <c r="T306"/>
  <c i="4" r="R127"/>
  <c r="R126"/>
  <c r="R213"/>
  <c r="BK226"/>
  <c r="J226"/>
  <c r="J102"/>
  <c r="BK243"/>
  <c r="J243"/>
  <c r="J103"/>
  <c i="5" r="P124"/>
  <c r="R129"/>
  <c r="T255"/>
  <c i="6" r="P156"/>
  <c r="BK174"/>
  <c r="J174"/>
  <c r="J101"/>
  <c i="9" r="BK137"/>
  <c r="J137"/>
  <c r="J101"/>
  <c i="2" r="T151"/>
  <c r="P207"/>
  <c r="P346"/>
  <c r="R395"/>
  <c r="T801"/>
  <c r="P852"/>
  <c r="T901"/>
  <c r="P974"/>
  <c r="T1015"/>
  <c r="P1084"/>
  <c r="T1110"/>
  <c r="P1161"/>
  <c r="R1167"/>
  <c r="BK1254"/>
  <c r="J1254"/>
  <c r="J123"/>
  <c r="BK1275"/>
  <c r="J1275"/>
  <c r="J124"/>
  <c i="3" r="T137"/>
  <c r="BK169"/>
  <c r="J169"/>
  <c r="J102"/>
  <c r="P169"/>
  <c r="R169"/>
  <c r="T169"/>
  <c r="BK208"/>
  <c r="BK226"/>
  <c r="J226"/>
  <c r="J106"/>
  <c r="BK269"/>
  <c r="J269"/>
  <c r="J108"/>
  <c r="BK292"/>
  <c r="J292"/>
  <c r="J109"/>
  <c r="T302"/>
  <c r="T301"/>
  <c i="9" r="T137"/>
  <c i="2" r="BK177"/>
  <c r="J177"/>
  <c r="J101"/>
  <c r="R207"/>
  <c r="R346"/>
  <c r="BK614"/>
  <c r="J614"/>
  <c r="J105"/>
  <c r="R801"/>
  <c r="R826"/>
  <c r="T852"/>
  <c r="T942"/>
  <c r="R1015"/>
  <c r="BK1084"/>
  <c r="J1084"/>
  <c r="J117"/>
  <c r="R1110"/>
  <c r="T1161"/>
  <c r="P1213"/>
  <c r="P1254"/>
  <c r="P1275"/>
  <c i="3" r="BK137"/>
  <c r="J137"/>
  <c r="J100"/>
  <c r="BK165"/>
  <c r="J165"/>
  <c r="J101"/>
  <c r="BK174"/>
  <c r="J174"/>
  <c r="J103"/>
  <c r="P208"/>
  <c r="R226"/>
  <c r="P269"/>
  <c r="R292"/>
  <c r="R302"/>
  <c r="P306"/>
  <c i="4" r="P127"/>
  <c r="P213"/>
  <c r="T223"/>
  <c r="T226"/>
  <c r="T243"/>
  <c i="5" r="BK124"/>
  <c r="J124"/>
  <c r="J99"/>
  <c r="R124"/>
  <c r="P129"/>
  <c r="BK255"/>
  <c r="J255"/>
  <c r="J101"/>
  <c r="P255"/>
  <c i="9" r="BK123"/>
  <c r="J123"/>
  <c r="J98"/>
  <c r="BK126"/>
  <c r="J126"/>
  <c r="J99"/>
  <c r="R137"/>
  <c i="2" r="R151"/>
  <c r="T207"/>
  <c r="T346"/>
  <c r="R614"/>
  <c r="T826"/>
  <c r="R849"/>
  <c r="BK901"/>
  <c r="J901"/>
  <c r="J112"/>
  <c r="P942"/>
  <c r="T974"/>
  <c r="P1049"/>
  <c r="R1084"/>
  <c r="BK1167"/>
  <c r="J1167"/>
  <c r="J120"/>
  <c r="R1213"/>
  <c r="R1254"/>
  <c i="3" r="P137"/>
  <c r="R165"/>
  <c r="P174"/>
  <c r="R208"/>
  <c r="R207"/>
  <c r="T208"/>
  <c r="BK260"/>
  <c r="J260"/>
  <c r="J107"/>
  <c r="R260"/>
  <c r="T260"/>
  <c r="P292"/>
  <c r="BK302"/>
  <c r="J302"/>
  <c r="J112"/>
  <c r="R306"/>
  <c i="9" r="P123"/>
  <c r="R123"/>
  <c r="T123"/>
  <c r="P126"/>
  <c r="R126"/>
  <c r="T126"/>
  <c r="BK134"/>
  <c r="J134"/>
  <c r="J100"/>
  <c r="P134"/>
  <c r="R134"/>
  <c i="2" r="BK151"/>
  <c r="P177"/>
  <c r="T177"/>
  <c r="P395"/>
  <c r="T614"/>
  <c r="BK852"/>
  <c r="J852"/>
  <c r="J111"/>
  <c r="P901"/>
  <c r="BK974"/>
  <c r="J974"/>
  <c r="J114"/>
  <c r="P1015"/>
  <c r="T1049"/>
  <c r="P1110"/>
  <c r="BK1161"/>
  <c r="J1161"/>
  <c r="J119"/>
  <c r="R1161"/>
  <c r="BK1213"/>
  <c r="J1213"/>
  <c r="J121"/>
  <c r="T1254"/>
  <c i="3" r="P165"/>
  <c r="R174"/>
  <c r="P226"/>
  <c r="P260"/>
  <c r="T269"/>
  <c r="BK306"/>
  <c r="J306"/>
  <c r="J113"/>
  <c i="4" r="BK127"/>
  <c r="J127"/>
  <c r="J99"/>
  <c r="BK213"/>
  <c r="J213"/>
  <c r="J100"/>
  <c r="T213"/>
  <c r="P223"/>
  <c r="P226"/>
  <c r="P243"/>
  <c i="5" r="T124"/>
  <c r="T129"/>
  <c r="R255"/>
  <c i="9" r="T134"/>
  <c i="2" r="J94"/>
  <c r="BE163"/>
  <c r="BE205"/>
  <c r="BE229"/>
  <c r="BE239"/>
  <c r="BE313"/>
  <c r="BE325"/>
  <c r="BE375"/>
  <c r="BE410"/>
  <c r="BE436"/>
  <c r="BE456"/>
  <c r="BE478"/>
  <c r="BE496"/>
  <c r="BE576"/>
  <c r="BE580"/>
  <c r="BE583"/>
  <c r="BE608"/>
  <c r="BE634"/>
  <c r="BE635"/>
  <c r="BE637"/>
  <c r="BE642"/>
  <c r="BE671"/>
  <c r="BE674"/>
  <c r="BE681"/>
  <c r="BE699"/>
  <c r="BE715"/>
  <c r="BE735"/>
  <c r="BE803"/>
  <c r="BE810"/>
  <c r="BE835"/>
  <c r="BE846"/>
  <c r="BE851"/>
  <c r="BE859"/>
  <c r="BE868"/>
  <c r="BE896"/>
  <c r="BE906"/>
  <c r="BE908"/>
  <c r="BE918"/>
  <c r="BE933"/>
  <c r="BE951"/>
  <c r="BE958"/>
  <c r="BE979"/>
  <c r="BE980"/>
  <c r="BE981"/>
  <c r="BE1018"/>
  <c r="BE1036"/>
  <c r="BE1053"/>
  <c r="BE1059"/>
  <c r="BE1080"/>
  <c r="BE1104"/>
  <c r="BE1107"/>
  <c r="BE1115"/>
  <c r="BE1123"/>
  <c r="BK1251"/>
  <c r="J1251"/>
  <c r="J122"/>
  <c i="3" r="J91"/>
  <c r="BE172"/>
  <c r="BE176"/>
  <c r="BE188"/>
  <c r="BE196"/>
  <c r="BE199"/>
  <c r="BE201"/>
  <c r="BE209"/>
  <c r="BE212"/>
  <c r="BE227"/>
  <c r="BE232"/>
  <c r="BE241"/>
  <c r="BE250"/>
  <c r="BE272"/>
  <c r="BE280"/>
  <c r="BE286"/>
  <c r="BE289"/>
  <c r="BE290"/>
  <c r="BE294"/>
  <c r="BE295"/>
  <c r="BE307"/>
  <c r="BE308"/>
  <c i="4" r="BE134"/>
  <c r="BE138"/>
  <c r="BE141"/>
  <c r="BE157"/>
  <c r="BE161"/>
  <c r="BE175"/>
  <c r="BE179"/>
  <c r="BE180"/>
  <c r="BE183"/>
  <c r="BE189"/>
  <c r="BE190"/>
  <c r="BE192"/>
  <c r="BE204"/>
  <c r="BE206"/>
  <c r="BE207"/>
  <c r="BE209"/>
  <c r="BE210"/>
  <c r="BE216"/>
  <c r="BE224"/>
  <c r="BE225"/>
  <c r="BE233"/>
  <c r="BE236"/>
  <c r="BE237"/>
  <c r="BE241"/>
  <c i="5" r="E85"/>
  <c r="J91"/>
  <c r="J94"/>
  <c r="BE126"/>
  <c r="BE128"/>
  <c r="BE141"/>
  <c r="BE142"/>
  <c r="BE145"/>
  <c r="BE147"/>
  <c r="BE157"/>
  <c r="BE163"/>
  <c r="BE165"/>
  <c r="BE187"/>
  <c r="BE196"/>
  <c r="BE202"/>
  <c r="BE203"/>
  <c r="BE206"/>
  <c r="BE209"/>
  <c r="BE214"/>
  <c r="BE223"/>
  <c r="BE225"/>
  <c r="BE229"/>
  <c r="BE238"/>
  <c r="BE241"/>
  <c r="BE244"/>
  <c r="BE245"/>
  <c r="BE250"/>
  <c r="BE252"/>
  <c r="BE257"/>
  <c r="BE258"/>
  <c i="6" r="BE128"/>
  <c r="BE130"/>
  <c r="BE131"/>
  <c r="BE140"/>
  <c r="BE141"/>
  <c r="BE143"/>
  <c r="BE146"/>
  <c r="BE150"/>
  <c r="BE151"/>
  <c r="BE155"/>
  <c r="BE157"/>
  <c r="BE160"/>
  <c r="BE167"/>
  <c r="BE168"/>
  <c r="BE170"/>
  <c r="BE171"/>
  <c r="BE173"/>
  <c r="BE179"/>
  <c r="BE181"/>
  <c r="BE188"/>
  <c r="BE202"/>
  <c r="BE203"/>
  <c r="BE204"/>
  <c r="BE205"/>
  <c r="BE206"/>
  <c i="7" r="E85"/>
  <c r="J89"/>
  <c r="J91"/>
  <c r="F92"/>
  <c r="J92"/>
  <c r="BE120"/>
  <c r="BE121"/>
  <c r="BE122"/>
  <c r="BE123"/>
  <c r="BE124"/>
  <c r="BE126"/>
  <c r="BE127"/>
  <c r="BE128"/>
  <c r="BE129"/>
  <c r="BE130"/>
  <c r="BE131"/>
  <c r="BE132"/>
  <c r="BE133"/>
  <c i="8" r="E85"/>
  <c r="J89"/>
  <c r="F92"/>
  <c r="J92"/>
  <c r="BE130"/>
  <c r="BE133"/>
  <c r="BE134"/>
  <c r="BE136"/>
  <c r="BE138"/>
  <c r="BE140"/>
  <c r="BE142"/>
  <c r="BE143"/>
  <c r="BE146"/>
  <c r="BE147"/>
  <c r="BE148"/>
  <c r="BE151"/>
  <c r="BE153"/>
  <c r="BE154"/>
  <c r="BE155"/>
  <c r="BE157"/>
  <c r="BE158"/>
  <c r="BE159"/>
  <c r="BE161"/>
  <c r="BE162"/>
  <c r="BE164"/>
  <c r="BE167"/>
  <c r="BE168"/>
  <c r="BE169"/>
  <c r="BE171"/>
  <c r="BE172"/>
  <c r="BE173"/>
  <c r="BE174"/>
  <c r="BE176"/>
  <c r="BK129"/>
  <c r="J129"/>
  <c r="J98"/>
  <c r="BK163"/>
  <c r="J163"/>
  <c r="J103"/>
  <c r="BK175"/>
  <c r="J175"/>
  <c r="J107"/>
  <c i="9" r="E85"/>
  <c r="J89"/>
  <c r="F92"/>
  <c r="J92"/>
  <c r="BE124"/>
  <c r="BE125"/>
  <c r="BE127"/>
  <c r="BE128"/>
  <c r="BE129"/>
  <c r="BE130"/>
  <c r="BE131"/>
  <c r="BE132"/>
  <c r="BE133"/>
  <c r="BE135"/>
  <c r="BE136"/>
  <c r="BE138"/>
  <c i="2" r="J91"/>
  <c r="BE178"/>
  <c r="BE193"/>
  <c r="BE362"/>
  <c r="BE363"/>
  <c r="BE364"/>
  <c r="BE370"/>
  <c r="BE386"/>
  <c r="BE413"/>
  <c r="BE458"/>
  <c r="BE493"/>
  <c r="BE494"/>
  <c r="BE513"/>
  <c r="BE548"/>
  <c r="BE560"/>
  <c r="BE578"/>
  <c r="BE588"/>
  <c r="BE638"/>
  <c r="BE639"/>
  <c r="BE665"/>
  <c r="BE667"/>
  <c r="BE774"/>
  <c r="BE783"/>
  <c r="BE798"/>
  <c r="BE806"/>
  <c r="BE865"/>
  <c r="BE870"/>
  <c r="BE889"/>
  <c r="BE892"/>
  <c r="BE898"/>
  <c r="BE902"/>
  <c r="BE904"/>
  <c r="BE941"/>
  <c r="BE954"/>
  <c r="BE1008"/>
  <c r="BE1024"/>
  <c r="BE1032"/>
  <c r="BE1038"/>
  <c r="BE1055"/>
  <c r="BE1056"/>
  <c r="BE1058"/>
  <c r="BE1061"/>
  <c r="BE1079"/>
  <c r="BE1087"/>
  <c r="BE1101"/>
  <c r="BE1105"/>
  <c r="BE1111"/>
  <c r="BE1113"/>
  <c r="BE1160"/>
  <c r="BE1168"/>
  <c r="BE1172"/>
  <c r="BE1176"/>
  <c r="BE1201"/>
  <c r="BE1212"/>
  <c r="BE1286"/>
  <c r="BK823"/>
  <c r="J823"/>
  <c r="J107"/>
  <c r="BK1290"/>
  <c r="BK1289"/>
  <c r="J1289"/>
  <c r="J125"/>
  <c i="3" r="BE168"/>
  <c r="BE170"/>
  <c r="BE203"/>
  <c r="BE215"/>
  <c r="BE220"/>
  <c r="BE223"/>
  <c r="BE224"/>
  <c r="BE225"/>
  <c r="BE231"/>
  <c r="BE238"/>
  <c r="BE249"/>
  <c r="BE251"/>
  <c r="BE257"/>
  <c r="BE262"/>
  <c r="BE268"/>
  <c r="BE277"/>
  <c r="BE279"/>
  <c r="BE281"/>
  <c r="BE285"/>
  <c r="BE288"/>
  <c r="BE293"/>
  <c r="BE297"/>
  <c r="BE300"/>
  <c r="BE305"/>
  <c i="4" r="BE142"/>
  <c r="BE147"/>
  <c r="BE149"/>
  <c r="BE151"/>
  <c r="BE155"/>
  <c r="BE162"/>
  <c r="BE166"/>
  <c r="BE170"/>
  <c r="BE172"/>
  <c r="BE174"/>
  <c r="BE185"/>
  <c r="BE188"/>
  <c r="BE195"/>
  <c r="BE196"/>
  <c r="BE200"/>
  <c r="BE211"/>
  <c r="BE220"/>
  <c r="BE228"/>
  <c r="BE230"/>
  <c r="BE238"/>
  <c r="BK246"/>
  <c r="J246"/>
  <c r="J104"/>
  <c i="5" r="J93"/>
  <c r="F120"/>
  <c r="BE125"/>
  <c r="BE131"/>
  <c r="BE133"/>
  <c r="BE139"/>
  <c r="BE143"/>
  <c r="BE144"/>
  <c r="BE151"/>
  <c r="BE152"/>
  <c r="BE154"/>
  <c r="BE155"/>
  <c r="BE158"/>
  <c r="BE160"/>
  <c r="BE161"/>
  <c r="BE162"/>
  <c r="BE166"/>
  <c r="BE170"/>
  <c r="BE174"/>
  <c r="BE178"/>
  <c r="BE181"/>
  <c r="BE182"/>
  <c r="BE188"/>
  <c r="BE194"/>
  <c r="BE195"/>
  <c r="BE197"/>
  <c r="BE204"/>
  <c r="BE205"/>
  <c r="BE228"/>
  <c r="BE230"/>
  <c r="BE233"/>
  <c r="BE234"/>
  <c r="BE243"/>
  <c r="BE246"/>
  <c r="BE248"/>
  <c r="BE254"/>
  <c i="6" r="E85"/>
  <c r="J91"/>
  <c r="F94"/>
  <c r="J121"/>
  <c r="BE127"/>
  <c r="BE129"/>
  <c r="BE136"/>
  <c r="BE137"/>
  <c r="BE138"/>
  <c r="BE139"/>
  <c r="BE152"/>
  <c r="BE154"/>
  <c r="BE158"/>
  <c r="BE159"/>
  <c r="BE162"/>
  <c r="BE163"/>
  <c r="BE164"/>
  <c r="BE165"/>
  <c r="BE166"/>
  <c r="BE172"/>
  <c r="BE175"/>
  <c r="BE182"/>
  <c r="BE183"/>
  <c r="BE185"/>
  <c r="BE186"/>
  <c r="BE187"/>
  <c r="BE189"/>
  <c r="BE197"/>
  <c i="2" r="BE169"/>
  <c r="BE182"/>
  <c r="BE187"/>
  <c r="BE191"/>
  <c r="BE208"/>
  <c r="BE213"/>
  <c r="BE246"/>
  <c r="BE253"/>
  <c r="BE270"/>
  <c r="BE272"/>
  <c r="BE354"/>
  <c r="BE399"/>
  <c r="BE495"/>
  <c r="BE507"/>
  <c r="BE518"/>
  <c r="BE545"/>
  <c r="BE552"/>
  <c r="BE558"/>
  <c r="BE585"/>
  <c r="BE586"/>
  <c r="BE602"/>
  <c r="BE622"/>
  <c r="BE625"/>
  <c r="BE626"/>
  <c r="BE650"/>
  <c r="BE659"/>
  <c r="BE661"/>
  <c r="BE663"/>
  <c r="BE676"/>
  <c r="BE692"/>
  <c r="BE721"/>
  <c r="BE747"/>
  <c r="BE770"/>
  <c r="BE772"/>
  <c r="BE789"/>
  <c r="BE797"/>
  <c r="BE802"/>
  <c r="BE804"/>
  <c r="BE812"/>
  <c r="BE818"/>
  <c r="BE829"/>
  <c r="BE839"/>
  <c r="BE840"/>
  <c r="BE848"/>
  <c r="BE863"/>
  <c r="BE910"/>
  <c r="BE916"/>
  <c r="BE924"/>
  <c r="BE928"/>
  <c r="BE969"/>
  <c r="BE973"/>
  <c r="BE977"/>
  <c r="BE984"/>
  <c r="BE985"/>
  <c r="BE987"/>
  <c r="BE991"/>
  <c r="BE1010"/>
  <c r="BE1011"/>
  <c r="BE1037"/>
  <c r="BE1050"/>
  <c r="BE1052"/>
  <c r="BE1054"/>
  <c r="BE1057"/>
  <c r="BE1102"/>
  <c r="BE1117"/>
  <c r="BE1148"/>
  <c r="BE1174"/>
  <c r="BE1197"/>
  <c r="BE1245"/>
  <c r="BE1248"/>
  <c r="BE1257"/>
  <c i="3" r="E85"/>
  <c r="F94"/>
  <c r="BE145"/>
  <c r="BE147"/>
  <c r="BE151"/>
  <c r="BE156"/>
  <c r="BE160"/>
  <c r="BE173"/>
  <c r="BE181"/>
  <c r="BE187"/>
  <c r="BE192"/>
  <c r="BE194"/>
  <c r="BE200"/>
  <c r="BE206"/>
  <c r="BE210"/>
  <c r="BE221"/>
  <c r="BE229"/>
  <c r="BE230"/>
  <c r="BE234"/>
  <c r="BE245"/>
  <c r="BE263"/>
  <c r="BE265"/>
  <c r="BE278"/>
  <c r="BE283"/>
  <c r="BE284"/>
  <c r="BE287"/>
  <c r="BK299"/>
  <c r="J299"/>
  <c r="J110"/>
  <c i="4" r="F94"/>
  <c r="J120"/>
  <c r="BE135"/>
  <c r="BE140"/>
  <c r="BE143"/>
  <c r="BE145"/>
  <c r="BE146"/>
  <c r="BE154"/>
  <c i="2" r="BE189"/>
  <c r="BE198"/>
  <c r="BE202"/>
  <c r="BE204"/>
  <c r="BE220"/>
  <c r="BE231"/>
  <c r="BE235"/>
  <c r="BE257"/>
  <c r="BE258"/>
  <c r="BE344"/>
  <c r="BE356"/>
  <c r="BE384"/>
  <c r="BE398"/>
  <c r="BE401"/>
  <c r="BE403"/>
  <c r="BE461"/>
  <c r="BE465"/>
  <c r="BE469"/>
  <c r="BE474"/>
  <c r="BE504"/>
  <c r="BE510"/>
  <c r="BE516"/>
  <c r="BE550"/>
  <c r="BE554"/>
  <c r="BE600"/>
  <c r="BE604"/>
  <c r="BE669"/>
  <c r="BE682"/>
  <c r="BE690"/>
  <c r="BE730"/>
  <c r="BE739"/>
  <c r="BE741"/>
  <c r="BE743"/>
  <c r="BE751"/>
  <c r="BE764"/>
  <c r="BE775"/>
  <c r="BE781"/>
  <c r="BE782"/>
  <c r="BE795"/>
  <c r="BE799"/>
  <c r="BE805"/>
  <c r="BE816"/>
  <c r="BE817"/>
  <c r="BE820"/>
  <c r="BE822"/>
  <c r="BE850"/>
  <c r="BE876"/>
  <c r="BE894"/>
  <c r="BE911"/>
  <c r="BE921"/>
  <c r="BE956"/>
  <c r="BE960"/>
  <c r="BE965"/>
  <c r="BE1012"/>
  <c r="BE1026"/>
  <c r="BE1103"/>
  <c r="BE1108"/>
  <c r="BE1109"/>
  <c r="BE1125"/>
  <c r="BE1151"/>
  <c r="BE1158"/>
  <c r="BE1162"/>
  <c r="BE1181"/>
  <c r="BE1194"/>
  <c r="BE1210"/>
  <c r="BE1214"/>
  <c r="BE1250"/>
  <c r="BE1276"/>
  <c r="BE1291"/>
  <c r="BE1293"/>
  <c r="BK1292"/>
  <c r="J1292"/>
  <c r="J127"/>
  <c i="3" r="BE158"/>
  <c r="BE167"/>
  <c r="BE175"/>
  <c r="BE178"/>
  <c r="BE179"/>
  <c r="BE182"/>
  <c r="BE189"/>
  <c r="BE195"/>
  <c r="BE204"/>
  <c r="BE216"/>
  <c r="BE218"/>
  <c r="BE228"/>
  <c r="BE240"/>
  <c r="BE243"/>
  <c r="BE247"/>
  <c r="BE248"/>
  <c r="BE255"/>
  <c r="BE267"/>
  <c r="BE291"/>
  <c r="BE296"/>
  <c r="BE298"/>
  <c r="BE303"/>
  <c r="BE304"/>
  <c i="4" r="E114"/>
  <c r="J122"/>
  <c r="J123"/>
  <c r="BE129"/>
  <c r="BE131"/>
  <c r="BE133"/>
  <c r="BE137"/>
  <c r="BE139"/>
  <c r="BE144"/>
  <c r="BE156"/>
  <c r="BE159"/>
  <c r="BE171"/>
  <c r="BE177"/>
  <c r="BE191"/>
  <c r="BE193"/>
  <c r="BE201"/>
  <c r="BE202"/>
  <c r="BE203"/>
  <c r="BE215"/>
  <c r="BE222"/>
  <c r="BE235"/>
  <c r="BE242"/>
  <c r="BE244"/>
  <c r="BE245"/>
  <c r="BE247"/>
  <c i="5" r="BE130"/>
  <c r="BE132"/>
  <c r="BE137"/>
  <c r="BE148"/>
  <c r="BE153"/>
  <c r="BE164"/>
  <c r="BE171"/>
  <c r="BE173"/>
  <c r="BE177"/>
  <c r="BE179"/>
  <c r="BE183"/>
  <c r="BE184"/>
  <c r="BE186"/>
  <c r="BE190"/>
  <c r="BE193"/>
  <c r="BE210"/>
  <c r="BE212"/>
  <c r="BE222"/>
  <c r="BE227"/>
  <c r="BE232"/>
  <c r="BE235"/>
  <c r="BE239"/>
  <c r="BE247"/>
  <c r="BE249"/>
  <c i="6" r="J94"/>
  <c r="BE132"/>
  <c r="BE133"/>
  <c r="BE134"/>
  <c r="BE135"/>
  <c r="BE144"/>
  <c r="BE145"/>
  <c r="BE147"/>
  <c r="BE149"/>
  <c r="BE161"/>
  <c r="BE169"/>
  <c r="BE176"/>
  <c r="BE180"/>
  <c r="BE191"/>
  <c r="BE192"/>
  <c r="BE195"/>
  <c r="BE196"/>
  <c r="BE198"/>
  <c r="BE200"/>
  <c i="2" r="E137"/>
  <c r="F146"/>
  <c r="BE156"/>
  <c r="BE161"/>
  <c r="BE167"/>
  <c r="BE194"/>
  <c r="BE200"/>
  <c r="BE218"/>
  <c r="BE276"/>
  <c r="BE278"/>
  <c r="BE347"/>
  <c r="BE349"/>
  <c r="BE402"/>
  <c r="BE459"/>
  <c r="BE476"/>
  <c r="BE482"/>
  <c r="BE484"/>
  <c r="BE498"/>
  <c r="BE521"/>
  <c r="BE566"/>
  <c r="BE571"/>
  <c r="BE584"/>
  <c r="BE590"/>
  <c r="BE594"/>
  <c r="BE596"/>
  <c r="BE606"/>
  <c r="BE615"/>
  <c r="BE628"/>
  <c r="BE629"/>
  <c r="BE631"/>
  <c r="BE632"/>
  <c r="BE683"/>
  <c r="BE725"/>
  <c r="BE737"/>
  <c r="BE777"/>
  <c r="BE787"/>
  <c r="BE800"/>
  <c r="BE807"/>
  <c r="BE819"/>
  <c r="BE824"/>
  <c r="BE831"/>
  <c r="BE833"/>
  <c r="BE845"/>
  <c r="BE900"/>
  <c r="BE932"/>
  <c r="BE937"/>
  <c r="BE943"/>
  <c r="BE963"/>
  <c r="BE975"/>
  <c r="BE978"/>
  <c r="BE982"/>
  <c r="BE1014"/>
  <c r="BE1020"/>
  <c r="BE1022"/>
  <c r="BE1030"/>
  <c r="BE1062"/>
  <c r="BE1063"/>
  <c r="BE1082"/>
  <c r="BE1085"/>
  <c r="BE1138"/>
  <c r="BE1143"/>
  <c r="BE1204"/>
  <c r="BE1216"/>
  <c r="BE1252"/>
  <c r="BE1258"/>
  <c r="BE1264"/>
  <c r="BE1287"/>
  <c r="BE1288"/>
  <c i="3" r="BE138"/>
  <c r="BE142"/>
  <c r="BE166"/>
  <c r="BE190"/>
  <c r="BE191"/>
  <c r="BE198"/>
  <c r="BE211"/>
  <c r="BE214"/>
  <c r="BE219"/>
  <c r="BE236"/>
  <c r="BE242"/>
  <c r="BE253"/>
  <c r="BE261"/>
  <c r="BE264"/>
  <c r="BE270"/>
  <c r="BE271"/>
  <c r="BE273"/>
  <c r="BE274"/>
  <c r="BE275"/>
  <c i="4" r="BE136"/>
  <c r="BE150"/>
  <c r="BE153"/>
  <c r="BE158"/>
  <c r="BE165"/>
  <c r="BE168"/>
  <c i="6" r="BE207"/>
  <c r="BE208"/>
  <c i="9" r="BE139"/>
  <c i="2" r="BE152"/>
  <c r="BE165"/>
  <c r="BE170"/>
  <c r="BE222"/>
  <c r="BE255"/>
  <c r="BE274"/>
  <c r="BE280"/>
  <c r="BE298"/>
  <c r="BE319"/>
  <c r="BE332"/>
  <c r="BE338"/>
  <c r="BE357"/>
  <c r="BE382"/>
  <c r="BE387"/>
  <c r="BE389"/>
  <c r="BE396"/>
  <c r="BE412"/>
  <c r="BE500"/>
  <c r="BE556"/>
  <c r="BE582"/>
  <c r="BE610"/>
  <c r="BE612"/>
  <c r="BE624"/>
  <c r="BE640"/>
  <c r="BE641"/>
  <c r="BE643"/>
  <c r="BE657"/>
  <c r="BE756"/>
  <c r="BE762"/>
  <c r="BE785"/>
  <c r="BE808"/>
  <c r="BE813"/>
  <c r="BE815"/>
  <c r="BE821"/>
  <c r="BE827"/>
  <c r="BE837"/>
  <c r="BE853"/>
  <c r="BE857"/>
  <c r="BE873"/>
  <c r="BE879"/>
  <c r="BE882"/>
  <c r="BE913"/>
  <c r="BE923"/>
  <c r="BE952"/>
  <c r="BE976"/>
  <c r="BE1007"/>
  <c r="BE1016"/>
  <c r="BE1028"/>
  <c r="BE1040"/>
  <c r="BE1043"/>
  <c r="BE1045"/>
  <c r="BE1048"/>
  <c r="BE1060"/>
  <c r="BE1078"/>
  <c r="BE1081"/>
  <c r="BE1083"/>
  <c r="BE1086"/>
  <c r="BE1106"/>
  <c r="BE1119"/>
  <c r="BE1166"/>
  <c r="BE1170"/>
  <c r="BE1199"/>
  <c r="BE1226"/>
  <c r="BE1255"/>
  <c i="3" r="BE149"/>
  <c r="BE184"/>
  <c r="BE185"/>
  <c r="BE193"/>
  <c r="BE197"/>
  <c r="BE202"/>
  <c r="BE205"/>
  <c r="BE213"/>
  <c r="BE217"/>
  <c r="BE222"/>
  <c r="BE233"/>
  <c r="BE235"/>
  <c r="BE237"/>
  <c r="BE239"/>
  <c r="BE244"/>
  <c r="BE246"/>
  <c r="BE252"/>
  <c r="BE254"/>
  <c r="BE256"/>
  <c r="BE258"/>
  <c r="BE259"/>
  <c r="BE266"/>
  <c r="BE276"/>
  <c r="BE282"/>
  <c i="4" r="BE128"/>
  <c r="BE130"/>
  <c r="BE132"/>
  <c r="BE148"/>
  <c r="BE152"/>
  <c r="BE160"/>
  <c r="BE163"/>
  <c r="BE164"/>
  <c r="BE167"/>
  <c r="BE169"/>
  <c r="BE173"/>
  <c r="BE176"/>
  <c r="BE178"/>
  <c r="BE181"/>
  <c r="BE182"/>
  <c r="BE184"/>
  <c r="BE186"/>
  <c r="BE187"/>
  <c r="BE194"/>
  <c r="BE197"/>
  <c r="BE198"/>
  <c r="BE199"/>
  <c r="BE205"/>
  <c r="BE208"/>
  <c r="BE212"/>
  <c r="BE214"/>
  <c r="BE217"/>
  <c r="BE218"/>
  <c r="BE219"/>
  <c r="BE221"/>
  <c r="BE227"/>
  <c r="BE229"/>
  <c r="BE231"/>
  <c r="BE232"/>
  <c r="BE234"/>
  <c r="BE239"/>
  <c r="BE240"/>
  <c i="5" r="BE127"/>
  <c r="BE134"/>
  <c r="BE135"/>
  <c r="BE136"/>
  <c r="BE138"/>
  <c r="BE140"/>
  <c r="BE146"/>
  <c r="BE149"/>
  <c r="BE150"/>
  <c r="BE156"/>
  <c r="BE159"/>
  <c r="BE167"/>
  <c r="BE168"/>
  <c r="BE169"/>
  <c r="BE172"/>
  <c r="BE175"/>
  <c r="BE176"/>
  <c r="BE180"/>
  <c r="BE185"/>
  <c r="BE189"/>
  <c r="BE191"/>
  <c r="BE192"/>
  <c r="BE198"/>
  <c r="BE199"/>
  <c r="BE200"/>
  <c r="BE201"/>
  <c r="BE207"/>
  <c r="BE208"/>
  <c r="BE211"/>
  <c r="BE213"/>
  <c r="BE215"/>
  <c r="BE216"/>
  <c r="BE217"/>
  <c r="BE218"/>
  <c r="BE219"/>
  <c r="BE220"/>
  <c r="BE221"/>
  <c r="BE224"/>
  <c r="BE226"/>
  <c r="BE231"/>
  <c r="BE236"/>
  <c r="BE237"/>
  <c r="BE240"/>
  <c r="BE242"/>
  <c r="BE251"/>
  <c r="BE253"/>
  <c r="BE256"/>
  <c i="6" r="BE142"/>
  <c r="BE148"/>
  <c r="BE153"/>
  <c r="BE177"/>
  <c r="BE178"/>
  <c r="BE184"/>
  <c r="BE190"/>
  <c r="BE193"/>
  <c r="BE199"/>
  <c i="2" r="F38"/>
  <c i="1" r="BC96"/>
  <c i="7" r="J34"/>
  <c i="1" r="AW101"/>
  <c i="8" r="F36"/>
  <c i="1" r="BC102"/>
  <c i="5" r="F36"/>
  <c i="1" r="BA99"/>
  <c i="3" r="F36"/>
  <c i="1" r="BA97"/>
  <c i="3" r="F38"/>
  <c i="1" r="BC97"/>
  <c i="7" r="F35"/>
  <c i="1" r="BB101"/>
  <c i="8" r="F37"/>
  <c i="1" r="BD102"/>
  <c i="2" r="F37"/>
  <c i="1" r="BB96"/>
  <c i="3" r="F39"/>
  <c i="1" r="BD97"/>
  <c i="4" r="F36"/>
  <c i="1" r="BA98"/>
  <c i="9" r="F37"/>
  <c i="1" r="BD103"/>
  <c r="AS94"/>
  <c i="6" r="F38"/>
  <c i="1" r="BC100"/>
  <c i="7" r="F37"/>
  <c i="1" r="BD101"/>
  <c i="8" r="F35"/>
  <c i="1" r="BB102"/>
  <c i="4" r="F38"/>
  <c i="1" r="BC98"/>
  <c i="9" r="F34"/>
  <c i="1" r="BA103"/>
  <c i="9" r="F35"/>
  <c i="1" r="BB103"/>
  <c i="2" r="J36"/>
  <c i="1" r="AW96"/>
  <c i="5" r="F37"/>
  <c i="1" r="BB99"/>
  <c i="8" r="F34"/>
  <c i="1" r="BA102"/>
  <c i="5" r="F39"/>
  <c i="1" r="BD99"/>
  <c i="9" r="J34"/>
  <c i="1" r="AW103"/>
  <c i="3" r="J36"/>
  <c i="1" r="AW97"/>
  <c i="4" r="F39"/>
  <c i="1" r="BD98"/>
  <c i="4" r="J36"/>
  <c i="1" r="AW98"/>
  <c i="6" r="F36"/>
  <c i="1" r="BA100"/>
  <c i="7" r="F34"/>
  <c i="1" r="BA101"/>
  <c i="2" r="F39"/>
  <c i="1" r="BD96"/>
  <c i="4" r="F37"/>
  <c i="1" r="BB98"/>
  <c i="6" r="F39"/>
  <c i="1" r="BD100"/>
  <c i="5" r="J36"/>
  <c i="1" r="AW99"/>
  <c i="6" r="F37"/>
  <c i="1" r="BB100"/>
  <c i="7" r="F36"/>
  <c i="1" r="BC101"/>
  <c i="8" r="J34"/>
  <c i="1" r="AW102"/>
  <c i="9" r="F36"/>
  <c i="1" r="BC103"/>
  <c i="3" r="F37"/>
  <c i="1" r="BB97"/>
  <c i="5" r="F38"/>
  <c i="1" r="BC99"/>
  <c i="6" r="J36"/>
  <c i="1" r="AW100"/>
  <c i="2" r="F36"/>
  <c i="1" r="BA96"/>
  <c i="9" l="1" r="R122"/>
  <c r="R121"/>
  <c i="3" r="R301"/>
  <c i="5" r="P123"/>
  <c i="1" r="AU99"/>
  <c i="8" r="P165"/>
  <c r="P127"/>
  <c i="1" r="AU102"/>
  <c i="7" r="P118"/>
  <c i="1" r="AU101"/>
  <c i="6" r="R125"/>
  <c i="2" r="BK825"/>
  <c r="J825"/>
  <c r="J108"/>
  <c i="8" r="T165"/>
  <c r="T127"/>
  <c i="7" r="R118"/>
  <c i="5" r="R123"/>
  <c i="3" r="BK207"/>
  <c r="J207"/>
  <c r="J104"/>
  <c r="T136"/>
  <c r="P301"/>
  <c r="R136"/>
  <c r="R135"/>
  <c i="7" r="T118"/>
  <c i="4" r="T126"/>
  <c r="P126"/>
  <c i="1" r="AU98"/>
  <c i="3" r="P207"/>
  <c i="2" r="R825"/>
  <c i="6" r="P125"/>
  <c i="1" r="AU100"/>
  <c i="5" r="T123"/>
  <c i="2" r="P825"/>
  <c r="P150"/>
  <c r="P149"/>
  <c i="1" r="AU96"/>
  <c i="6" r="T125"/>
  <c i="2" r="BK150"/>
  <c r="BK149"/>
  <c r="J149"/>
  <c r="J98"/>
  <c i="9" r="T122"/>
  <c r="T121"/>
  <c r="P122"/>
  <c r="P121"/>
  <c i="1" r="AU103"/>
  <c i="3" r="T207"/>
  <c r="P136"/>
  <c r="P135"/>
  <c i="1" r="AU97"/>
  <c i="2" r="T825"/>
  <c r="R150"/>
  <c r="R149"/>
  <c r="T150"/>
  <c r="T149"/>
  <c i="8" r="R165"/>
  <c r="R127"/>
  <c i="2" r="J151"/>
  <c r="J100"/>
  <c r="J826"/>
  <c r="J109"/>
  <c r="J1290"/>
  <c r="J126"/>
  <c i="3" r="BK136"/>
  <c r="J136"/>
  <c r="J99"/>
  <c i="6" r="BK125"/>
  <c r="J125"/>
  <c r="J98"/>
  <c i="7" r="BK118"/>
  <c r="J118"/>
  <c r="J96"/>
  <c i="8" r="BK128"/>
  <c r="J128"/>
  <c r="J97"/>
  <c r="BK165"/>
  <c r="J165"/>
  <c r="J104"/>
  <c i="4" r="BK126"/>
  <c r="J126"/>
  <c r="J98"/>
  <c i="5" r="BK123"/>
  <c r="J123"/>
  <c i="3" r="J208"/>
  <c r="J105"/>
  <c r="BK301"/>
  <c r="J301"/>
  <c r="J111"/>
  <c i="9" r="BK122"/>
  <c r="J122"/>
  <c r="J97"/>
  <c i="5" r="J32"/>
  <c i="1" r="AG99"/>
  <c i="6" r="F35"/>
  <c i="1" r="AZ100"/>
  <c r="BA95"/>
  <c r="BA94"/>
  <c r="W30"/>
  <c i="2" r="J35"/>
  <c i="1" r="AV96"/>
  <c r="AT96"/>
  <c i="4" r="F35"/>
  <c i="1" r="AZ98"/>
  <c r="BB95"/>
  <c r="BB94"/>
  <c r="W31"/>
  <c i="6" r="J35"/>
  <c i="1" r="AV100"/>
  <c r="AT100"/>
  <c i="9" r="F33"/>
  <c i="1" r="AZ103"/>
  <c r="BC95"/>
  <c r="BC94"/>
  <c r="AY94"/>
  <c i="7" r="J33"/>
  <c i="1" r="AV101"/>
  <c r="AT101"/>
  <c i="8" r="F33"/>
  <c i="1" r="AZ102"/>
  <c i="4" r="J35"/>
  <c i="1" r="AV98"/>
  <c r="AT98"/>
  <c i="5" r="J35"/>
  <c i="1" r="AV99"/>
  <c r="AT99"/>
  <c i="2" r="F35"/>
  <c i="1" r="AZ96"/>
  <c i="7" r="F33"/>
  <c i="1" r="AZ101"/>
  <c i="8" r="J33"/>
  <c i="1" r="AV102"/>
  <c r="AT102"/>
  <c r="BD95"/>
  <c r="BD94"/>
  <c r="W33"/>
  <c i="9" r="J33"/>
  <c i="1" r="AV103"/>
  <c r="AT103"/>
  <c i="3" r="F35"/>
  <c i="1" r="AZ97"/>
  <c i="5" r="F35"/>
  <c i="1" r="AZ99"/>
  <c i="3" r="J35"/>
  <c i="1" r="AV97"/>
  <c r="AT97"/>
  <c i="3" l="1" r="T135"/>
  <c i="5" r="J41"/>
  <c i="2" r="J150"/>
  <c r="J99"/>
  <c i="3" r="BK135"/>
  <c r="J135"/>
  <c r="J98"/>
  <c i="8" r="BK127"/>
  <c r="J127"/>
  <c r="J96"/>
  <c i="5" r="J98"/>
  <c i="9" r="BK121"/>
  <c r="J121"/>
  <c r="J96"/>
  <c i="1" r="AN99"/>
  <c r="AZ95"/>
  <c r="AZ94"/>
  <c r="W29"/>
  <c r="AW94"/>
  <c r="AK30"/>
  <c i="7" r="J30"/>
  <c i="1" r="AG101"/>
  <c r="AN101"/>
  <c r="AX95"/>
  <c r="AY95"/>
  <c r="AU95"/>
  <c r="AU94"/>
  <c i="2" r="J32"/>
  <c i="1" r="AG96"/>
  <c r="AN96"/>
  <c i="4" r="J32"/>
  <c i="1" r="AG98"/>
  <c r="AN98"/>
  <c i="6" r="J32"/>
  <c i="1" r="AG100"/>
  <c r="AN100"/>
  <c r="AX94"/>
  <c r="AW95"/>
  <c r="W32"/>
  <c i="7" l="1" r="J39"/>
  <c i="2" r="J41"/>
  <c i="4" r="J41"/>
  <c i="6" r="J41"/>
  <c i="1" r="AV94"/>
  <c r="AK29"/>
  <c i="9" r="J30"/>
  <c i="1" r="AG103"/>
  <c r="AN103"/>
  <c i="8" r="J30"/>
  <c i="1" r="AG102"/>
  <c r="AN102"/>
  <c i="3" r="J32"/>
  <c i="1" r="AG97"/>
  <c r="AN97"/>
  <c r="AV95"/>
  <c r="AT95"/>
  <c i="8" l="1" r="J39"/>
  <c i="9" r="J39"/>
  <c i="3" r="J41"/>
  <c i="1" r="AG95"/>
  <c r="AN95"/>
  <c r="AT94"/>
  <c l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<sst xmlns="http://schemas.openxmlformats.org/spreadsheetml/2006/main">
  <si>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</si>
  <si>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</si>
  <si>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</si>
  <si>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</si>
  <si>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</si>
  <si>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{cfe1a2b8-4e2e-49c7-b1ba-1b9b5949ef86}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</si>
  <si>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</si>
  <si>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</si>
  <si>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</si>
  <si>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</si>
  <si>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</si>
  <si>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</si>
  <si>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</si>
  <si>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</si>
  <si>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EBC21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</si>
  <si>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</si>
  <si>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</si>
  <si>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objektu č.p. 426 v Novém Městě nad Metují</t>
  </si>
  <si>
    <t>KSO:</t>
  </si>
  <si>
    <t>CC-CZ:</t>
  </si>
  <si>
    <t>Místo:</t>
  </si>
  <si>
    <t>Nové Město nad Metují</t>
  </si>
  <si>
    <t>Datum:</t>
  </si>
  <si>
    <t>30. 11. 2024</t>
  </si>
  <si>
    <t>Zadavatel:</t>
  </si>
  <si>
    <t>IČ:</t>
  </si>
  <si>
    <t>Královéhradecký kraj</t>
  </si>
  <si>
    <t>DIČ:</t>
  </si>
  <si>
    <t>Uchazeč:</t>
  </si>
  <si>
    <t>Vyplň údaj</t>
  </si>
  <si>
    <t>Projektant:</t>
  </si>
  <si>
    <t>Energy Benefit Centre a.s.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</si>
  <si>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</si>
  <si>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</si>
  <si>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</si>
  <si>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</si>
  <si>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</si>
  <si>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</si>
  <si>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</si>
  <si>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</si>
  <si>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</si>
  <si>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</si>
  <si>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</si>
  <si>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</si>
  <si>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</si>
  <si>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</si>
  <si>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</si>
  <si>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</si>
  <si>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</si>
  <si>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</si>
  <si>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</si>
  <si>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</si>
  <si>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</si>
  <si>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</si>
  <si>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</si>
  <si>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</si>
  <si>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</si>
  <si>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</si>
  <si>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</si>
  <si>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</si>
  <si>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</si>
  <si>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</si>
  <si>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</si>
  <si>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</si>
  <si>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</si>
  <si>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</si>
  <si>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</si>
  <si>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</si>
  <si>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</si>
  <si>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</si>
  <si>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</si>
  <si>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</si>
  <si>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</si>
  <si>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</si>
  <si>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</si>
  <si>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</si>
  <si>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</si>
  <si>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</si>
  <si>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</si>
  <si>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</si>
  <si>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</si>
  <si>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Stavební úpravy objektu č.p. 426</t>
  </si>
  <si>
    <t>STA</t>
  </si>
  <si>
    <t>1</t>
  </si>
  <si>
    <t>{aa0680f6-2d5d-49e2-aa1b-bdf5ceafe37b}</t>
  </si>
  <si>
    <t>2</t>
  </si>
  <si>
    <t>/</t>
  </si>
  <si>
    <t>01.1</t>
  </si>
  <si>
    <t>Stavební úpravy objektu</t>
  </si>
  <si>
    <t>Soupis</t>
  </si>
  <si>
    <t>{fe2a0140-95e6-45f3-a8c6-1c4d5eb2bbac}</t>
  </si>
  <si>
    <t>01.2</t>
  </si>
  <si>
    <t>Zdravotechnické instalace</t>
  </si>
  <si>
    <t>{f71feb10-daf3-4651-9682-53eed1b44ef6}</t>
  </si>
  <si>
    <t>01.3</t>
  </si>
  <si>
    <t>Vytápění</t>
  </si>
  <si>
    <t>{ac348c66-fff3-4553-8657-786983347cb6}</t>
  </si>
  <si>
    <t>01.4</t>
  </si>
  <si>
    <t>Elektroinstalace</t>
  </si>
  <si>
    <t>{5e36ec13-02bf-4ccc-bfab-b939c4998e4d}</t>
  </si>
  <si>
    <t>01.5</t>
  </si>
  <si>
    <t>Vzduchotechnika</t>
  </si>
  <si>
    <t>{2e2321ee-596d-4df9-934f-94f1957c830a}</t>
  </si>
  <si>
    <t>02</t>
  </si>
  <si>
    <t>Parkoviště v areálu bývalých kasáren</t>
  </si>
  <si>
    <t>{b12202e0-0a8c-47ba-83f6-8b13a0aa75f7}</t>
  </si>
  <si>
    <t>03</t>
  </si>
  <si>
    <t>Sklad u budovy Pyramidy</t>
  </si>
  <si>
    <t>{80fb6b0c-8620-4796-bd87-607b8594d87c}</t>
  </si>
  <si>
    <t>VON</t>
  </si>
  <si>
    <t>Vedlejší a ostatní náklady</t>
  </si>
  <si>
    <t>{cf2e2876-3d4c-430f-9a0f-a028f3823970}</t>
  </si>
  <si>
    <t>balkon</t>
  </si>
  <si>
    <t>podlaha balkony</t>
  </si>
  <si>
    <t>23,4</t>
  </si>
  <si>
    <t>F1</t>
  </si>
  <si>
    <t>podlaha F1 - ker.dlažba sut.</t>
  </si>
  <si>
    <t>187,779</t>
  </si>
  <si>
    <t>KRYCÍ LIST SOUPISU PRACÍ</t>
  </si>
  <si>
    <t>F2K</t>
  </si>
  <si>
    <t xml:space="preserve">podlaha 1np ker.dlažba </t>
  </si>
  <si>
    <t>60,966</t>
  </si>
  <si>
    <t>F2P</t>
  </si>
  <si>
    <t>podlaha 1np pvc</t>
  </si>
  <si>
    <t>150,092</t>
  </si>
  <si>
    <t>F3K</t>
  </si>
  <si>
    <t>podlaha F3 2.-3.np - ker.dl., nový strop</t>
  </si>
  <si>
    <t>34,402</t>
  </si>
  <si>
    <t>F3P</t>
  </si>
  <si>
    <t>podlaha F3 2.-3.np - pvc, nový strop</t>
  </si>
  <si>
    <t>171,691</t>
  </si>
  <si>
    <t>Objekt:</t>
  </si>
  <si>
    <t>F4K</t>
  </si>
  <si>
    <t>podlaha F4 podkroví - ker.dl., nový strop</t>
  </si>
  <si>
    <t>42,271</t>
  </si>
  <si>
    <t>01 - Stavební úpravy objektu č.p. 426</t>
  </si>
  <si>
    <t>F4P</t>
  </si>
  <si>
    <t>podlaha F4 podkroví - pvc - nový strop</t>
  </si>
  <si>
    <t>158,455</t>
  </si>
  <si>
    <t>Soupis:</t>
  </si>
  <si>
    <t>F5K</t>
  </si>
  <si>
    <t>podlaha F5 2.np - ker.dl., pův. bedn. strop</t>
  </si>
  <si>
    <t>60,667</t>
  </si>
  <si>
    <t>01.1 - Stavební úpravy objektu</t>
  </si>
  <si>
    <t>F5P</t>
  </si>
  <si>
    <t>podlaha F5 2.np - pvc - pův.bedn.strop</t>
  </si>
  <si>
    <t>64,622</t>
  </si>
  <si>
    <t>F6K</t>
  </si>
  <si>
    <t>podlaha F6 3.np - ker.dl., pův. bedn. strop</t>
  </si>
  <si>
    <t>56,794</t>
  </si>
  <si>
    <t>F6P</t>
  </si>
  <si>
    <t>podlaha F6 3.np - pvc - pův.bedn.strop</t>
  </si>
  <si>
    <t>47,442</t>
  </si>
  <si>
    <t>ker</t>
  </si>
  <si>
    <t>ker.dlažba celkem</t>
  </si>
  <si>
    <t>442,879</t>
  </si>
  <si>
    <t>obk</t>
  </si>
  <si>
    <t xml:space="preserve">ker.obklad </t>
  </si>
  <si>
    <t>415,652</t>
  </si>
  <si>
    <t>pvc</t>
  </si>
  <si>
    <t>povlaková krytina ( pvc nebo vinyl) celkem</t>
  </si>
  <si>
    <t>592,302</t>
  </si>
  <si>
    <t>S1</t>
  </si>
  <si>
    <t>KZS na kam.obkladu mw 160mm</t>
  </si>
  <si>
    <t>45,837</t>
  </si>
  <si>
    <t>S1x</t>
  </si>
  <si>
    <t>zateplení pod terénem eps per. 160mm</t>
  </si>
  <si>
    <t>91,55</t>
  </si>
  <si>
    <t>S2</t>
  </si>
  <si>
    <t>KZS na zdivu mw 160mm</t>
  </si>
  <si>
    <t>666,962</t>
  </si>
  <si>
    <t>S2a</t>
  </si>
  <si>
    <t>KZS na zdivu eps per. 160mm</t>
  </si>
  <si>
    <t>4,5</t>
  </si>
  <si>
    <t>S2b</t>
  </si>
  <si>
    <t>KZS u balkonů XPS 160mm</t>
  </si>
  <si>
    <t>8,01</t>
  </si>
  <si>
    <t>str</t>
  </si>
  <si>
    <t>plocha střechy</t>
  </si>
  <si>
    <t>390,318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</si>
  <si>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</si>
  <si>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</si>
  <si>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</si>
  <si>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</si>
  <si>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</si>
  <si>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</si>
  <si>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</si>
  <si>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</si>
  <si>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</si>
  <si>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</si>
  <si>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</si>
  <si>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</si>
  <si>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</si>
  <si>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</si>
  <si>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</si>
  <si>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</si>
  <si>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</si>
  <si>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</si>
  <si>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</si>
  <si>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</si>
  <si>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</si>
  <si>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</si>
  <si>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</si>
  <si>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</si>
  <si>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</si>
  <si>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</si>
  <si>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</si>
  <si>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</si>
  <si>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</si>
  <si>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</si>
  <si>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</si>
  <si>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stínící zařízení</t>
  </si>
  <si>
    <t>M - Práce a dodávky M</t>
  </si>
  <si>
    <t xml:space="preserve">    33-M - Montáže dopravních zařízení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</si>
  <si>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</si>
  <si>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</si>
  <si>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</si>
  <si>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</si>
  <si>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</si>
  <si>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</si>
  <si>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</si>
  <si>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</si>
  <si>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</si>
  <si>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</si>
  <si>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</si>
  <si>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</si>
  <si>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</si>
  <si>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</si>
  <si>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</si>
  <si>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</si>
  <si>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</si>
  <si>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</si>
  <si>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</si>
  <si>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</si>
  <si>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</si>
  <si>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</si>
  <si>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CS ÚRS 2024 02</t>
  </si>
  <si>
    <t>4</t>
  </si>
  <si>
    <t>998225658</t>
  </si>
  <si>
    <t>VV</t>
  </si>
  <si>
    <t>"výtah na -3,45"2,6*2,6*0,60</t>
  </si>
  <si>
    <t>"pro nový ang.dvorek a odpočet původní"(21,575+0,9*2)*2,8*2,405-4,23*2,1</t>
  </si>
  <si>
    <t>Součet</t>
  </si>
  <si>
    <t>132212331</t>
  </si>
  <si>
    <t>Hloubení nezapažených rýh šířky do 2000 mm v soudržných horninách třídy těžitelnosti I skupiny 3 ručně</t>
  </si>
  <si>
    <t>-1846123208</t>
  </si>
  <si>
    <t>"kolem objektu pro úpravu soklu"</t>
  </si>
  <si>
    <t>(1,52+9,0+1,31)*0,90*0,60</t>
  </si>
  <si>
    <t>(9,9+16,81)*0,9*0,55+2,27*1,3*0,55</t>
  </si>
  <si>
    <t>3</t>
  </si>
  <si>
    <t>162211201</t>
  </si>
  <si>
    <t>Vodorovné přemístění do 10 m nošením výkopku z horniny třídy těžitelnosti I skupiny 1 až 3</t>
  </si>
  <si>
    <t>-1624964999</t>
  </si>
  <si>
    <t>162211209</t>
  </si>
  <si>
    <t>Příplatek k vodorovnému přemístění nošením za každých dalších 10 m nošení výkopku z horniny třídy těžitelnosti I skupiny 1 až 3</t>
  </si>
  <si>
    <t>34099900</t>
  </si>
  <si>
    <t>4,056*2 'Přepočtené koeficientem množství</t>
  </si>
  <si>
    <t>5</t>
  </si>
  <si>
    <t>162751117</t>
  </si>
  <si>
    <t>Vodorovné přemístění přes 9 000 do 10000 m výkopku/sypaniny z horniny třídy těžitelnosti I skupiny 1 až 3</t>
  </si>
  <si>
    <t>132565933</t>
  </si>
  <si>
    <t>152,58+21,233-68,945</t>
  </si>
  <si>
    <t>6</t>
  </si>
  <si>
    <t>171201231</t>
  </si>
  <si>
    <t>Poplatek za uložení zeminy a kamení na recyklační skládce (skládkovné) kód odpadu 17 05 04</t>
  </si>
  <si>
    <t>t</t>
  </si>
  <si>
    <t>-1781403132</t>
  </si>
  <si>
    <t>104,868*1,7</t>
  </si>
  <si>
    <t>7</t>
  </si>
  <si>
    <t>171251201</t>
  </si>
  <si>
    <t>Uložení sypaniny na skládky nebo meziskládky</t>
  </si>
  <si>
    <t>-935622123</t>
  </si>
  <si>
    <t>8</t>
  </si>
  <si>
    <t>174111101</t>
  </si>
  <si>
    <t>Zásyp jam, šachet rýh nebo kolem objektů sypaninou se zhutněním ručně</t>
  </si>
  <si>
    <t>-406985370</t>
  </si>
  <si>
    <t>"kolem objektu po úpravě soklu"</t>
  </si>
  <si>
    <t>"kolem ang.dvorku"(21,575+0,9*2)*2,8*2,405-21,5*1,915*2,405</t>
  </si>
  <si>
    <t>"odpočet okap.chod."-30,5*0,35</t>
  </si>
  <si>
    <t>Zakládání</t>
  </si>
  <si>
    <t>9</t>
  </si>
  <si>
    <t>271532213</t>
  </si>
  <si>
    <t>Podsyp pod základové konstrukce se zhutněním z hrubého kameniva frakce 8 až 16 mm</t>
  </si>
  <si>
    <t>-1890089561</t>
  </si>
  <si>
    <t>"pod výtah"2,6*2,6*0,20</t>
  </si>
  <si>
    <t>"angl.dvorek"21,5*1,915*0,20</t>
  </si>
  <si>
    <t>10</t>
  </si>
  <si>
    <t>273313611</t>
  </si>
  <si>
    <t>Základové desky z betonu tř. C 16/20</t>
  </si>
  <si>
    <t>1845566126</t>
  </si>
  <si>
    <t>"pod výtah"2,6*2,6*0,10</t>
  </si>
  <si>
    <t>"angl.dvorek"21,5*1,915*0,10</t>
  </si>
  <si>
    <t>"sklad"2,15*1,1*0,15</t>
  </si>
  <si>
    <t>11</t>
  </si>
  <si>
    <t>273322611</t>
  </si>
  <si>
    <t>Základové desky ze ŽB se zvýšenými nároky na prostředí tř. C 30/37</t>
  </si>
  <si>
    <t>-1528413252</t>
  </si>
  <si>
    <t>"pod výtah"2,6*2,6*0,30</t>
  </si>
  <si>
    <t>273323611</t>
  </si>
  <si>
    <t>Základové desky ze ŽB pro konstrukce bílých van tř. C 30/37</t>
  </si>
  <si>
    <t>879312320</t>
  </si>
  <si>
    <t>"angl.dvorek"21,5*1,915*0,25</t>
  </si>
  <si>
    <t>13</t>
  </si>
  <si>
    <t>273351121</t>
  </si>
  <si>
    <t>Zřízení bednění základových desek</t>
  </si>
  <si>
    <t>m2</t>
  </si>
  <si>
    <t>1111138251</t>
  </si>
  <si>
    <t>"výtah"(2,6+2,6)*2*0,40</t>
  </si>
  <si>
    <t>14</t>
  </si>
  <si>
    <t>273351122</t>
  </si>
  <si>
    <t>Odstranění bednění základových desek</t>
  </si>
  <si>
    <t>-1656008281</t>
  </si>
  <si>
    <t>15</t>
  </si>
  <si>
    <t>273361821</t>
  </si>
  <si>
    <t>Výztuž základových desek betonářskou ocelí 10 505 (R)</t>
  </si>
  <si>
    <t>-981459449</t>
  </si>
  <si>
    <t>"D 2.3.8"297,62*1,1*0,001</t>
  </si>
  <si>
    <t>"D 2.3.10 AD včetně stěn"2135,64*1,1*0,001</t>
  </si>
  <si>
    <t>16</t>
  </si>
  <si>
    <t>274313611</t>
  </si>
  <si>
    <t>Základové pásy z betonu tř. C 16/20</t>
  </si>
  <si>
    <t>-879281542</t>
  </si>
  <si>
    <t>"sklad"(2,15+1,1)*0,3*0,8</t>
  </si>
  <si>
    <t>17</t>
  </si>
  <si>
    <t>279323112</t>
  </si>
  <si>
    <t>Základová zeď ze ŽB pro konstrukce bílých van tř. C 30/37</t>
  </si>
  <si>
    <t>149695585</t>
  </si>
  <si>
    <t>"angl.dvorek"(21,5+1,915*2)*1,855*0,25</t>
  </si>
  <si>
    <t>18</t>
  </si>
  <si>
    <t>279351121</t>
  </si>
  <si>
    <t>Zřízení oboustranného bednění základových zdí</t>
  </si>
  <si>
    <t>-1055883905</t>
  </si>
  <si>
    <t>(21,5+1,915*2)*1,855*2</t>
  </si>
  <si>
    <t>19</t>
  </si>
  <si>
    <t>279351122</t>
  </si>
  <si>
    <t>Odstranění oboustranného bednění základových zdí</t>
  </si>
  <si>
    <t>-605041654</t>
  </si>
  <si>
    <t>20</t>
  </si>
  <si>
    <t>27939111.1</t>
  </si>
  <si>
    <t>Úprava dilatační spáry - angl.dvorek</t>
  </si>
  <si>
    <t>m</t>
  </si>
  <si>
    <t>-614592775</t>
  </si>
  <si>
    <t>"detail viz D 2.3.10"1,9*5</t>
  </si>
  <si>
    <t>Svislé a kompletní konstrukce</t>
  </si>
  <si>
    <t>310238211</t>
  </si>
  <si>
    <t>Zazdívka otvorů pl přes 0,25 do 1 m2 ve zdivu nadzákladovém cihlami pálenými na MVC</t>
  </si>
  <si>
    <t>1969227816</t>
  </si>
  <si>
    <t>"sut parapet"1,2*0,73*0,55+0,87*0,73*0,55</t>
  </si>
  <si>
    <t>"sut"0,65*2,1*0,75+0,86*2,1*0,75+1,1*2,1*0,27+1,15*0,56*0,65</t>
  </si>
  <si>
    <t>"3np"0,45*2,1*0,45*2</t>
  </si>
  <si>
    <t>22</t>
  </si>
  <si>
    <t>310239211</t>
  </si>
  <si>
    <t>Zazdívka otvorů pl přes 1 do 4 m2 ve zdivu nadzákladovém cihlami pálenými na MVC</t>
  </si>
  <si>
    <t>897454839</t>
  </si>
  <si>
    <t>"1np"1,1*2,1*0,6*3+1,1*2,1*0,3+1,5*1,9*0,65+1,1*2,1*0,41</t>
  </si>
  <si>
    <t>"2np"0,85*2,1*0,59+0,9*2,1*0,59+0,60*2,1*0,59+0,45*2,1*0,59+1,5*1,9*0,45</t>
  </si>
  <si>
    <t>"3np"1,0*2,1*0,45*2+1,5*1,9*0,45</t>
  </si>
  <si>
    <t>23</t>
  </si>
  <si>
    <t>311113152</t>
  </si>
  <si>
    <t>Nadzákladová zeď tl přes 150 do 200 mm z hladkých tvárnic ztraceného bednění včetně výplně z betonu tř. C 25/30</t>
  </si>
  <si>
    <t>916906075</t>
  </si>
  <si>
    <t>"výtah"(2,0+2,35)*2*13,645-1,18*2,23*4</t>
  </si>
  <si>
    <t>24</t>
  </si>
  <si>
    <t>311361821</t>
  </si>
  <si>
    <t>Výztuž nosných zdí betonářskou ocelí 10 505</t>
  </si>
  <si>
    <t>-1914933529</t>
  </si>
  <si>
    <t>"D 2.3.9"1722,22*0,001</t>
  </si>
  <si>
    <t>25</t>
  </si>
  <si>
    <t>317168011</t>
  </si>
  <si>
    <t>Překlad keramický plochý š 115 mm dl 1000 mm</t>
  </si>
  <si>
    <t>kus</t>
  </si>
  <si>
    <t>228551760</t>
  </si>
  <si>
    <t>"sut"9</t>
  </si>
  <si>
    <t>"1np"4</t>
  </si>
  <si>
    <t>"2np"7</t>
  </si>
  <si>
    <t>"3np"7</t>
  </si>
  <si>
    <t>"podkr"2</t>
  </si>
  <si>
    <t>26</t>
  </si>
  <si>
    <t>317168012</t>
  </si>
  <si>
    <t>Překlad keramický plochý š 115 mm dl 1250 mm</t>
  </si>
  <si>
    <t>1871689897</t>
  </si>
  <si>
    <t>"1np"1</t>
  </si>
  <si>
    <t>27</t>
  </si>
  <si>
    <t>317168014</t>
  </si>
  <si>
    <t>Překlad keramický plochý š 115 mm dl 1750 mm</t>
  </si>
  <si>
    <t>2033953644</t>
  </si>
  <si>
    <t>"2np"5</t>
  </si>
  <si>
    <t>"3np"5</t>
  </si>
  <si>
    <t>28</t>
  </si>
  <si>
    <t>317168016</t>
  </si>
  <si>
    <t>Překlad keramický plochý š 115 mm dl 2250 mm</t>
  </si>
  <si>
    <t>-1077365077</t>
  </si>
  <si>
    <t>29</t>
  </si>
  <si>
    <t>317168021</t>
  </si>
  <si>
    <t>Překlad keramický plochý š 145 mm dl 1000 mm</t>
  </si>
  <si>
    <t>-147482882</t>
  </si>
  <si>
    <t>"sut"4</t>
  </si>
  <si>
    <t>"1np"3</t>
  </si>
  <si>
    <t>"2np"3</t>
  </si>
  <si>
    <t>"3np"3</t>
  </si>
  <si>
    <t>"podk"4</t>
  </si>
  <si>
    <t>30</t>
  </si>
  <si>
    <t>317168022</t>
  </si>
  <si>
    <t>Překlad keramický plochý š 145 mm dl 1250 mm</t>
  </si>
  <si>
    <t>-1607012121</t>
  </si>
  <si>
    <t>"sut"3</t>
  </si>
  <si>
    <t>"1np"5</t>
  </si>
  <si>
    <t>"2np"4</t>
  </si>
  <si>
    <t>"3np"4</t>
  </si>
  <si>
    <t>31</t>
  </si>
  <si>
    <t>317321411</t>
  </si>
  <si>
    <t>Překlad ze ŽB tř. C 25/30</t>
  </si>
  <si>
    <t>-236965723</t>
  </si>
  <si>
    <t>"výtah"0,20*0,25*1,55*4</t>
  </si>
  <si>
    <t>32</t>
  </si>
  <si>
    <t>317351107</t>
  </si>
  <si>
    <t>Zřízení bednění překladů v do 4 m</t>
  </si>
  <si>
    <t>-1681998395</t>
  </si>
  <si>
    <t>"výtah"2*0,25*1,55*4</t>
  </si>
  <si>
    <t>33</t>
  </si>
  <si>
    <t>317351108</t>
  </si>
  <si>
    <t>Odstranění bednění překladů v do 4 m</t>
  </si>
  <si>
    <t>-1113828011</t>
  </si>
  <si>
    <t>34</t>
  </si>
  <si>
    <t>319201321</t>
  </si>
  <si>
    <t>Vyrovnání nerovného povrchu zdiva tl do 30 mm maltou</t>
  </si>
  <si>
    <t>-1948743475</t>
  </si>
  <si>
    <t>"po vybouraných oknech"</t>
  </si>
  <si>
    <t>"1np"((0,75+1,2)*2*2+(0,7+2*2,4)+(0,88+2*2,4)+(0,88+1,8)*2)*0,20</t>
  </si>
  <si>
    <t>"2np"((0,75+1,2)*2*2+(0,7+2*2,4)+(0,88+2*2,4)+(1,32+1,8)*2+(0,87+1,9)*2)*0,20</t>
  </si>
  <si>
    <t>"3np"((0,75+1,2)*2*2+(0,7+2*2,4)+(0,88+2*2,4)+(0,88+2*1,8)+(0,87+1,9)*2)*0,20</t>
  </si>
  <si>
    <t>"1np"((2,25+1,9)*2*6+(1,37+1,9)*2*2+(1,5+1,9)*2*2)*0,20</t>
  </si>
  <si>
    <t>"2np"((2,25+1,9)*2*7+(1,5+1,9)*2*3)*0,20</t>
  </si>
  <si>
    <t>"3np"((2,25+1,9)*2*7+(1,5+1,9)*2*3)*0,20</t>
  </si>
  <si>
    <t>"sut"((0,88+0,56)*2+(1,04+0,56)*2+(0,85+0,92)*2+(1,15+0,56)*2+(1,16+0,7)*2+(0,86+0,87)*2)*0,20</t>
  </si>
  <si>
    <t>"sut"((1,2+1,45)*2+(0,87+1,45)*2+(1,3+2*2,4))*0,20</t>
  </si>
  <si>
    <t>"po vyb. zárubních"(1,0+2,1*2)*0,20*57+(1,8+2,1*2)*0,20*4</t>
  </si>
  <si>
    <t>35</t>
  </si>
  <si>
    <t>319202212.1</t>
  </si>
  <si>
    <t>Dodatečná izolace zdiva tl přes 150 do 300 mm beztlakou injektáží silan-siloxanovým krémem - podrobný popis řešení viz TZ</t>
  </si>
  <si>
    <t>1580028733</t>
  </si>
  <si>
    <t>"délka odečtena z výkesu suterénu"17,0</t>
  </si>
  <si>
    <t>36</t>
  </si>
  <si>
    <t>319202213.1</t>
  </si>
  <si>
    <t xml:space="preserve">Dodatečná izolace zdiva tl přes 300 do 450 mm beztlakou injektáží  silan-siloxanovým krémem - podrobný popis řešení viz TZ</t>
  </si>
  <si>
    <t>1462028269</t>
  </si>
  <si>
    <t>"délka odečtena z výkesu suterénu"26,0</t>
  </si>
  <si>
    <t>37</t>
  </si>
  <si>
    <t>319202214.1</t>
  </si>
  <si>
    <t xml:space="preserve">Dodatečná izolace zdiva tl přes 450 do 600 mm beztlakou injektáží  silan-siloxanovým krémem - podrobný popis řešení viz TZ</t>
  </si>
  <si>
    <t>-143803924</t>
  </si>
  <si>
    <t>"délka odečtena z výkesu suterénu"4,0</t>
  </si>
  <si>
    <t>38</t>
  </si>
  <si>
    <t>319202215.1</t>
  </si>
  <si>
    <t>Dodatečná izolace zdiva tl přes 600 do 900 mm beztlakou injektáží silan-siloxanovým krémem - podrobný popis řešení viz TZ</t>
  </si>
  <si>
    <t>-867719599</t>
  </si>
  <si>
    <t>"délka odečtena z výkesu suterénu"88,0</t>
  </si>
  <si>
    <t>39</t>
  </si>
  <si>
    <t>340239212</t>
  </si>
  <si>
    <t>Zazdívka otvorů v příčkách nebo stěnách pl přes 1 do 4 m2 cihlami plnými tl přes 100 mm</t>
  </si>
  <si>
    <t>-1668291694</t>
  </si>
  <si>
    <t>"sut"1,13*2,59</t>
  </si>
  <si>
    <t>40</t>
  </si>
  <si>
    <t>342244201</t>
  </si>
  <si>
    <t>Příčka z cihel broušených na tenkovrstvou maltu tloušťky 80 mm</t>
  </si>
  <si>
    <t>-207572794</t>
  </si>
  <si>
    <t>"sut"(4,35+2,37+2,7+1,235)*2,7-0,7*1,97*4</t>
  </si>
  <si>
    <t>(1,6+3,15+4,15+1,11*2+1,94*2+1,505)*2,7-0,7*1,97*5</t>
  </si>
  <si>
    <t>3,15*2,7</t>
  </si>
  <si>
    <t>"1np"(1,7+3,2*2+2,65+1,11*2+1,1+1,99+1,65)*3,28-0,7*1,97*4-0,8*1,97</t>
  </si>
  <si>
    <t>(1,75+3,2+3,03)*3,28-0,8*1,97*2</t>
  </si>
  <si>
    <t>"inst"(0,94+0,35+0,875+0,35+0,45*2)*3,28</t>
  </si>
  <si>
    <t>"2np"(4,1+4,1+3,77+3,88+4,15+1,8*4+2,2)*3,35-1,18*2,0*5-0,7*1,97*5</t>
  </si>
  <si>
    <t>(3,98+1,8+1,45*4)*3,35-0,7*1,97</t>
  </si>
  <si>
    <t>(3,35+0,635)*3,35</t>
  </si>
  <si>
    <t>"inst"(1,1+1,15+0,95)*3,35</t>
  </si>
  <si>
    <t>"3np"(4,1+4,1+3,77+3,88+4,15+1,8*4+2,2)*3,46-1,18*2,0*5-0,7*1,97*5</t>
  </si>
  <si>
    <t>(3,98+1,8+1,45*4)*3,46-0,7*1,97</t>
  </si>
  <si>
    <t>(3,35+0,635)*3,46</t>
  </si>
  <si>
    <t>"inst"(1,1+1,15+0,95)*3,46</t>
  </si>
  <si>
    <t>"podkr"(2,75+1,95+1,1+1,9)*2,45-0,7*1,97*2</t>
  </si>
  <si>
    <t>"inst"(2,15+1,8)*2,45</t>
  </si>
  <si>
    <t>41</t>
  </si>
  <si>
    <t>342244221</t>
  </si>
  <si>
    <t>Příčka z cihel broušených na tenkovrstvou maltu tloušťky 140 mm</t>
  </si>
  <si>
    <t>-416596127</t>
  </si>
  <si>
    <t>"sut"(5,25+8,3+1,5+4,1)*2,7</t>
  </si>
  <si>
    <t>-0,7*1,97*4-0,8*1,97*3</t>
  </si>
  <si>
    <t>"sklad"(2,0+1,1)*2,7-0,7*1,5</t>
  </si>
  <si>
    <t>"1np"(5,35+8,35+2,7+3,05)*3,28-0,7*1,97*3-0,8*1,97*2-1,0*1,97</t>
  </si>
  <si>
    <t>"2np"(8,65+2,7+6,05)*3,35-0,7*1,97*3-0,8*1,97*3-1,0*1,97</t>
  </si>
  <si>
    <t>"3np"(8,65+2,7+6,05)*3,46-0,7*1,97*3-0,8*1,97*3-1,0*1,97</t>
  </si>
  <si>
    <t>"podkr obvod"57,7*0,6</t>
  </si>
  <si>
    <t>"podkr"(10,35*2+9,35+2,9+2,75)*2,45-0,7*1,97*4-0,8*1,97*3-2,45*2,45/2*4</t>
  </si>
  <si>
    <t>Mezisoučet</t>
  </si>
  <si>
    <t>"dělící mezi pokoji"</t>
  </si>
  <si>
    <t>"2np"5,51*4*3,35</t>
  </si>
  <si>
    <t>"3np"5,51*4*3,46</t>
  </si>
  <si>
    <t>42</t>
  </si>
  <si>
    <t>342291121</t>
  </si>
  <si>
    <t>Ukotvení příček k cihelným konstrukcím plochými kotvami</t>
  </si>
  <si>
    <t>-1387620135</t>
  </si>
  <si>
    <t>"sut"2,7*18</t>
  </si>
  <si>
    <t>"1np"3,35*15</t>
  </si>
  <si>
    <t>"2np"3,28*24</t>
  </si>
  <si>
    <t>"2np"3,46*24</t>
  </si>
  <si>
    <t>43</t>
  </si>
  <si>
    <t>346244381</t>
  </si>
  <si>
    <t>Plentování jednostranné v do 200 mm válcovaných nosníků cihlami</t>
  </si>
  <si>
    <t>-1931893800</t>
  </si>
  <si>
    <t>"1pp"(2,67*2+1,52*32+1,56*8+3,0*4)*0,20</t>
  </si>
  <si>
    <t>"1np"1,56*4*0,20</t>
  </si>
  <si>
    <t>"2np"1,56*10*0,20</t>
  </si>
  <si>
    <t>"3np"1,56*10*0,20</t>
  </si>
  <si>
    <t>44</t>
  </si>
  <si>
    <t>346272256</t>
  </si>
  <si>
    <t>Přizdívka z pórobetonových tvárnic tl 150 mm</t>
  </si>
  <si>
    <t>-248917118</t>
  </si>
  <si>
    <t>"sut"(0,9+0,94+0,9)*2,59</t>
  </si>
  <si>
    <t>"1np"(0,95+0,94)*3,13</t>
  </si>
  <si>
    <t>"2np"(0,8+0,8+0,8+0,9)*3,15</t>
  </si>
  <si>
    <t>"3np"(0,8+0,8+0,8+0,9)*3,29</t>
  </si>
  <si>
    <t>"podkr"(0,8+0,8)*2,5</t>
  </si>
  <si>
    <t>45</t>
  </si>
  <si>
    <t>349231811</t>
  </si>
  <si>
    <t>Přizdívka ostění z cihel tl přes 80 do 150 mm</t>
  </si>
  <si>
    <t>1914723113</t>
  </si>
  <si>
    <t>"sut"1,45*0,73</t>
  </si>
  <si>
    <t>"1np"0,6*1,2</t>
  </si>
  <si>
    <t>"2np"0,45*1,2</t>
  </si>
  <si>
    <t>"3np"0,45*1,2</t>
  </si>
  <si>
    <t>46</t>
  </si>
  <si>
    <t>349231821</t>
  </si>
  <si>
    <t>Přizdívka ostění z cihel tl přes 150 do 300 mm</t>
  </si>
  <si>
    <t>-642909000</t>
  </si>
  <si>
    <t>"sut"1,45*0,73+0,73*0,56+0,45*0,56*2</t>
  </si>
  <si>
    <t>"1np"2,1*0,65*2+0,6*3,13</t>
  </si>
  <si>
    <t>"2np"0,95*3,05</t>
  </si>
  <si>
    <t>"3np"0,95*3,29</t>
  </si>
  <si>
    <t>47</t>
  </si>
  <si>
    <t>389381001</t>
  </si>
  <si>
    <t>Dobetonování konstrukcí</t>
  </si>
  <si>
    <t>-1986459204</t>
  </si>
  <si>
    <t>"lože pro osazení stropních nosníků"0,30*0,20*0,10*126</t>
  </si>
  <si>
    <t>Vodorovné konstrukce</t>
  </si>
  <si>
    <t>48</t>
  </si>
  <si>
    <t>411321414</t>
  </si>
  <si>
    <t>Stropy deskové ze ŽB tř. C 25/30</t>
  </si>
  <si>
    <t>267525129</t>
  </si>
  <si>
    <t>"výtah"2,0*2,35*0,15</t>
  </si>
  <si>
    <t>49</t>
  </si>
  <si>
    <t>411322424</t>
  </si>
  <si>
    <t>Stropy do zabudovaného plechového bednění ze ŽB tř. C 25/30</t>
  </si>
  <si>
    <t>1809298749</t>
  </si>
  <si>
    <t>"1np"(8,15+8,10)*5,75*0,10</t>
  </si>
  <si>
    <t>"2np"20,6*5,91*0,10</t>
  </si>
  <si>
    <t>"podkroví"(20,6*11,7-2,4*3,5-2,0*2,35)*0,10</t>
  </si>
  <si>
    <t>50</t>
  </si>
  <si>
    <t>411351011</t>
  </si>
  <si>
    <t>Zřízení bednění stropů deskových tl přes 5 do 25 cm bez podpěrné kce</t>
  </si>
  <si>
    <t>623937138</t>
  </si>
  <si>
    <t>2,0*2,35</t>
  </si>
  <si>
    <t>51</t>
  </si>
  <si>
    <t>411351012</t>
  </si>
  <si>
    <t>Odstranění bednění stropů deskových tl přes 5 do 25 cm bez podpěrné kce</t>
  </si>
  <si>
    <t>1117065047</t>
  </si>
  <si>
    <t>52</t>
  </si>
  <si>
    <t>41135424.1</t>
  </si>
  <si>
    <t>Bednění stropů ztracené z trapézového plechu 50/250 tl 0,75 mm</t>
  </si>
  <si>
    <t>-418176479</t>
  </si>
  <si>
    <t>"1np"(8,15+8,10)*5,75</t>
  </si>
  <si>
    <t>"2np"20,6*5,91</t>
  </si>
  <si>
    <t>"podkroví"20,6*11,7-2,4*3,5-2,0*2,35</t>
  </si>
  <si>
    <t>53</t>
  </si>
  <si>
    <t>411354311</t>
  </si>
  <si>
    <t>Zřízení podpěrné konstrukce stropů výšky do 4 m tl přes 5 do 15 cm</t>
  </si>
  <si>
    <t>-1104543967</t>
  </si>
  <si>
    <t>54</t>
  </si>
  <si>
    <t>411354312</t>
  </si>
  <si>
    <t>Odstranění podpěrné konstrukce stropů výšky do 4 m tl přes 5 do 15 cm</t>
  </si>
  <si>
    <t>1905462033</t>
  </si>
  <si>
    <t>55</t>
  </si>
  <si>
    <t>411361821</t>
  </si>
  <si>
    <t>Výztuž stropů betonářskou ocelí 10 505</t>
  </si>
  <si>
    <t>815297352</t>
  </si>
  <si>
    <t>"D 2.3.8"145,98*1,1*0,001</t>
  </si>
  <si>
    <t>"1np do vlny"233,23*1,1*0,001</t>
  </si>
  <si>
    <t>"2np do vlny"291,53*1,1*0,001</t>
  </si>
  <si>
    <t>"podkroví do vlny"566,41*1,1*0,001</t>
  </si>
  <si>
    <t>56</t>
  </si>
  <si>
    <t>411362021</t>
  </si>
  <si>
    <t>Výztuž stropů svařovanými sítěmi Kari</t>
  </si>
  <si>
    <t>-1081987651</t>
  </si>
  <si>
    <t>"1np 100/100/6"2877,12*1,1*0,001</t>
  </si>
  <si>
    <t>"2np 100/100/6"3836,16*1,1*0,001</t>
  </si>
  <si>
    <t>"podkroví 100/100/6"8151,84*1,1*0,001</t>
  </si>
  <si>
    <t>57</t>
  </si>
  <si>
    <t>41394.ST</t>
  </si>
  <si>
    <t>Montáž a dodávka ocelových konstrukcí včetně svařování, kotvení, povrchové úpravy a stavebních přípomocí</t>
  </si>
  <si>
    <t>kg</t>
  </si>
  <si>
    <t>36020999</t>
  </si>
  <si>
    <t>"1PP překlady P1-P4, zesílení A1-A2"3883,82*1,1</t>
  </si>
  <si>
    <t>"1NP překlad P5, strop. trámy"(223,39+3746,7)*1,1</t>
  </si>
  <si>
    <t>"2NP překlad P5, strop. trámy"(558,48+4492,78)*1,1</t>
  </si>
  <si>
    <t>"3NP překlad P5"(558,48)*1,1</t>
  </si>
  <si>
    <t>"podkroví ocel. nosníky, zesílení trámů,výztuha jakl, překlad "12581,48*1,1</t>
  </si>
  <si>
    <t>58</t>
  </si>
  <si>
    <t>434311115</t>
  </si>
  <si>
    <t>Schodišťové stupně dusané z betonu tř. C 20/25 bez potěru</t>
  </si>
  <si>
    <t>-82618172</t>
  </si>
  <si>
    <t>"podkr"1,25*2*2</t>
  </si>
  <si>
    <t>59</t>
  </si>
  <si>
    <t>434351141</t>
  </si>
  <si>
    <t>Zřízení bednění stupňů přímočarých schodišť</t>
  </si>
  <si>
    <t>-956479541</t>
  </si>
  <si>
    <t>5,000*(0,3+0,26)</t>
  </si>
  <si>
    <t>60</t>
  </si>
  <si>
    <t>434351142</t>
  </si>
  <si>
    <t>Odstranění bednění stupňů přímočarých schodišť</t>
  </si>
  <si>
    <t>-2029213943</t>
  </si>
  <si>
    <t>61</t>
  </si>
  <si>
    <t>4853511.1</t>
  </si>
  <si>
    <t xml:space="preserve">Sanace balkonů - očištění a kompletní reprofilační systém včetně  provedení doplňkové výztuže z uhlíkových lamel - upřesnit po provedení sond a průzkumu</t>
  </si>
  <si>
    <t>-942497156</t>
  </si>
  <si>
    <t>"popis viz statika - balkony"3,25*1,25*6</t>
  </si>
  <si>
    <t>62</t>
  </si>
  <si>
    <t>4856224.1</t>
  </si>
  <si>
    <t xml:space="preserve">Ztužení objektu - z vnější strany kotevní deska P10-300x300mm. s vysekáním a zapravením + tyčovina  20mm -  přivařeno k ocelovým nosníkům stropu </t>
  </si>
  <si>
    <t>1927449261</t>
  </si>
  <si>
    <t>"popis viz statika D 2.3.2 - F3"</t>
  </si>
  <si>
    <t>"1np"10</t>
  </si>
  <si>
    <t>"2np"11</t>
  </si>
  <si>
    <t>"podkroví"21</t>
  </si>
  <si>
    <t>Úpravy povrchů, podlahy a osazování výplní</t>
  </si>
  <si>
    <t>63</t>
  </si>
  <si>
    <t>611325417</t>
  </si>
  <si>
    <t>Oprava vnitřní vápenocementové hladké omítky tl do 20 mm stropů v rozsahu plochy přes 10 do 30 % s celoplošným přeštukováním tl do 3 mm</t>
  </si>
  <si>
    <t>795271631</t>
  </si>
  <si>
    <t>"sut-trámový strop"(9,1+3,45+25,31+4,46+7,56+11,48+17,58+6,64+1,23+2,14+7,8+13,56+13,02+12,09+17,92+2,74+13,53+1,35+1,41+1,94+2,13+1,39+1,43+1,18)*1,4</t>
  </si>
  <si>
    <t>64</t>
  </si>
  <si>
    <t>612131101</t>
  </si>
  <si>
    <t>Cementový postřik vnitřních stěn nanášený celoplošně ručně</t>
  </si>
  <si>
    <t>-1478410174</t>
  </si>
  <si>
    <t>65</t>
  </si>
  <si>
    <t>612321141</t>
  </si>
  <si>
    <t>Vápenocementová omítka štuková dvouvrstvá vnitřních stěn nanášená ručně</t>
  </si>
  <si>
    <t>987343505</t>
  </si>
  <si>
    <t>"na nových příčkách"(443,069+430,367)*2</t>
  </si>
  <si>
    <t>66</t>
  </si>
  <si>
    <t>612321191</t>
  </si>
  <si>
    <t>Příplatek k vápenocementové omítce vnitřních stěn za každých dalších 5 mm tloušťky ručně</t>
  </si>
  <si>
    <t>623804753</t>
  </si>
  <si>
    <t>67</t>
  </si>
  <si>
    <t>612324111</t>
  </si>
  <si>
    <t>Sanační omítka podkladní vnitřních stěn nanášená ručně</t>
  </si>
  <si>
    <t>419456059</t>
  </si>
  <si>
    <t>68</t>
  </si>
  <si>
    <t>612325131</t>
  </si>
  <si>
    <t>Omítka sanační jádrová vnitřních stěn nanášená ručně</t>
  </si>
  <si>
    <t>-146639522</t>
  </si>
  <si>
    <t>"stávající zdivo sut"</t>
  </si>
  <si>
    <t>(3,45+5,0+7,65+3,4+5,17*5)*2*2,59-2,3*0,87-1,16*0,87*7-1,57*6</t>
  </si>
  <si>
    <t>(2,3+1,16*7+0,87*16)*0,65+(1,0+2,1*2)*0,8*6</t>
  </si>
  <si>
    <t>(17,813*2+2,1+4,89+5,35*2+3,25*7)*2,59-1,16*0,87*7-1,3*2,4-1,57*7</t>
  </si>
  <si>
    <t>(1,16*7+0,87*14+1,3*2,4*2)*0,65</t>
  </si>
  <si>
    <t>69</t>
  </si>
  <si>
    <t>612325191</t>
  </si>
  <si>
    <t>Příplatek k sanační jádrové omítce vnitřních stěn za každých dalších 5 mm tloušťky přes 15 mm ručně</t>
  </si>
  <si>
    <t>-938370318</t>
  </si>
  <si>
    <t>450,297*2 'Přepočtené koeficientem množství</t>
  </si>
  <si>
    <t>70</t>
  </si>
  <si>
    <t>612328131</t>
  </si>
  <si>
    <t>Sanační štuk vnitřních stěn tloušťky do 3 mm</t>
  </si>
  <si>
    <t>-2073977050</t>
  </si>
  <si>
    <t>71</t>
  </si>
  <si>
    <t>612325419</t>
  </si>
  <si>
    <t>Oprava vnitřní vápenocementové hladké omítky tl do 20 mm stěn v rozsahu plochy přes 30 do 50 % s celoplošným přeštukováním tl do 3 mm</t>
  </si>
  <si>
    <t>-2018877562</t>
  </si>
  <si>
    <t>"stávající zdivo 1np"</t>
  </si>
  <si>
    <t>(16,34+3,45+5,35*2)*2*3,13-2,25*1,9*4-1,37*1,9*2-1,57*2</t>
  </si>
  <si>
    <t>(2,25*4+1,37*2+1,9*12)*0,50+(1,0*2+2,1*4)*0,50</t>
  </si>
  <si>
    <t>(18,073*2+2,1+5,05+3,2+5,53*2+3,2*2)*3,13-2,25*1,9*2-1,5*1,9-0,75*1,2-0,7*2,2-0,59*1,2-0,88*2,2-0,88*1,75-1,57*2</t>
  </si>
  <si>
    <t>(2,25*2+1,5+1,9*6+0,7+0,88+2,2*4+0,75+0,59+1,2*4+0,88+1,75*2)*0,5</t>
  </si>
  <si>
    <t>"stávající zdivo 2np"</t>
  </si>
  <si>
    <t>(20,8+5,51)*2*3,05-2,25*1,9*5-1,57*5</t>
  </si>
  <si>
    <t>(2,25*5+1,9*10)*0,35+(1,1*5+2,1*10)*0,5</t>
  </si>
  <si>
    <t>(18,35+20,8+5,2+3,35+5,57*2+3,35*2)*3,05-1,46*1,9-2,25*1,9*2-0,75*1,2-0,7*2,2-0,59*1,2-0,88*2,2-0,88*1,75-0,87*1,9</t>
  </si>
  <si>
    <t>(1,46+2,25*2+0,87+1,9*8+0,75+0,59+1,2*4+0,7+0,88+2,2*4+0,88+1,75*2)*0,35</t>
  </si>
  <si>
    <t>"stávající zdivo 3np"</t>
  </si>
  <si>
    <t>(20,8+5,51)*2*3,19-2,25*1,9*5-1,57*5</t>
  </si>
  <si>
    <t>(18,35+20,8+5,2+3,35+5,57*2+3,35*2)*3,19-1,46*1,9-2,25*1,9*2-0,75*1,2-0,7*2,2-0,59*1,2-0,88*2,2-0,88*1,75-0,87*1,9</t>
  </si>
  <si>
    <t>"stávající zdivo podkroví - schodiště"</t>
  </si>
  <si>
    <t>(10,852+16,99)*2,32-1,57*2</t>
  </si>
  <si>
    <t>72</t>
  </si>
  <si>
    <t>612143004</t>
  </si>
  <si>
    <t>Montáž omítkových začišťovacích profilů pro spojení s okenním rámem</t>
  </si>
  <si>
    <t>418314254</t>
  </si>
  <si>
    <t>"w01"(1,16+2*0,87)*14</t>
  </si>
  <si>
    <t>"w02"(0,86+2*0,87)*1</t>
  </si>
  <si>
    <t>"w03"(0,70+2*0,87)*1</t>
  </si>
  <si>
    <t>"w04"(2,25+2*1,9)*20</t>
  </si>
  <si>
    <t>"w05"(0,75+2*1,2)*3</t>
  </si>
  <si>
    <t>"w06"(0,59+2*1,2)*3</t>
  </si>
  <si>
    <t>"w07"(1,50+2*1,8)*3</t>
  </si>
  <si>
    <t>"w08"(1,65+2*0,62)*1</t>
  </si>
  <si>
    <t>"w09"(0,88+2*1,75)*3</t>
  </si>
  <si>
    <t>"w10"(1,37+2*1,9)*2</t>
  </si>
  <si>
    <t>"w11"(0,87+2*1,9)*3</t>
  </si>
  <si>
    <t>"w12"(1,5+2*1,9)*2</t>
  </si>
  <si>
    <t>1,3+2,4*2</t>
  </si>
  <si>
    <t>(0,7+2,3*2)*3</t>
  </si>
  <si>
    <t>(0,88+2,3*2)*3</t>
  </si>
  <si>
    <t>(0,88+1,5*2)</t>
  </si>
  <si>
    <t>73</t>
  </si>
  <si>
    <t>M</t>
  </si>
  <si>
    <t>28342201</t>
  </si>
  <si>
    <t>profil začišťovací PVC 9mm</t>
  </si>
  <si>
    <t>-1066686718</t>
  </si>
  <si>
    <t>293,66*1,05 'Přepočtené koeficientem množství</t>
  </si>
  <si>
    <t>74</t>
  </si>
  <si>
    <t>617131101</t>
  </si>
  <si>
    <t>Cementový postřik světlíků nebo výtahových šachet nanášený celoplošně ručně</t>
  </si>
  <si>
    <t>1610022133</t>
  </si>
  <si>
    <t>75</t>
  </si>
  <si>
    <t>617321121</t>
  </si>
  <si>
    <t>Vápenocementová omítka hladká jednovrstvá světlíků nebo výtahových šachet nanášená ručně</t>
  </si>
  <si>
    <t>-1423628748</t>
  </si>
  <si>
    <t>(1,6+1,95)*2*13,645-1,18*2,23*4</t>
  </si>
  <si>
    <t>76</t>
  </si>
  <si>
    <t>621151011</t>
  </si>
  <si>
    <t>Penetrační silikátový nátěr vnějších pastovitých tenkovrstvých omítek podhledů</t>
  </si>
  <si>
    <t>-1746310163</t>
  </si>
  <si>
    <t>84,0*0,40</t>
  </si>
  <si>
    <t>77</t>
  </si>
  <si>
    <t>621211011</t>
  </si>
  <si>
    <t>Montáž kontaktního zateplení vnějších podhledů lepením a mechanickým kotvením polystyrénových desek do betonu nebo zdiva tl přes 40 do 80 mm</t>
  </si>
  <si>
    <t>385163765</t>
  </si>
  <si>
    <t>"podhled balkonu"balkon-3,9</t>
  </si>
  <si>
    <t>"římsa det.7"84,0*0,50</t>
  </si>
  <si>
    <t>78</t>
  </si>
  <si>
    <t>28375934</t>
  </si>
  <si>
    <t>deska EPS 70 fasádní λ=0,039 tl 60mm</t>
  </si>
  <si>
    <t>-1204072654</t>
  </si>
  <si>
    <t>balkon-3,9</t>
  </si>
  <si>
    <t>42,0</t>
  </si>
  <si>
    <t>61,5*1,05 'Přepočtené koeficientem množství</t>
  </si>
  <si>
    <t>79</t>
  </si>
  <si>
    <t>621211021</t>
  </si>
  <si>
    <t>Montáž kontaktního zateplení vnějších podhledů lepením a mechanickým kotvením polystyrénových desek do betonu nebo zdiva tl přes 80 do 120 mm</t>
  </si>
  <si>
    <t>1853853360</t>
  </si>
  <si>
    <t>"balkon nad skladem FVE"3,9</t>
  </si>
  <si>
    <t>80</t>
  </si>
  <si>
    <t>28375938</t>
  </si>
  <si>
    <t>deska EPS 70 fasádní λ=0,039 tl 100mm</t>
  </si>
  <si>
    <t>1478008119</t>
  </si>
  <si>
    <t>3,9*1,05 'Přepočtené koeficientem množství</t>
  </si>
  <si>
    <t>81</t>
  </si>
  <si>
    <t>621521012</t>
  </si>
  <si>
    <t>Tenkovrstvá silikátová zatíraná omítka zrnitost 1,5 mm vnějších podhledů</t>
  </si>
  <si>
    <t>79293265</t>
  </si>
  <si>
    <t>"římsa"84,0*0,40</t>
  </si>
  <si>
    <t>82</t>
  </si>
  <si>
    <t>622131121</t>
  </si>
  <si>
    <t>Penetrační nátěr vnějších stěn nanášený ručně</t>
  </si>
  <si>
    <t>2105275593</t>
  </si>
  <si>
    <t>s1+s2</t>
  </si>
  <si>
    <t>83</t>
  </si>
  <si>
    <t>622135002</t>
  </si>
  <si>
    <t>Vyrovnání podkladu vnějších stěn maltou cementovou tl do 10 mm</t>
  </si>
  <si>
    <t>-1379464806</t>
  </si>
  <si>
    <t>"vyrovnání kam. obkladu nad terénem"</t>
  </si>
  <si>
    <t>"část S1x záp"4,22+5,89</t>
  </si>
  <si>
    <t>"část S1x jih"10,77</t>
  </si>
  <si>
    <t>"část S1x sev"0,65</t>
  </si>
  <si>
    <t>"část S1x vých"21,5*0,50</t>
  </si>
  <si>
    <t>"dle kzs na kam. obkladu"s1</t>
  </si>
  <si>
    <t>84</t>
  </si>
  <si>
    <t>622135092</t>
  </si>
  <si>
    <t>Příplatek k vyrovnání vnějších stěn maltou cementovou za každých dalších 5 mm tloušťky</t>
  </si>
  <si>
    <t>248417322</t>
  </si>
  <si>
    <t>85</t>
  </si>
  <si>
    <t>622151001</t>
  </si>
  <si>
    <t>Penetrační akrylátový nátěr vnějších pastovitých tenkovrstvých omítek stěn</t>
  </si>
  <si>
    <t>-612979443</t>
  </si>
  <si>
    <t>86</t>
  </si>
  <si>
    <t>622151031</t>
  </si>
  <si>
    <t>Penetrační silikonový nátěr vnějších pastovitých tenkovrstvých omítek stěn</t>
  </si>
  <si>
    <t>-389108904</t>
  </si>
  <si>
    <t>87</t>
  </si>
  <si>
    <t>622211001</t>
  </si>
  <si>
    <t>Montáž kontaktního zateplení vnějších stěn lepením a mechanickým kotvením polystyrénových desek do betonu a zdiva tl do 40 mm</t>
  </si>
  <si>
    <t>1612347151</t>
  </si>
  <si>
    <t>"římsa det.7"84,0*0,30</t>
  </si>
  <si>
    <t>88</t>
  </si>
  <si>
    <t>28375932</t>
  </si>
  <si>
    <t>deska EPS 70 fasádní λ=0,039 tl 40mm</t>
  </si>
  <si>
    <t>781585174</t>
  </si>
  <si>
    <t>25,2*1,05 'Přepočtené koeficientem množství</t>
  </si>
  <si>
    <t>89</t>
  </si>
  <si>
    <t>622211031</t>
  </si>
  <si>
    <t>Montáž kontaktního zateplení vnějších stěn lepením a mechanickým kotvením polystyrénových desek do betonu a zdiva tl přes 120 do 160 mm</t>
  </si>
  <si>
    <t>1908588354</t>
  </si>
  <si>
    <t>"sever nad trafo"4,50</t>
  </si>
  <si>
    <t>"u balkonů viz detail"4,45*0,30*6</t>
  </si>
  <si>
    <t>90</t>
  </si>
  <si>
    <t>28376021</t>
  </si>
  <si>
    <t>deska perimetrická fasádní soklová 150kPa λ=0,035 tl 160mm</t>
  </si>
  <si>
    <t>-2134099687</t>
  </si>
  <si>
    <t>4,5*1,05 'Přepočtené koeficientem množství</t>
  </si>
  <si>
    <t>91</t>
  </si>
  <si>
    <t>28376425</t>
  </si>
  <si>
    <t>deska XPS hrana polodrážková a hladký povrch 300kPA λ=0,035 tl 160mm</t>
  </si>
  <si>
    <t>881222768</t>
  </si>
  <si>
    <t>s2b</t>
  </si>
  <si>
    <t>8,01*1,05 'Přepočtené koeficientem množství</t>
  </si>
  <si>
    <t>92</t>
  </si>
  <si>
    <t>622212001</t>
  </si>
  <si>
    <t>Montáž kontaktního zateplení vnějšího ostění, nadpraží nebo parapetu hl. špalety do 200 mm lepením desek z polystyrenu tl do 40 mm</t>
  </si>
  <si>
    <t>1239335920</t>
  </si>
  <si>
    <t>"čelo balkonu eps 30mm"4,45*6</t>
  </si>
  <si>
    <t>93</t>
  </si>
  <si>
    <t>28375931</t>
  </si>
  <si>
    <t>deska EPS 70 fasádní λ=0,039 tl 30mm</t>
  </si>
  <si>
    <t>1619705594</t>
  </si>
  <si>
    <t>"čelo balkonu eps 30mm"4,45*6*0,20</t>
  </si>
  <si>
    <t>5,34*1,05 'Přepočtené koeficientem množství</t>
  </si>
  <si>
    <t>94</t>
  </si>
  <si>
    <t>622212011</t>
  </si>
  <si>
    <t>Montáž kontaktního zateplení vnějšího ostění, nadpraží nebo parapetu hl. špalety do 200 mm lepením desek z polystyrenu tl do 80 mm</t>
  </si>
  <si>
    <t>664381336</t>
  </si>
  <si>
    <t>"pod vnější parapet xps min. 50mm"85,0</t>
  </si>
  <si>
    <t>95</t>
  </si>
  <si>
    <t>28376105</t>
  </si>
  <si>
    <t>klín izolační z XPS spádový</t>
  </si>
  <si>
    <t>2064981787</t>
  </si>
  <si>
    <t>"pod vnější parapet"85,0*0,16*0,055</t>
  </si>
  <si>
    <t>0,748*1,05 'Přepočtené koeficientem množství</t>
  </si>
  <si>
    <t>96</t>
  </si>
  <si>
    <t>622221031</t>
  </si>
  <si>
    <t>Montáž kontaktního zateplení vnějších stěn lepením a mechanickým kotvením TI z minerální vlny s podélnou orientací do zdiva a betonu tl přes 120 do 160 mm</t>
  </si>
  <si>
    <t>1767936054</t>
  </si>
  <si>
    <t>"na zdivu"</t>
  </si>
  <si>
    <t>"západ celková plocha"254,11</t>
  </si>
  <si>
    <t>"západ odpočet otvorů sut"-(1,3*2,4)</t>
  </si>
  <si>
    <t>"západ odpočet otvorů 1np"-(2,25*1,9*2+0,75*1,2+0,7*2,2+0,59*1,2+0,88*2,2+0,88*1,75+1,65*0,62)</t>
  </si>
  <si>
    <t>"západ odpočet otvorů 2np"-(2,25*1,9*2+0,75*1,2+0,7*2,2+0,59*1,2+0,88*2,2+0,88*1,75+1,5*1,8)</t>
  </si>
  <si>
    <t>"západ odpočet otvorů 3np"-(2,25*1,9*2+0,75*1,2+0,7*2,2+0,59*1,2+0,88*2,2+0,88*1,75+1,5*1,8*2)</t>
  </si>
  <si>
    <t>"východ celková plocha"245,43</t>
  </si>
  <si>
    <t>"východ odpočet otvorů 1np"-(2,25*1,9*4+1,37*1,9*2)</t>
  </si>
  <si>
    <t>"východ odpočet otvorů 2-3np"-(2,25*1,9*5)*2</t>
  </si>
  <si>
    <t>"sever celková plocha"111,9</t>
  </si>
  <si>
    <t>"sever odpočet otvorů"-(1,46*1,9*2)</t>
  </si>
  <si>
    <t>"jih celková plocha"180,04</t>
  </si>
  <si>
    <t>"jih odpočet otvorů"-(0,87*1,9*3)</t>
  </si>
  <si>
    <t>"dopočet přesah ostění"293,66*0,03</t>
  </si>
  <si>
    <t>"na kam.obkladu nad terénem a soklem (perimetr.eps)"</t>
  </si>
  <si>
    <t>"západ celková plocha"12,91+11,89</t>
  </si>
  <si>
    <t>"západ odpočet otvorů sut"-(1,16*0,87*5+0,86*0,87+0,7*0,86)</t>
  </si>
  <si>
    <t>"východ celková plocha"17,81-1,16*0,47*9</t>
  </si>
  <si>
    <t>"sever celková plocha"2,64</t>
  </si>
  <si>
    <t>"jih celková plocha"11,89</t>
  </si>
  <si>
    <t>97</t>
  </si>
  <si>
    <t>63142029</t>
  </si>
  <si>
    <t>deska tepelně izolační minerální kontaktních fasád podélné vlákno λ=0,035-0,036 tl 160mm</t>
  </si>
  <si>
    <t>816682009</t>
  </si>
  <si>
    <t>712,799*1,05 'Přepočtené koeficientem množství</t>
  </si>
  <si>
    <t>98</t>
  </si>
  <si>
    <t>622241301X03</t>
  </si>
  <si>
    <t xml:space="preserve">Příplatek k montáži kontaktního zateplení montáž a dodání všech systémových doplňkových prvků, lišt a příslušenství zateplovacího systému nutných k řádnému provedení dle vybraného výrobce ( zakládací, dilatační, rohové, nadokenní s okapničkou apod.) </t>
  </si>
  <si>
    <t>-1082114449</t>
  </si>
  <si>
    <t>s1+s2+s2a</t>
  </si>
  <si>
    <t>99</t>
  </si>
  <si>
    <t>622251101</t>
  </si>
  <si>
    <t>Příplatek k cenám kontaktního zateplení vnějších stěn za zápustnou montáž a použití tepelněizolačních zátek z polystyrenu</t>
  </si>
  <si>
    <t>1872972973</t>
  </si>
  <si>
    <t>s2a</t>
  </si>
  <si>
    <t>100</t>
  </si>
  <si>
    <t>622251105</t>
  </si>
  <si>
    <t>Příplatek k cenám kontaktního zateplení vnějších stěn za zápustnou montáž a použití tepelněizolačních zátek z minerální vlny</t>
  </si>
  <si>
    <t>1611274941</t>
  </si>
  <si>
    <t>101</t>
  </si>
  <si>
    <t>622324411</t>
  </si>
  <si>
    <t>Sanační podkladní omítka vnějších stěn nanášená ručně</t>
  </si>
  <si>
    <t>341542915</t>
  </si>
  <si>
    <t>"pod terénem zdivo s odpočtem nad terénem"s1x-32,28</t>
  </si>
  <si>
    <t>102</t>
  </si>
  <si>
    <t>622325102</t>
  </si>
  <si>
    <t>Oprava vnější vápenocementové hladké omítky složitosti 1 stěn v rozsahu přes 10 do 30 %</t>
  </si>
  <si>
    <t>15083466</t>
  </si>
  <si>
    <t>"fasáda zdivo"S2</t>
  </si>
  <si>
    <t>103</t>
  </si>
  <si>
    <t>622325121</t>
  </si>
  <si>
    <t>Sanační jádrová omítka vnějších stěn nanášená ručně</t>
  </si>
  <si>
    <t>625761831</t>
  </si>
  <si>
    <t>"pod terénem zdivo"s1x-32,28</t>
  </si>
  <si>
    <t>104</t>
  </si>
  <si>
    <t>622511112</t>
  </si>
  <si>
    <t>Tenkovrstvá akrylátová mozaiková střednězrnná omítka vnějších stěn</t>
  </si>
  <si>
    <t>52758968</t>
  </si>
  <si>
    <t>"sev"3,3</t>
  </si>
  <si>
    <t>"záp"16,6+17,8</t>
  </si>
  <si>
    <t>"jih"21,1</t>
  </si>
  <si>
    <t>"vých"65,5</t>
  </si>
  <si>
    <t>105</t>
  </si>
  <si>
    <t>622531012</t>
  </si>
  <si>
    <t>Tenkovrstvá silikonová zatíraná omítka zrnitost 1,5 mm vnějších stěn</t>
  </si>
  <si>
    <t>-1536968487</t>
  </si>
  <si>
    <t>s2</t>
  </si>
  <si>
    <t>"ostění"293,66*0,16</t>
  </si>
  <si>
    <t>"římsa"84,0*0,30</t>
  </si>
  <si>
    <t>106</t>
  </si>
  <si>
    <t>629991011</t>
  </si>
  <si>
    <t>Zakrytí výplní otvorů a svislých ploch fólií přilepenou lepící páskou</t>
  </si>
  <si>
    <t>-956414287</t>
  </si>
  <si>
    <t>"vnitřní i vnější"</t>
  </si>
  <si>
    <t>135,418*1,2*2</t>
  </si>
  <si>
    <t>(1,3*2,4+0,7*2,3*3+0,88*2,3*3+0,88*1,5)*1,2*2</t>
  </si>
  <si>
    <t>107</t>
  </si>
  <si>
    <t>629995101</t>
  </si>
  <si>
    <t>Očištění vnějších ploch tlakovou vodou</t>
  </si>
  <si>
    <t>177695446</t>
  </si>
  <si>
    <t>"fasáda"s1x+s1+s2</t>
  </si>
  <si>
    <t>108</t>
  </si>
  <si>
    <t>631311125</t>
  </si>
  <si>
    <t>Mazanina tl přes 80 do 120 mm z betonu prostého bez zvýšených nároků na prostředí tř. C 20/25</t>
  </si>
  <si>
    <t>1788103628</t>
  </si>
  <si>
    <t>"sut podkl.beton"221,0*0,10</t>
  </si>
  <si>
    <t>109</t>
  </si>
  <si>
    <t>631311135</t>
  </si>
  <si>
    <t>Mazanina tl přes 120 do 240 mm z betonu prostého bez zvýšených nároků na prostředí tř. C 20/25</t>
  </si>
  <si>
    <t>-795506654</t>
  </si>
  <si>
    <t>"sut skladba F1 výměra odečtena z výkresu"221,0*0,20</t>
  </si>
  <si>
    <t>110</t>
  </si>
  <si>
    <t>631319012</t>
  </si>
  <si>
    <t>Příplatek k mazanině tl přes 80 do 120 mm za přehlazení povrchu</t>
  </si>
  <si>
    <t>80336472</t>
  </si>
  <si>
    <t>111</t>
  </si>
  <si>
    <t>631319013</t>
  </si>
  <si>
    <t>Příplatek k mazanině tl přes 120 do 240 mm za přehlazení povrchu</t>
  </si>
  <si>
    <t>2106658105</t>
  </si>
  <si>
    <t>112</t>
  </si>
  <si>
    <t>631319173</t>
  </si>
  <si>
    <t>Příplatek k mazanině tl přes 80 do 120 mm za stržení povrchu spodní vrstvy před vložením výztuže</t>
  </si>
  <si>
    <t>676926660</t>
  </si>
  <si>
    <t>113</t>
  </si>
  <si>
    <t>631319175</t>
  </si>
  <si>
    <t>Příplatek k mazanině tl přes 120 do 240 mm za stržení povrchu spodní vrstvy před vložením výztuže</t>
  </si>
  <si>
    <t>-1730055087</t>
  </si>
  <si>
    <t>114</t>
  </si>
  <si>
    <t>631362021</t>
  </si>
  <si>
    <t>Výztuž mazanin svařovanými sítěmi Kari</t>
  </si>
  <si>
    <t>1788480868</t>
  </si>
  <si>
    <t>"sut skladba F1- 6/150/150 1x podkl.beton +2x deska"221,0*1,3*3,1*0,001*3</t>
  </si>
  <si>
    <t>115</t>
  </si>
  <si>
    <t>632450121</t>
  </si>
  <si>
    <t>Vyrovnávací cementový potěr tl přes 10 do 20 mm ze suchých směsí provedený v pásu</t>
  </si>
  <si>
    <t>-97819927</t>
  </si>
  <si>
    <t>"pod vnitřní parapety cca "88,9*0,45</t>
  </si>
  <si>
    <t>116</t>
  </si>
  <si>
    <t>632451252</t>
  </si>
  <si>
    <t>Potěr cementový samonivelační litý C30 tl přes 35 do 40 mm</t>
  </si>
  <si>
    <t>228227633</t>
  </si>
  <si>
    <t>F1+F3K+F3P+F4K+F4P</t>
  </si>
  <si>
    <t>F2K+F2P+F5K+F5P+F6K+F6P</t>
  </si>
  <si>
    <t>117</t>
  </si>
  <si>
    <t>632452519</t>
  </si>
  <si>
    <t>Cementový rychletuhnoucí potěr ze suchých směsí tl přes 40 do 50 mm</t>
  </si>
  <si>
    <t>-81053779</t>
  </si>
  <si>
    <t>"balkony viz detail"balkon</t>
  </si>
  <si>
    <t>118</t>
  </si>
  <si>
    <t>632481213</t>
  </si>
  <si>
    <t>Separační vrstva z PE fólie</t>
  </si>
  <si>
    <t>-1707847316</t>
  </si>
  <si>
    <t>119</t>
  </si>
  <si>
    <t>632481215</t>
  </si>
  <si>
    <t>Separační vrstva z geotextilie</t>
  </si>
  <si>
    <t>1409817027</t>
  </si>
  <si>
    <t>"okap.chod"30,5</t>
  </si>
  <si>
    <t>120</t>
  </si>
  <si>
    <t>632902221</t>
  </si>
  <si>
    <t>Příprava zatvrdlého povrchu betonových mazanin pro cementový potěr spojovacím můstkem</t>
  </si>
  <si>
    <t>107662341</t>
  </si>
  <si>
    <t>121</t>
  </si>
  <si>
    <t>6329999.1</t>
  </si>
  <si>
    <t>Očištění a úprava stávajících schodišťových stupňů</t>
  </si>
  <si>
    <t>-1687558393</t>
  </si>
  <si>
    <t>1,2*70</t>
  </si>
  <si>
    <t>122</t>
  </si>
  <si>
    <t>635111141</t>
  </si>
  <si>
    <t>Násyp pod podlahy z hrubého kameniva 8-16 s udusáním</t>
  </si>
  <si>
    <t>-2065136777</t>
  </si>
  <si>
    <t>"okap.chod"30,5*0,20</t>
  </si>
  <si>
    <t>123</t>
  </si>
  <si>
    <t>635111215</t>
  </si>
  <si>
    <t>Násyp pod podlahy ze štěrkopísku se zhutněním</t>
  </si>
  <si>
    <t>1649139921</t>
  </si>
  <si>
    <t>"okap.chod"30,5*0,15</t>
  </si>
  <si>
    <t>124</t>
  </si>
  <si>
    <t>637211134</t>
  </si>
  <si>
    <t>Okapový chodník z betonových dlaždic tl 50 mm do kameniva</t>
  </si>
  <si>
    <t>1558898388</t>
  </si>
  <si>
    <t>61,0*0,5</t>
  </si>
  <si>
    <t>125</t>
  </si>
  <si>
    <t>637311131</t>
  </si>
  <si>
    <t>Okapový chodník z betonových záhonových obrubníků lože beton</t>
  </si>
  <si>
    <t>1448526112</t>
  </si>
  <si>
    <t>12,0+49,0</t>
  </si>
  <si>
    <t>Ostatní konstrukce a práce, bourání</t>
  </si>
  <si>
    <t>126</t>
  </si>
  <si>
    <t>941111121</t>
  </si>
  <si>
    <t>Montáž lešení řadového trubkového lehkého s podlahami zatížení do 200 kg/m2 š od 0,9 do 1,2 m v do 10 m</t>
  </si>
  <si>
    <t>-1823266221</t>
  </si>
  <si>
    <t>"výměra odečtena z výkresů pohledů"</t>
  </si>
  <si>
    <t>"východ"311,68</t>
  </si>
  <si>
    <t>"záp"290,41</t>
  </si>
  <si>
    <t>"sev"129,04</t>
  </si>
  <si>
    <t>"jih"207,93</t>
  </si>
  <si>
    <t>127</t>
  </si>
  <si>
    <t>941111221</t>
  </si>
  <si>
    <t>Příplatek k lešení řadovému trubkovému lehkému s podlahami do 200 kg/m2 š od 0,9 do 1,2 m v 10 m za každý den použití</t>
  </si>
  <si>
    <t>-1174113593</t>
  </si>
  <si>
    <t>939,06*120 'Přepočtené koeficientem množství</t>
  </si>
  <si>
    <t>128</t>
  </si>
  <si>
    <t>941111821</t>
  </si>
  <si>
    <t>Demontáž lešení řadového trubkového lehkého s podlahami zatížení do 200 kg/m2 š od 0,9 do 1,2 m v do 10 m</t>
  </si>
  <si>
    <t>1537932955</t>
  </si>
  <si>
    <t>129</t>
  </si>
  <si>
    <t>944511111</t>
  </si>
  <si>
    <t>Montáž ochranné sítě z textilie z umělých vláken</t>
  </si>
  <si>
    <t>2092529694</t>
  </si>
  <si>
    <t>130</t>
  </si>
  <si>
    <t>944511211</t>
  </si>
  <si>
    <t>Příplatek k ochranné síti za každý den použití</t>
  </si>
  <si>
    <t>-1244390387</t>
  </si>
  <si>
    <t>131</t>
  </si>
  <si>
    <t>944511811</t>
  </si>
  <si>
    <t>Demontáž ochranné sítě z textilie z umělých vláken</t>
  </si>
  <si>
    <t>965481471</t>
  </si>
  <si>
    <t>132</t>
  </si>
  <si>
    <t>949101111</t>
  </si>
  <si>
    <t>Lešení pomocné pro objekty pozemních staveb s lešeňovou podlahou v do 1,9 m zatížení do 150 kg/m2</t>
  </si>
  <si>
    <t>-1188962095</t>
  </si>
  <si>
    <t>"dle podlah"ker+pvc</t>
  </si>
  <si>
    <t>133</t>
  </si>
  <si>
    <t>949311112</t>
  </si>
  <si>
    <t>Montáž lešení trubkového do šachet o půdorysné ploše do 6 m2 v přes 10 do 20 m</t>
  </si>
  <si>
    <t>-557797730</t>
  </si>
  <si>
    <t>134</t>
  </si>
  <si>
    <t>949311212</t>
  </si>
  <si>
    <t>Příplatek k lešení trubkovému do šachet do 6 m2 v přes 10 do 20 m za každý den použití</t>
  </si>
  <si>
    <t>331849639</t>
  </si>
  <si>
    <t>13*60 'Přepočtené koeficientem množství</t>
  </si>
  <si>
    <t>135</t>
  </si>
  <si>
    <t>949311812</t>
  </si>
  <si>
    <t>Demontáž lešení trubkového do šachet o půdorysné ploše do 6 m2 v přes 10 do 20 m</t>
  </si>
  <si>
    <t>1501034364</t>
  </si>
  <si>
    <t>136</t>
  </si>
  <si>
    <t>952901111</t>
  </si>
  <si>
    <t>Vyčištění budov bytové a občanské výstavby při výšce podlaží do 4 m</t>
  </si>
  <si>
    <t>190085598</t>
  </si>
  <si>
    <t>277,73*5</t>
  </si>
  <si>
    <t>137</t>
  </si>
  <si>
    <t>95394.x11</t>
  </si>
  <si>
    <t>Montáž a dodávka lapače střešních splavenin - viz Ostatní výrobky ozn. x11</t>
  </si>
  <si>
    <t>-1614891808</t>
  </si>
  <si>
    <t>138</t>
  </si>
  <si>
    <t>95394.x12</t>
  </si>
  <si>
    <t>Montáž a dodávka venkovního světla u vchodu - viz Ostatní výrobky ozn. x12</t>
  </si>
  <si>
    <t>819941963</t>
  </si>
  <si>
    <t>139</t>
  </si>
  <si>
    <t>95394.x13</t>
  </si>
  <si>
    <t xml:space="preserve">Montáž a dodávka plastová větrací mřížka pro VZT 800x555mm - viz Ostatní výrobky  ozn. x13</t>
  </si>
  <si>
    <t>1274976779</t>
  </si>
  <si>
    <t>140</t>
  </si>
  <si>
    <t>95394.x14</t>
  </si>
  <si>
    <t>Montáž a dodávka plastových revizních dvířek 1200x350mm - viz Ostatní výrobky ozn. x14</t>
  </si>
  <si>
    <t>-1139652821</t>
  </si>
  <si>
    <t>141</t>
  </si>
  <si>
    <t>95394.x15</t>
  </si>
  <si>
    <t>Montáž a dodávka plastových revizních dvířek do šachet 350x350mm - viz Ostatní výrobky ozn. x15</t>
  </si>
  <si>
    <t>-633565263</t>
  </si>
  <si>
    <t>142</t>
  </si>
  <si>
    <t>95394.x16</t>
  </si>
  <si>
    <t>Montáž a dodávka plastových revizních dvířek do podhledu 400x400mm - viz Ostatní výrobky ozn. x16</t>
  </si>
  <si>
    <t>-1274857333</t>
  </si>
  <si>
    <t>143</t>
  </si>
  <si>
    <t>962031132</t>
  </si>
  <si>
    <t>Bourání příček nebo přizdívek z cihel pálených tl do 100 mm</t>
  </si>
  <si>
    <t>2106905399</t>
  </si>
  <si>
    <t>"výměry odečteny automaticky z výkresů bouracích prací"</t>
  </si>
  <si>
    <t>"sut"22,89*2,59</t>
  </si>
  <si>
    <t>"1np"13,13*3,13</t>
  </si>
  <si>
    <t>"2np"13,84*3,15</t>
  </si>
  <si>
    <t>"3np"11,89*3,29</t>
  </si>
  <si>
    <t>144</t>
  </si>
  <si>
    <t>962031133</t>
  </si>
  <si>
    <t>Bourání příček nebo přizdívek z cihel pálených tl přes 100 do 150 mm</t>
  </si>
  <si>
    <t>282504903</t>
  </si>
  <si>
    <t>"sut"19,11*2,59</t>
  </si>
  <si>
    <t>"1np"30,63*3,13</t>
  </si>
  <si>
    <t>"2np"36,90*3,15</t>
  </si>
  <si>
    <t>"3np"31,87*3,29</t>
  </si>
  <si>
    <t>145</t>
  </si>
  <si>
    <t>962032231</t>
  </si>
  <si>
    <t>Bourání zdiva z cihel pálených nebo vápenopískových na MV nebo MVC přes 1 m3</t>
  </si>
  <si>
    <t>1898345780</t>
  </si>
  <si>
    <t>"sut"2,7*2,59*0,35</t>
  </si>
  <si>
    <t>146</t>
  </si>
  <si>
    <t>962032631</t>
  </si>
  <si>
    <t>Bourání zdiva komínového z cihel pálených, šamotových nebo vápenopískových na MV nebo MVC</t>
  </si>
  <si>
    <t>1849722138</t>
  </si>
  <si>
    <t>"podkr"3,65*0,48*5,0+1,88*0,48*6,0+1,57*0,48*5,5+0,57*0,57*7,0</t>
  </si>
  <si>
    <t>147</t>
  </si>
  <si>
    <t>962042321</t>
  </si>
  <si>
    <t>Bourání zdiva nadzákladového z betonu prostého přes 1 m3</t>
  </si>
  <si>
    <t>1787109798</t>
  </si>
  <si>
    <t>"sut angl.dv"6,1*1,8*0,3</t>
  </si>
  <si>
    <t>148</t>
  </si>
  <si>
    <t>963051213</t>
  </si>
  <si>
    <t>Bourání ŽB stropů žebrových s viditelnými trámy</t>
  </si>
  <si>
    <t>-1432683324</t>
  </si>
  <si>
    <t>"strop sut pro výtah"2,0*2,35*0,20</t>
  </si>
  <si>
    <t>149</t>
  </si>
  <si>
    <t>963051313</t>
  </si>
  <si>
    <t>Bourání ŽB stropů žebrových s rovným podhledem</t>
  </si>
  <si>
    <t>-589613237</t>
  </si>
  <si>
    <t>"strop 1-3np pro výtah"2,0*2,35*0,30*3</t>
  </si>
  <si>
    <t>150</t>
  </si>
  <si>
    <t>964011211</t>
  </si>
  <si>
    <t>Vybourání ŽB překladů prefabrikovaných dl do 3 m hmotnosti do 50 kg/m</t>
  </si>
  <si>
    <t>1788621064</t>
  </si>
  <si>
    <t>"sut"1,5*0,73*0,2*3+1,5*0,65*0,2*3+1,2*0,81*0,2*2</t>
  </si>
  <si>
    <t>151</t>
  </si>
  <si>
    <t>965042141</t>
  </si>
  <si>
    <t xml:space="preserve">Bourání podkladů pod dlažby nebo mazanin betonových  tl do 100 mm pl přes 4 m2</t>
  </si>
  <si>
    <t>1187254340</t>
  </si>
  <si>
    <t>"stáv.stav skladba F1 podkl.beton"221,0*0,10</t>
  </si>
  <si>
    <t>152</t>
  </si>
  <si>
    <t>965042231</t>
  </si>
  <si>
    <t>Bourání podkladů pod dlažby nebo mazanin betonových tl přes 100 mm pl do 4 m2</t>
  </si>
  <si>
    <t>-310480222</t>
  </si>
  <si>
    <t>"ang.dvorek"4,5*0,20</t>
  </si>
  <si>
    <t>153</t>
  </si>
  <si>
    <t>965042241</t>
  </si>
  <si>
    <t>Bourání podkladů pod dlažby nebo mazanin betonových tl přes 100 mm pl přes 4 m2</t>
  </si>
  <si>
    <t>1677594845</t>
  </si>
  <si>
    <t>"stáv.stav skladba F1 beton"221,0*0,20</t>
  </si>
  <si>
    <t>154</t>
  </si>
  <si>
    <t>965043341</t>
  </si>
  <si>
    <t>Bourání podkladů pod dlažby betonových s potěrem nebo teracem tl do 100 mm pl přes 4 m2</t>
  </si>
  <si>
    <t>30211733</t>
  </si>
  <si>
    <t>"dle skladeb stáv.stav"</t>
  </si>
  <si>
    <t>"1np"(F2K+F2P)*1,1*0,07</t>
  </si>
  <si>
    <t>"3np bedn."(F6K+F6P)*1,1*0,07</t>
  </si>
  <si>
    <t>155</t>
  </si>
  <si>
    <t>965049111</t>
  </si>
  <si>
    <t>Příplatek k bourání betonových mazanin za bourání mazanin se svařovanou sítí tl do 100 mm</t>
  </si>
  <si>
    <t>921794428</t>
  </si>
  <si>
    <t>156</t>
  </si>
  <si>
    <t>965049112</t>
  </si>
  <si>
    <t>Příplatek k bourání betonových mazanin za bourání mazanin se svařovanou sítí tl přes 100 mm</t>
  </si>
  <si>
    <t>2046514553</t>
  </si>
  <si>
    <t>157</t>
  </si>
  <si>
    <t>965081213</t>
  </si>
  <si>
    <t>Bourání podlah z dlaždic keramických tl do 10 mm plochy přes 1 m2</t>
  </si>
  <si>
    <t>-1829255613</t>
  </si>
  <si>
    <t>"sut"(9,3+15,8+3,45+1,03+2,8+8,55+10,72+8,52+17,92+25,9+4,75+4,43+25,4+12,14+5,1+0,94+10,7+17,4+1,6)*1,05</t>
  </si>
  <si>
    <t>"1np"(19,8+14,64+3,49+3,17+3,84+1,36+1,37+1,57+14,44+3,84)*1,05</t>
  </si>
  <si>
    <t>"2np"(19,8+2,2+1,2+3,73+3,84+1,7+1,23+1,36+14,98+14,54+3,84)*1,05</t>
  </si>
  <si>
    <t>"3np"(19,8+2,38+1,15+3,78+3,84+1,86+1,23+1,24+14,98+14,69+3,84)*1,05</t>
  </si>
  <si>
    <t>"podkr"2,7*1,2*2</t>
  </si>
  <si>
    <t>158</t>
  </si>
  <si>
    <t>965081353</t>
  </si>
  <si>
    <t>Bourání podlah z dlaždic betonových, teracových nebo čedičových tl přes 40 mm plochy přes 1 m2</t>
  </si>
  <si>
    <t>-1745881646</t>
  </si>
  <si>
    <t>"okap.chod"12,0*0,50</t>
  </si>
  <si>
    <t>159</t>
  </si>
  <si>
    <t>965083112</t>
  </si>
  <si>
    <t>Odstranění násypů pod podlahami mezi trámy tl do 100 mm pl přes 2 m2</t>
  </si>
  <si>
    <t>-1129618892</t>
  </si>
  <si>
    <t>"1np"(F2K+F2P)*1,1*0,08</t>
  </si>
  <si>
    <t>"2-3np dřev.strop"(F3K+F3P)*1,1*0,07</t>
  </si>
  <si>
    <t>"2np bedn."(F5K+F5P)*1,1*0,15</t>
  </si>
  <si>
    <t>"3np bedn."(F6K+F6P)*1,1*0,10</t>
  </si>
  <si>
    <t>160</t>
  </si>
  <si>
    <t>967031132</t>
  </si>
  <si>
    <t>Přisekání (špicování) plošné nebo rovných ostění zdiva z cihel pálených, po hrubém vybourání otvorů, na maltu vápennou nebo vápenocementovou</t>
  </si>
  <si>
    <t>-1929127709</t>
  </si>
  <si>
    <t>"1np"(0,45+2*2,1)*0,60*2</t>
  </si>
  <si>
    <t>"3np"(0,58+2*2,1)*0,45+(0,45+2*2,1)*0,45+(0,42+2*3,29)*0,45</t>
  </si>
  <si>
    <t>"sut"(0,86+0,87)*2*0,65+(0,7+0,87)*2*0,65</t>
  </si>
  <si>
    <t>(0,50+0,90)*2*0,73+(0,60+0,90)*2*0,73+(0,40+0,9)*2*0,65+(0,54+0,90)*2*0,65</t>
  </si>
  <si>
    <t>"sut"(1,1+2*2,1)*0,40</t>
  </si>
  <si>
    <t>"2np"(0,63+2*2,1)*0,60+(0,98+2*2,1)*0,60+(0,68+2*2,1)*0,60+(0,50+2*2,1)*0,60</t>
  </si>
  <si>
    <t>"3np"(1,13+2*2,1)*0,45+(1,08+2*2,1)*0,45</t>
  </si>
  <si>
    <t>"sut"(2,3+0,87)*2*0,73+(1,16+0,87)*2*0,73*4</t>
  </si>
  <si>
    <t>(1,1+2*2,1)*0,81*2</t>
  </si>
  <si>
    <t>(1,18+2*2,4)*0,8</t>
  </si>
  <si>
    <t>(1,16+0,87)*2*0,65*2</t>
  </si>
  <si>
    <t>161</t>
  </si>
  <si>
    <t>967031733</t>
  </si>
  <si>
    <t>Přisekání plošné zdiva z cihel pálených na MV nebo MVC tl do 150 mm</t>
  </si>
  <si>
    <t>1928589348</t>
  </si>
  <si>
    <t>"sut"0,33*2,59</t>
  </si>
  <si>
    <t>"1np"1,3*3,13</t>
  </si>
  <si>
    <t>"2np"1,3*3,05</t>
  </si>
  <si>
    <t>"3np"1,3*3,29</t>
  </si>
  <si>
    <t>162</t>
  </si>
  <si>
    <t>967031734</t>
  </si>
  <si>
    <t>Přisekání plošné zdiva z cihel pálených na MV nebo MVC tl do 300 mm</t>
  </si>
  <si>
    <t>-980096290</t>
  </si>
  <si>
    <t>"sut"2,1*0,81+1,6*2,59+0,88*0,73+1,04*0,73</t>
  </si>
  <si>
    <t>"2np"2,1*0,60</t>
  </si>
  <si>
    <t>163</t>
  </si>
  <si>
    <t>968062375</t>
  </si>
  <si>
    <t>Vybourání dřevěných rámů oken zdvojených včetně křídel pl do 2 m2</t>
  </si>
  <si>
    <t>527677618</t>
  </si>
  <si>
    <t>"1np"0,75*1,2*2+0,7*2,4+0,88*2,4+0,88*1,8</t>
  </si>
  <si>
    <t>"2np"0,75*1,2*2+0,7*2,4+0,88*2,4+1,32*1,8+0,87*1,9</t>
  </si>
  <si>
    <t>"3np"0,75*1,2*2+0,7*2,4+0,88*2,4+0,88*1,8+0,87*1,9</t>
  </si>
  <si>
    <t>164</t>
  </si>
  <si>
    <t>968062376</t>
  </si>
  <si>
    <t>Vybourání dřevěných rámů oken zdvojených včetně křídel pl do 4 m2</t>
  </si>
  <si>
    <t>-502206067</t>
  </si>
  <si>
    <t>"1np"2,25*1,9*6+1,37*1,9*2+1,5*1,9*2</t>
  </si>
  <si>
    <t>"2np"2,25*1,9*7+1,5*1,9*3</t>
  </si>
  <si>
    <t>"3np"2,25*1,9*7+1,5*1,9*3</t>
  </si>
  <si>
    <t>165</t>
  </si>
  <si>
    <t>968072354</t>
  </si>
  <si>
    <t>Vybourání kovových rámů oken zdvojených včetně křídel pl do 1 m2</t>
  </si>
  <si>
    <t>-1135414317</t>
  </si>
  <si>
    <t>"sut"0,88*0,56+1,04*0,56+0,85*0,92+1,15*0,56+1,16*0,7+0,86*0,87</t>
  </si>
  <si>
    <t>166</t>
  </si>
  <si>
    <t>968072355</t>
  </si>
  <si>
    <t>Vybourání kovových rámů oken zdvojených včetně křídel pl do 2 m2</t>
  </si>
  <si>
    <t>989190239</t>
  </si>
  <si>
    <t>"sut"1,2*1,45+0,87*1,45+1,3*2,4</t>
  </si>
  <si>
    <t>167</t>
  </si>
  <si>
    <t>968072455</t>
  </si>
  <si>
    <t>Vybourání kovových dveřních zárubní pl do 2 m2</t>
  </si>
  <si>
    <t>-1950473226</t>
  </si>
  <si>
    <t>"sut-podkr"2,0*(15+11+15+15+1)</t>
  </si>
  <si>
    <t>168</t>
  </si>
  <si>
    <t>968072456</t>
  </si>
  <si>
    <t>Vybourání kovových dveřních zárubní pl přes 2 m2</t>
  </si>
  <si>
    <t>-708597597</t>
  </si>
  <si>
    <t>"sut-podkr"4,0*(2+2)</t>
  </si>
  <si>
    <t>169</t>
  </si>
  <si>
    <t>971033561</t>
  </si>
  <si>
    <t>Vybourání otvorů ve zdivu cihelném pl do 1 m2 na MVC nebo MV tl do 600 mm</t>
  </si>
  <si>
    <t>-409457453</t>
  </si>
  <si>
    <t>"1np"0,45*2,1*0,60*2</t>
  </si>
  <si>
    <t>"3np"0,58*2,1*0,45+0,45*2,1*0,45+0,42*3,29*0,45</t>
  </si>
  <si>
    <t>170</t>
  </si>
  <si>
    <t>971033581</t>
  </si>
  <si>
    <t>Vybourání otvorů ve zdivu cihelném pl do 1 m2 na MVC nebo MV tl do 900 mm</t>
  </si>
  <si>
    <t>1959140369</t>
  </si>
  <si>
    <t>"sut"0,86*0,87*0,65+0,7*0,87*0,65</t>
  </si>
  <si>
    <t>0,50*0,90*0,73+0,60*0,90*0,73+0,40*0,9*0,65+0,54*0,90*0,65</t>
  </si>
  <si>
    <t>171</t>
  </si>
  <si>
    <t>971033651</t>
  </si>
  <si>
    <t>Vybourání otvorů ve zdivu cihelném pl do 4 m2 na MVC nebo MV tl do 600 mm</t>
  </si>
  <si>
    <t>-305650945</t>
  </si>
  <si>
    <t>"sut"1,1*2,1*0,40</t>
  </si>
  <si>
    <t>"2np"0,63*2,1*0,60+0,98*2,1*0,60+0,68*2,1*0,60+0,50*2,1*0,60</t>
  </si>
  <si>
    <t>"3np"1,13*2,1*0,45+1,08*2,1*0,45</t>
  </si>
  <si>
    <t>172</t>
  </si>
  <si>
    <t>971033681</t>
  </si>
  <si>
    <t>Vybourání otvorů ve zdivu cihelném pl do 4 m2 na MVC nebo MV tl do 900 mm</t>
  </si>
  <si>
    <t>283424435</t>
  </si>
  <si>
    <t>"sut"2,3*0,87*0,73+1,16*0,87*0,73*4</t>
  </si>
  <si>
    <t>1,1*2,1*0,81*2</t>
  </si>
  <si>
    <t>1,18*2,4*0,8</t>
  </si>
  <si>
    <t>1,16*0,87*0,65*2</t>
  </si>
  <si>
    <t>173</t>
  </si>
  <si>
    <t>973031325</t>
  </si>
  <si>
    <t>Vysekání kapes ve zdivu cihelném na MV nebo MVC pl do 0,10 m2 hl do 300 mm</t>
  </si>
  <si>
    <t>891319825</t>
  </si>
  <si>
    <t>"pro stropní nosníky"36+42+88</t>
  </si>
  <si>
    <t>174</t>
  </si>
  <si>
    <t>974031666</t>
  </si>
  <si>
    <t>Vysekání rýh ve zdivu cihelném pro vtahování nosníků hl do 150 mm v do 250 mm</t>
  </si>
  <si>
    <t>-720750255</t>
  </si>
  <si>
    <t>"1pp"2,67*6+1,52*96+1,56*24+3,0*2</t>
  </si>
  <si>
    <t>"1np"1,56*8</t>
  </si>
  <si>
    <t>"2np"1,56*20</t>
  </si>
  <si>
    <t>"3np"1,56*20</t>
  </si>
  <si>
    <t>175</t>
  </si>
  <si>
    <t>975111311</t>
  </si>
  <si>
    <t>Zřízení plošného podchycení konstrukcí systémovými stojkami s nosníky v do 4 m zatížení do 6 kPa</t>
  </si>
  <si>
    <t>-1028314965</t>
  </si>
  <si>
    <t>"stropy"221,0*3</t>
  </si>
  <si>
    <t>176</t>
  </si>
  <si>
    <t>975111312</t>
  </si>
  <si>
    <t>Příplatek k plošnému podchycení konstrukcí systémovými stojkami s nosníky v do 4 m zatížení do 6 kPa za první a ZKD den použití</t>
  </si>
  <si>
    <t>1804553279</t>
  </si>
  <si>
    <t>663*60 'Přepočtené koeficientem množství</t>
  </si>
  <si>
    <t>177</t>
  </si>
  <si>
    <t>975111313</t>
  </si>
  <si>
    <t>Odstranění plošného podchycení konstrukcí systémovými stojkami s nosníky v do 4 m zatížení do 6 kPa</t>
  </si>
  <si>
    <t>1090266206</t>
  </si>
  <si>
    <t>178</t>
  </si>
  <si>
    <t>976085411</t>
  </si>
  <si>
    <t>Vybourání mříží pl přes 0,6 m2</t>
  </si>
  <si>
    <t>1682663434</t>
  </si>
  <si>
    <t>"okna sut"8</t>
  </si>
  <si>
    <t>179</t>
  </si>
  <si>
    <t>977211111</t>
  </si>
  <si>
    <t>Řezání stěnovou pilou betonových nebo ŽB kcí s výztuží průměru do 16 mm hl do 200 mm</t>
  </si>
  <si>
    <t>-1142450361</t>
  </si>
  <si>
    <t>"podlaha sut pro výtah"2,6*4</t>
  </si>
  <si>
    <t xml:space="preserve">"stropy  pro výtah"(2,0+2,35)*2*4</t>
  </si>
  <si>
    <t>180</t>
  </si>
  <si>
    <t>978011141</t>
  </si>
  <si>
    <t>Otlučení (osekání) vnitřní vápenné nebo vápenocementové omítky stropů v rozsahu přes 10 do 30 %</t>
  </si>
  <si>
    <t>-2045809055</t>
  </si>
  <si>
    <t>181</t>
  </si>
  <si>
    <t>978013161</t>
  </si>
  <si>
    <t>Otlučení (osekání) vnitřní vápenné nebo vápenocementové omítky stěn v rozsahu přes 30 do 50 %</t>
  </si>
  <si>
    <t>-1354715935</t>
  </si>
  <si>
    <t>182</t>
  </si>
  <si>
    <t>978013191</t>
  </si>
  <si>
    <t>Otlučení (osekání) vnitřní vápenné nebo vápenocementové omítky stěn v rozsahu přes 50 do 100 %</t>
  </si>
  <si>
    <t>933883054</t>
  </si>
  <si>
    <t>"stávající zdivo sut"450,297</t>
  </si>
  <si>
    <t>183</t>
  </si>
  <si>
    <t>978015341</t>
  </si>
  <si>
    <t>Otlučení (osekání) vnější vápenné nebo vápenocementové omítky stupně členitosti 1 a 2 v rozsahu přes 20 do 30 %</t>
  </si>
  <si>
    <t>-1136765274</t>
  </si>
  <si>
    <t>184</t>
  </si>
  <si>
    <t>978015391</t>
  </si>
  <si>
    <t>Otlučení (osekání) vnější vápenné nebo vápenocementové omítky stupně členitosti 1 a 2 v rozsahu přes 80 do 100 %</t>
  </si>
  <si>
    <t>-262301864</t>
  </si>
  <si>
    <t>"pod terénem?"59,27</t>
  </si>
  <si>
    <t>185</t>
  </si>
  <si>
    <t>978059541</t>
  </si>
  <si>
    <t>Odsekání a odebrání obkladů stěn z vnitřních obkládaček plochy přes 1 m2</t>
  </si>
  <si>
    <t>308845226</t>
  </si>
  <si>
    <t>"sut"32,0</t>
  </si>
  <si>
    <t>"1np"24,0</t>
  </si>
  <si>
    <t>"2np"30,0</t>
  </si>
  <si>
    <t>"3np"30,0</t>
  </si>
  <si>
    <t>186</t>
  </si>
  <si>
    <t>985131311</t>
  </si>
  <si>
    <t>Ruční dočištění ploch stěn, rubu kleneb a podlah ocelových kartáči</t>
  </si>
  <si>
    <t>841940034</t>
  </si>
  <si>
    <t>"pod terénem"59,27</t>
  </si>
  <si>
    <t>187</t>
  </si>
  <si>
    <t>993111111</t>
  </si>
  <si>
    <t>Dovoz a odvoz lešení řadového do 10 km včetně naložení a složení</t>
  </si>
  <si>
    <t>1667753211</t>
  </si>
  <si>
    <t>188</t>
  </si>
  <si>
    <t>993111119</t>
  </si>
  <si>
    <t>Příplatek k ceně dovozu a odvozu lešení řadového ZKD 10 km přes 10 km</t>
  </si>
  <si>
    <t>1757470967</t>
  </si>
  <si>
    <t>189</t>
  </si>
  <si>
    <t>993211111</t>
  </si>
  <si>
    <t>Dovoz a odvoz systémových stojek včetně nosníků pro podchycování konstrukcí do 10 km včetně naložení a složení</t>
  </si>
  <si>
    <t>304673291</t>
  </si>
  <si>
    <t>190</t>
  </si>
  <si>
    <t>993211119</t>
  </si>
  <si>
    <t>Příplatek k ceně dovozu a odvozu systémových stojek včetně nosníků pro podchycování konstrukcí ZKD 10 km přes 10 km</t>
  </si>
  <si>
    <t>-1060507588</t>
  </si>
  <si>
    <t>997</t>
  </si>
  <si>
    <t>Přesun sutě</t>
  </si>
  <si>
    <t>191</t>
  </si>
  <si>
    <t>997006002</t>
  </si>
  <si>
    <t>Strojové třídění stavebního odpadu</t>
  </si>
  <si>
    <t>-440141217</t>
  </si>
  <si>
    <t>192</t>
  </si>
  <si>
    <t>997006004</t>
  </si>
  <si>
    <t>Úprava stavebního odpadu pytlování nebezpečného odpadu s obsahem azbestu ze šablon</t>
  </si>
  <si>
    <t>1149906652</t>
  </si>
  <si>
    <t>193</t>
  </si>
  <si>
    <t>997006005</t>
  </si>
  <si>
    <t>Drcení stavebního odpadu ze zdiva z cihel a kamene s dopravou do 100 m a naložením</t>
  </si>
  <si>
    <t>936153118</t>
  </si>
  <si>
    <t>194</t>
  </si>
  <si>
    <t>997006006</t>
  </si>
  <si>
    <t>Drcení stavebního odpadu ze zdiva z betonu prostého s dopravou do 100 m a naložením</t>
  </si>
  <si>
    <t>-1423642796</t>
  </si>
  <si>
    <t>195</t>
  </si>
  <si>
    <t>997006007</t>
  </si>
  <si>
    <t>Drcení stavebního odpadu ze zdiva z betonu železového s dopravou do 100 m a naložením</t>
  </si>
  <si>
    <t>1064679829</t>
  </si>
  <si>
    <t>196</t>
  </si>
  <si>
    <t>997013111</t>
  </si>
  <si>
    <t>Vnitrostaveništní doprava suti a vybouraných hmot pro budovy v do 6 m</t>
  </si>
  <si>
    <t>-1960946512</t>
  </si>
  <si>
    <t>197</t>
  </si>
  <si>
    <t>997013312</t>
  </si>
  <si>
    <t>Montáž a demontáž shozu suti v přes 10 do 20 m</t>
  </si>
  <si>
    <t>-743212908</t>
  </si>
  <si>
    <t>2*10</t>
  </si>
  <si>
    <t>198</t>
  </si>
  <si>
    <t>997013322</t>
  </si>
  <si>
    <t>Příplatek k shozu suti v přes 10 do 20 m za první a ZKD den použití</t>
  </si>
  <si>
    <t>-1724876986</t>
  </si>
  <si>
    <t>20*60 'Přepočtené koeficientem množství</t>
  </si>
  <si>
    <t>199</t>
  </si>
  <si>
    <t>997013501</t>
  </si>
  <si>
    <t>Odvoz suti a vybouraných hmot na skládku nebo meziskládku do 1 km se složením</t>
  </si>
  <si>
    <t>-2108722083</t>
  </si>
  <si>
    <t>200</t>
  </si>
  <si>
    <t>997013509</t>
  </si>
  <si>
    <t>Příplatek k odvozu suti a vybouraných hmot na skládku ZKD 1 km přes 1 km</t>
  </si>
  <si>
    <t>-1710419089</t>
  </si>
  <si>
    <t>723,291*19 'Přepočtené koeficientem množství</t>
  </si>
  <si>
    <t>201</t>
  </si>
  <si>
    <t>997013821</t>
  </si>
  <si>
    <t>Poplatek za uložení stavebního odpadu na skládce (skládkovné) ze stavebních materiálů obsahujících azbest zatříděných do Katalogu odpadů pod kódem 17 06 05</t>
  </si>
  <si>
    <t>-916948947</t>
  </si>
  <si>
    <t>202</t>
  </si>
  <si>
    <t>997013861</t>
  </si>
  <si>
    <t>Poplatek za uložení stavebního odpadu na recyklační skládce (skládkovné) z prostého betonu kód odpadu 17 01 01</t>
  </si>
  <si>
    <t>1494631285</t>
  </si>
  <si>
    <t>203</t>
  </si>
  <si>
    <t>997013862</t>
  </si>
  <si>
    <t>Poplatek za uložení stavebního odpadu na recyklační skládce (skládkovné) z armovaného betonu kód odpadu 17 01 01</t>
  </si>
  <si>
    <t>-72230197</t>
  </si>
  <si>
    <t>204</t>
  </si>
  <si>
    <t>997013863</t>
  </si>
  <si>
    <t>Poplatek za uložení stavebního odpadu na recyklační skládce (skládkovné) cihelného kód odpadu 17 01 02</t>
  </si>
  <si>
    <t>848621576</t>
  </si>
  <si>
    <t>205</t>
  </si>
  <si>
    <t>997013607</t>
  </si>
  <si>
    <t>Poplatek za uložení na skládce (skládkovné) stavebního odpadu keramického kód odpadu 17 01 03</t>
  </si>
  <si>
    <t>-1761759318</t>
  </si>
  <si>
    <t>206</t>
  </si>
  <si>
    <t>997013631</t>
  </si>
  <si>
    <t>Poplatek za uložení na skládce (skládkovné) stavebního odpadu směsného kód odpadu 17 09 04</t>
  </si>
  <si>
    <t>780993275</t>
  </si>
  <si>
    <t>207</t>
  </si>
  <si>
    <t>997013645</t>
  </si>
  <si>
    <t>Poplatek za uložení na skládce (skládkovné) odpadu asfaltového bez dehtu kód odpadu 17 03 02</t>
  </si>
  <si>
    <t>1456611459</t>
  </si>
  <si>
    <t>208</t>
  </si>
  <si>
    <t>997013811</t>
  </si>
  <si>
    <t>Poplatek za uložení na skládce (skládkovné) stavebního odpadu dřevěného kód odpadu 17 02 01</t>
  </si>
  <si>
    <t>-133930173</t>
  </si>
  <si>
    <t>998</t>
  </si>
  <si>
    <t>Přesun hmot</t>
  </si>
  <si>
    <t>209</t>
  </si>
  <si>
    <t>998011003</t>
  </si>
  <si>
    <t>Přesun hmot pro budovy zděné v přes 12 do 24 m</t>
  </si>
  <si>
    <t>-1051847077</t>
  </si>
  <si>
    <t>PSV</t>
  </si>
  <si>
    <t>Práce a dodávky PSV</t>
  </si>
  <si>
    <t>711</t>
  </si>
  <si>
    <t>Izolace proti vodě, vlhkosti a plynům</t>
  </si>
  <si>
    <t>210</t>
  </si>
  <si>
    <t>711111001</t>
  </si>
  <si>
    <t>Provedení izolace proti zemní vlhkosti vodorovné za studena nátěrem penetračním</t>
  </si>
  <si>
    <t>1012433540</t>
  </si>
  <si>
    <t>221,0*1,1</t>
  </si>
  <si>
    <t>211</t>
  </si>
  <si>
    <t>11163150</t>
  </si>
  <si>
    <t>lak penetrační asfaltový</t>
  </si>
  <si>
    <t>-565177796</t>
  </si>
  <si>
    <t>243,1*0,0003 'Přepočtené koeficientem množství</t>
  </si>
  <si>
    <t>212</t>
  </si>
  <si>
    <t>7111131.1</t>
  </si>
  <si>
    <t>Izolace proti vlhkosti na svislé ploše - bitumenová hydroizolace (penetrace, 2vrstvá stěrka, v 2.vrstvě skelná tkanina) - podrobný popis řešení viz TZ</t>
  </si>
  <si>
    <t>528181948</t>
  </si>
  <si>
    <t>"skladba s1x"s1x*1,05</t>
  </si>
  <si>
    <t>213</t>
  </si>
  <si>
    <t>711131801</t>
  </si>
  <si>
    <t>Odstranění izolace z pásů AIP nebo tkaniny na sucho</t>
  </si>
  <si>
    <t>1489743774</t>
  </si>
  <si>
    <t>"střecha podkl.lepenka"390,318</t>
  </si>
  <si>
    <t>214</t>
  </si>
  <si>
    <t>711141559</t>
  </si>
  <si>
    <t>Provedení izolace proti zemní vlhkosti pásy přitavením vodorovné NAIP</t>
  </si>
  <si>
    <t>1277790876</t>
  </si>
  <si>
    <t>"sut skladba F1 (případně řešit stěrkovou izolací) včetně propojení"221,0*1,1*2</t>
  </si>
  <si>
    <t>215</t>
  </si>
  <si>
    <t>62853004</t>
  </si>
  <si>
    <t>pás asfaltový natavitelný modifikovaný SBS s vložkou ze skleněné tkaniny a spalitelnou PE fólií nebo jemnozrnným minerálním posypem na horním povrchu tl 4,0mm</t>
  </si>
  <si>
    <t>-1162832308</t>
  </si>
  <si>
    <t>486,2*1,1655 'Přepočtené koeficientem množství</t>
  </si>
  <si>
    <t>216</t>
  </si>
  <si>
    <t>711141821</t>
  </si>
  <si>
    <t>Odstranění izolace proti vodě, vlhkosti a plynům z pásů NAIP přitavených dvouvrstvých z plochy vodorovné</t>
  </si>
  <si>
    <t>-216653474</t>
  </si>
  <si>
    <t>217</t>
  </si>
  <si>
    <t>711161215</t>
  </si>
  <si>
    <t>Izolace proti zemní vlhkosti nopovou fólií svislá, nopek v 20,0 mm, tl do 1,0 mm</t>
  </si>
  <si>
    <t>610190080</t>
  </si>
  <si>
    <t>"zakrytí izolacepod terénem"s1x</t>
  </si>
  <si>
    <t>"odpočet s1x nad terénem"-(4,22+5,89+10,77+46,38+0,65)</t>
  </si>
  <si>
    <t>"dopočet zahnutí"36,0*0,5</t>
  </si>
  <si>
    <t>218</t>
  </si>
  <si>
    <t>711161383</t>
  </si>
  <si>
    <t>Izolace proti zemní vlhkosti nopovou fólií ukončení horní lištou</t>
  </si>
  <si>
    <t>-1231837905</t>
  </si>
  <si>
    <t>219</t>
  </si>
  <si>
    <t>7114931.1</t>
  </si>
  <si>
    <t>Izolace proti vodě na balkonech - hydroizolační stěrka vč. skelné síťoviny a úpravy u stěn (pod sokl)</t>
  </si>
  <si>
    <t>-894464481</t>
  </si>
  <si>
    <t>"balkony viz detail"balkon+4,45*0,10*6</t>
  </si>
  <si>
    <t>220</t>
  </si>
  <si>
    <t>998711203</t>
  </si>
  <si>
    <t>Přesun hmot procentní pro izolace proti vodě, vlhkosti a plynům v objektech v přes 12 do 60 m</t>
  </si>
  <si>
    <t>%</t>
  </si>
  <si>
    <t>-1352704709</t>
  </si>
  <si>
    <t>712</t>
  </si>
  <si>
    <t>Povlakové krytiny</t>
  </si>
  <si>
    <t>221</t>
  </si>
  <si>
    <t>7128415.1</t>
  </si>
  <si>
    <t>Montáž a dodávka hydroizolace na římse dle detailu 7 - podkladní a vrchní vrstva (mj= bm délky římsy)</t>
  </si>
  <si>
    <t>1978224546</t>
  </si>
  <si>
    <t>222</t>
  </si>
  <si>
    <t>998712203</t>
  </si>
  <si>
    <t>Přesun hmot procentní pro krytiny povlakové v objektech v přes 12 do 24 m</t>
  </si>
  <si>
    <t>-2091165488</t>
  </si>
  <si>
    <t>713</t>
  </si>
  <si>
    <t>Izolace tepelné</t>
  </si>
  <si>
    <t>223</t>
  </si>
  <si>
    <t>713111111</t>
  </si>
  <si>
    <t>Montáž izolace tepelné vrchem stropů volně kladenými rohožemi, pásy, dílci, deskami</t>
  </si>
  <si>
    <t>-1241654658</t>
  </si>
  <si>
    <t>"podkroví vodorovně"83,0*1,1</t>
  </si>
  <si>
    <t>"nad schody"24,0*2*1,1</t>
  </si>
  <si>
    <t>224</t>
  </si>
  <si>
    <t>63152137</t>
  </si>
  <si>
    <t>pás tepelně izolační univerzální λ=0,034-0,035 tl 180mm</t>
  </si>
  <si>
    <t>-47898003</t>
  </si>
  <si>
    <t>144,1*1,05 'Přepočtené koeficientem množství</t>
  </si>
  <si>
    <t>225</t>
  </si>
  <si>
    <t>713121111</t>
  </si>
  <si>
    <t>Montáž izolace tepelné podlah volně kladenými rohožemi, pásy, dílci, deskami 1 vrstva</t>
  </si>
  <si>
    <t>860875495</t>
  </si>
  <si>
    <t>"balkony xps 20mm viz detail"(4,45-0,5)*0,50*6</t>
  </si>
  <si>
    <t>"eps 100 tl. 50mm"F1+F3K+F3P+F4K+F4P</t>
  </si>
  <si>
    <t>226</t>
  </si>
  <si>
    <t>28376414</t>
  </si>
  <si>
    <t>deska XPS hrana polodrážková a hladký povrch 300kPA λ=0,035 tl 20mm</t>
  </si>
  <si>
    <t>594073340</t>
  </si>
  <si>
    <t>11,85*1,05 'Přepočtené koeficientem množství</t>
  </si>
  <si>
    <t>227</t>
  </si>
  <si>
    <t>28372305</t>
  </si>
  <si>
    <t>deska EPS 100 pro konstrukce s běžným zatížením λ=0,037 tl 50mm</t>
  </si>
  <si>
    <t>-400027337</t>
  </si>
  <si>
    <t>594,598*1,05 'Přepočtené koeficientem množství</t>
  </si>
  <si>
    <t>228</t>
  </si>
  <si>
    <t>713121121</t>
  </si>
  <si>
    <t>Montáž izolace tepelné podlah volně kladenými rohožemi, pásy, dílci, deskami 2 vrstvy</t>
  </si>
  <si>
    <t>-1803541494</t>
  </si>
  <si>
    <t>229</t>
  </si>
  <si>
    <t>-379876015</t>
  </si>
  <si>
    <t>440,583*1,05 'Přepočtené koeficientem množství</t>
  </si>
  <si>
    <t>230</t>
  </si>
  <si>
    <t>28375910</t>
  </si>
  <si>
    <t>deska EPS 150 pro konstrukce s vysokým zatížením λ=0,035 tl 60mm</t>
  </si>
  <si>
    <t>2074916485</t>
  </si>
  <si>
    <t>F2K+F2P</t>
  </si>
  <si>
    <t>211,058*1,05 'Přepočtené koeficientem množství</t>
  </si>
  <si>
    <t>231</t>
  </si>
  <si>
    <t>28375911</t>
  </si>
  <si>
    <t>deska EPS 150 pro konstrukce s vysokým zatížením λ=0,035 tl 70mm</t>
  </si>
  <si>
    <t>1268504322</t>
  </si>
  <si>
    <t>F6K+F6P</t>
  </si>
  <si>
    <t>104,236*1,05 'Přepočtené koeficientem množství</t>
  </si>
  <si>
    <t>232</t>
  </si>
  <si>
    <t>28375914</t>
  </si>
  <si>
    <t>deska EPS 150 pro konstrukce s vysokým zatížením λ=0,035 tl 100mm</t>
  </si>
  <si>
    <t>308283628</t>
  </si>
  <si>
    <t>F5K+F5P</t>
  </si>
  <si>
    <t>125,289*1,05 'Přepočtené koeficientem množství</t>
  </si>
  <si>
    <t>233</t>
  </si>
  <si>
    <t>713131141</t>
  </si>
  <si>
    <t>Montáž izolace tepelné stěn lepením celoplošně rohoží, pásů, dílců, desek</t>
  </si>
  <si>
    <t>-273674358</t>
  </si>
  <si>
    <t>"zateplení pod terénem a kousek nad terén - S1x"</t>
  </si>
  <si>
    <t>"západ"11,39+11,3</t>
  </si>
  <si>
    <t>"východ - ang.dvorek"46,38</t>
  </si>
  <si>
    <t>"sever"2,52</t>
  </si>
  <si>
    <t>"jih"19,96</t>
  </si>
  <si>
    <t>234</t>
  </si>
  <si>
    <t>28376359</t>
  </si>
  <si>
    <t>deska perimetrická pro zateplení spodních staveb 200kPa λ=0,034 tl 160mm</t>
  </si>
  <si>
    <t>1596458033</t>
  </si>
  <si>
    <t>s1x</t>
  </si>
  <si>
    <t>91,55*1,05 'Přepočtené koeficientem množství</t>
  </si>
  <si>
    <t>235</t>
  </si>
  <si>
    <t>713141136</t>
  </si>
  <si>
    <t>Montáž izolace tepelné střech plochých lepené za studena nízkoexpanzní (PUR) pěnou 1 vrstva rohoží, pásů, dílců, desek</t>
  </si>
  <si>
    <t>652193377</t>
  </si>
  <si>
    <t>"vrch římsy det.7"84,0*0,50</t>
  </si>
  <si>
    <t>236</t>
  </si>
  <si>
    <t>1354213994</t>
  </si>
  <si>
    <t>42,000*0,07</t>
  </si>
  <si>
    <t>237</t>
  </si>
  <si>
    <t>713151111</t>
  </si>
  <si>
    <t>Montáž izolace tepelné střech šikmých kladené volně mezi krokve rohoží, pásů, desek</t>
  </si>
  <si>
    <t>630362296</t>
  </si>
  <si>
    <t>"podkroví šikmo"166,0*1,27*1,2</t>
  </si>
  <si>
    <t>238</t>
  </si>
  <si>
    <t>1398014512</t>
  </si>
  <si>
    <t>252,984*1,05 'Přepočtené koeficientem množství</t>
  </si>
  <si>
    <t>239</t>
  </si>
  <si>
    <t>998713203</t>
  </si>
  <si>
    <t>Přesun hmot procentní pro izolace tepelné v objektech v přes 12 do 24 m</t>
  </si>
  <si>
    <t>-364570056</t>
  </si>
  <si>
    <t>762</t>
  </si>
  <si>
    <t>Konstrukce tesařské</t>
  </si>
  <si>
    <t>240</t>
  </si>
  <si>
    <t>762331933</t>
  </si>
  <si>
    <t>Vyřezání části střešní vazby průřezové pl řeziva přes 224 do 288 cm2 dl přes 5 do 8 m</t>
  </si>
  <si>
    <t>-857418160</t>
  </si>
  <si>
    <t xml:space="preserve">"statika krov - vaznice"5,9*4 </t>
  </si>
  <si>
    <t>241</t>
  </si>
  <si>
    <t>762332921</t>
  </si>
  <si>
    <t>Doplnění části střešní vazby hranoly průřezové pl do 120 cm2 včetně materiálu</t>
  </si>
  <si>
    <t>398270188</t>
  </si>
  <si>
    <t>"statika krov - zesílení"652,0</t>
  </si>
  <si>
    <t>242</t>
  </si>
  <si>
    <t>762332923</t>
  </si>
  <si>
    <t>Doplnění části střešní vazby hranoly průřezové pl přes 224 do 288 cm2 včetně materiálu</t>
  </si>
  <si>
    <t>1245144728</t>
  </si>
  <si>
    <t>"statika krov - podložení 15/18"14,93*2+5,675*2</t>
  </si>
  <si>
    <t>243</t>
  </si>
  <si>
    <t>762332924</t>
  </si>
  <si>
    <t>Doplnění části střešní vazby hranoly průřezové pl přes 288 do 450 cm2 včetně materiálu</t>
  </si>
  <si>
    <t>-961062820</t>
  </si>
  <si>
    <t>"statika krov - podložení 18/18"9,4*1</t>
  </si>
  <si>
    <t>244</t>
  </si>
  <si>
    <t>762341811</t>
  </si>
  <si>
    <t>Demontáž bednění střech z prken</t>
  </si>
  <si>
    <t>740049136</t>
  </si>
  <si>
    <t>245</t>
  </si>
  <si>
    <t>762342214</t>
  </si>
  <si>
    <t>Montáž laťování na střechách jednoduchých sklonu do 60° osové vzdálenosti přes 150 do 360 mm</t>
  </si>
  <si>
    <t>1180428758</t>
  </si>
  <si>
    <t>246</t>
  </si>
  <si>
    <t>60514114</t>
  </si>
  <si>
    <t>řezivo jehličnaté lať impregnovaná dl 4 m</t>
  </si>
  <si>
    <t>-1737383776</t>
  </si>
  <si>
    <t>str*3,5*0,04*0,06</t>
  </si>
  <si>
    <t>3,279*1,1 'Přepočtené koeficientem množství</t>
  </si>
  <si>
    <t>247</t>
  </si>
  <si>
    <t>762342511</t>
  </si>
  <si>
    <t>Montáž kontralatí na podklad bez tepelné izolace</t>
  </si>
  <si>
    <t>-2058367593</t>
  </si>
  <si>
    <t>str/0,9</t>
  </si>
  <si>
    <t>248</t>
  </si>
  <si>
    <t>1144385876</t>
  </si>
  <si>
    <t>str/0,9*0,04*0,06</t>
  </si>
  <si>
    <t>1,041*1,1 'Přepočtené koeficientem množství</t>
  </si>
  <si>
    <t>249</t>
  </si>
  <si>
    <t>762361312</t>
  </si>
  <si>
    <t>Konstrukční a vyrovnávací vrstva pod klempířské prvky (atiky) z desek dřevoštěpkových tl 22 mm</t>
  </si>
  <si>
    <t>2025324977</t>
  </si>
  <si>
    <t>"římsa det.7"84,0*0,50*2</t>
  </si>
  <si>
    <t>250</t>
  </si>
  <si>
    <t>762395000</t>
  </si>
  <si>
    <t>Spojovací prostředky krovů, bednění, laťování, nadstřešních konstrukcí</t>
  </si>
  <si>
    <t>-1969234861</t>
  </si>
  <si>
    <t>251</t>
  </si>
  <si>
    <t>762522811</t>
  </si>
  <si>
    <t>Demontáž podlah s polštáři z prken tloušťky do 32 mm</t>
  </si>
  <si>
    <t>470797198</t>
  </si>
  <si>
    <t>(F3K+F3P)*1,1</t>
  </si>
  <si>
    <t>(F5K+F5P)*1,1</t>
  </si>
  <si>
    <t>252</t>
  </si>
  <si>
    <t>762811811</t>
  </si>
  <si>
    <t>Demontáž záklopů stropů z hrubých prken tl do 32 mm</t>
  </si>
  <si>
    <t>-1264659208</t>
  </si>
  <si>
    <t>253</t>
  </si>
  <si>
    <t>762822810</t>
  </si>
  <si>
    <t>Demontáž stropních trámů z hraněného řeziva průřezové pl do 144 cm2</t>
  </si>
  <si>
    <t>1020517003</t>
  </si>
  <si>
    <t>254</t>
  </si>
  <si>
    <t>762822840</t>
  </si>
  <si>
    <t>Demontáž stropních trámů z hraněného řeziva průřezové pl přes 450 do 540 cm2</t>
  </si>
  <si>
    <t>-1730235217</t>
  </si>
  <si>
    <t>"1np"(8,15+8,10)*5,75*1,1</t>
  </si>
  <si>
    <t>"2np"20,6*5,91*1,1</t>
  </si>
  <si>
    <t>255</t>
  </si>
  <si>
    <t>762841812</t>
  </si>
  <si>
    <t>Demontáž podbíjení obkladů stropů z hrubých prken s omítkou</t>
  </si>
  <si>
    <t>2015219275</t>
  </si>
  <si>
    <t>256</t>
  </si>
  <si>
    <t>998762203</t>
  </si>
  <si>
    <t>Přesun hmot procentní pro kce tesařské v objektech v přes 12 do 24 m</t>
  </si>
  <si>
    <t>-1271417642</t>
  </si>
  <si>
    <t>763</t>
  </si>
  <si>
    <t>Konstrukce suché výstavby</t>
  </si>
  <si>
    <t>257</t>
  </si>
  <si>
    <t>763131432</t>
  </si>
  <si>
    <t>SDK podhled deska 1xDF 15 bez izolace dvouvrstvá spodní kce profil CD+UD REI 90</t>
  </si>
  <si>
    <t>978798570</t>
  </si>
  <si>
    <t>"výměry dle podlah"</t>
  </si>
  <si>
    <t>"sut bez podhledu"0</t>
  </si>
  <si>
    <t>"1np"F2K+F2P</t>
  </si>
  <si>
    <t>"odpočet kazetový"-122,37</t>
  </si>
  <si>
    <t>"2-3np"F3K+F3P+F5K+F5P+F6K+F6P</t>
  </si>
  <si>
    <t>"4np viz sdk podkroví"0</t>
  </si>
  <si>
    <t>258</t>
  </si>
  <si>
    <t>763131432.1</t>
  </si>
  <si>
    <t>Příplatek k SDK podhledu za desku DFH2 15mm</t>
  </si>
  <si>
    <t>645377608</t>
  </si>
  <si>
    <t>259</t>
  </si>
  <si>
    <t>763131714</t>
  </si>
  <si>
    <t>SDK podhled základní penetrační nátěr</t>
  </si>
  <si>
    <t>-848161474</t>
  </si>
  <si>
    <t>524,306+293,82</t>
  </si>
  <si>
    <t>260</t>
  </si>
  <si>
    <t>763131751</t>
  </si>
  <si>
    <t>Montáž parotěsné zábrany do SDK podhledu</t>
  </si>
  <si>
    <t>1435652510</t>
  </si>
  <si>
    <t>"podkroví"293,82</t>
  </si>
  <si>
    <t>261</t>
  </si>
  <si>
    <t>28329233</t>
  </si>
  <si>
    <t>fólie univerzální pro parotěsnou vrstvu s proměnlivou difúzní tloušťkou a UV stabilizací</t>
  </si>
  <si>
    <t>-975420069</t>
  </si>
  <si>
    <t>293,82*1,15 'Přepočtené koeficientem množství</t>
  </si>
  <si>
    <t>262</t>
  </si>
  <si>
    <t>763131752</t>
  </si>
  <si>
    <t>Montáž jedné vrstvy tepelné izolace do SDK podhledu</t>
  </si>
  <si>
    <t>-883407331</t>
  </si>
  <si>
    <t>293,82*1,1</t>
  </si>
  <si>
    <t>263</t>
  </si>
  <si>
    <t>767306885</t>
  </si>
  <si>
    <t>323,202*1,05 'Přepočtené koeficientem množství</t>
  </si>
  <si>
    <t>264</t>
  </si>
  <si>
    <t>763135.1</t>
  </si>
  <si>
    <t>Montáž a dodávka minerálního kazetového podhledu vč. nosné konstrukce, skryté kotvení, rastr 600x600mm</t>
  </si>
  <si>
    <t>1695775587</t>
  </si>
  <si>
    <t>"1np"16,96+18,46+43,35+43,6</t>
  </si>
  <si>
    <t>265</t>
  </si>
  <si>
    <t>763161718</t>
  </si>
  <si>
    <t>SDK podkroví deska 1xDF 15 bez TI dvouvrstvá spodní kce profil CD+UD na krokvových závěsech</t>
  </si>
  <si>
    <t>1381269974</t>
  </si>
  <si>
    <t>"podkroví vodorovně"83,0</t>
  </si>
  <si>
    <t>"podkroví šikmo"166,0*1,27</t>
  </si>
  <si>
    <t>266</t>
  </si>
  <si>
    <t>763182411</t>
  </si>
  <si>
    <t>SDK opláštění obvodu střešního okna hl do 0,5 m</t>
  </si>
  <si>
    <t>1490398684</t>
  </si>
  <si>
    <t>(1,6+3,6)*2*2</t>
  </si>
  <si>
    <t>(1,6+2,7)*2*2</t>
  </si>
  <si>
    <t>267</t>
  </si>
  <si>
    <t>998763403</t>
  </si>
  <si>
    <t>Přesun hmot procentní pro konstrukce montované z desek v objektech v přes 12 do 24 m</t>
  </si>
  <si>
    <t>1487292688</t>
  </si>
  <si>
    <t>764</t>
  </si>
  <si>
    <t>Konstrukce klempířské</t>
  </si>
  <si>
    <t>268</t>
  </si>
  <si>
    <t>764001891</t>
  </si>
  <si>
    <t>Demontáž úžlabí do suti</t>
  </si>
  <si>
    <t>-614272856</t>
  </si>
  <si>
    <t>269</t>
  </si>
  <si>
    <t>764002812</t>
  </si>
  <si>
    <t>Demontáž okapového plechu do suti v krytině skládané</t>
  </si>
  <si>
    <t>394739798</t>
  </si>
  <si>
    <t>270</t>
  </si>
  <si>
    <t>764002851</t>
  </si>
  <si>
    <t>Demontáž oplechování parapetů do suti</t>
  </si>
  <si>
    <t>2018283660</t>
  </si>
  <si>
    <t>271</t>
  </si>
  <si>
    <t>764004801</t>
  </si>
  <si>
    <t>Demontáž podokapního žlabu do suti</t>
  </si>
  <si>
    <t>-1702263636</t>
  </si>
  <si>
    <t>272</t>
  </si>
  <si>
    <t>764004861</t>
  </si>
  <si>
    <t>Demontáž svodu do suti</t>
  </si>
  <si>
    <t>1254945285</t>
  </si>
  <si>
    <t>273</t>
  </si>
  <si>
    <t>7642126.K18</t>
  </si>
  <si>
    <t>Systémová okapnice z Pz s povrchovou úpravou rš 515 mm - ozn. K18</t>
  </si>
  <si>
    <t>-634456413</t>
  </si>
  <si>
    <t>274</t>
  </si>
  <si>
    <t>7642126.K19</t>
  </si>
  <si>
    <t>Okapnice na soklu z Pz s povrchovou úpravou rš 345 mm - ozn. K19</t>
  </si>
  <si>
    <t>-1245667564</t>
  </si>
  <si>
    <t>275</t>
  </si>
  <si>
    <t>7642126.K20</t>
  </si>
  <si>
    <t>Okapnice na římse z Pz s povrchovou úpravou rš 280 mm - ozn. K20</t>
  </si>
  <si>
    <t>-1268736716</t>
  </si>
  <si>
    <t>84,0*2</t>
  </si>
  <si>
    <t>276</t>
  </si>
  <si>
    <t>7642126.K21</t>
  </si>
  <si>
    <t>Okapnice ke žlabu z Pz s povrchovou úpravou rš 380 mm - ozn. K21</t>
  </si>
  <si>
    <t>45346261</t>
  </si>
  <si>
    <t>277</t>
  </si>
  <si>
    <t>764213.X17</t>
  </si>
  <si>
    <t xml:space="preserve">Sněhový zachytávač  průběžný jednotrubkový </t>
  </si>
  <si>
    <t>423929347</t>
  </si>
  <si>
    <t>"x17"36,0</t>
  </si>
  <si>
    <t>278</t>
  </si>
  <si>
    <t>764213.X18</t>
  </si>
  <si>
    <t>Sněhový zachytávač průběžný dvoutrubkový</t>
  </si>
  <si>
    <t>-1835282538</t>
  </si>
  <si>
    <t>"X17"36</t>
  </si>
  <si>
    <t>"X18"46</t>
  </si>
  <si>
    <t>279</t>
  </si>
  <si>
    <t>7642166.K01</t>
  </si>
  <si>
    <t>Oplechování rovných parapetů z Pz s povrchovou úpravou rš 275 mm - ozn. K01-K13</t>
  </si>
  <si>
    <t>2087003545</t>
  </si>
  <si>
    <t>"K01"1,16*12</t>
  </si>
  <si>
    <t>"K02"0,86*1</t>
  </si>
  <si>
    <t>"K03"0,7*1</t>
  </si>
  <si>
    <t>"K04"2,3*1</t>
  </si>
  <si>
    <t>"K05"2,25*20</t>
  </si>
  <si>
    <t>"K06"0,75*6</t>
  </si>
  <si>
    <t>"K07"0,59*6</t>
  </si>
  <si>
    <t>"K08"1,3*1</t>
  </si>
  <si>
    <t>"K09"1,5*3</t>
  </si>
  <si>
    <t>"K10"0,87*1</t>
  </si>
  <si>
    <t>"K11"0,88*3</t>
  </si>
  <si>
    <t>"K12"1,37*2</t>
  </si>
  <si>
    <t>"K13"1,5*2</t>
  </si>
  <si>
    <t>0,05*59</t>
  </si>
  <si>
    <t>280</t>
  </si>
  <si>
    <t>76431.K16</t>
  </si>
  <si>
    <t>Montáž a dodávka větrací komínek s protidešťovou záklopkou - ozn. K16</t>
  </si>
  <si>
    <t>2054190777</t>
  </si>
  <si>
    <t>281</t>
  </si>
  <si>
    <t>764511602</t>
  </si>
  <si>
    <t>Žlab podokapní půlkruhový z Pz s povrchovou úpravou rš 330 mm</t>
  </si>
  <si>
    <t>179892865</t>
  </si>
  <si>
    <t>"K14"84</t>
  </si>
  <si>
    <t>282</t>
  </si>
  <si>
    <t>764511622</t>
  </si>
  <si>
    <t>Roh nebo kout půlkruhového podokapního žlabu z Pz s povrchovou úpravou rš 330 mm</t>
  </si>
  <si>
    <t>-277804893</t>
  </si>
  <si>
    <t>283</t>
  </si>
  <si>
    <t>764511643</t>
  </si>
  <si>
    <t>Kotlík oválný (trychtýřový) pro podokapní žlaby z Pz s povrchovou úpravou 330/120 mm</t>
  </si>
  <si>
    <t>1146904283</t>
  </si>
  <si>
    <t>284</t>
  </si>
  <si>
    <t>764518623</t>
  </si>
  <si>
    <t>Svody kruhové včetně objímek, kolen, odskoků z Pz s povrchovou úpravou průměru 120 mm</t>
  </si>
  <si>
    <t>1648283529</t>
  </si>
  <si>
    <t>"K15"48+5</t>
  </si>
  <si>
    <t>285</t>
  </si>
  <si>
    <t>998764203</t>
  </si>
  <si>
    <t>Přesun hmot procentní pro konstrukce klempířské v objektech v přes 12 do 24 m</t>
  </si>
  <si>
    <t>62360134</t>
  </si>
  <si>
    <t>765</t>
  </si>
  <si>
    <t>Krytina skládaná</t>
  </si>
  <si>
    <t>286</t>
  </si>
  <si>
    <t>765113016</t>
  </si>
  <si>
    <t>Krytina keramická drážková maloformátová (přes 12 ks/m2) engobovaná sklonu do 30° na sucho</t>
  </si>
  <si>
    <t>-1135421616</t>
  </si>
  <si>
    <t>(22,5*13,19+4,5*2,4)*1/cos(38)</t>
  </si>
  <si>
    <t>287</t>
  </si>
  <si>
    <t>765113121</t>
  </si>
  <si>
    <t>Krytina keramická okapová hrana s větrací mřížkou jednoduchou</t>
  </si>
  <si>
    <t>2011100925</t>
  </si>
  <si>
    <t>(22,5+13,19+2,4)*2</t>
  </si>
  <si>
    <t>288</t>
  </si>
  <si>
    <t>765113212</t>
  </si>
  <si>
    <t>Krytina keramická drážková nárožní hrana z hřebenáčů engobovaných na sucho s větracím pásem kovovým</t>
  </si>
  <si>
    <t>1059531577</t>
  </si>
  <si>
    <t>(9,4*4+3,25*2)*1,2</t>
  </si>
  <si>
    <t>289</t>
  </si>
  <si>
    <t>765113322</t>
  </si>
  <si>
    <t>Krytina keramická drážková hřeben z hřebenáčů engobovaných na sucho s větracím pásem hliníkovým</t>
  </si>
  <si>
    <t>1055604066</t>
  </si>
  <si>
    <t>9,2+4,25</t>
  </si>
  <si>
    <t>290</t>
  </si>
  <si>
    <t>765113412</t>
  </si>
  <si>
    <t>Krytina keramická úžlabí na plech na sucho s těsnicím pásem</t>
  </si>
  <si>
    <t>-688750815</t>
  </si>
  <si>
    <t>3,55*2*1,2</t>
  </si>
  <si>
    <t>291</t>
  </si>
  <si>
    <t>765113911</t>
  </si>
  <si>
    <t>Příplatek ke krytině keramické drážkové za sklon přes 30° do 40°</t>
  </si>
  <si>
    <t>-1883938544</t>
  </si>
  <si>
    <t>292</t>
  </si>
  <si>
    <t>76511399.1</t>
  </si>
  <si>
    <t>Příplatek ke krytině keramické drážkové za doplňkové tašky - větrací, prostupové, protisněhové apod.</t>
  </si>
  <si>
    <t>708965040</t>
  </si>
  <si>
    <t>293</t>
  </si>
  <si>
    <t>765131803</t>
  </si>
  <si>
    <t>Demontáž azbestocementové krytiny skládané sklonu do 30° do suti</t>
  </si>
  <si>
    <t>-2015162521</t>
  </si>
  <si>
    <t>294</t>
  </si>
  <si>
    <t>765131823</t>
  </si>
  <si>
    <t>Demontáž azbestocementové krytiny skládané sklonu do 30° hřebene nebo nároží z hřebenáčů do suti</t>
  </si>
  <si>
    <t>1353061977</t>
  </si>
  <si>
    <t>295</t>
  </si>
  <si>
    <t>765131843</t>
  </si>
  <si>
    <t>Demontáž azbestocementové krytiny skládané Příplatek k cenám za sklon přes 30° demontáže krytiny</t>
  </si>
  <si>
    <t>-1987982059</t>
  </si>
  <si>
    <t>296</t>
  </si>
  <si>
    <t>765131853</t>
  </si>
  <si>
    <t>Demontáž azbestocementové krytiny skládané Příplatek k cenám za sklon přes 30° demontáže hřebene nebo nároží</t>
  </si>
  <si>
    <t>-993333940</t>
  </si>
  <si>
    <t>297</t>
  </si>
  <si>
    <t>765191021</t>
  </si>
  <si>
    <t>Montáž pojistné hydroizolační nebo parotěsné fólie kladené ve sklonu přes 20° s lepenými spoji na krokve</t>
  </si>
  <si>
    <t>-1896275303</t>
  </si>
  <si>
    <t>298</t>
  </si>
  <si>
    <t>28329051</t>
  </si>
  <si>
    <t>fólie kontaktní difuzně propustná pro doplňkovou hydroizolační vrstvu, čtyřvrstvá 200-230g/m2 s integrovanou samolepící páskou</t>
  </si>
  <si>
    <t>-1133085313</t>
  </si>
  <si>
    <t>390,318*1,15 'Přepočtené koeficientem množství</t>
  </si>
  <si>
    <t>299</t>
  </si>
  <si>
    <t>765191031</t>
  </si>
  <si>
    <t>Lepení těsnících pásků pod kontralatě</t>
  </si>
  <si>
    <t>1232945018</t>
  </si>
  <si>
    <t>300</t>
  </si>
  <si>
    <t>28329303</t>
  </si>
  <si>
    <t>páska těsnící jednostranně lepící butylkaučuková pod kontralatě š 50mm</t>
  </si>
  <si>
    <t>1474304726</t>
  </si>
  <si>
    <t>433,687*1,1 'Přepočtené koeficientem množství</t>
  </si>
  <si>
    <t>301</t>
  </si>
  <si>
    <t>998765203</t>
  </si>
  <si>
    <t>Přesun hmot procentní pro krytiny skládané v objektech v přes 12 do 24 m</t>
  </si>
  <si>
    <t>-1924150910</t>
  </si>
  <si>
    <t>766</t>
  </si>
  <si>
    <t>Konstrukce truhlářské</t>
  </si>
  <si>
    <t>302</t>
  </si>
  <si>
    <t>766411.1</t>
  </si>
  <si>
    <t>Montáž a dodávka dřevěného obložení dojezdu výtahu v podkroví (strop a boky) vč. povrchové úpravy</t>
  </si>
  <si>
    <t>-1480950029</t>
  </si>
  <si>
    <t>5,0+(2,15*2+2,0)*0,30</t>
  </si>
  <si>
    <t>303</t>
  </si>
  <si>
    <t>76662.W14</t>
  </si>
  <si>
    <t>Montáž a dodávka vnitřní okno plastové pevné s izolačním zasklením 1800x400mm - popis viz Výpis oken ozn. W14</t>
  </si>
  <si>
    <t>-539129423</t>
  </si>
  <si>
    <t>304</t>
  </si>
  <si>
    <t>76666.D06-15</t>
  </si>
  <si>
    <t>Montáž a dodávka vnitřních dveří 700x1970mm plné, dřev. zárubeň, kování - popis viz Výpis dveří ozn. D06</t>
  </si>
  <si>
    <t>334046983</t>
  </si>
  <si>
    <t>305</t>
  </si>
  <si>
    <t>76666.D06-15EW</t>
  </si>
  <si>
    <t>Montáž a dodávka vnitřních dveří 700x1970mm plné, dřev. zárubeň, kování, samozavírač, pož.odolnost EW30DP3-C - popis viz Výpis dveří ozn. D06</t>
  </si>
  <si>
    <t>1648131342</t>
  </si>
  <si>
    <t>306</t>
  </si>
  <si>
    <t>76666.D07-10</t>
  </si>
  <si>
    <t>Montáž a dodávka vnitřních dveří 700x1970mm plné, dřev. zárubeň, kování - popis viz Výpis dveří ozn. D07</t>
  </si>
  <si>
    <t>-1823222996</t>
  </si>
  <si>
    <t>307</t>
  </si>
  <si>
    <t>76666.D08-10</t>
  </si>
  <si>
    <t>Montáž a dodávka vnitřních dveří 800x1970mm plné, dřev. zárubeň, kování - popis viz Výpis dveří ozn. D08</t>
  </si>
  <si>
    <t>59775068</t>
  </si>
  <si>
    <t>308</t>
  </si>
  <si>
    <t>76666.D08-10E</t>
  </si>
  <si>
    <t>Montáž a dodávka vnitřních dveří 800x1970mm plné, dřev. zárubeň, kování, samozavírač, pož. odolnost EI30DP3-Sm-C - popis viz Výpis dveří ozn. D08</t>
  </si>
  <si>
    <t>-412327139</t>
  </si>
  <si>
    <t>309</t>
  </si>
  <si>
    <t>76666.D09-15</t>
  </si>
  <si>
    <t>Montáž a dodávka vnitřních dveří 800x1970mm plné, dřev. zárubeň, kování - popis viz Výpis dveří ozn. D09</t>
  </si>
  <si>
    <t>474987555</t>
  </si>
  <si>
    <t>310</t>
  </si>
  <si>
    <t>76666.D09-15E</t>
  </si>
  <si>
    <t>Montáž a dodávka vnitřních dveří 800x1970mm plné, dřev. zárubeň, kování, samozavírač, pož. odolnost EI30DP3-Sm-C - popis viz Výpis dveří ozn. D09</t>
  </si>
  <si>
    <t>-681294547</t>
  </si>
  <si>
    <t>311</t>
  </si>
  <si>
    <t>76666.D09-15EW</t>
  </si>
  <si>
    <t>Montáž a dodávka vnitřních dveří 800x1970mm plné, dřev. zárubeň, kování, samozavírač, pož. odolnost EW30DP3-C - popis viz Výpis dveří ozn. D09</t>
  </si>
  <si>
    <t>-1691343120</t>
  </si>
  <si>
    <t>312</t>
  </si>
  <si>
    <t>76666.D10-15</t>
  </si>
  <si>
    <t>Montáž a dodávka vnitřních dveří 900x1970mm plné, dřev. zárubeň, kování - popis viz Výpis dveří ozn. D10</t>
  </si>
  <si>
    <t>895641348</t>
  </si>
  <si>
    <t>313</t>
  </si>
  <si>
    <t>76666.D10-15E</t>
  </si>
  <si>
    <t>Montáž a dodávka vnitřních dveří 900x1970mm plné, dřev. zárubeň, kování, samozavírač, pož. odolnost EI30DP3-Sm-C - popis viz Výpis dveří ozn. D10</t>
  </si>
  <si>
    <t>-1850225748</t>
  </si>
  <si>
    <t>314</t>
  </si>
  <si>
    <t>766694127.1</t>
  </si>
  <si>
    <t>Montáž a dodávka parapetních desek plastových š přes 40 cm</t>
  </si>
  <si>
    <t>-850475033</t>
  </si>
  <si>
    <t>"šířku zaměřit dle skutečnosti předpoklad 40-60cm"</t>
  </si>
  <si>
    <t>"w01"1,16*14</t>
  </si>
  <si>
    <t>"w02"0,86*1</t>
  </si>
  <si>
    <t>"w03"0,70*1</t>
  </si>
  <si>
    <t>"w04"2,25*20</t>
  </si>
  <si>
    <t>"w05"0,75*3</t>
  </si>
  <si>
    <t>"w06"0,59*3</t>
  </si>
  <si>
    <t>"w07"1,50*3</t>
  </si>
  <si>
    <t>"w08"1,65*1</t>
  </si>
  <si>
    <t>"w09"0,88*3</t>
  </si>
  <si>
    <t>"w10"1,37*2</t>
  </si>
  <si>
    <t>"w11"0,87*3</t>
  </si>
  <si>
    <t>"w12"1,5*2</t>
  </si>
  <si>
    <t>315</t>
  </si>
  <si>
    <t>76681.X20</t>
  </si>
  <si>
    <t>Montáž a dodávka kuchyňské linky - rozměr 235 x 60 x 200 (výška) cm, bez spotřebičů - viz Ostatní výrobky ozn. X20</t>
  </si>
  <si>
    <t>-1116196050</t>
  </si>
  <si>
    <t>316</t>
  </si>
  <si>
    <t>76681.X21</t>
  </si>
  <si>
    <t>Montáž a dodávka kuchyňské linky - rozměr 265 x 60 x 200 (výška) cm, bez spotřebičů - viz Ostatní výrobky ozn. X21</t>
  </si>
  <si>
    <t>1068630949</t>
  </si>
  <si>
    <t>317</t>
  </si>
  <si>
    <t>76681.X22</t>
  </si>
  <si>
    <t>Montáž a dodávka kuchyňské linky - rozměr 280 x 60 x 200 (výška) cm, bez spotřebičů - viz Ostatní výrobky ozn. X22</t>
  </si>
  <si>
    <t>2119424223</t>
  </si>
  <si>
    <t>318</t>
  </si>
  <si>
    <t>76681.X23</t>
  </si>
  <si>
    <t>Montáž a dodávka kuchyňské linky - rozměr 340 x 60 x 200 (výška) cm, bez spotřebičů - viz Ostatní výrobky ozn. X23</t>
  </si>
  <si>
    <t>1614722922</t>
  </si>
  <si>
    <t>319</t>
  </si>
  <si>
    <t>76681.X24</t>
  </si>
  <si>
    <t>Montáž a dodávka kuchyňské linky - rozměr 320 x 60 x 200 (výška) cm, bez spotřebičů - viz Ostatní výrobky ozn. X24</t>
  </si>
  <si>
    <t>1083097353</t>
  </si>
  <si>
    <t>320</t>
  </si>
  <si>
    <t>998766203</t>
  </si>
  <si>
    <t>Přesun hmot procentní pro kce truhlářské v objektech v přes 12 do 24 m</t>
  </si>
  <si>
    <t>-1957901893</t>
  </si>
  <si>
    <t>767</t>
  </si>
  <si>
    <t>Konstrukce zámečnické</t>
  </si>
  <si>
    <t>321</t>
  </si>
  <si>
    <t>76716.z02</t>
  </si>
  <si>
    <t>Montáž a dodávka zábradlí na balkonech, dl. 1250+3250mm, vč.kotvení a povrchové úpravy - popis viz Zámečnické výrobky ozn. z02</t>
  </si>
  <si>
    <t>-557191016</t>
  </si>
  <si>
    <t>322</t>
  </si>
  <si>
    <t>76721.1</t>
  </si>
  <si>
    <t>Oprava a povrchová úprava stávajícího schodišťového zábradlí</t>
  </si>
  <si>
    <t>2007827284</t>
  </si>
  <si>
    <t>323</t>
  </si>
  <si>
    <t>76762.W01-12</t>
  </si>
  <si>
    <t>Montáž a dodávka hliníkových oken - podrobný popis viz Výpis oken ozn. W01-W12</t>
  </si>
  <si>
    <t>1327476321</t>
  </si>
  <si>
    <t>"w01"1,16*0,87*14</t>
  </si>
  <si>
    <t>"w02"0,86*0,87*1</t>
  </si>
  <si>
    <t>"w03"0,70*0,87*1</t>
  </si>
  <si>
    <t>"w04"2,25*1,9*20</t>
  </si>
  <si>
    <t>"w05"0,75*1,2*3</t>
  </si>
  <si>
    <t>"w06"0,59*1,2*3</t>
  </si>
  <si>
    <t>"w07"1,50*1,8*3</t>
  </si>
  <si>
    <t>"w08"1,65*0,62*1</t>
  </si>
  <si>
    <t>"w09"0,88*1,75*3</t>
  </si>
  <si>
    <t>"w10"1,37*1,9*2</t>
  </si>
  <si>
    <t>"w11"0,87*1,9*3</t>
  </si>
  <si>
    <t>"w12"1,5*1,9*2</t>
  </si>
  <si>
    <t>324</t>
  </si>
  <si>
    <t>76762.W13</t>
  </si>
  <si>
    <t>Montáž a dodávka střešní hliníkové okno vč. příslušenství - podrobný popis viz Výpis oken ozn. W13</t>
  </si>
  <si>
    <t>352295787</t>
  </si>
  <si>
    <t>325</t>
  </si>
  <si>
    <t>76764.D01</t>
  </si>
  <si>
    <t>Montáž a dodávka vchodových hliníkových dveří 1300x2400mm, kování, zámek, samozavírač - popis viz Výpis dveří ozn. D01</t>
  </si>
  <si>
    <t>-1443454286</t>
  </si>
  <si>
    <t>326</t>
  </si>
  <si>
    <t>76764.D02</t>
  </si>
  <si>
    <t>Montáž a dodávka balkonových hliníkových dveří 700x2300mm, kování, zámek, samozavírač - popis viz Výpis dveří ozn. D02</t>
  </si>
  <si>
    <t>-659781084</t>
  </si>
  <si>
    <t>327</t>
  </si>
  <si>
    <t>76764.D03</t>
  </si>
  <si>
    <t>Montáž a dodávka balkonových hliníkových dveří 880x2300mm, kování, zámek, samozavírač - popis viz Výpis dveří ozn. D03</t>
  </si>
  <si>
    <t>1096477252</t>
  </si>
  <si>
    <t>328</t>
  </si>
  <si>
    <t>76764.D04</t>
  </si>
  <si>
    <t xml:space="preserve">Montáž a dodávka hliníkových dvířek, plné,  880x1500mm, kování, zámek, samozavírač - popis viz Výpis dveří ozn. D04</t>
  </si>
  <si>
    <t>104762535</t>
  </si>
  <si>
    <t>329</t>
  </si>
  <si>
    <t>76766.D11-15EW</t>
  </si>
  <si>
    <t>Montáž a dodávka vnitřních dveří 2x500x1970mm, posuvné po stěně, automaticky ovládané, pož. odolnost EW30DP3-C - popis viz Výpis dveří ozn. D11</t>
  </si>
  <si>
    <t>1338503888</t>
  </si>
  <si>
    <t>330</t>
  </si>
  <si>
    <t>76764.D13</t>
  </si>
  <si>
    <t>Montáž a dodávka prosklené stěny 3030x3150mm s 1kř.dveřmi 800x1970mm, EI30DP3-Sm-C - popis viz Výpis dveří ozn. D13</t>
  </si>
  <si>
    <t>-939830844</t>
  </si>
  <si>
    <t>331</t>
  </si>
  <si>
    <t>76789.z01</t>
  </si>
  <si>
    <t>Montáž a dodávka systémové stříšky nad vstupem vel. 3000x950mm - popis viz Zámečnické výrobky ozn. z01</t>
  </si>
  <si>
    <t>1960268847</t>
  </si>
  <si>
    <t>332</t>
  </si>
  <si>
    <t>998767203</t>
  </si>
  <si>
    <t>Přesun hmot procentní pro zámečnické konstrukce v objektech v přes 12 do 24 m</t>
  </si>
  <si>
    <t>-1528083853</t>
  </si>
  <si>
    <t>771</t>
  </si>
  <si>
    <t>Podlahy z dlaždic</t>
  </si>
  <si>
    <t>333</t>
  </si>
  <si>
    <t>771111011</t>
  </si>
  <si>
    <t>Vysátí podkladu před pokládkou dlažby</t>
  </si>
  <si>
    <t>-1745293327</t>
  </si>
  <si>
    <t>334</t>
  </si>
  <si>
    <t>771121011</t>
  </si>
  <si>
    <t>Nátěr penetrační na podlahu</t>
  </si>
  <si>
    <t>783516555</t>
  </si>
  <si>
    <t>335</t>
  </si>
  <si>
    <t>771121022</t>
  </si>
  <si>
    <t>Broušení betonového podkladu před pokládkou dlažby</t>
  </si>
  <si>
    <t>383875263</t>
  </si>
  <si>
    <t>336</t>
  </si>
  <si>
    <t>771274233</t>
  </si>
  <si>
    <t>Montáž obkladů podstupnic z dlaždic keramických hladkých lepených cementovým flexibilním lepidlem v přes 200 do 250 mm</t>
  </si>
  <si>
    <t>-481457872</t>
  </si>
  <si>
    <t>"podkroví podstupnice"1,25*2*2</t>
  </si>
  <si>
    <t>337</t>
  </si>
  <si>
    <t>771474113</t>
  </si>
  <si>
    <t>Montáž soklů z dlaždic keramických rovných lepených cementovým flexibilním lepidlem v přes 90 do 120 mm</t>
  </si>
  <si>
    <t>1520733373</t>
  </si>
  <si>
    <t>"u dlažby mimo kde jsou obklady"(ker-88,251)*1,3</t>
  </si>
  <si>
    <t>"balkony"4,45*6</t>
  </si>
  <si>
    <t>338</t>
  </si>
  <si>
    <t>59761175</t>
  </si>
  <si>
    <t>sokl keramický mrazuvzdorný povrch hladký/matný tl do 10mm výšky přes 90 do 120mm</t>
  </si>
  <si>
    <t>-1028076446</t>
  </si>
  <si>
    <t>487,716*1,1 'Přepočtené koeficientem množství</t>
  </si>
  <si>
    <t>339</t>
  </si>
  <si>
    <t>771574416</t>
  </si>
  <si>
    <t>Montáž podlah keramických hladkých lepených cementovým flexibilním lepidlem přes 9 do 12 ks/m2</t>
  </si>
  <si>
    <t>-535882594</t>
  </si>
  <si>
    <t>"sut"(9,1+3,45+25,31+4,46+7,56+11,48+17,58+6,64+1,23+2,14+7,8+13,56+13,02+12,09+17,92+2,74+13,53+1,35+1,41+1,94+2,13+1,39+1,43+1,18+1,87)*1,03</t>
  </si>
  <si>
    <t>"1np"(21,1+3,3+3,9+1,42+1,41+1,8+2,3+1,11+1,6+1,23+5,15+14,87)*1,03</t>
  </si>
  <si>
    <t>"2np nový strop"(3,64+3,6+3,49+3,6)*1,03</t>
  </si>
  <si>
    <t>"3np nový strop"(3,9+3,5+4,02+3,75+3,9)*1,03</t>
  </si>
  <si>
    <t>"2np bedn.strop"(14,87+30,84+3,86+4,13+1,17+2,73+1,3)*1,03</t>
  </si>
  <si>
    <t>"3np bedn.strop"(14,87+30,84+4,14+1,27+2,72+1,3)*1,03</t>
  </si>
  <si>
    <t>"podkr"(15,54+11,7+1,8+7,64+1,08+1,08+1,1+1,1)*1,03</t>
  </si>
  <si>
    <t>340</t>
  </si>
  <si>
    <t>59761160</t>
  </si>
  <si>
    <t>dlažba keramická slinutá mrazuvzdorná povrch hladký/matný tl do 10mm přes 9 do 12ks/m2</t>
  </si>
  <si>
    <t>2064140929</t>
  </si>
  <si>
    <t>"podstupnice v podkroví"5,0*0,25</t>
  </si>
  <si>
    <t>444,129*1,1 'Přepočtené koeficientem množství</t>
  </si>
  <si>
    <t>341</t>
  </si>
  <si>
    <t>771574436</t>
  </si>
  <si>
    <t>Montáž podlah keramických reliéfních nebo z dekorů lepených cementovým flexibilním lepidlem přes 9 do 12 ks/m2</t>
  </si>
  <si>
    <t>880655011</t>
  </si>
  <si>
    <t>"balkony 1np"3,9+3,9</t>
  </si>
  <si>
    <t>"balkony 2np"3,9+3,9</t>
  </si>
  <si>
    <t>"balkony 3np"3,9+3,9</t>
  </si>
  <si>
    <t>342</t>
  </si>
  <si>
    <t>59761132</t>
  </si>
  <si>
    <t>dlažba keramická slinutá mrazuvzdorná R10/A povrch reliéfní/matný tl do 10mm přes 9 do 12ks/m2</t>
  </si>
  <si>
    <t>468747956</t>
  </si>
  <si>
    <t>23,4*1,1 'Přepočtené koeficientem množství</t>
  </si>
  <si>
    <t>343</t>
  </si>
  <si>
    <t>771591112</t>
  </si>
  <si>
    <t>Izolace pod dlažbu nátěrem nebo stěrkou ve dvou vrstvách</t>
  </si>
  <si>
    <t>-2017569913</t>
  </si>
  <si>
    <t>"sut"(1,23+2,14+7,8+1,35+1,41+2,13+1,18)*1,03</t>
  </si>
  <si>
    <t>"1np"(3,9+1,42+1,41+2,3+1,23)*1,03</t>
  </si>
  <si>
    <t>"2np"(3,64+3,6+3,86+3,49+3,6+4,13+1,17+2,73+1,3)*1,03</t>
  </si>
  <si>
    <t>"3np"(3,9+3,5+4,02+3,75+3,9+4,14+1,27+2,72+1,3)*1,03</t>
  </si>
  <si>
    <t>"podkr"(1,08+1,08)*1,03</t>
  </si>
  <si>
    <t>344</t>
  </si>
  <si>
    <t>771591115</t>
  </si>
  <si>
    <t>Podlahy spárování silikonem</t>
  </si>
  <si>
    <t>-1667050304</t>
  </si>
  <si>
    <t>"balkony"8,9*6</t>
  </si>
  <si>
    <t>345</t>
  </si>
  <si>
    <t>998771203</t>
  </si>
  <si>
    <t>Přesun hmot procentní pro podlahy z dlaždic v objektech v přes 12 do 24 m</t>
  </si>
  <si>
    <t>130264258</t>
  </si>
  <si>
    <t>775</t>
  </si>
  <si>
    <t>Podlahy skládané</t>
  </si>
  <si>
    <t>346</t>
  </si>
  <si>
    <t>775511800</t>
  </si>
  <si>
    <t>Demontáž podlah vlysových lepených s lištami lepenými do suti</t>
  </si>
  <si>
    <t>-731089249</t>
  </si>
  <si>
    <t>347</t>
  </si>
  <si>
    <t>998775203</t>
  </si>
  <si>
    <t>Přesun hmot procentní pro podlahy skládané v objektech v přes 12 do 24 m</t>
  </si>
  <si>
    <t>543898651</t>
  </si>
  <si>
    <t>776</t>
  </si>
  <si>
    <t>Podlahy povlakové</t>
  </si>
  <si>
    <t>348</t>
  </si>
  <si>
    <t>776111112</t>
  </si>
  <si>
    <t>Broušení betonového podkladu povlakových podlah</t>
  </si>
  <si>
    <t>-1497954353</t>
  </si>
  <si>
    <t>349</t>
  </si>
  <si>
    <t>776111311</t>
  </si>
  <si>
    <t>Vysátí podkladu povlakových podlah</t>
  </si>
  <si>
    <t>-447649287</t>
  </si>
  <si>
    <t>350</t>
  </si>
  <si>
    <t>776121321</t>
  </si>
  <si>
    <t>Neředěná penetrace savého podkladu povlakových podlah</t>
  </si>
  <si>
    <t>1219748642</t>
  </si>
  <si>
    <t>351</t>
  </si>
  <si>
    <t>776141121</t>
  </si>
  <si>
    <t>Stěrka podlahová nivelační pro vyrovnání podkladu povlakových podlah pevnosti 30 MPa tl do 3 mm</t>
  </si>
  <si>
    <t>822102840</t>
  </si>
  <si>
    <t>352</t>
  </si>
  <si>
    <t>776201814</t>
  </si>
  <si>
    <t>Demontáž povlakových podlahovin volně položených podlepených páskou</t>
  </si>
  <si>
    <t>-144901547</t>
  </si>
  <si>
    <t>"1np"(14,1+43,3+7,38+11,52+23,0+18,46+15,7+10,46)*1,03</t>
  </si>
  <si>
    <t>"2np"(15,58+46,0+19,56+24,52+20,66+17,25+11,05)*1,03</t>
  </si>
  <si>
    <t>"3np"(15,58+46,89+46,61+21,19+26,64)*1,03</t>
  </si>
  <si>
    <t>353</t>
  </si>
  <si>
    <t>776221111</t>
  </si>
  <si>
    <t>Lepení pásů z PVC standardním lepidlem</t>
  </si>
  <si>
    <t>-1239532964</t>
  </si>
  <si>
    <t>"1np"(9,47+16,96+18,46+43,35+43,6+13,88)*1,03</t>
  </si>
  <si>
    <t>"2np nový strop"(19,29+17,85+19,05+19,06)*1,03</t>
  </si>
  <si>
    <t>"3np nový strop"(19,09+17,4+16,61+19,17+19,17)*1,03</t>
  </si>
  <si>
    <t>"2np bedn.strop"(7,29+20,95+16,55+17,95)*1,03</t>
  </si>
  <si>
    <t>"3np bedn.strop"(7,29+20,82+17,95)*1,03</t>
  </si>
  <si>
    <t>"podkr"(54,4+46,82+52,62)*1,03</t>
  </si>
  <si>
    <t>"přesný typ podlahové krytiny upřesní investor"</t>
  </si>
  <si>
    <t>354</t>
  </si>
  <si>
    <t>28411013</t>
  </si>
  <si>
    <t>PVC vinyl heterogenní protiskluzná tl 2,00mm, nášlapná vrstva 0,70mm, třída zátěže 34/43, otlak do 0,05mm, R11, hořlavost Bfl S1</t>
  </si>
  <si>
    <t>586183702</t>
  </si>
  <si>
    <t>592,302*1,1 'Přepočtené koeficientem množství</t>
  </si>
  <si>
    <t>355</t>
  </si>
  <si>
    <t>776223112</t>
  </si>
  <si>
    <t>Spoj povlakových podlahovin z PVC svařováním za studena</t>
  </si>
  <si>
    <t>-785948376</t>
  </si>
  <si>
    <t>pvc*0,7</t>
  </si>
  <si>
    <t>356</t>
  </si>
  <si>
    <t>776421111</t>
  </si>
  <si>
    <t>Montáž obvodových lišt lepením</t>
  </si>
  <si>
    <t>59893842</t>
  </si>
  <si>
    <t>pvc*1,1</t>
  </si>
  <si>
    <t>357</t>
  </si>
  <si>
    <t>28411008</t>
  </si>
  <si>
    <t>lišta soklová PVC 16x60mm</t>
  </si>
  <si>
    <t>527585235</t>
  </si>
  <si>
    <t>651,532*1,02 'Přepočtené koeficientem množství</t>
  </si>
  <si>
    <t>358</t>
  </si>
  <si>
    <t>776421312</t>
  </si>
  <si>
    <t>Montáž přechodových šroubovaných lišt</t>
  </si>
  <si>
    <t>1537809715</t>
  </si>
  <si>
    <t>"1np"0,9+0,8*4</t>
  </si>
  <si>
    <t>"2np"0,8*8+0,7*6</t>
  </si>
  <si>
    <t>"3np"0,8*8+0,7*6</t>
  </si>
  <si>
    <t>"podkr"0,8*3</t>
  </si>
  <si>
    <t>359</t>
  </si>
  <si>
    <t>55343125</t>
  </si>
  <si>
    <t xml:space="preserve">profil přechodový </t>
  </si>
  <si>
    <t>-1417905042</t>
  </si>
  <si>
    <t>27,7*1,1 'Přepočtené koeficientem množství</t>
  </si>
  <si>
    <t>360</t>
  </si>
  <si>
    <t>998776203</t>
  </si>
  <si>
    <t>Přesun hmot procentní pro podlahy povlakové v objektech v přes 12 do 24 m</t>
  </si>
  <si>
    <t>1586125826</t>
  </si>
  <si>
    <t>781</t>
  </si>
  <si>
    <t>Dokončovací práce - obklady</t>
  </si>
  <si>
    <t>361</t>
  </si>
  <si>
    <t>781121011</t>
  </si>
  <si>
    <t>Nátěr penetrační na stěnu</t>
  </si>
  <si>
    <t>970688429</t>
  </si>
  <si>
    <t>362</t>
  </si>
  <si>
    <t>781131112</t>
  </si>
  <si>
    <t>Izolace pod obklad nátěrem nebo stěrkou ve dvou vrstvách</t>
  </si>
  <si>
    <t>2142336688</t>
  </si>
  <si>
    <t>"koupelny, sprchy"</t>
  </si>
  <si>
    <t>"111"(2,95+2,7)*2*2,1-0,7*1,97*2</t>
  </si>
  <si>
    <t>"306,307,311,314"(1,8+1,8)*2*2,1*4-0,7*1,97*4</t>
  </si>
  <si>
    <t>"309"(1,8+2,2)*2*2,1-0,7*1,97</t>
  </si>
  <si>
    <t>"316-319"(2,3+1,8+0,9+1,3+0,88+1,45+0,9+1,45+0,9+1,45)*2*2,1-0,7*1,97*6</t>
  </si>
  <si>
    <t>"406,407,411,414"(1,8+1,8)*2*2,1*4-0,7*1,97*4</t>
  </si>
  <si>
    <t>"409"(1,8+2,2)*2*2,1-0,7*1,97</t>
  </si>
  <si>
    <t>"416-419"(2,3+1,8+0,9+1,3+0,88+1,45+0,9+1,45+0,9+1,45)*2*2,1-0,7*1,97*6</t>
  </si>
  <si>
    <t>363</t>
  </si>
  <si>
    <t>781472217</t>
  </si>
  <si>
    <t>Montáž obkladů keramických hladkých lepených cementovým flexibilním lepidlem přes 12 do 19 ks/m2</t>
  </si>
  <si>
    <t>-1474276538</t>
  </si>
  <si>
    <t>"109-111"(1,235+1,7+1,15+0,9+2,95+2,7)*2*2,1-0,7*1,97*5</t>
  </si>
  <si>
    <t>"117-120"(1,505+0,9+1,505+0,94+1,175+1,94)*2*2,1-0,7*1,97*3</t>
  </si>
  <si>
    <t>"123"(1,215+1,11)*2*2,1-0,7*1,97</t>
  </si>
  <si>
    <t>"121-122"1,11*2,1*2</t>
  </si>
  <si>
    <t>"207"(2,3+2,0)*2*2,1-0,8*1,97</t>
  </si>
  <si>
    <t>"209-210"(1,5+0,95+1,5+0,94)*2*2,1-0,7*1,97*2</t>
  </si>
  <si>
    <t>"212"(1,1+2,09)*2*2,1-0,7*1,97</t>
  </si>
  <si>
    <t>"215"(1,11+1,11)*2*2,1-0,7*1,97</t>
  </si>
  <si>
    <t>"213,214"(1,11+1,11+0,6+0,45)*2,1</t>
  </si>
  <si>
    <t>"503"(1,1+1,8)*2*2,1-0,7*1,97</t>
  </si>
  <si>
    <t>"508-511"(1,2+0,85+1,2+0,85+1,35+0,85+1,35+0,85)*2*2,1-0,7*1,97*6</t>
  </si>
  <si>
    <t>364</t>
  </si>
  <si>
    <t>59761711</t>
  </si>
  <si>
    <t>obklad keramický nemrazuvzdorný povrch hladký/matný tl do 10mm přes 12 do 19ks/m2</t>
  </si>
  <si>
    <t>-261560236</t>
  </si>
  <si>
    <t>415,652*1,1 'Přepočtené koeficientem množství</t>
  </si>
  <si>
    <t>365</t>
  </si>
  <si>
    <t>781479193X3</t>
  </si>
  <si>
    <t xml:space="preserve">Příplatek k cenám za montáž a dodání všech doplňkových prvků a lišt  dle vybraného výrobce a úprav (proniků) v obkladech</t>
  </si>
  <si>
    <t>1430107213</t>
  </si>
  <si>
    <t>366</t>
  </si>
  <si>
    <t>998781203</t>
  </si>
  <si>
    <t>Přesun hmot procentní pro obklady keramické v objektech v přes 12 do 24 m</t>
  </si>
  <si>
    <t>411260001</t>
  </si>
  <si>
    <t>783</t>
  </si>
  <si>
    <t>Dokončovací práce - nátěry</t>
  </si>
  <si>
    <t>367</t>
  </si>
  <si>
    <t>78321312.1</t>
  </si>
  <si>
    <t>Ošetření konstrukce krovu - očištění, nátěr proti hnilobě a plísni</t>
  </si>
  <si>
    <t>2024221831</t>
  </si>
  <si>
    <t>"předběžná výměra"360,0</t>
  </si>
  <si>
    <t>784</t>
  </si>
  <si>
    <t>Dokončovací práce - malby a tapety</t>
  </si>
  <si>
    <t>368</t>
  </si>
  <si>
    <t>784111011</t>
  </si>
  <si>
    <t>Obroušení podkladu omítnutého v místnostech v do 3,80 m</t>
  </si>
  <si>
    <t>1183439876</t>
  </si>
  <si>
    <t>252,616*0,7+1164,907*0,5</t>
  </si>
  <si>
    <t>369</t>
  </si>
  <si>
    <t>784181101</t>
  </si>
  <si>
    <t>Základní akrylátová jednonásobná bezbarvá penetrace podkladu v místnostech v do 3,80 m</t>
  </si>
  <si>
    <t>1124540137</t>
  </si>
  <si>
    <t>370</t>
  </si>
  <si>
    <t>784211101</t>
  </si>
  <si>
    <t>Dvojnásobné bílé malby ze směsí za mokra výborně oděruvzdorných v místnostech v do 3,80 m</t>
  </si>
  <si>
    <t>584414366</t>
  </si>
  <si>
    <t>"strop omítka"252,616</t>
  </si>
  <si>
    <t>"sdk"524,306+293,82</t>
  </si>
  <si>
    <t>"stěny omítky"(1746,872+1164,907)*1,15</t>
  </si>
  <si>
    <t>"odpočet obklad a nátěr"-obk-378,195</t>
  </si>
  <si>
    <t>371</t>
  </si>
  <si>
    <t>78466.1</t>
  </si>
  <si>
    <t>Omyvatelný nátěr v místnosti v do 3,80 m</t>
  </si>
  <si>
    <t>-1503370044</t>
  </si>
  <si>
    <t>"201"(29,2)*1,5</t>
  </si>
  <si>
    <t>"202"(12,46)*1,5</t>
  </si>
  <si>
    <t>"203-206"(17,1+18,7+26,8+27,1)*1,5</t>
  </si>
  <si>
    <t>"211"(6,5)*1,5</t>
  </si>
  <si>
    <t>"213,14"(1,11*2+0,3*2)*1,5</t>
  </si>
  <si>
    <t>"216"(9,5)*1,5</t>
  </si>
  <si>
    <t>"302"(40,65)*1,5</t>
  </si>
  <si>
    <t>"402"(40,65)*1,5</t>
  </si>
  <si>
    <t>"502"(20,65)*1,5</t>
  </si>
  <si>
    <t>786</t>
  </si>
  <si>
    <t>Dokončovací práce - stínící zařízení</t>
  </si>
  <si>
    <t>372</t>
  </si>
  <si>
    <t>78661.x02-09</t>
  </si>
  <si>
    <t>Montáž a dodávka venkovní hliník. žaluzie, el. pohon, vč. systémového žaluz. boxu - podrobně viz Výpis ostatních výrobků ozn. x02-09</t>
  </si>
  <si>
    <t>-1880290569</t>
  </si>
  <si>
    <t>"x02"2,25*1,9*20</t>
  </si>
  <si>
    <t>"x03"0,75*1,2*3</t>
  </si>
  <si>
    <t>"x04"0,59*1,2*3</t>
  </si>
  <si>
    <t>"x05"1,5*1,8*3</t>
  </si>
  <si>
    <t>"x06"0,88*1,75*3</t>
  </si>
  <si>
    <t>"x07"1,37*1,9*2</t>
  </si>
  <si>
    <t>"x08"0,87*1,9*3</t>
  </si>
  <si>
    <t>"x09"1,5*1,9*2</t>
  </si>
  <si>
    <t>373</t>
  </si>
  <si>
    <t>78661.x10</t>
  </si>
  <si>
    <t>Montáž a dodávka venkovní žaluzie na střešní okno vel. 900x1600mm, el. pohon - podrobně viz Výpis ostatních výrobků ozn. x10</t>
  </si>
  <si>
    <t>-831807235</t>
  </si>
  <si>
    <t>374</t>
  </si>
  <si>
    <t>78661.x19</t>
  </si>
  <si>
    <t>Montáž a dodávka vertikální látkové žaluzie vel. 200x300(výška) cm vč. kolejnice - popis viz Ostatní výrobky ozn. X19</t>
  </si>
  <si>
    <t>-1112197808</t>
  </si>
  <si>
    <t>375</t>
  </si>
  <si>
    <t>998786203</t>
  </si>
  <si>
    <t>Přesun hmot procentní pro stínění a čalounické úpravy v objektech v přes 12 do 24 m</t>
  </si>
  <si>
    <t>-764357812</t>
  </si>
  <si>
    <t>Práce a dodávky M</t>
  </si>
  <si>
    <t>33-M</t>
  </si>
  <si>
    <t>Montáže dopravních zařízení</t>
  </si>
  <si>
    <t>376</t>
  </si>
  <si>
    <t>33001.x01</t>
  </si>
  <si>
    <t>Montáž a dodávka - Osobní trakční výtah TOV 630, 4st, 4 nást., včetně dveří - popis viz Výpis ostatních výrobků ozn. x01</t>
  </si>
  <si>
    <t>1797236888</t>
  </si>
  <si>
    <t>HZS</t>
  </si>
  <si>
    <t>Hodinové zúčtovací sazby</t>
  </si>
  <si>
    <t>377</t>
  </si>
  <si>
    <t>HZS1292</t>
  </si>
  <si>
    <t>Hodinová zúčtovací sazba stavební dělník</t>
  </si>
  <si>
    <t>hod</t>
  </si>
  <si>
    <t>-352952016</t>
  </si>
  <si>
    <t>"neuvedené pomocné a bourací práce, demontáže - předběžně, čerpat dle skutečnosti"400</t>
  </si>
  <si>
    <t>01.2 - Zdravotechnické instalace</t>
  </si>
  <si>
    <t>č.p. 426 v Novém Městě nad Metují</t>
  </si>
  <si>
    <t>HSV - HSV</t>
  </si>
  <si>
    <t xml:space="preserve">    1 -  Zemní práce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</si>
  <si>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</si>
  <si>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</si>
  <si>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</si>
  <si>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</si>
  <si>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</si>
  <si>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</si>
  <si>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</si>
  <si>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</si>
  <si>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</si>
  <si>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Zemní práce</t>
  </si>
  <si>
    <t>132251102</t>
  </si>
  <si>
    <t>Hloubení nezapažených rýh šířky do 800 mm strojně s urovnáním dna do předepsaného profilu a spádu v hornině třídy těžitelnosti I skupiny 3 přes 20 do 50 m3</t>
  </si>
  <si>
    <t>1045558678</t>
  </si>
  <si>
    <t xml:space="preserve">"výkopy pro potrubí"   (100+30+30+30)*0,8*1,5</t>
  </si>
  <si>
    <t>"výkopy nádrže" 5*5*3</t>
  </si>
  <si>
    <t>139001101</t>
  </si>
  <si>
    <t>Příplatek k cenám hloubených vykopávek za ztížení vykopávky v blízkosti podzemního vedení nebo výbušnin pro jakoukoliv třídu horniny</t>
  </si>
  <si>
    <t>1507741463</t>
  </si>
  <si>
    <t>"výkopy pro potrubí - ztížené vykopávky v místě napojení na stávající rozvody"</t>
  </si>
  <si>
    <t>(1,0*1,0*1,5)*5</t>
  </si>
  <si>
    <t>151101101</t>
  </si>
  <si>
    <t>Zřízení příložného pažení a rozepření stěn rýh hl do 2 m</t>
  </si>
  <si>
    <t>-2122708871</t>
  </si>
  <si>
    <t>((100+30+30+30)*1,5)*2</t>
  </si>
  <si>
    <t>151101111</t>
  </si>
  <si>
    <t>Odstranění příložného pažení a rozepření stěn rýh hl do 2 m</t>
  </si>
  <si>
    <t>1202044339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</si>
  <si>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</si>
  <si>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</si>
  <si>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-230742301</t>
  </si>
  <si>
    <t xml:space="preserve">"staveništní přemístění kameniva pro lože a obsypy potrubí (dle kptl. 4)"  53,1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</si>
  <si>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</si>
  <si>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1773004218</t>
  </si>
  <si>
    <t xml:space="preserve">"odvoz přebytečné vytěžené zeminy na skládku (uvažováno do 18km)"  </t>
  </si>
  <si>
    <t xml:space="preserve">"vytěženo celkem"   303</t>
  </si>
  <si>
    <t xml:space="preserve">"odpočet - zemina pro zpětné zásypy"   -53,1</t>
  </si>
  <si>
    <t>167151101</t>
  </si>
  <si>
    <t>Nakládání, skládání a překládání neulehlého výkopku nebo sypaniny strojně nakládání, množství do 100 m3, z horniny třídy těžitelnosti I, skupiny 1 až 3</t>
  </si>
  <si>
    <t>510108799</t>
  </si>
  <si>
    <t xml:space="preserve">"staveništní přemístění kameniva pro lože a obsypy potrubí (dle kptl. 4)"   53,1</t>
  </si>
  <si>
    <t>Poplatek za uložení stavebního odpadu na recyklační skládce (skládkovné) zeminy a kamení zatříděného do Katalogu odpadů pod kódem 17 05 04</t>
  </si>
  <si>
    <t>-1927375019</t>
  </si>
  <si>
    <t xml:space="preserve">"uložení přebytečné vytěžené zeminy na skládce"    53,1*1,800</t>
  </si>
  <si>
    <t>174151101</t>
  </si>
  <si>
    <t>Zásyp sypaninou z jakékoliv horniny strojně s uložením výkopku ve vrstvách se zhutněním jam, šachet, rýh nebo kolem objektů v těchto vykopávkách</t>
  </si>
  <si>
    <t>2053237745</t>
  </si>
  <si>
    <t>"zpětné zásypy vhodnou vytěženou zeminou (minimálně prvních 200mm zásypu provádět z tříděného materiálu ):"</t>
  </si>
  <si>
    <t xml:space="preserve">"vytěženo"   303</t>
  </si>
  <si>
    <t xml:space="preserve">"odpočet - lože a obsypy potrubí z drobného kameniva (dle kptl. 4)"   -53,1</t>
  </si>
  <si>
    <t>359901111</t>
  </si>
  <si>
    <t>Vyčištění stok jakékoliv výšky</t>
  </si>
  <si>
    <t>CS ÚRS 2024 01</t>
  </si>
  <si>
    <t>-2003158814</t>
  </si>
  <si>
    <t>359901212</t>
  </si>
  <si>
    <t>Monitoring stok (kamerový systém) jakékoli výšky stávající kanalizace</t>
  </si>
  <si>
    <t>-933195946</t>
  </si>
  <si>
    <t>382411115</t>
  </si>
  <si>
    <t>Zemní nádrž z polyetylenu PE na dešťovou a splaškovou vodu univerzální samonosná pro běžné zatížení, objemu 6500 l</t>
  </si>
  <si>
    <t>539281004</t>
  </si>
  <si>
    <t>451572111</t>
  </si>
  <si>
    <t>Lože pod potrubí otevřený výkop z kameniva drobného těženého</t>
  </si>
  <si>
    <t>318703951</t>
  </si>
  <si>
    <t xml:space="preserve">"výkopy pro potrubí - lože a obsypy potrubí"   (100+30+30+30)*0,8*0,3+(5*5*0,3)</t>
  </si>
  <si>
    <t>452368211</t>
  </si>
  <si>
    <t>Výztuž podkladních desek, bloků nebo pražců v otevřeném výkopu ze svařovaných sítí typu Kari</t>
  </si>
  <si>
    <t>-2018910959</t>
  </si>
  <si>
    <t>899722112</t>
  </si>
  <si>
    <t>Krytí potrubí z plastů výstražnou fólií z PVC šířky 25 cm</t>
  </si>
  <si>
    <t>CS ÚRS 2022 01</t>
  </si>
  <si>
    <t>-1557735987</t>
  </si>
  <si>
    <t>Trubní vedení</t>
  </si>
  <si>
    <t>871171141</t>
  </si>
  <si>
    <t>Montáž vodovodního potrubí z polyetylenu PE100 RC v otevřeném výkopu svařovaných na tupo SDR 11/PN16 d 40 x 3,7 mm</t>
  </si>
  <si>
    <t>1686409524</t>
  </si>
  <si>
    <t>28613501</t>
  </si>
  <si>
    <t>potrubí vodovodní dvouvrstvé PE100 RC SDR11 40x3,7mm</t>
  </si>
  <si>
    <t>-1017092816</t>
  </si>
  <si>
    <t>30*1,015 "Přepočtené koeficientem množství</t>
  </si>
  <si>
    <t>871260310</t>
  </si>
  <si>
    <t>Montáž kanalizačního potrubí z polypropylenu PP hladkého plnostěnného SN 10 DN 100</t>
  </si>
  <si>
    <t>1957628822</t>
  </si>
  <si>
    <t>28617001</t>
  </si>
  <si>
    <t>trubka kanalizační PP plnostěnná třívrstvá DN 100x1000mm SN10</t>
  </si>
  <si>
    <t>781300632</t>
  </si>
  <si>
    <t>871270310</t>
  </si>
  <si>
    <t>Montáž kanalizačního potrubí z polypropylenu PP hladkého plnostěnného SN 10 DN 125</t>
  </si>
  <si>
    <t>-872789284</t>
  </si>
  <si>
    <t>28617002</t>
  </si>
  <si>
    <t>trubka kanalizační PP plnostěnná třívrstvá DN 125x1000mm SN10</t>
  </si>
  <si>
    <t>804539371</t>
  </si>
  <si>
    <t>871310320</t>
  </si>
  <si>
    <t>Montáž kanalizačního potrubí z polypropylenu PP hladkého plnostěnného SN 12 DN 150</t>
  </si>
  <si>
    <t>-1365591586</t>
  </si>
  <si>
    <t>28617025</t>
  </si>
  <si>
    <t>trubka kanalizační PP plnostěnná třívrstvá DN 150x1000mm SN12</t>
  </si>
  <si>
    <t>1894977309</t>
  </si>
  <si>
    <t>100*1,015 "Přepočtené koeficientem množství</t>
  </si>
  <si>
    <t>877251123</t>
  </si>
  <si>
    <t>Montáž tvarovek na vodovodním plastovém potrubí z polyetylenu PE 100 elektrotvarovek SDR 11/PN16 T-kusů navrtávacích s 360° otočnou odbočkou d 110/40</t>
  </si>
  <si>
    <t>1171274139</t>
  </si>
  <si>
    <t>28614013</t>
  </si>
  <si>
    <t>tvarovka T-kus navrtávací s odbočkou 360° D 110-40mm</t>
  </si>
  <si>
    <t>1469779462</t>
  </si>
  <si>
    <t>879171111</t>
  </si>
  <si>
    <t>Montáž napojení vodovodní přípojky v otevřeném výkopu DN 32</t>
  </si>
  <si>
    <t>514982994</t>
  </si>
  <si>
    <t>891171324</t>
  </si>
  <si>
    <t>Montáž vodovodních armatur na potrubí šoupátek pro domovní přípojky s nástrčnými ISO konci PN16 DN 32</t>
  </si>
  <si>
    <t>-1767810783</t>
  </si>
  <si>
    <t>42221558</t>
  </si>
  <si>
    <t>šoupátko domovní přípojky litinové ISO hrdlo PN16 32x32</t>
  </si>
  <si>
    <t>1735308590</t>
  </si>
  <si>
    <t>175000000002</t>
  </si>
  <si>
    <t>POKLOPY ŠOUPATA ULIČNÍ KANÁL</t>
  </si>
  <si>
    <t>-1969907585</t>
  </si>
  <si>
    <t>348100000000</t>
  </si>
  <si>
    <t>PODKLADOVÁ DESKA UNIVERZÁLNÍ ŠOUPÁTKOVÁ</t>
  </si>
  <si>
    <t>-361508682</t>
  </si>
  <si>
    <t>960120025005</t>
  </si>
  <si>
    <t>ZEMNÍ SOUPRAVY ŠOUPÁTKOVÉ TELESKOPICKÉ 3/4"-2" (2,0-2,5m)</t>
  </si>
  <si>
    <t>336029068</t>
  </si>
  <si>
    <t>894812003</t>
  </si>
  <si>
    <t>Revizní a čistící šachta z polypropylenu PP pro hladké trouby DN 400 šachtové dno (DN šachty / DN trubního vedení) DN 400/150 pravý a levý přítok</t>
  </si>
  <si>
    <t>1969592389</t>
  </si>
  <si>
    <t>894812033</t>
  </si>
  <si>
    <t>Revizní a čistící šachta z polypropylenu PP pro hladké trouby DN 400 roura šachtová korugovaná bez hrdla, světlé hloubky 2000 mm</t>
  </si>
  <si>
    <t>1602080723</t>
  </si>
  <si>
    <t>894812041</t>
  </si>
  <si>
    <t>Revizní a čistící šachta z polypropylenu PP pro hladké trouby DN 400 roura šachtová korugovaná Příplatek k cenám 2031 - 2035 za uříznutí šachtové roury</t>
  </si>
  <si>
    <t>1913758912</t>
  </si>
  <si>
    <t>894812051</t>
  </si>
  <si>
    <t>Revizní a čistící šachta z polypropylenu PP pro hladké trouby DN 400 poklop plastový (pro třídu zatížení) pochůzí (A15)</t>
  </si>
  <si>
    <t>902755891</t>
  </si>
  <si>
    <t>894812502</t>
  </si>
  <si>
    <t>Revizní a čistící šachta z polypropylenu PP pro hladké trouby DN 1000 šachtové dno (DN šachty / DN trubního vedení) DN 1000/160 sběrné 45°, 90°</t>
  </si>
  <si>
    <t>1604887952</t>
  </si>
  <si>
    <t>894812522</t>
  </si>
  <si>
    <t>Revizní a čistící šachta z polypropylenu PP pro hladké trouby DN 1000 roura šachtová korugovaná, světlé hloubky 2 400 mm</t>
  </si>
  <si>
    <t>1793229329</t>
  </si>
  <si>
    <t>894812529</t>
  </si>
  <si>
    <t>Revizní a čistící šachta z polypropylenu PP pro hladké trouby DN 1000 Příplatek k cenám 2431 - 2438 za uříznutí šachtové roury</t>
  </si>
  <si>
    <t>-1372940747</t>
  </si>
  <si>
    <t>894812531</t>
  </si>
  <si>
    <t>Revizní a čistící šachta z polypropylenu PP pro hladké trouby DN 1000 poklop plastový pro třídu zatížení A15 s přechodovým konusem</t>
  </si>
  <si>
    <t>-1354178820</t>
  </si>
  <si>
    <t>894812612</t>
  </si>
  <si>
    <t>Revizní a čistící šachta z polypropylenu PP vyříznutí a utěsnění otvoru ve stěně šachty DN 150</t>
  </si>
  <si>
    <t>-1327591772</t>
  </si>
  <si>
    <t>894812612a</t>
  </si>
  <si>
    <t>Prvek regulační D160 - regulace odtoku ze šachty D1000</t>
  </si>
  <si>
    <t>-360549913</t>
  </si>
  <si>
    <t>899620121</t>
  </si>
  <si>
    <t>Obetonování plastových šachet z polypropylenu betonem prostým v otevřeném výkopu, beton tř. C 12/15</t>
  </si>
  <si>
    <t>35243084</t>
  </si>
  <si>
    <t>899620131</t>
  </si>
  <si>
    <t>Obetonování plastových šachet z polypropylenu betonem prostým v otevřeném výkopu, beton tř. C 16/20</t>
  </si>
  <si>
    <t>1068102516</t>
  </si>
  <si>
    <t>721</t>
  </si>
  <si>
    <t>Zdravotechnika - vnitřní kanalizace</t>
  </si>
  <si>
    <t>721173402</t>
  </si>
  <si>
    <t>Potrubí z trub PVC SN4 svodné (ležaté) DN 125</t>
  </si>
  <si>
    <t>745906917</t>
  </si>
  <si>
    <t>721173403</t>
  </si>
  <si>
    <t>Potrubí z trub PVC SN4 svodné (ležaté) DN 160</t>
  </si>
  <si>
    <t>2008547009</t>
  </si>
  <si>
    <t>721174025</t>
  </si>
  <si>
    <t>Potrubí z trub polypropylenových odpadní (svislé) DN 110</t>
  </si>
  <si>
    <t>-1050148167</t>
  </si>
  <si>
    <t>721174042</t>
  </si>
  <si>
    <t>Potrubí z trub polypropylenových připojovací DN 40</t>
  </si>
  <si>
    <t>-1201084608</t>
  </si>
  <si>
    <t>721174043</t>
  </si>
  <si>
    <t>Potrubí z trub polypropylenových připojovací DN 50</t>
  </si>
  <si>
    <t>985910184</t>
  </si>
  <si>
    <t>721194104</t>
  </si>
  <si>
    <t>Vyměření přípojek na potrubí vyvedení a upevnění odpadních výpustek DN 40</t>
  </si>
  <si>
    <t>1365381703</t>
  </si>
  <si>
    <t>721194105</t>
  </si>
  <si>
    <t>Vyměření přípojek na potrubí vyvedení a upevnění odpadních výpustek DN 50</t>
  </si>
  <si>
    <t>-1525708748</t>
  </si>
  <si>
    <t>721194109</t>
  </si>
  <si>
    <t>Vyměření přípojek na potrubí vyvedení a upevnění odpadních výpustek DN 110</t>
  </si>
  <si>
    <t>360336402</t>
  </si>
  <si>
    <t>721211422</t>
  </si>
  <si>
    <t>Podlahové vpusti se svislým odtokem DN 50/75/110 mřížka nerez 138x138</t>
  </si>
  <si>
    <t>1839129593</t>
  </si>
  <si>
    <t>721226521</t>
  </si>
  <si>
    <t>Zápachové uzávěrky nástěnné (PP) pro pračku a myčku DN 40</t>
  </si>
  <si>
    <t>1886065643</t>
  </si>
  <si>
    <t>721242115</t>
  </si>
  <si>
    <t>Lapače střešních splavenin polypropylenové (PP) s kulovým kloubem na odtoku DN 110</t>
  </si>
  <si>
    <t>369855259</t>
  </si>
  <si>
    <t>721273153</t>
  </si>
  <si>
    <t>Ventilační hlavice z polypropylenu (PP) DN 110</t>
  </si>
  <si>
    <t>-1200952822</t>
  </si>
  <si>
    <t>721274126</t>
  </si>
  <si>
    <t>Ventily přivzdušňovací odpadních potrubí vnitřní DN 110</t>
  </si>
  <si>
    <t>634034800</t>
  </si>
  <si>
    <t>721290111</t>
  </si>
  <si>
    <t>Zkouška těsnosti kanalizace v objektech vodou do DN 125</t>
  </si>
  <si>
    <t>2099780577</t>
  </si>
  <si>
    <t>721290112</t>
  </si>
  <si>
    <t>Zkouška těsnosti kanalizace v objektech vodou DN 150 nebo DN 200</t>
  </si>
  <si>
    <t>-1359006451</t>
  </si>
  <si>
    <t>721910922</t>
  </si>
  <si>
    <t>Pročištění ležatých svodů do DN 300</t>
  </si>
  <si>
    <t>-1038688493</t>
  </si>
  <si>
    <t>998721103</t>
  </si>
  <si>
    <t>Přesun hmot pro vnitřní kanalizaci stanovený z hmotnosti přesunovaného materiálu vodorovná dopravní vzdálenost do 50 m základní v objektech výšky přes 12 do 24 m</t>
  </si>
  <si>
    <t>-1158528617</t>
  </si>
  <si>
    <t>722</t>
  </si>
  <si>
    <t>Zdravotechnika - vnitřní vodovod</t>
  </si>
  <si>
    <t>722130233</t>
  </si>
  <si>
    <t>Potrubí z ocelových trubek pozinkovaných závitových svařovaných běžných DN 25</t>
  </si>
  <si>
    <t>-1856413394</t>
  </si>
  <si>
    <t>722174022</t>
  </si>
  <si>
    <t>Potrubí z plastových trubek z polypropylenu PPR svařovaných polyfúzně PN 20 (SDR 6) D 20 x 3,4</t>
  </si>
  <si>
    <t>1846478005</t>
  </si>
  <si>
    <t>722174023</t>
  </si>
  <si>
    <t>Potrubí z plastových trubek z polypropylenu PPR svařovaných polyfúzně PN 20 (SDR 6) D 25 x 4,2</t>
  </si>
  <si>
    <t>-194151859</t>
  </si>
  <si>
    <t>722174024</t>
  </si>
  <si>
    <t>Potrubí z plastových trubek z polypropylenu PPR svařovaných polyfúzně PN 20 (SDR 6) D 32 x 5,4</t>
  </si>
  <si>
    <t>503582746</t>
  </si>
  <si>
    <t>722174025</t>
  </si>
  <si>
    <t>Potrubí z plastových trubek z polypropylenu PPR svařovaných polyfúzně PN 20 (SDR 6) D 40 x 6,7</t>
  </si>
  <si>
    <t>1048636646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</si>
  <si>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</si>
  <si>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</si>
  <si>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-32669923</t>
  </si>
  <si>
    <t>722182011</t>
  </si>
  <si>
    <t>Podpůrný žlab pro potrubí průměru D 20</t>
  </si>
  <si>
    <t>-288538532</t>
  </si>
  <si>
    <t>722182012</t>
  </si>
  <si>
    <t>Podpůrný žlab pro potrubí průměru D 25</t>
  </si>
  <si>
    <t>-1223320874</t>
  </si>
  <si>
    <t>722182013</t>
  </si>
  <si>
    <t>Podpůrný žlab pro potrubí průměru D 32</t>
  </si>
  <si>
    <t>-800657330</t>
  </si>
  <si>
    <t>722182014</t>
  </si>
  <si>
    <t>Podpůrný žlab pro potrubí průměru D 40</t>
  </si>
  <si>
    <t>1370595660</t>
  </si>
  <si>
    <t>722190401</t>
  </si>
  <si>
    <t>Zřízení přípojek na potrubí vyvedení a upevnění výpustek do DN 25</t>
  </si>
  <si>
    <t>1243220887</t>
  </si>
  <si>
    <t>722190901</t>
  </si>
  <si>
    <t>Opravy ostatní uzavření nebo otevření vodovodního potrubí při opravách včetně vypuštění a napuštění</t>
  </si>
  <si>
    <t>-1467398925</t>
  </si>
  <si>
    <t>722220111</t>
  </si>
  <si>
    <t>Armatury s jedním závitem nástěnky pro výtokový ventil G 1/2"</t>
  </si>
  <si>
    <t>-664307531</t>
  </si>
  <si>
    <t>722220121</t>
  </si>
  <si>
    <t>Armatury s jedním závitem nástěnky pro baterii G 1/2"</t>
  </si>
  <si>
    <t>pár</t>
  </si>
  <si>
    <t>1239165983</t>
  </si>
  <si>
    <t>722221134</t>
  </si>
  <si>
    <t>Armatury s jedním závitem ventily výtokové G 1/2"</t>
  </si>
  <si>
    <t>soubor</t>
  </si>
  <si>
    <t>-1758139859</t>
  </si>
  <si>
    <t>722224115</t>
  </si>
  <si>
    <t>Armatury s jedním závitem kohouty plnicí a vypouštěcí PN 10 G 1/2"</t>
  </si>
  <si>
    <t>791234950</t>
  </si>
  <si>
    <t>722231074</t>
  </si>
  <si>
    <t>Armatury se dvěma závity ventily zpětné mosazné PN 10 do 110°C G 1"</t>
  </si>
  <si>
    <t>-1399687560</t>
  </si>
  <si>
    <t>722231075</t>
  </si>
  <si>
    <t>Armatury se dvěma závity ventily zpětné mosazné PN 10 do 110°C G 5/4"</t>
  </si>
  <si>
    <t>542830827</t>
  </si>
  <si>
    <t>722231222</t>
  </si>
  <si>
    <t>Armatury se dvěma závity ventily pojistné k bojleru mosazné PN 6 do 100°C G 3/4"</t>
  </si>
  <si>
    <t>1326611798</t>
  </si>
  <si>
    <t>722232061</t>
  </si>
  <si>
    <t>Armatury se dvěma závity kulové kohouty PN 42 do 185 °C přímé vnitřní závit s vypouštěním G 1/2"</t>
  </si>
  <si>
    <t>-1437102551</t>
  </si>
  <si>
    <t>722232062</t>
  </si>
  <si>
    <t>Armatury se dvěma závity kulové kohouty PN 42 do 185 °C přímé vnitřní závit s vypouštěním G 3/4"</t>
  </si>
  <si>
    <t>-816306957</t>
  </si>
  <si>
    <t>722232063</t>
  </si>
  <si>
    <t>Armatury se dvěma závity kulové kohouty PN 42 do 185 °C přímé vnitřní závit s vypouštěním G 1"</t>
  </si>
  <si>
    <t>1562145662</t>
  </si>
  <si>
    <t>722232124</t>
  </si>
  <si>
    <t>Armatury se dvěma závity kulové kohouty PN 42 do 185 °C plnoprůtokové vnitřní závit G 1"</t>
  </si>
  <si>
    <t>-2099997025</t>
  </si>
  <si>
    <t>722232125</t>
  </si>
  <si>
    <t>Armatury se dvěma závity kulové kohouty PN 42 do 185 °C plnoprůtokové vnitřní závit G 5/4"</t>
  </si>
  <si>
    <t>2093392884</t>
  </si>
  <si>
    <t>722232503</t>
  </si>
  <si>
    <t>Armatury se dvěma závity potrubní oddělovače vnější závit PN 10 do 65 °C G 1"</t>
  </si>
  <si>
    <t>-1602273807</t>
  </si>
  <si>
    <t>722234265</t>
  </si>
  <si>
    <t>Armatury se dvěma závity filtry mosazný PN 20 do 80 °C G 1"</t>
  </si>
  <si>
    <t>1169182461</t>
  </si>
  <si>
    <t>722250133</t>
  </si>
  <si>
    <t>Požární příslušenství a armatury hydrantový systém s tvarově stálou hadicí celoplechový D 25 x 30 m</t>
  </si>
  <si>
    <t>-528154689</t>
  </si>
  <si>
    <t>722270102</t>
  </si>
  <si>
    <t>Vodoměrové sestavy závitové G 1"</t>
  </si>
  <si>
    <t>-1491768093</t>
  </si>
  <si>
    <t>734220112</t>
  </si>
  <si>
    <t>Ventily regulační závitové vyvažovací přímé bez vypouštění PN 25 do 120°C G 1/2</t>
  </si>
  <si>
    <t>-268940729</t>
  </si>
  <si>
    <t>722290226</t>
  </si>
  <si>
    <t>Zkoušky, proplach a desinfekce vodovodního potrubí zkoušky těsnosti vodovodního potrubí závitového do DN 50</t>
  </si>
  <si>
    <t>214445075</t>
  </si>
  <si>
    <t>722290234</t>
  </si>
  <si>
    <t>Zkoušky, proplach a desinfekce vodovodního potrubí proplach a desinfekce vodovodního potrubí do DN 80</t>
  </si>
  <si>
    <t>-1997422069</t>
  </si>
  <si>
    <t>722290246</t>
  </si>
  <si>
    <t>Zkoušky, proplach a desinfekce vodovodního potrubí zkoušky těsnosti vodovodního potrubí plastového do DN 40</t>
  </si>
  <si>
    <t>356928108</t>
  </si>
  <si>
    <t>998722103</t>
  </si>
  <si>
    <t>Přesun hmot pro vnitřní vodovod stanovený z hmotnosti přesunovaného materiálu vodorovná dopravní vzdálenost do 50 m základní v objektech výšky přes 12 do 24 m</t>
  </si>
  <si>
    <t>-633022517</t>
  </si>
  <si>
    <t>724</t>
  </si>
  <si>
    <t>Zdravotechnika - strojní vybavení</t>
  </si>
  <si>
    <t>724233013</t>
  </si>
  <si>
    <t>Nádoby expanzní tlakové pro rozvody pitné vody s membránou bez pojistného ventilu se závitovým připojením průtočné PN 1,0 o objemu 18 l</t>
  </si>
  <si>
    <t>1636974725</t>
  </si>
  <si>
    <t>732331771</t>
  </si>
  <si>
    <t>Nádoby expanzní tlakové pro topné a chladicí soustavy příslušenství k expanzním nádobám souprava s upínací páskou</t>
  </si>
  <si>
    <t>1610864187</t>
  </si>
  <si>
    <t>732331779</t>
  </si>
  <si>
    <t>Nádoby expanzní tlakové pro topné a chladicí soustavy příslušenství k expanzním nádobám bezpečnostní uzávěr k měření tlaku G 5/4</t>
  </si>
  <si>
    <t>1292038850</t>
  </si>
  <si>
    <t>732421202</t>
  </si>
  <si>
    <t>Čerpadla teplovodní mokroběžná závitová cirkulační pro TUV (elektronicky řízená) PN 10, do 80°C DN přípojky/dopravní výška H (m) - čerpací výkon Q (m3/h) DN 25 / do 4,0 m / 2,2 m3/h</t>
  </si>
  <si>
    <t>880895385</t>
  </si>
  <si>
    <t>734421102</t>
  </si>
  <si>
    <t>Tlakoměry s pevným stonkem a zpětnou klapkou spodní připojení (radiální) tlaku 0-16 bar průměru 63 mm</t>
  </si>
  <si>
    <t>-1779609168</t>
  </si>
  <si>
    <t>734424101</t>
  </si>
  <si>
    <t>Tlakoměry kondenzační smyčky k přivaření, PN 250 do 300°C zahnuté</t>
  </si>
  <si>
    <t>1530995936</t>
  </si>
  <si>
    <t>732211235</t>
  </si>
  <si>
    <t>Nepřímotopné zásobníkové ohřívače TUV stacionární se dvěma teplosměnnými výměníky PN 1,0 MPa/1,0 MPa, t = 95°C/110°C objem zásobníku / v.pl. m2 výměníku 500 l / 0,9 m2/1,9 m2</t>
  </si>
  <si>
    <t>386506337</t>
  </si>
  <si>
    <t>998724103</t>
  </si>
  <si>
    <t>Přesun hmot pro strojní vybavení stanovený z hmotnosti přesunovaného materiálu vodorovná dopravní vzdálenost do 50 m základní v objektech výšky přes 12 do 24 m</t>
  </si>
  <si>
    <t>113035925</t>
  </si>
  <si>
    <t>725</t>
  </si>
  <si>
    <t>Zdravotechnika - zařizovací předměty</t>
  </si>
  <si>
    <t>725112022</t>
  </si>
  <si>
    <t>Zařízení záchodů klozety keramické závěsné na nosné stěny s hlubokým splachováním odpad vodorovný</t>
  </si>
  <si>
    <t>784501784</t>
  </si>
  <si>
    <t>725112023</t>
  </si>
  <si>
    <t>Zařízení záchodů klozety keramické závěsné na nosné stěny s hlubokým splachováním pro handicapované odpad vodorovný</t>
  </si>
  <si>
    <t>1959273763</t>
  </si>
  <si>
    <t>725121001</t>
  </si>
  <si>
    <t>Pisoárové záchodky splachovače automatické bez montážní krabice</t>
  </si>
  <si>
    <t>827287674</t>
  </si>
  <si>
    <t>725121527</t>
  </si>
  <si>
    <t>Pisoárové záchodky keramické automatické s integrovaným napájecím zdrojem</t>
  </si>
  <si>
    <t>-820383107</t>
  </si>
  <si>
    <t>725211617</t>
  </si>
  <si>
    <t>Umyvadla keramická bílá bez výtokových armatur připevněná na stěnu šrouby s krytem na sifon (polosloupem), šířka umyvadla 600 mm</t>
  </si>
  <si>
    <t>1341353474</t>
  </si>
  <si>
    <t>725211681</t>
  </si>
  <si>
    <t>Umyvadla keramická bílá bez výtokových armatur připevněná na stěnu šrouby zdravotní, šířka umyvadla 640 mm</t>
  </si>
  <si>
    <t>1334855820</t>
  </si>
  <si>
    <t>725241112</t>
  </si>
  <si>
    <t>Sprchové vaničky akrylátové čtvercové 900x900 mm</t>
  </si>
  <si>
    <t>52264431</t>
  </si>
  <si>
    <t>725244123</t>
  </si>
  <si>
    <t>Sprchové dveře a zástěny dveře sprchové do niky rámové se skleněnou výplní tl. 5 mm otvíravé dvoukřídlové, na vaničku šířky 900 mm</t>
  </si>
  <si>
    <t>-1524915428</t>
  </si>
  <si>
    <t>725244322</t>
  </si>
  <si>
    <t>Sprchové dveře a zástěny zástěny sprchové do niky bezrámové skleněné tl. 8 mm dveře otvíravé jednokřídlové, na vaničku šířky 900 mm</t>
  </si>
  <si>
    <t>-526617666</t>
  </si>
  <si>
    <t>725244724</t>
  </si>
  <si>
    <t>Sprchové dveře a zástěny zástěny sprchové rohové čtvercové/obdélníkové bezrámové skleněné tl. 8 mm dveře otvíravé jednokřídlové, vstup z čela, na vaničku 900x900 mm</t>
  </si>
  <si>
    <t>-397601984</t>
  </si>
  <si>
    <t>725311121</t>
  </si>
  <si>
    <t>Dřezy bez výtokových armatur jednoduché se zápachovou uzávěrkou nerezové s odkapávací plochou 560x480 mm a miskou</t>
  </si>
  <si>
    <t>-596440288</t>
  </si>
  <si>
    <t>725331111</t>
  </si>
  <si>
    <t>Výlevky bez výtokových armatur a splachovací nádrže keramické se sklopnou plastovou mřížkou stojící, výšky 460 mm</t>
  </si>
  <si>
    <t>-2024896336</t>
  </si>
  <si>
    <t>725331113</t>
  </si>
  <si>
    <t>Výlevky bez výtokových armatur a splachovací nádrže keramické se sklopnou plastovou mřížkou závěsné, výšky 700 mm</t>
  </si>
  <si>
    <t>-1248426020</t>
  </si>
  <si>
    <t>725821312</t>
  </si>
  <si>
    <t>Baterie dřezové nástěnné pákové s otáčivým kulatým ústím a délkou ramínka 300 mm</t>
  </si>
  <si>
    <t>-577276343</t>
  </si>
  <si>
    <t>725822613</t>
  </si>
  <si>
    <t>Baterie umyvadlové stojánkové pákové s výpustí</t>
  </si>
  <si>
    <t>972121937</t>
  </si>
  <si>
    <t>725841333</t>
  </si>
  <si>
    <t>Baterie sprchové podomítkové (zápustné) s přepínačem a pevnou sprchou</t>
  </si>
  <si>
    <t>391339524</t>
  </si>
  <si>
    <t>725861102</t>
  </si>
  <si>
    <t>Zápachové uzávěrky zařizovacích předmětů pro umyvadla DN 40</t>
  </si>
  <si>
    <t>1994926337</t>
  </si>
  <si>
    <t>725862103</t>
  </si>
  <si>
    <t>Zápachové uzávěrky zařizovacích předmětů pro dřezy DN 40/50</t>
  </si>
  <si>
    <t>1664820802</t>
  </si>
  <si>
    <t>725865312</t>
  </si>
  <si>
    <t>Zápachové uzávěrky zařizovacích předmětů pro vany sprchových koutů s kulovým kloubem na odtoku DN 40/50 a odpadním ventilem</t>
  </si>
  <si>
    <t>-1308934838</t>
  </si>
  <si>
    <t>725865411</t>
  </si>
  <si>
    <t>Zápachové uzávěrky zařizovacích předmětů pro pisoáry DN 32/40</t>
  </si>
  <si>
    <t>-69583237</t>
  </si>
  <si>
    <t>725980122</t>
  </si>
  <si>
    <t>Dvířka 15/20</t>
  </si>
  <si>
    <t>-482527609</t>
  </si>
  <si>
    <t>998725103</t>
  </si>
  <si>
    <t>Přesun hmot pro zařizovací předměty stanovený z hmotnosti přesunovaného materiálu vodorovná dopravní vzdálenost do 50 m základní v objektech výšky přes 12 do 24 m</t>
  </si>
  <si>
    <t>1596814131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</si>
  <si>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</si>
  <si>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</si>
  <si>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</si>
  <si>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</si>
  <si>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-217140318</t>
  </si>
  <si>
    <t>726131041</t>
  </si>
  <si>
    <t>Předstěnové instalační systémy do lehkých stěn s kovovou konstrukcí pro závěsné klozety ovládání zepředu, stavební výšky 1120 mm</t>
  </si>
  <si>
    <t>-844265076</t>
  </si>
  <si>
    <t>726191002</t>
  </si>
  <si>
    <t>Ostatní příslušenství instalačních systémů souprava pro předstěnovou montáž</t>
  </si>
  <si>
    <t>1989381130</t>
  </si>
  <si>
    <t>726191011</t>
  </si>
  <si>
    <t>Ostatní příslušenství instalačních systémů montáž ovládacích tlačítek k WC</t>
  </si>
  <si>
    <t>978783583</t>
  </si>
  <si>
    <t>55281792</t>
  </si>
  <si>
    <t>tlačítko pro ovládání WC zepředu, chrom, Stop splachování, 246x164mm</t>
  </si>
  <si>
    <t>-613620044</t>
  </si>
  <si>
    <t>998726113</t>
  </si>
  <si>
    <t>Přesun hmot pro instalační prefabrikáty stanovený z hmotnosti přesunovaného materiálu vodorovná dopravní vzdálenost do 50 m základní v objektech výšky přes 12 m do 24 m</t>
  </si>
  <si>
    <t>-275283409</t>
  </si>
  <si>
    <t>HZS2212</t>
  </si>
  <si>
    <t>Hodinové zúčtovací sazby profesí PSV provádění stavebních instalací instalatér odborný</t>
  </si>
  <si>
    <t>512</t>
  </si>
  <si>
    <t>1227048398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</si>
  <si>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</si>
  <si>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</si>
  <si>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</si>
  <si>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</si>
  <si>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</si>
  <si>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</si>
  <si>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CS ÚRS 2018 01</t>
  </si>
  <si>
    <t>1024</t>
  </si>
  <si>
    <t>658460006</t>
  </si>
  <si>
    <t>013254000</t>
  </si>
  <si>
    <t>Dokumentace skutečného provedení stavby</t>
  </si>
  <si>
    <t>-1993489735</t>
  </si>
  <si>
    <t>013254999</t>
  </si>
  <si>
    <t>Vytýčení stávajících inženýrských sítí</t>
  </si>
  <si>
    <t>815037571</t>
  </si>
  <si>
    <t>VRN3</t>
  </si>
  <si>
    <t>Zařízení staveniště</t>
  </si>
  <si>
    <t>034103000</t>
  </si>
  <si>
    <t>Oplocení staveniště</t>
  </si>
  <si>
    <t>kpt</t>
  </si>
  <si>
    <t>795559457</t>
  </si>
  <si>
    <t>034303000</t>
  </si>
  <si>
    <t>Dopravní značení na staveništi - 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</si>
  <si>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120336362</t>
  </si>
  <si>
    <t>01.3 - Vytápění</t>
  </si>
  <si>
    <t xml:space="preserve">Ceny jsou převzaty z ceníků velkoobchodů a dle nabídek dodavatelů.					 Ceny jsou platné ke dni zpracování této PD a neobsahují DPH!					 Ceny oběhových čerpadel jsou přepočteny z Euro kurzem 25,- Kč/Euro!					 Ceny materiálu od různých dodavatelů se mohou lišit!							 Výčet skutečně použitého materiálu se může v některých podrobnostech lišit. V případě záměny materiálů nesmí v žádném případě dojít ke zhoršení parametrů skutečně použitého materiálu oproti navrženému. 			 Konkrétní výrobky budou upřesněny v dalším stupni PD!					 </t>
  </si>
  <si>
    <t>D1 - Dodávka</t>
  </si>
  <si>
    <t>D2 - Montáže</t>
  </si>
  <si>
    <t>D3 - Zkoušky zařízení dle ČSN 06 0310</t>
  </si>
  <si>
    <t>D4 - Tepelné izolace</t>
  </si>
  <si>
    <t>D5 - Protipožární ucpávky</t>
  </si>
  <si>
    <t>D6 - Elektroinstalace</t>
  </si>
  <si>
    <t>D1</t>
  </si>
  <si>
    <t>Dodávka</t>
  </si>
  <si>
    <t>Pol33</t>
  </si>
  <si>
    <t>Plynový nástěnný kondenzační kotel, palivo zemní plyn, výkon kotle 5,5 - 35,2 kW při spádu 50/30 °C (5 - 33,6 kW při spádu 80/60 °C), sezónní účinnost dle Erp min. 94 %, výměník Al-Si, integrovaný předsměšovací hořák, normovaný emisní faktor dle EN 15502 - NOx 50 mg/kWh, připojovací tlak plynu 17-25 mbar, maximální výstupní teplota až 82 °C, max. provozní tlak 3 bar, elektrický příkon s oběhovým čerpadlem max. 124 W, vč. vypouštěcí sady se sifonem</t>
  </si>
  <si>
    <t>kpl</t>
  </si>
  <si>
    <t>Pol34</t>
  </si>
  <si>
    <t>Regulace - regulace kotle včetně čidla do HVDT, ekvitermní regulátor s venkovním čidlem, 3x regulátor směšovaného okruhu a řízení ohřevu TeV vč. sady s čidlem TeV</t>
  </si>
  <si>
    <t>Pol35</t>
  </si>
  <si>
    <t>Kaskádový odvod spalin DN 110, adaptér pro paralelní odkouření a pro přechod koncentrického systému 80/125 na dělený 2 x 80, potrubí pro přívod vzduchu pro spalování DN 80 vedené na fasádu a potřebnýcj prvků - před objednáním upřesnit jednotlivé díly odkouření, odvodu spalin a sání vzduchu</t>
  </si>
  <si>
    <t>Pol36</t>
  </si>
  <si>
    <t xml:space="preserve">Zásobníkový smaltovaný ohřívač TeV o objemu 200 litrů s výměníkem o ploše 0,9 m2, trvalý výkon 25 kW při výstupní teplotě   vody 60 °C a teplotě SV 10 °C, průměr 600 mm, výška 1550 mm, včetně tepelné izolace</t>
  </si>
  <si>
    <t>Pol37</t>
  </si>
  <si>
    <t>Hydraulický vyrovnávač dynamických tlaků, velikost 80/120 mm, výška 610 mm, max. průtok 5,0 l/h, připojovací hrdla 4x DN 40, včetně jímky pro čidlo, vypouštění, závěsné konzoly a tepelné izolace</t>
  </si>
  <si>
    <t>Pol38</t>
  </si>
  <si>
    <t>Úprava vody - demineralizační sada s patronou s kapacitou 16000 l x°dH, náhradní náplň 14 l, připojovací sestavu</t>
  </si>
  <si>
    <t>Pol39</t>
  </si>
  <si>
    <t>Kombinovaný rozdělovač - sběrač, modul 100 mm, délka 1450 mm, 10 hrdel, vč. nátěru, konzol a tepelné izolace</t>
  </si>
  <si>
    <t>Pol40</t>
  </si>
  <si>
    <t>Tlaková expanzní nádoba s membránou (přetlak 600 kPa), objem 80 litrů</t>
  </si>
  <si>
    <t>Pol41</t>
  </si>
  <si>
    <t>Uzavírací armatura se zajištěním pro tlakovou nádobu DN 25</t>
  </si>
  <si>
    <t>Pol42</t>
  </si>
  <si>
    <t>Teplovodní oběhové čerpadlo s proměnnými otáčkami DN 25, průtok 741 kg/h, tlak 27,4 kPa (příkon 40 W, 230 V, 50 Hz), minimální dopravní výška 0,5 m</t>
  </si>
  <si>
    <t>Pol43</t>
  </si>
  <si>
    <t>Teplovodní oběhové čerpadlo s proměnnými otáčkami DN 25, průtok 1164 kg/h, tlak 27,5 kPa (příkon 40 W, 230 V, 50 Hz), minimální dopravní výška 0,5 m</t>
  </si>
  <si>
    <t>Pol44</t>
  </si>
  <si>
    <t>Teplovodní oběhové čerpadlo s proměnnými otáčkami DN 25, průtok 841 kg/h, tlak 19,5 kPa (příkon 20 W, 230 V, 50 Hz), minimální dopravní výška 0,5 m</t>
  </si>
  <si>
    <t>Pol45</t>
  </si>
  <si>
    <t>Teplovodní oběhové čerpadlo s proměnnými otáčkami DN 25, průtok 1290 kg/h, tlak 12,9 kPa (příkon 20 W, 230 V, 50 Hz), minimální dopravní výška 0,5 m</t>
  </si>
  <si>
    <t>Pol46</t>
  </si>
  <si>
    <t>Trojcestný směšovací ventil, DN 20, kvs = 4,0 m3/h</t>
  </si>
  <si>
    <t>Pol47</t>
  </si>
  <si>
    <t>Trojcestný směšovací ventil, DN 20, kvs = 6,3 m3/h</t>
  </si>
  <si>
    <t>Pol48</t>
  </si>
  <si>
    <t>Pohon k trojcestnému směšovacímu ventilu (specifikace pohonu dle požadavku dodaného regulačního systému)</t>
  </si>
  <si>
    <t>Pol49</t>
  </si>
  <si>
    <t>Kulový uzávěr do 120 °C, G1"</t>
  </si>
  <si>
    <t>Pol50</t>
  </si>
  <si>
    <t>Kulový uzávěr do 120 °C, G5/4"</t>
  </si>
  <si>
    <t>Pol51</t>
  </si>
  <si>
    <t>Kulový uzávěr do 120 °C, G2"</t>
  </si>
  <si>
    <t>Pol52</t>
  </si>
  <si>
    <t>Kulový kohout s vyměnitelným válcovým filtrem (porozita nerez. sítka ø 700 µm), DN 25, do 100 °C, PN 16, Kvs 14,5 m3/h</t>
  </si>
  <si>
    <t>Pol53</t>
  </si>
  <si>
    <t>Kulový kohout s vyměnitelným válcovým filtrem (porozita nerez. sítka ø 700 µm), DN 32, do 100 °C, PN 16, Kvs 20 m3/h</t>
  </si>
  <si>
    <t>Pol54</t>
  </si>
  <si>
    <t>Filtr závitový s nerezovým sítkem (porozita nerez. sítka ø 400 µm), do 80 °C, PN 20, DN 25, Kvs 11,08 m3/h</t>
  </si>
  <si>
    <t>Pol55</t>
  </si>
  <si>
    <t>Filtr závitový s nerezovým sítkem (porozita nerez. sítka ø 500 µm), do 80 °C, PN 20, DN 32, Kvs 17,0 m3/h</t>
  </si>
  <si>
    <t>Pol56</t>
  </si>
  <si>
    <t>Zpětný ventil mosazný s uzavírací clonou a pružinou, DN 25, do 90 °C, PN 15, Kvs 4,50 m3/h</t>
  </si>
  <si>
    <t>Pol57</t>
  </si>
  <si>
    <t>Zpětný ventil mosazný s uzavírací clonou a pružinou, DN 32, do 90 °C, PN 15, Kvs 7,50 m3/h</t>
  </si>
  <si>
    <t>Pol58</t>
  </si>
  <si>
    <t xml:space="preserve">Připojovací armatura s integrovaným přednastavitelným ventilem, rohová,  Kvs=0,57 m3/h, DN 15</t>
  </si>
  <si>
    <t>Pol59</t>
  </si>
  <si>
    <t>Kryt ventilu připojovací armatury s integrovaným ventilem</t>
  </si>
  <si>
    <t>Pol60</t>
  </si>
  <si>
    <t xml:space="preserve">Radiátorový ventil s přednastavením, přímý,  Kvs=0,90 m3/h, DN 15</t>
  </si>
  <si>
    <t>Pol61</t>
  </si>
  <si>
    <t xml:space="preserve">Radiátorové šroubení  přednastavitelné s uzavíráním a vypouštěním, přímé, Kvs=2,5 m3/h, DN 15</t>
  </si>
  <si>
    <t>Pol62</t>
  </si>
  <si>
    <t>Dvojité radiátorové šroubení s možností uzavření, rohové, DN 15, Kvs= 1,4 m3/h</t>
  </si>
  <si>
    <t>Pol63</t>
  </si>
  <si>
    <t>Dvojité radiátorové šroubení s možností uzavření, přímé, DN 15, Kvs= 1,4 m3/h</t>
  </si>
  <si>
    <t>Pol64</t>
  </si>
  <si>
    <t>Termostatická hlavice s vestavěným čidlem, protimrazovou ochranou a s převlečnou maticí pro otopná tělesa s integrovaným ventilem</t>
  </si>
  <si>
    <t>Pol65</t>
  </si>
  <si>
    <t>Termostatická hlavice s vestavěným čidlem a paroplynovou náplní čidla, protimrazovou ochranou a s převlečnou maticí pro radiátorový ventil</t>
  </si>
  <si>
    <t>Pol66</t>
  </si>
  <si>
    <t>Přechodové svěrné šroubení pro připojení otopných těles pr. 15x1- G 1/2"</t>
  </si>
  <si>
    <t>Pol67</t>
  </si>
  <si>
    <t>Přechodové svěrné šroubení pro připojení otopných těles pr. 16x2- G 1/2"</t>
  </si>
  <si>
    <t>Pol68</t>
  </si>
  <si>
    <t>Vypouštěcí kohout DN 15</t>
  </si>
  <si>
    <t>Pol69</t>
  </si>
  <si>
    <t>Automatický odvzdušňovací ventil DN 15</t>
  </si>
  <si>
    <t>Pol70</t>
  </si>
  <si>
    <t>Manometr deformační včetně manometrického kohoutu a smyčky, 0 až 400 kPa</t>
  </si>
  <si>
    <t>Pol71</t>
  </si>
  <si>
    <t>Teploměr bimetalový do jímky, 0 až 120 °C</t>
  </si>
  <si>
    <t>Pol72</t>
  </si>
  <si>
    <t>Potrubí měděné (včetně 10% na prořez) - průměr 15x1</t>
  </si>
  <si>
    <t>Pol73</t>
  </si>
  <si>
    <t>Potrubí měděné (včetně 10% na prořez) - průměr 18x1</t>
  </si>
  <si>
    <t>Pol74</t>
  </si>
  <si>
    <t>Potrubí měděné (včetně 10% na prořez) - průměr 22x1</t>
  </si>
  <si>
    <t>Pol75</t>
  </si>
  <si>
    <t>Potrubí měděné (včetně 10% na prořez) - průměr 28x1</t>
  </si>
  <si>
    <t>Pol76</t>
  </si>
  <si>
    <t>Potrubí měděné (včetně 10% na prořez) - průměr 35x1,2</t>
  </si>
  <si>
    <t>Pol77</t>
  </si>
  <si>
    <t>Potrubí měděné (včetně 10% na prořez) - průměr 42x1,2</t>
  </si>
  <si>
    <t>Pol78</t>
  </si>
  <si>
    <t>Potrubí měděné (včetně 10% na prořez) - průměr 54x1,5</t>
  </si>
  <si>
    <t>Pol79</t>
  </si>
  <si>
    <t>- fitinky dle specifikace dodavatele</t>
  </si>
  <si>
    <t>Pol80</t>
  </si>
  <si>
    <t>Potrubí vícevrstvé plastohliníkové (včetně 10% na prořez) - průměr 16x2</t>
  </si>
  <si>
    <t>Pol81</t>
  </si>
  <si>
    <t>Potrubí vícevrstvé plastohliníkové (včetně 10% na prořez) - průměr 20x2</t>
  </si>
  <si>
    <t>Pol82</t>
  </si>
  <si>
    <t>Potrubí vícevrstvé plastohliníkové (včetně 10% na prořez) - průměr 26x3</t>
  </si>
  <si>
    <t>Pol83</t>
  </si>
  <si>
    <t>Pol84</t>
  </si>
  <si>
    <t>Návarky na čidla regulace, specifikace dle profese MaR</t>
  </si>
  <si>
    <t>Pol85</t>
  </si>
  <si>
    <t>Upevnění potrubí, dle specifikace dodavatele (typový upevňovací materiál)</t>
  </si>
  <si>
    <t>Pol86</t>
  </si>
  <si>
    <t xml:space="preserve">Ocelová desková tělesa s bočním připojením, včetně upevňovacích prvků:   11 -300x400, výkon 220 W při 75/65/20 °C</t>
  </si>
  <si>
    <t>Pol87</t>
  </si>
  <si>
    <t xml:space="preserve">Ocelová desková tělesa s bočním připojením, včetně upevňovacích prvků:   11 -500x400, výkon 343 W při 75/65/20 °C</t>
  </si>
  <si>
    <t>Pol88</t>
  </si>
  <si>
    <t xml:space="preserve">Ocelová desková tělesa s bočním připojením, včetně upevňovacích prvků:  11 -600x400, výkon 401 W při 75/65/20 °C</t>
  </si>
  <si>
    <t>Pol89</t>
  </si>
  <si>
    <t xml:space="preserve">Ocelová desková tělesa s bočním připojením, včetně upevňovacích prvků:  11 -900x400, výkon 558 W při 75/65/20 °C</t>
  </si>
  <si>
    <t>Pol90</t>
  </si>
  <si>
    <t xml:space="preserve">Ocelová desková tělesa s bočním připojením, včetně upevňovacích prvků:  11 -900x500, výkon 697 W při 75/65/20 °C</t>
  </si>
  <si>
    <t>Pol91</t>
  </si>
  <si>
    <t xml:space="preserve">Ocelová desková tělesa s bočním připojením, včetně upevňovacích prvků:  11 -900x1400, výkon 1952 W při 75/65/20 °C</t>
  </si>
  <si>
    <t>Pol92</t>
  </si>
  <si>
    <t xml:space="preserve">Ocelová desková tělesa s bočním připojením, včetně upevňovacích prvků:  21 -900x900, výkon 1579 W při 75/65/20 °C</t>
  </si>
  <si>
    <t>Pol93</t>
  </si>
  <si>
    <t xml:space="preserve">Ocelová desková tělesa s bočním připojením, včetně upevňovacích prvků:  22 -900x1000, výkon 2313 W při 75/65/20 °C</t>
  </si>
  <si>
    <t>Pol94</t>
  </si>
  <si>
    <t xml:space="preserve">Ocelová desková tělesa se spodním středovým připojením a s integrovaným ventilem (Kvs= 1,43 m3/h), termostat. hlavice vpravo, včetně upevňovacích prvků:  11 -300x400, výkon 213 W při 75/65/20 °C</t>
  </si>
  <si>
    <t>Pol95</t>
  </si>
  <si>
    <t xml:space="preserve">Ocelová desková tělesa se spodním středovým připojením a s integrovaným ventilem (Kvs= 1,43 m3/h), termostat. hlavice vpravo, včetně upevňovacích prvků:  11 -400x400, výkon 273 W při 75/65/20 °C</t>
  </si>
  <si>
    <t>Pol96</t>
  </si>
  <si>
    <t xml:space="preserve">Ocelová desková tělesa se spodním středovým připojením a s integrovaným ventilem (Kvs= 1,43 m3/h), termostat. hlavice vpravo, včetně upevňovacích prvků:  11 -500x400, výkon 332 W při 75/65/20 °C</t>
  </si>
  <si>
    <t>Pol97</t>
  </si>
  <si>
    <t xml:space="preserve">Ocelová desková tělesa se spodním středovým připojením a s integrovaným ventilem (Kvs= 1,43 m3/h), termostat. hlavice vpravo, včetně upevňovacích prvků:  11 -500x500, výkon 416 W při 75/65/20 °C</t>
  </si>
  <si>
    <t>Pol98</t>
  </si>
  <si>
    <t xml:space="preserve">Ocelová desková tělesa se spodním středovým připojením a s integrovaným ventilem (Kvs= 1,43 m3/h), termostat. hlavice vpravo, včetně upevňovacích prvků:  22 -500x600, výkon 868 W při 75/65/20 °C</t>
  </si>
  <si>
    <t>Pol99</t>
  </si>
  <si>
    <t xml:space="preserve">Ocelová desková tělesa se spodním středovým připojením a s integrovaným ventilem (Kvs= 1,43 m3/h), termostat. hlavice vpravo, včetně upevňovacích prvků:  11 -600x400, výkon 392 W při 75/65/20 °C</t>
  </si>
  <si>
    <t>Pol100</t>
  </si>
  <si>
    <t xml:space="preserve">Ocelová desková tělesa se spodním středovým připojením a s integrovaným ventilem (Kvs= 1,43 m3/h), termostat. hlavice vpravo, včetně upevňovacích prvků:  11 -600x500, výkon 490 W při 75/65/20 °C</t>
  </si>
  <si>
    <t>Pol101</t>
  </si>
  <si>
    <t xml:space="preserve">Ocelová desková tělesa se spodním středovým připojením a s integrovaným ventilem (Kvs= 1,43 m3/h), termostat. hlavice vpravo, včetně upevňovacích prvků:  11 -600x600, výkon 587 W při 75/65/20 °C</t>
  </si>
  <si>
    <t>Pol102</t>
  </si>
  <si>
    <t xml:space="preserve">Ocelová desková tělesa se spodním středovým připojením a s integrovaným ventilem (Kvs= 1,43 m3/h), termostat. hlavice vpravo, včetně upevňovacích prvků:  11 -600x700, výkon 685 W při 75/65/20 °C</t>
  </si>
  <si>
    <t>Pol103</t>
  </si>
  <si>
    <t xml:space="preserve">Ocelová desková tělesa se spodním středovým připojením a s integrovaným ventilem (Kvs= 1,43 m3/h), termostat. hlavice vpravo, včetně upevňovacích prvků:  11 -600x800, výkon 783 W při 75/65/20 °C</t>
  </si>
  <si>
    <t>Pol104</t>
  </si>
  <si>
    <t xml:space="preserve">Ocelová desková tělesa se spodním středovým připojením a s integrovaným ventilem (Kvs= 1,43 m3/h), termostat. hlavice vpravo, včetně upevňovacích prvků:  11 -600x900, výkon 881 W při 75/65/20 °C</t>
  </si>
  <si>
    <t>Pol105</t>
  </si>
  <si>
    <t xml:space="preserve">Ocelová desková tělesa se spodním středovým připojením a s integrovaným ventilem (Kvs= 1,43 m3/h), termostat. hlavice vpravo, včetně upevňovacích prvků:  11 -600x1000, výkon 979 W při 75/65/20 °C</t>
  </si>
  <si>
    <t>Pol106</t>
  </si>
  <si>
    <t xml:space="preserve">Ocelová desková tělesa se spodním středovým připojením a s integrovaným ventilem (Kvs= 1,43 m3/h), termostat. hlavice vpravo, včetně upevňovacích prvků:  11 -600x1100, výkon 1077 W při 75/65/20 °C</t>
  </si>
  <si>
    <t>Pol107</t>
  </si>
  <si>
    <t xml:space="preserve">Ocelová desková tělesa se spodním středovým připojením a s integrovaným ventilem (Kvs= 1,43 m3/h), termostat. hlavice vpravo, včetně upevňovacích prvků:  11 -600x1200, výkon 1175 W při 75/65/20 °C</t>
  </si>
  <si>
    <t>Pol108</t>
  </si>
  <si>
    <t xml:space="preserve">Ocelová desková tělesa se spodním středovým připojením a s integrovaným ventilem (Kvs= 1,43 m3/h), termostat. hlavice vpravo, včetně upevňovacích prvků:  21 -600x1000, výkon 1294 W při 75/65/20 °C</t>
  </si>
  <si>
    <t>Pol109</t>
  </si>
  <si>
    <t xml:space="preserve">Ocelová desková tělesa se spodním středovým připojením a s integrovaným ventilem (Kvs= 1,43 m3/h), termostat. hlavice vpravo, včetně upevňovacích prvků:  11 -700x400, výkon 452 W při 75/65/20 °C</t>
  </si>
  <si>
    <t>Pol110</t>
  </si>
  <si>
    <t xml:space="preserve">Ocelová desková tělesa se spodním středovým připojením a s integrovaným ventilem (Kvs= 1,43 m3/h), termostat. hlavice vpravo, včetně upevňovacích prvků:  21 -900x400, výkon 721 W při 75/65/20 °C</t>
  </si>
  <si>
    <t>Pol111</t>
  </si>
  <si>
    <t xml:space="preserve">Ocelová desková tělesa se spodním středovým připojením a s integrovaným ventilem (Kvs= 1,43 m3/h), termostat. hlavice vpravo, včetně upevňovacích prvků:  21 -900x1000, výkon 1802 W při 75/65/20 °C</t>
  </si>
  <si>
    <t>Pol112</t>
  </si>
  <si>
    <t xml:space="preserve">Ocelová desková tělesa se spodním středovým připojením a s integrovaným ventilem (Kvs= 1,43 m3/h), termostat. hlavice vpravo, včetně upevňovacích prvků:  22 -900x1600, výkon 3736 W při 75/65/20 °C</t>
  </si>
  <si>
    <t>Pol113</t>
  </si>
  <si>
    <t xml:space="preserve">Ocelová desková tělesa se spodním středovým připojením a s integrovaným ventilem (Kvs= 1,43 m3/h), termostat. hlavice vlevo, včetně upevňovacích prvků:  11 -900x400, výkon 573 W při 75/65/20 °C</t>
  </si>
  <si>
    <t>Pol114</t>
  </si>
  <si>
    <t xml:space="preserve">Trubkové otopné těleso zaoblené se spodním středovým připojením (včetně upevňovacích prvků):  výška 700 mm, šířka 450 mm, výkon 255 W při 75/65/20 °C</t>
  </si>
  <si>
    <t>Pol115</t>
  </si>
  <si>
    <t xml:space="preserve">Trubkové otopné těleso zaoblené se spodním středovým připojením (včetně upevňovacích prvků):  výška 1220 mm, šířka 500 mm, výkon 507 W při 75/65/20 °C</t>
  </si>
  <si>
    <t>Pol116</t>
  </si>
  <si>
    <t xml:space="preserve">Trubkové otopné těleso zaoblené se spodním středovým připojením (včetně upevňovacích prvků):  výška 1820 mm, šířka 600 mm, výkon 1166 W při 75/65/20 °C</t>
  </si>
  <si>
    <t>Pol117</t>
  </si>
  <si>
    <t>Voda pro naplnění otopné soustavy, složení bude odpovídat požadavkům výrobců zařízení, které přijde do styku s otopnou vodou, případně ČSN 07 7401</t>
  </si>
  <si>
    <t>D2</t>
  </si>
  <si>
    <t>Montáže</t>
  </si>
  <si>
    <t>Pol118</t>
  </si>
  <si>
    <t>Demontáž stávajícího otopného systému</t>
  </si>
  <si>
    <t>Pol119</t>
  </si>
  <si>
    <t>Montáž kotlů a odkouření</t>
  </si>
  <si>
    <t>Pol120</t>
  </si>
  <si>
    <t>Montáž ohřevu TeV</t>
  </si>
  <si>
    <t>Pol121</t>
  </si>
  <si>
    <t>Napuštění otopné soustavy</t>
  </si>
  <si>
    <t>Pol122</t>
  </si>
  <si>
    <t>Propláchnutí otopné soustavy</t>
  </si>
  <si>
    <t>Pol123</t>
  </si>
  <si>
    <t>Uvedení technologií do provozu</t>
  </si>
  <si>
    <t>Pol124</t>
  </si>
  <si>
    <t>Montáž+režie (cca 30% z celkové ceny materiálu ÚT)</t>
  </si>
  <si>
    <t>Pol125</t>
  </si>
  <si>
    <t>Pol126</t>
  </si>
  <si>
    <t>Likvidace odpadu</t>
  </si>
  <si>
    <t>D3</t>
  </si>
  <si>
    <t>Zkoušky zařízení dle ČSN 06 0310</t>
  </si>
  <si>
    <t>Pol127</t>
  </si>
  <si>
    <t>Zkouška těsnosti</t>
  </si>
  <si>
    <t>Pol128</t>
  </si>
  <si>
    <t>Provozní zkouška (zahrnuje zkoušku dilatační i zkoušku funkční)</t>
  </si>
  <si>
    <t>D4</t>
  </si>
  <si>
    <t>Tepelné izolace</t>
  </si>
  <si>
    <t>Pol129</t>
  </si>
  <si>
    <t>- izolační trubice z PE tl. 20 mm, pr. 15 mm</t>
  </si>
  <si>
    <t>Pol130</t>
  </si>
  <si>
    <t>- izolační trubice z PE tl. 20 mm, pr. 18 mm</t>
  </si>
  <si>
    <t>Pol131</t>
  </si>
  <si>
    <t>- izolační trubice z PE tl. 20 mm, pr. 20 mm</t>
  </si>
  <si>
    <t>Pol132</t>
  </si>
  <si>
    <t>- izolační trubice z PE tl. 20 mm, pr. 28 mm</t>
  </si>
  <si>
    <t>Pol133</t>
  </si>
  <si>
    <t>- izolační pouzdro s Al polepem, tl. 30 mm, pr. 15 mm</t>
  </si>
  <si>
    <t>Pol134</t>
  </si>
  <si>
    <t>- izolační pouzdro s Al polepem, tl. 30 mm, pr. 18 mm</t>
  </si>
  <si>
    <t>Pol135</t>
  </si>
  <si>
    <t>- izolační pouzdro s Al polepem, tl. 30 mm, pr. 22 mm</t>
  </si>
  <si>
    <t>Pol136</t>
  </si>
  <si>
    <t>- izolační pouzdro s Al polepem, tl. 40 mm, pr. 28 mm</t>
  </si>
  <si>
    <t>Pol137</t>
  </si>
  <si>
    <t>- izolační pouzdro s Al polepem, tl. 50 mm, pr. 35 mm</t>
  </si>
  <si>
    <t>Pol138</t>
  </si>
  <si>
    <t>- izolační pouzdro s Al polepem, tl. 40 mm, pr. 42 mm</t>
  </si>
  <si>
    <t>Pol139</t>
  </si>
  <si>
    <t>- izolační pouzdro s Al polepem, tl. 40 mm, pr. 54 mm</t>
  </si>
  <si>
    <t>Pol140</t>
  </si>
  <si>
    <t>- izolace armatur</t>
  </si>
  <si>
    <t>Pol141</t>
  </si>
  <si>
    <t>- samolepící parotěsná izolace potrubí přívodu spalovacího vzduchu tl. 19 mm, pr. 80 mm</t>
  </si>
  <si>
    <t>Pol142</t>
  </si>
  <si>
    <t>- protipožární izolace odvodu spalin tl. 20 mm, pr. 125mm</t>
  </si>
  <si>
    <t>Pol143</t>
  </si>
  <si>
    <t>Montáž izolace</t>
  </si>
  <si>
    <t>Pol147</t>
  </si>
  <si>
    <t>Stavební přípomoce</t>
  </si>
  <si>
    <t>D5</t>
  </si>
  <si>
    <t>Protipožární ucpávky</t>
  </si>
  <si>
    <t>Pol144</t>
  </si>
  <si>
    <t>Protipožární utěsnění prostupů potrubí, viz PBŘ, DN 15</t>
  </si>
  <si>
    <t>Pol145</t>
  </si>
  <si>
    <t>Protipožární ucpávka pro plastové potrubí odvodu spalin, viz PBŘ</t>
  </si>
  <si>
    <t>D6</t>
  </si>
  <si>
    <t>Pol146</t>
  </si>
  <si>
    <t>Drobný elektroinstalační materiál pro dopojení prvků MaR</t>
  </si>
  <si>
    <t>01.4 - Elektroinstalace</t>
  </si>
  <si>
    <t xml:space="preserve">Veškeré položky zahrnují dodávku materiálu a montáž.								 V rozpočtu nejsou započteny prvky struk. kabeláže jako je switch, optická police, wifi routery, docházkový terminál. </t>
  </si>
  <si>
    <t>97 - Prorážení otvorů</t>
  </si>
  <si>
    <t>M21 - Elektromontáže</t>
  </si>
  <si>
    <t>M46 - Zemní práce při montážích</t>
  </si>
  <si>
    <t>Prorážení otvorů</t>
  </si>
  <si>
    <t>974031121R00</t>
  </si>
  <si>
    <t>Vysekání rýh ve zdi cihelné 3 x 3 cm</t>
  </si>
  <si>
    <t>974031133R00</t>
  </si>
  <si>
    <t>Vysekání rýh ve zdi cihelné 5 x 10 cm</t>
  </si>
  <si>
    <t>974031143R00</t>
  </si>
  <si>
    <t>Vysekání rýh ve zdi cihelné 7 x 10 cm</t>
  </si>
  <si>
    <t>974031132R00</t>
  </si>
  <si>
    <t>Vysekání rýh ve zdi cihelné 5 x 7 cm</t>
  </si>
  <si>
    <t>M21</t>
  </si>
  <si>
    <t>Elektromontáže</t>
  </si>
  <si>
    <t>Výchozí revize NN</t>
  </si>
  <si>
    <t>ks</t>
  </si>
  <si>
    <t>Výchozí revize blesksovodu</t>
  </si>
  <si>
    <t>Mšření datové sítě</t>
  </si>
  <si>
    <t>zajištění Osvědčení TIČR podle zák. 250/2021</t>
  </si>
  <si>
    <t>Revize a oživení PZTS</t>
  </si>
  <si>
    <t>Mechanizace, plošiny</t>
  </si>
  <si>
    <t>Likvidace odpadu, úklid</t>
  </si>
  <si>
    <t>Mimostaveništní doprava</t>
  </si>
  <si>
    <t>rozváděč RE</t>
  </si>
  <si>
    <t>rozváděč RH</t>
  </si>
  <si>
    <t>rozváděč RPO</t>
  </si>
  <si>
    <t>UPFD (záloha výtahu), 10kW/3.F, doba zálohy 45.min</t>
  </si>
  <si>
    <t>rozváděč R01</t>
  </si>
  <si>
    <t>rozváděč R1</t>
  </si>
  <si>
    <t>rozváděč R2</t>
  </si>
  <si>
    <t>rozváděč R3</t>
  </si>
  <si>
    <t>rozváděč R4</t>
  </si>
  <si>
    <t>svítidlo typ A vč. montáže</t>
  </si>
  <si>
    <t>210020302RT1</t>
  </si>
  <si>
    <t>Žlab kabelový s příslušenstvím, 62/50 mm bez víka, včetně dodávky žlabu 62/50</t>
  </si>
  <si>
    <t>58541233R</t>
  </si>
  <si>
    <t>Sádra šedá stavební G-2 B II, pojivo třídy A, bal. 30 kg</t>
  </si>
  <si>
    <t>sbítidlo typ B vč. montáže</t>
  </si>
  <si>
    <t>svítidlo typ C vč. montáže</t>
  </si>
  <si>
    <t>svítidlo typ E vč. montáže</t>
  </si>
  <si>
    <t>svítidlo typ I vč. montáže</t>
  </si>
  <si>
    <t>svítidlo typ J vč. montáže</t>
  </si>
  <si>
    <t>svítidlo typ L vč. montáže</t>
  </si>
  <si>
    <t>svítidlo typ N vč. montáže</t>
  </si>
  <si>
    <t>nástěnné svítidlo 60W, min. IP44, vč. montáže</t>
  </si>
  <si>
    <t>nástěnné svítidlo 14W IP20 s pohyb. senzorem vč., montáže</t>
  </si>
  <si>
    <t>nouzové svítidlo s poktogramem 3W IP44, záloha 1.hod + montáže</t>
  </si>
  <si>
    <t>Nouzová signalizace pro WC imobilní + montáž, zroj, tl.s táhlem, deblok, zvonek s majíkem</t>
  </si>
  <si>
    <t>sada</t>
  </si>
  <si>
    <t>Elektrický osoušeč rukou, turbo provedení, + montáž</t>
  </si>
  <si>
    <t>Zásuvka televizní + montáž</t>
  </si>
  <si>
    <t>Zásuvka 2xRJ45 IP20 Cat.5E</t>
  </si>
  <si>
    <t>210111011RT6</t>
  </si>
  <si>
    <t>Zásuvka domovní zapuštěná - provedení 2P+PE, včetně dodávky zásuvky a rámečku</t>
  </si>
  <si>
    <t>210111031RT2</t>
  </si>
  <si>
    <t>Zásuvka domovní v krabici - 2P+PE, venkovní, včetně dodávky zásuvky</t>
  </si>
  <si>
    <t>210111013RT2</t>
  </si>
  <si>
    <t>Zásuvka s přepěťovou ochranou - provedení 2P+PE, včetně dodávky zásuvky</t>
  </si>
  <si>
    <t>Žaluziový přepínač + montáž</t>
  </si>
  <si>
    <t>210110021RT1</t>
  </si>
  <si>
    <t>Spínač nástěnný jednopól.- řaz. 1, venkovní, včetně dodávky spínače</t>
  </si>
  <si>
    <t>210110001RT2</t>
  </si>
  <si>
    <t>Spínač nástěnný jednopól.- řaz. 1, obyč.prostředí, včetně dodávky spínače</t>
  </si>
  <si>
    <t>210110082RT1</t>
  </si>
  <si>
    <t>Spínač sporákový zapuštěný 39563 - 23C, včetně dodávky spínače</t>
  </si>
  <si>
    <t>Tlačítka zasklepná vč. montáže, CS,TS,STOP FVE</t>
  </si>
  <si>
    <t>210110055RT2</t>
  </si>
  <si>
    <t>Ovladač zapuštěný, řazení 1/0, včetně dodávky tlačítka</t>
  </si>
  <si>
    <t>210110003RT1</t>
  </si>
  <si>
    <t>Spínač nástěnný seriový - řaz. 5, obyč.prostředí, včetně dodávky spínače</t>
  </si>
  <si>
    <t>210110054RT2</t>
  </si>
  <si>
    <t xml:space="preserve">Spínač zapuštěný střídavý dvojitý,  řazení 6+6, včetně dodávky spínače</t>
  </si>
  <si>
    <t>210110004RT1</t>
  </si>
  <si>
    <t>Spínač nástěnný střídavý - řaz. 6, obyč.prostředí, včetně dodávky spínače</t>
  </si>
  <si>
    <t>210110062RT1</t>
  </si>
  <si>
    <t>Infrapasivní spínač osvětlení, včetně dodávky spínače</t>
  </si>
  <si>
    <t>210010301RT1</t>
  </si>
  <si>
    <t>Krabice přístrojová KP, bez zapojení, kruhová, včetně dodávky KP 68/2</t>
  </si>
  <si>
    <t>210010322RT1</t>
  </si>
  <si>
    <t>Krabice rozvodná KR 97, se zapojením, kruhová, včetně dodávky KR 97/5 s víčkem</t>
  </si>
  <si>
    <t>210010312RT1</t>
  </si>
  <si>
    <t>Krabice odbočná KO 97, bez zapojení, kruhová, včetně dodávky KO 97/5 s víčkem</t>
  </si>
  <si>
    <t>210010313RT1</t>
  </si>
  <si>
    <t>Krabice odbočná KO, bez zapojení-čtvercová, včetně dodávky KO 125 E s víčkem</t>
  </si>
  <si>
    <t>210010315RT3</t>
  </si>
  <si>
    <t>Krabice odbočná KT 250, bez zapojení - obdélníková, včetně dodávky KT 250 s víčkem</t>
  </si>
  <si>
    <t>Sdělovací skříňka MIS1B vč. montáže</t>
  </si>
  <si>
    <t xml:space="preserve">skříň RACK 42U vč. montáže  a příslušenství</t>
  </si>
  <si>
    <t>patch panel 24xRJ45/5E</t>
  </si>
  <si>
    <t>anténa STA + stožár a montáž</t>
  </si>
  <si>
    <t>NVR zařízení pro IP kamery</t>
  </si>
  <si>
    <t>switch POE pro IP kamery + montáž</t>
  </si>
  <si>
    <t>IP kamera vnějšá nástěnná + montáž, vč. konzole</t>
  </si>
  <si>
    <t>IP kamera vnitřní vč. montáže</t>
  </si>
  <si>
    <t>Hlasové tablo domovního telefonu, + montáž, krabise a stříška</t>
  </si>
  <si>
    <t>el. zámek + montáž</t>
  </si>
  <si>
    <t>domovní telefon napáječ</t>
  </si>
  <si>
    <t>domontví telefon distributor + montáž</t>
  </si>
  <si>
    <t>domovní videotelefon přístroj + montáž</t>
  </si>
  <si>
    <t>Ústředna PZTS 2x linka, montáž, programové vybavení</t>
  </si>
  <si>
    <t>PZTS koncentrátor + montáž</t>
  </si>
  <si>
    <t>klávesnice PZTS + montáž</t>
  </si>
  <si>
    <t>PZTS - optický hlésič kouře, + montáž</t>
  </si>
  <si>
    <t>PZTS - pohybový hlásič + montáž</t>
  </si>
  <si>
    <t>PZTS - vnější siréna + montáž</t>
  </si>
  <si>
    <t>PZTS vnitřní siréna s majákem + montáž</t>
  </si>
  <si>
    <t>solární panel monokrystal 500Wp, + montáž</t>
  </si>
  <si>
    <t>solární optimizer 700W + zapojení</t>
  </si>
  <si>
    <t>solární konstrukce pro sedlovou střechu, , pro 1.panel + montáž</t>
  </si>
  <si>
    <t>hybridní střídač 6kW + zapojení, a nastavení</t>
  </si>
  <si>
    <t>bateriové uložiště 14kWh, + zapojení</t>
  </si>
  <si>
    <t>rozváděč R-AC</t>
  </si>
  <si>
    <t>rozváděč R-DC</t>
  </si>
  <si>
    <t>rozváděč R-DC/1, R-DC/2</t>
  </si>
  <si>
    <t>sběrna MET</t>
  </si>
  <si>
    <t>solární kabel 6mm černá/červená, + montáž a zapojení</t>
  </si>
  <si>
    <t>210010001RU2</t>
  </si>
  <si>
    <t>Trubka ohebná pod omítku, vnější průměr 16 mm, včetně dodávky</t>
  </si>
  <si>
    <t>210010004RU2</t>
  </si>
  <si>
    <t>Trubka ohebná pod omítku, vnější průměr 32 mm, včetně dodávky Monoflex 1432</t>
  </si>
  <si>
    <t>210010006RU3</t>
  </si>
  <si>
    <t>Trubka ohebná pod omítku, vnější průměr 50 mm, včetně dodávky Super Monoflex 1250</t>
  </si>
  <si>
    <t>210010091RT3</t>
  </si>
  <si>
    <t>Lišta hranatá bezhalogenová do šířky 40 mm, včetně dodávky lišty LHD 20 x 20</t>
  </si>
  <si>
    <t>210010005RU2</t>
  </si>
  <si>
    <t>Trubka ohebná pod omítku, vnější průměr 40 mm, včetně dodávky</t>
  </si>
  <si>
    <t>210800214RT3</t>
  </si>
  <si>
    <t>Kabel bezhalogenový CXKH 3 x 1,5 mm2 volně uložený, včetně dodávky kabelu CXKH-V</t>
  </si>
  <si>
    <t>210800550RT1</t>
  </si>
  <si>
    <t>Vodič H07V-U (CY) 25 mm2 uložený pevně, včetně dodávky vodiče CY 25</t>
  </si>
  <si>
    <t>210800549RT1</t>
  </si>
  <si>
    <t>Vodič H07V-U (CY) 16 mm2 uložený pevně, včetně dodávky vodiče CY 16</t>
  </si>
  <si>
    <t>210800548RT1</t>
  </si>
  <si>
    <t>Vodič H07V-U (CY) 10 mm2 uložený pevně, včetně dodávky vodiče CY 10</t>
  </si>
  <si>
    <t>210800546RT1</t>
  </si>
  <si>
    <t>Vodič H07V-U (CY) 4 mm2 uložený pevně, včetně dodávky vodiče CY 4</t>
  </si>
  <si>
    <t>Kabel CYKY-m 750 V 5 žil 4 až 50 mm pevně uložený, včetně dodávky kabelu 4x50 mm2</t>
  </si>
  <si>
    <t>210810054RT2</t>
  </si>
  <si>
    <t>Kabel CYKY-m 750 V 4 žíly16-25 mm2 pevně uložený, včetně dodávky kabelu 4x25 mm2</t>
  </si>
  <si>
    <t>210800247RT3</t>
  </si>
  <si>
    <t>Kabel bezhalogenový CXKH 5 x 6 mm2 volně uložený, včetně dodávky kabelu CXKH-V</t>
  </si>
  <si>
    <t>210810017RT3</t>
  </si>
  <si>
    <t>Kabel CYKY-m 750 V 5 žil,4 až 25 mm2,volně uložený, včetně dodávky kabelu 5x10 mm2</t>
  </si>
  <si>
    <t>210810057RT2</t>
  </si>
  <si>
    <t>Kabel CYKY-m 750 V 5 žil 4 až 16 mm pevně uložený, včetně dodávky kabelu 5x6 mm2</t>
  </si>
  <si>
    <t>210810017RT1</t>
  </si>
  <si>
    <t>Kabel CYKY-m 750 V 5 žil,4 až 25 mm2,volně uložený, včetně dodávky kabelu 5x4 mm2</t>
  </si>
  <si>
    <t>210810056RT1</t>
  </si>
  <si>
    <t>Kabel CYKY-m 750 V 5 x 2,5 mm2 pevně uložený, včetně dodávky kabelu</t>
  </si>
  <si>
    <t>210810041RT1</t>
  </si>
  <si>
    <t>Kabel CYKY-m 750 V 2 x 1,5 mm2 pevně uložený, včetně dodávky kabelu</t>
  </si>
  <si>
    <t>210810045RT1</t>
  </si>
  <si>
    <t>Kabel CYKY-m 750 V 3 x 1,5 mm2 pevně uložený, včetně dodávky kabelu</t>
  </si>
  <si>
    <t>210810046RT3</t>
  </si>
  <si>
    <t>Kabel CYKY-m 750 V 3 x 2,5 mm2 pevně uložený, včetně dodávky kabelu</t>
  </si>
  <si>
    <t>kabel UTP Cat.5E vč. montáže</t>
  </si>
  <si>
    <t>kabel coax pro STA vč. montáže</t>
  </si>
  <si>
    <t>210220021RT1</t>
  </si>
  <si>
    <t>Vedení uzemňovací v zemi FeZn do 120 mm2 vč.svorek, včetně pásku FeZn 30 x 4 mm</t>
  </si>
  <si>
    <t>210220002RT2</t>
  </si>
  <si>
    <t>Vedení uzemňovací na povrchu FeZn D 10 mm, včetně drátu FeZn 10 mm</t>
  </si>
  <si>
    <t>210220010R00</t>
  </si>
  <si>
    <t>Nátěr zemnicího pásku do 120 mm2</t>
  </si>
  <si>
    <t>210220101RU2</t>
  </si>
  <si>
    <t>Vodiče svodové FeZn D do 10,Al 10,Cu 8 +podpěry, včetně dodávky drátu AlMgSi T/4 8 mm</t>
  </si>
  <si>
    <t>210220301RT3</t>
  </si>
  <si>
    <t>Svorka hromosvodová do 2 šroubů /SS, SZ, SO/, včetně dodávky svorky SZ</t>
  </si>
  <si>
    <t>210220302RT2</t>
  </si>
  <si>
    <t>Svorka hromosvodová nad 2 šrouby /ST, SJ, SR, atd/, včetně dodávky svorky SR 3a Fe</t>
  </si>
  <si>
    <t>210220301RT2</t>
  </si>
  <si>
    <t>Svorka hromosvodová do 2 šroubů /SS, SZ, SO/, včetně dodávky svorky SS</t>
  </si>
  <si>
    <t>210220401RT1</t>
  </si>
  <si>
    <t>Označení svodu štítky, smaltované, umělá hmota, včetně dodávky štítku</t>
  </si>
  <si>
    <t>210220372RT1</t>
  </si>
  <si>
    <t>Úhelník ochranný nebo trubka s držáky do zdiva, včetně ochran.úhelníku + 2 držáky do zdi</t>
  </si>
  <si>
    <t>210220302RT3</t>
  </si>
  <si>
    <t>Svorka hromosvodová nad 2 šrouby /ST, SJ, SR, atd/, včetně dodávky svorky SK pro vodič d 6-10 mm</t>
  </si>
  <si>
    <t>210220321RT1</t>
  </si>
  <si>
    <t>Svorka na potrubí Bernard, včetně Cu pásku, včetně dodávky svorky + Cu pásku</t>
  </si>
  <si>
    <t>210220212RT3</t>
  </si>
  <si>
    <t>Tyč jímací s upev. na stř.hřeben do 3 m, do zdi, včetně dodávky tyče JV 1,5 m + 2 x držák DJ 1</t>
  </si>
  <si>
    <t>211010001RT2</t>
  </si>
  <si>
    <t>Osazení hmoždinky do cihlového zdiva, HM 6, včetně dodávky hmoždinky</t>
  </si>
  <si>
    <t>211010002RT2</t>
  </si>
  <si>
    <t>Osazení hmoždinky do cihlového zdiva, HM 8, včetně dodávky hmoždinky</t>
  </si>
  <si>
    <t>210100007R00</t>
  </si>
  <si>
    <t>Ukončení vodičů v rozvaděči + zapojení do 70 mm2</t>
  </si>
  <si>
    <t>210100004R00</t>
  </si>
  <si>
    <t>Ukončení vodičů v rozvaděči + zapojení do 25 mm2</t>
  </si>
  <si>
    <t>210100003R00</t>
  </si>
  <si>
    <t>Ukončení vodičů v rozvaděči + zapojení do 16 mm2</t>
  </si>
  <si>
    <t>210100002R00</t>
  </si>
  <si>
    <t>Ukončení vodičů v rozvaděči + zapojení do 6 mm2</t>
  </si>
  <si>
    <t>210100001R00</t>
  </si>
  <si>
    <t>Ukončení vodičů v rozvaděči + zapojení do 2,5 mm2</t>
  </si>
  <si>
    <t>210020922R00</t>
  </si>
  <si>
    <t>Ucpávka protipožární, průchod stěnou, tl. 30 cm</t>
  </si>
  <si>
    <t>210020912R00</t>
  </si>
  <si>
    <t>Ucpávka protipožární, průchod stropem, tl. 50 cm</t>
  </si>
  <si>
    <t>M46</t>
  </si>
  <si>
    <t>Zemní práce při montážích</t>
  </si>
  <si>
    <t>460010024RT3</t>
  </si>
  <si>
    <t>Vytýčení kabelové trasy v zastavěném prostoru, délka trasy do 1000 m</t>
  </si>
  <si>
    <t>km</t>
  </si>
  <si>
    <t>460200252RT1</t>
  </si>
  <si>
    <t xml:space="preserve">Výkop kabelové rýhy 50/70 cm  hor.2, strojní výkop rýhy</t>
  </si>
  <si>
    <t>460570252R00</t>
  </si>
  <si>
    <t>Zához rýhy 50/70 cm, hornina třídy 2, se zhutněním</t>
  </si>
  <si>
    <t>01.5 - Vzduchotechnika</t>
  </si>
  <si>
    <t xml:space="preserve">V případě záměny materiálů nesmí v žádném případě dojít ke zhoršení parametrů skutečně použitého materiálu oproti navrženému. 					 Sání venkovního vzduchu a výfuk znehodnoceného vzduchu do VZT jednotek č. 1.1 a 2.1 je společný, uvedený je u zařízení č. 1.					 </t>
  </si>
  <si>
    <t xml:space="preserve">D1 - Zařízení č. 1 - větrání šaten a zázemí v suterénu </t>
  </si>
  <si>
    <t xml:space="preserve">D2 - Zařízení č. 2 - větrání učeben odborného výcviku </t>
  </si>
  <si>
    <t>D3 - Zařízení č. 3 - větrání hygienického zázemí</t>
  </si>
  <si>
    <t>D5 - Zařízení č. 4 - chlazení prostoru pro baterie k panelům FVE</t>
  </si>
  <si>
    <t>D6 - Montáže zařízení:</t>
  </si>
  <si>
    <t xml:space="preserve">Zařízení č. 1 - větrání šaten a zázemí v suterénu </t>
  </si>
  <si>
    <t>1.1</t>
  </si>
  <si>
    <t>VZT jednotka s protiproudým deskovým rekuperačním výměníkem ZZT s teplotní učinností dle EN 308 min. 90 % , dvěmi radiálními ventilátory s EC řízením na konstatní průtok, filtr přívodního vzduchu třídy ePM1 55 %, filtr odváděného vzduchu třídy ePM10 50 %, automaticky řízená klapka obtoku rekuperačního výměníku; kompletní regulace s třemi prostorovými pohybovými čidly, jedním prostorovým čidlem vlhkosti, čidlem kouře v sání, ovládací přístroj a svorkovnice (bližší popis v Technické zprávě); na sání čerstvého vzduchu a výfuku znehodnoceného klapky se servopohony s havarijní funkcí, na všech hrdlech pružné mažety, průtok vzduchu 2220 m3/h při dopravní tlaku na přívodu asi 200 Pa a na znehodnoceném vzduchu asi 200 Pa, hladina akustického výkonu v sacím hrdle max. LwA 59 dB, hladina akustického výkonu v sacím hrdle max. LwA 78 dB, elektrické napájení: 3x400 V a max. 5 kW (provozní příkon asi 0,9 kW), rozměry dle výkresů, těsné stěny s tepelnou izolací; před objednáním ověřit transportní cesty pro jednotku a případně objednat dodávku po částech</t>
  </si>
  <si>
    <t>1.2</t>
  </si>
  <si>
    <t>Protidešťová žaluzie, 1000x400 mm, součinitel místní tlakové ztráty max. 1,7, z pozinkovaného plechu, nátěr v barvě dle výběru investora</t>
  </si>
  <si>
    <t>1.3</t>
  </si>
  <si>
    <t>Výfuková kus, připojovací rozměr 400x400 mm, z pozinkovaného plechu, nátěr v barvě dle výběru investora</t>
  </si>
  <si>
    <t>1.4</t>
  </si>
  <si>
    <t>Kulisový tlumič hluku 1000x400/500 mm, provedení s oboustrannými náběhy kulis, tloušťka kulis 100 mm, mezery mezi kulisami 100 mm, součinitel místní tlakové ztráty max. 4</t>
  </si>
  <si>
    <t>1.5</t>
  </si>
  <si>
    <t>Kulisový tlumič hluku 560x200/1500 mm, provedení s oboustrannými náběhy kulis, tloušťka kulis 100 mm, mezery mezi kulisami asi 75 mm, součinitel místní tlakové ztráty max. 5</t>
  </si>
  <si>
    <t>1.6</t>
  </si>
  <si>
    <t>Kulisový tlumič hluku 560x200/1500 mm, provedení s oboustrannými náběhy kulis, tloušťka kulis 100 mm, mezery mezi kulisami asi 75 mm, součinitel místní tlakové ztráty max. 4,5</t>
  </si>
  <si>
    <t>1.7</t>
  </si>
  <si>
    <t>Kulisový tlumič hluku 450x400/1500 mm, provedení s oboustrannými náběhy kulis, tloušťka kulis 100 mm, mezery mezi kulisami asi 75 mm, součinitel místní tlakové ztráty max. 4</t>
  </si>
  <si>
    <t>1.10</t>
  </si>
  <si>
    <t>Vyústka dvouřadá 1000x150 mm, komfortní provedení se skrytým uchycením, včetně upevňovacího rámečku a regulace R1, barva dle výběru investora</t>
  </si>
  <si>
    <t>1.11</t>
  </si>
  <si>
    <t>Vyústka dvouřadá 600x150 mm, komfortní provedení se skrytým uchycením, včetně upevňovacího rámečku a regulace R1, barva dle výběru investora</t>
  </si>
  <si>
    <t>1.12</t>
  </si>
  <si>
    <t>Talířový ventil pro přívod vzduchu, pr. 160 mm, kovový, včetně upevňovací zděře</t>
  </si>
  <si>
    <t>1.15</t>
  </si>
  <si>
    <t>Vyústka jednořadá 600x150 mm, komfortní provedení se skrytým uchycením, včetně upevňovacího rámečku a regulace R1, barva dle výběru investora</t>
  </si>
  <si>
    <t>1.16</t>
  </si>
  <si>
    <t>Vyústka jednořadá 400x150 mm, komfortní provedení se skrytým uchycením, včetně upevňovacího rámečku a regulace R1, barva dle výběru investora</t>
  </si>
  <si>
    <t>1.17</t>
  </si>
  <si>
    <t>Talířový ventil pro odvod vzduchu, pr. 160 mm, kovový, včetně upevňovací zděře</t>
  </si>
  <si>
    <t>1.18</t>
  </si>
  <si>
    <t>Talířový ventil pro odvod vzduchu, pr. 125 mm, kovový, včetně upevňovací zděře</t>
  </si>
  <si>
    <t>1.19</t>
  </si>
  <si>
    <t>Talířový ventil pro odvod vzduchu, pr. 100 mm, kovový, včetně upevňovací zděře</t>
  </si>
  <si>
    <t>Pol1</t>
  </si>
  <si>
    <t>Dveřní mřížka oboustranná 400x150 mm, hliníková, barva dle výběru investora</t>
  </si>
  <si>
    <t>Pol2</t>
  </si>
  <si>
    <t>Dveřní mřížka oboustranná 400x200 mm, hliníková, barva dle výběru investora</t>
  </si>
  <si>
    <t>Pol3</t>
  </si>
  <si>
    <t>Dveřní mřížka oboustranná 400x300 mm, hliníková, barva dle výběru investora</t>
  </si>
  <si>
    <t>Pol4</t>
  </si>
  <si>
    <t>Revizní a čisticí dvířka do čtyřhranného potrubí, těsná, dle rozměru potrubí</t>
  </si>
  <si>
    <t>Pol5</t>
  </si>
  <si>
    <t xml:space="preserve">Čtyřhranné plechové potrubí skupiny I, pozinkovaný plech (min. 275 g/m2),  třída těsnosti min. B dle ČSN EN 1507, včetně tvarovek</t>
  </si>
  <si>
    <t>Pol6</t>
  </si>
  <si>
    <t>Potrubí Spiro pr. 100 mm, pozinkovaný plech, třída těsnosti D dle ČSN EN 12237, včetně prořezu a tvarovek</t>
  </si>
  <si>
    <t>Pol7</t>
  </si>
  <si>
    <t>Potrubí Spiro pr. 125 mm, pozinkovaný plech, třída těsnosti D dle ČSN EN 12237, včetně prořezu a tvarovek</t>
  </si>
  <si>
    <t>Pol8</t>
  </si>
  <si>
    <t>Potrubí Spiro pr. 160 mm, pozinkovaný plech, třída těsnosti D dle ČSN EN 12237, včetně prořezu a tvarovek</t>
  </si>
  <si>
    <t>Pol9</t>
  </si>
  <si>
    <t>Potrubí Spiro pr. 200 mm, pozinkovaný plech, třída těsnosti D dle ČSN EN 12237, včetně prořezu a tvarovek</t>
  </si>
  <si>
    <t>Pol10</t>
  </si>
  <si>
    <t>Potrubí Spiro pr. 315 mm, pozinkovaný plech, třída těsnosti D dle ČSN EN 12237, včetně prořezu a tvarovek</t>
  </si>
  <si>
    <t>Pol11</t>
  </si>
  <si>
    <t>Tepelná izolace potrubí z pěnového kaučuku (parotěsná) tl. 50 mm (na potrubí s venkovním a znehodnoceným vzduchem)</t>
  </si>
  <si>
    <t>Pol12</t>
  </si>
  <si>
    <t>Drobný elektroinstalační materiál pro napojení jednotky a čidel MaR</t>
  </si>
  <si>
    <t>Pol13</t>
  </si>
  <si>
    <t>Materiál pro dopojení odvodu kondenzátu na kanalizační potrubí (zápachová uzávěrka, krátké kanalizační potrubí pro dopojení, …)</t>
  </si>
  <si>
    <t>Pol14</t>
  </si>
  <si>
    <t>Montážní a upevňovací materiál (objímky, nosné profily, závitové tyče, vruty, šrouby, těsnění, lepicí a sdrhovací pásky,…)</t>
  </si>
  <si>
    <t xml:space="preserve">Zařízení č. 2 - větrání učeben odborného výcviku </t>
  </si>
  <si>
    <t>2.1</t>
  </si>
  <si>
    <t>VZT jednotka s protiproudým deskovým rekuperačním výměníkem ZZT s teplotní učinností dle EN 308 min. 90 % , dvěmi radiálními ventilátory s EC řízením na konstatní průtok, filtr přívodního vzduchu třídy ePM1 55 %, filtr odváděného vzduchu třídy ePM10 50 %, automaticky řízená klapka obtoku rekuperačního výměníku; kompletní regulace s třemi prostorovými čisly CO2 a VOC, čidlem kouře v sání, ovládací přístroj a svorkovnice (bližší popis v Technické zprávě); na sání čerstvého vzduchu a výfuku znehodnoceného klapky se servopohony s havarijní funkcí, na všech hrdlech pružné mažety, průtok vzduchu 1000 m3/h při dopravní tlaku na přívodu asi 200 Pa a na znehodnoceném vzduchu asi 200 Pa, hladina akustického výkonu v sacím hrdle max. LwA 53 dB, hladina akustického výkonu v sacím hrdle max. LwA 75 dB, elektrické napájení: 3x400 V a max. 1,6 kW (provozní příkon asi 0,4 kW), rozměry dle výkresů, těsné stěny s tepelnou izolací; před objednáním ověřit transportní cesty pro jednotku a případně objednat dodávku po částech</t>
  </si>
  <si>
    <t>2.2</t>
  </si>
  <si>
    <t>Kulisový tlumič hluku 315x160/2000 mm, provedení s oboustrannými náběhy kulis, tloušťka kulis 100 mm, mezery mezi kulisami asi 60 mm, součinitel místní tlakové ztráty max. 5</t>
  </si>
  <si>
    <t>2.3</t>
  </si>
  <si>
    <t xml:space="preserve">Požární klapky s ručním ovládáním a  požární odolností min. EI 60, 315x160 mm,</t>
  </si>
  <si>
    <t>2.10</t>
  </si>
  <si>
    <t>Vířivý anemostat čtvercový do rastrového podhledu 600x600 mm (dle rastru podhledu), velikost 160 mm, 16 stavitelných lamel, dosah proudu pro rychlost proudění 0,25 m/s bude asi 1,9 m, včetně připojovacího boxu s regulační klapkou a bočním hrdlem o průměru 125 mm</t>
  </si>
  <si>
    <t>2.11</t>
  </si>
  <si>
    <t>Vířivý anemostat čtvercový do rastrového podhledu 600x600 mm (dle rastru podhledu), velikost 200 mm, 24 stavitelných lamel, dosah proudu pro rychlost proudění 0,25 m/s bude asi 2 m, včetně připojovacího boxu s regulační klapkou a bočním hrdlem o průměru 160 mm</t>
  </si>
  <si>
    <t>2.12</t>
  </si>
  <si>
    <t>Vířivý anemostat čtvercový do rastrového podhledu 600x600 mm (dle rastru podhledu), velikost 250 mm, 32 stavitelných lamel, dosah proudu pro rychlost proudění 0,25 m/s bude asi 2 m, včetně připojovacího boxu s regulační klapkou a bočním hrdlem o průměru 200 mm</t>
  </si>
  <si>
    <t>2.15</t>
  </si>
  <si>
    <t>Anemostat čtvercový do rastrového podhledu 600x600 mm (dle rastru podhledu) pro odvod vzduchu, velikost 160 mm, 16 lamel, včetně připojovacího boxu s regulační klapkou a bočním hrdlem o průměru 125 mm</t>
  </si>
  <si>
    <t>2.16</t>
  </si>
  <si>
    <t>Anemostat čtvercový do rastrového podhledu 600x600 mm (dle rastru podhledu) pro odvod vzduchu, velikost 200 mm, 24 lamel, včetně připojovacího boxu s regulační klapkou a bočním hrdlem o průměru 160 mm</t>
  </si>
  <si>
    <t>2.17</t>
  </si>
  <si>
    <t>Anemostat čtvercový do rastrového podhledu 600x600 mm (dle rastru podhledu) pro odvod vzduchu, velikost 250 mm, 32 lamel, včetně připojovacího boxu s regulační klapkou a bočním hrdlem o průměru 200 mm</t>
  </si>
  <si>
    <t>Pol15</t>
  </si>
  <si>
    <t>Pol16</t>
  </si>
  <si>
    <t>Zařízení č. 3 - větrání hygienického zázemí</t>
  </si>
  <si>
    <t>3.1</t>
  </si>
  <si>
    <t>Nástěnný radiální ventilátor se zpětnou klapkou, filtrem, kuličkovými ložisky a časovým doběhem, připojovací hrdlo průměr 100 mm, průtok vzduchu 50 m3/h při dopravním tlaku min. 60 Pa</t>
  </si>
  <si>
    <t>3.2</t>
  </si>
  <si>
    <t>Nástěnný radiální ventilátor se zpětnou klapkou, filtrem, kuličkovými ložisky a časovým doběhem, připojovací hrdlo průměr 100 mm, průtok vzduchu 80 nebo 150 m3/h při dopravním tlaku min. 100 Pa</t>
  </si>
  <si>
    <t>3.3</t>
  </si>
  <si>
    <t>Potrubní diagonální ventilátor s časovým doběhem, připojovací hrdla průměr 100 mm, průtok vzduchu 100 m3/h při dopravním tlaku min. 80 Pa</t>
  </si>
  <si>
    <t>3.4</t>
  </si>
  <si>
    <t>Nástěnný axiální ventilátor se zpětnou klapkou, kuličkovými ložisky a časovým doběhem, připojovací hrdlo průměr 160 mm, průtok vzduchu 50 nebo 150 m3/h při dopravním tlaku min. 30 Pa</t>
  </si>
  <si>
    <t>3.5</t>
  </si>
  <si>
    <t>Samočinná fasádní žaluzie pro potrubí průměr 160 mm, barva dle výběru investora</t>
  </si>
  <si>
    <t>3.6</t>
  </si>
  <si>
    <t>Výfuková hlavice CAGI, průměr 100 mm, nátěr v barvě dle výběru investora</t>
  </si>
  <si>
    <t>3.7</t>
  </si>
  <si>
    <t>Výfuková hlavice CAGI, průměr 160 mm, nátěr v barvě dle výběru investora</t>
  </si>
  <si>
    <t>3.8</t>
  </si>
  <si>
    <t>Výfuková hlavice CAGI, průměr 200 mm, nátěr v barvě dle výběru investora</t>
  </si>
  <si>
    <t>3.9</t>
  </si>
  <si>
    <t>Kruhová zpětná klapka motýlová do potrubí průměr 125 mm</t>
  </si>
  <si>
    <t>3.10</t>
  </si>
  <si>
    <t>Talířový ventil pro odvod vzduchu, plechový, průměr 125 mm, včetně připojovací zděře</t>
  </si>
  <si>
    <t>Pol17</t>
  </si>
  <si>
    <t>Dveřní mřížka oboustranná 400x160 mm, barva dle výběru investora</t>
  </si>
  <si>
    <t>Pol18</t>
  </si>
  <si>
    <t>Dveřní mřížka oboustranná do venkovních dveří, rozměr asi 400x160 mm, dodáno ve spolupráci s dodavatelem dveří, barva dle výběru investora (větrání prostoru pro baterie k panelům FVE)</t>
  </si>
  <si>
    <t>Pol19</t>
  </si>
  <si>
    <t>Tepelná izolace kruhového plechového potrubí minerální vatou s Al polepem, tl. 20 mm</t>
  </si>
  <si>
    <t>Pol20</t>
  </si>
  <si>
    <t>Drobný elektroinstalační materiál</t>
  </si>
  <si>
    <t>Pol21</t>
  </si>
  <si>
    <t>Montážní a upevňovací materiál (objímky, nosné profily, vruty, šrouby, těsnění, lepicí a sdrhovací pásky,…)</t>
  </si>
  <si>
    <t>Zařízení č. 4 - chlazení prostoru pro baterie k panelům FVE</t>
  </si>
  <si>
    <t>4.1</t>
  </si>
  <si>
    <t>Venkovní jednotka chladivové klimatizace s přímým výparem v provedení split, pro chlazení serverovny, celkový chladicí výkon min. 2,6 kW</t>
  </si>
  <si>
    <t>4.2</t>
  </si>
  <si>
    <t>Vnitřní nástěnná jednotky chladivové klimatizace v provedení split, pro chlazení serverovny, celkový chladicí výkon min. 3,6 kW, včetně dálkového ovladače</t>
  </si>
  <si>
    <t>Pol22</t>
  </si>
  <si>
    <t>Nástěnné konzoly (kotveny do fasády s kontaktním zateplením tl. 160 mm)</t>
  </si>
  <si>
    <t>Pol23</t>
  </si>
  <si>
    <t>Svazek měděného potrubí pro chladivo průměr 6,35 mm a 9,52 mm v difuzně těsné tepelné izolaci + kabeláž, včetně prořezu 10 %</t>
  </si>
  <si>
    <t>Pol24</t>
  </si>
  <si>
    <t>Evidenční kniha pro zařízení s chladivem</t>
  </si>
  <si>
    <t>Pol25</t>
  </si>
  <si>
    <t>Montáže zařízení:</t>
  </si>
  <si>
    <t>Pol26</t>
  </si>
  <si>
    <t>Montáž nového zařízení</t>
  </si>
  <si>
    <t>Pol27</t>
  </si>
  <si>
    <t>Tlaková zkouška chladicího zařízení</t>
  </si>
  <si>
    <t>Pol28</t>
  </si>
  <si>
    <t>Uvedení zařízení do provozu, včetně vyhotovení protokolu</t>
  </si>
  <si>
    <t>Pol29</t>
  </si>
  <si>
    <t>Měření a nastavení průtoků vzduchu, včetně vyhotovení protokolu</t>
  </si>
  <si>
    <t>Pol30</t>
  </si>
  <si>
    <t>Zaškolení obsluhy</t>
  </si>
  <si>
    <t>Pol31</t>
  </si>
  <si>
    <t>Vypracování provozního řádu</t>
  </si>
  <si>
    <t>Pol32</t>
  </si>
  <si>
    <t>02 - Parkoviště v areálu bývalých kasáren</t>
  </si>
  <si>
    <t>D1 - Přípravné práce</t>
  </si>
  <si>
    <t xml:space="preserve">D2 - Návrh </t>
  </si>
  <si>
    <t>Přípravné práce</t>
  </si>
  <si>
    <t>Pol150</t>
  </si>
  <si>
    <t>Sejmutí ornice</t>
  </si>
  <si>
    <t>Pol151</t>
  </si>
  <si>
    <t>Zaříznutí spáry v asfaltovém krytu zpevněné plochy</t>
  </si>
  <si>
    <t>Pol152</t>
  </si>
  <si>
    <t>Odfrézování asfaltového krytu v tl. 40 mm</t>
  </si>
  <si>
    <t>Pol153</t>
  </si>
  <si>
    <t>Demolice zpevněné plochy - kryt asfaltový</t>
  </si>
  <si>
    <t>Pol154</t>
  </si>
  <si>
    <t>Odstranění stromu</t>
  </si>
  <si>
    <t xml:space="preserve">Návrh </t>
  </si>
  <si>
    <t>Pol155</t>
  </si>
  <si>
    <t>Komunikace vozidlová - kryt betonová vsakovací dlažba</t>
  </si>
  <si>
    <t>Pol156</t>
  </si>
  <si>
    <t>Parkovací stání - kryt betonová zatravňovací dlažba</t>
  </si>
  <si>
    <t>Pol157</t>
  </si>
  <si>
    <t>Vyhrazené parkovací stání - kryt betonová vsakovací dlažba</t>
  </si>
  <si>
    <t>Pol158</t>
  </si>
  <si>
    <t xml:space="preserve">Asfaltový kryt ACO 11  v tl. 40 mm + spojovací postřik</t>
  </si>
  <si>
    <t>Pol159</t>
  </si>
  <si>
    <t>Úprava studených spár v asfaltovém krytu</t>
  </si>
  <si>
    <t>Pol160</t>
  </si>
  <si>
    <t>Zeleň - ohumusování v tl. 15 cm + osetí travou</t>
  </si>
  <si>
    <t>Pol161</t>
  </si>
  <si>
    <t>Výšková úprava poklopů</t>
  </si>
  <si>
    <t>Pol162</t>
  </si>
  <si>
    <t>Svislé dopravní značení (včetně sloupků)</t>
  </si>
  <si>
    <t>03 - Sklad u budovy Pyramidy</t>
  </si>
  <si>
    <t>311272111</t>
  </si>
  <si>
    <t>Zdivo z pórobetonových tvárnic hladkých do P2 do 450 kg/m3 na tenkovrstvou maltu tl 250 mm</t>
  </si>
  <si>
    <t>-2016394559</t>
  </si>
  <si>
    <t>(2,815+4,75)*3,0</t>
  </si>
  <si>
    <t>413232211</t>
  </si>
  <si>
    <t>Zazdívka zhlaví válcovaných nosníků v do 150 mm</t>
  </si>
  <si>
    <t>-964029936</t>
  </si>
  <si>
    <t>413941121</t>
  </si>
  <si>
    <t>Osazování ocelových válcovaných nosníků stropů I, IE, U, UE nebo L do č.12 nebo výšky do 120 mm</t>
  </si>
  <si>
    <t>-1212249061</t>
  </si>
  <si>
    <t>3,0*3*11,1*0,001</t>
  </si>
  <si>
    <t>13010714</t>
  </si>
  <si>
    <t>ocel profilová jakost S235JR (11 375) průřez I (IPN) 120</t>
  </si>
  <si>
    <t>-1616225892</t>
  </si>
  <si>
    <t>0,1*1,1 'Přepočtené koeficientem množství</t>
  </si>
  <si>
    <t>417321515</t>
  </si>
  <si>
    <t>Ztužující pásy a věnce ze ŽB tř. C 25/30</t>
  </si>
  <si>
    <t>-980433560</t>
  </si>
  <si>
    <t>(2,815*2+4,75+0,15)*0,2*0,2</t>
  </si>
  <si>
    <t>417351115</t>
  </si>
  <si>
    <t>Zřízení bednění ztužujících věnců</t>
  </si>
  <si>
    <t>-1524532310</t>
  </si>
  <si>
    <t>(2,815*2+4,75+0,15)*2*0,2+2,815*0,2</t>
  </si>
  <si>
    <t>417351116</t>
  </si>
  <si>
    <t>Odstranění bednění ztužujících věnců</t>
  </si>
  <si>
    <t>-202282971</t>
  </si>
  <si>
    <t>417361821</t>
  </si>
  <si>
    <t>Výztuž ztužujících pásů a věnců betonářskou ocelí 10 505</t>
  </si>
  <si>
    <t>-1934238155</t>
  </si>
  <si>
    <t>0,421*110*0,001</t>
  </si>
  <si>
    <t>622142001</t>
  </si>
  <si>
    <t>Sklovláknité pletivo vnějších stěn vtlačené do tmelu</t>
  </si>
  <si>
    <t>1772327554</t>
  </si>
  <si>
    <t>1400828861</t>
  </si>
  <si>
    <t>-1472216404</t>
  </si>
  <si>
    <t>(2,815+4,75)*3,1+2,815*0,2</t>
  </si>
  <si>
    <t>-18347909</t>
  </si>
  <si>
    <t>(4,75+0,9*2)*(2,815+0,9)</t>
  </si>
  <si>
    <t>973031324</t>
  </si>
  <si>
    <t>Vysekání kapes ve zdivu cihelném na MV nebo MVC pl do 0,10 m2 hl do 150 mm</t>
  </si>
  <si>
    <t>1137143191</t>
  </si>
  <si>
    <t>973031824</t>
  </si>
  <si>
    <t>Vysekání kapes ve zdivu cihelném na MV nebo MVC pro zavázání zdí tl do 300 mm</t>
  </si>
  <si>
    <t>1598711388</t>
  </si>
  <si>
    <t>973099.1</t>
  </si>
  <si>
    <t>Rozebrání stávajícího skladu včetně likvidace materiálu celkem</t>
  </si>
  <si>
    <t>480869578</t>
  </si>
  <si>
    <t>1389720719</t>
  </si>
  <si>
    <t>-1452507602</t>
  </si>
  <si>
    <t>-1288822400</t>
  </si>
  <si>
    <t>0,167*19 'Přepočtené koeficientem množství</t>
  </si>
  <si>
    <t>997013603</t>
  </si>
  <si>
    <t>Poplatek za uložení na skládce (skládkovné) stavebního odpadu cihelného kód odpadu 17 01 02</t>
  </si>
  <si>
    <t>1407579619</t>
  </si>
  <si>
    <t>296669920</t>
  </si>
  <si>
    <t>998011001</t>
  </si>
  <si>
    <t>Přesun hmot pro budovy zděné v do 6 m</t>
  </si>
  <si>
    <t>-1618470131</t>
  </si>
  <si>
    <t>764511601</t>
  </si>
  <si>
    <t>Žlab podokapní půlkruhový z Pz s povrchovou úpravou rš 250 mm</t>
  </si>
  <si>
    <t>-744205709</t>
  </si>
  <si>
    <t>7640019.1</t>
  </si>
  <si>
    <t>Napojení žlabu na stávající svod</t>
  </si>
  <si>
    <t>2004678556</t>
  </si>
  <si>
    <t>998764201</t>
  </si>
  <si>
    <t>Přesun hmot procentní pro konstrukce klempířské v objektech v do 6 m</t>
  </si>
  <si>
    <t>-84621633</t>
  </si>
  <si>
    <t>76713.1</t>
  </si>
  <si>
    <t>Montáž a dodávka plechové stěny 2815x3100mm včetně dveří</t>
  </si>
  <si>
    <t>562880808</t>
  </si>
  <si>
    <t>767161813</t>
  </si>
  <si>
    <t>Demontáž zábradlí rovného nerozebíratelného hmotnosti 1 m zábradlí do 20 kg do suti</t>
  </si>
  <si>
    <t>-2041236460</t>
  </si>
  <si>
    <t>7673912.1</t>
  </si>
  <si>
    <t>Montáž a dodávka střešní krytiny z trapézových plechů</t>
  </si>
  <si>
    <t>217433501</t>
  </si>
  <si>
    <t>998767201</t>
  </si>
  <si>
    <t>Přesun hmot procentní pro zámečnické konstrukce v objektech v do 6 m</t>
  </si>
  <si>
    <t>1783593517</t>
  </si>
  <si>
    <t>-1530060432</t>
  </si>
  <si>
    <t>"neuvedené práce a demontáže"25</t>
  </si>
  <si>
    <t>VON - Vedlejší a ostatní náklady</t>
  </si>
  <si>
    <t xml:space="preserve">    VRN4 - Inženýrská činnost</t>
  </si>
  <si>
    <t xml:space="preserve">    VRN9 - Ostatní náklady</t>
  </si>
  <si>
    <t>012344000</t>
  </si>
  <si>
    <t>Geodetické práce - vytyčení sítí apod.</t>
  </si>
  <si>
    <t>-718700520</t>
  </si>
  <si>
    <t>013002000</t>
  </si>
  <si>
    <t>Projektové práce-dokumentace skutečného provedení</t>
  </si>
  <si>
    <t>1496678994</t>
  </si>
  <si>
    <t>032002000</t>
  </si>
  <si>
    <t>Vybavení staveniště-mobilní WC,sklad,kancelář,zdvihací mechanizmy</t>
  </si>
  <si>
    <t>-1118294908</t>
  </si>
  <si>
    <t>032002001</t>
  </si>
  <si>
    <t xml:space="preserve">Zřízení ZS pro investora - stavební buňka s oknem, se stolem a židlemi pro min.10 osob k jednání a konání KD, vybavení pitnou vodou, el. proudem (zásuvky), samost. WC s umyvadlem, dále vybavení kávovarem s kávou, WI-FI, KK s vybavením (nádobí), topení </t>
  </si>
  <si>
    <t>-208196361</t>
  </si>
  <si>
    <t>032002002</t>
  </si>
  <si>
    <t>Provozování ZS pro investora</t>
  </si>
  <si>
    <t>894036270</t>
  </si>
  <si>
    <t>032002003</t>
  </si>
  <si>
    <t>Odstranění ZS pro investora</t>
  </si>
  <si>
    <t>-941770328</t>
  </si>
  <si>
    <t>033002000</t>
  </si>
  <si>
    <t>Připojení staveniště na inženýrské sítě-voda,elektro</t>
  </si>
  <si>
    <t>-916854254</t>
  </si>
  <si>
    <t>034002000</t>
  </si>
  <si>
    <t>Zabezpečení staveniště-výkopové práce,provizorní oplocení</t>
  </si>
  <si>
    <t>2118372694</t>
  </si>
  <si>
    <t>039002000</t>
  </si>
  <si>
    <t>Zrušení zařízení staveniště</t>
  </si>
  <si>
    <t>452821263</t>
  </si>
  <si>
    <t>VRN4</t>
  </si>
  <si>
    <t>Inženýrská činnost</t>
  </si>
  <si>
    <t>043002000</t>
  </si>
  <si>
    <t>Zkoušky a ostatní měření potřebné pro kolaudaci</t>
  </si>
  <si>
    <t>-1632203737</t>
  </si>
  <si>
    <t>043002001</t>
  </si>
  <si>
    <t xml:space="preserve">Inženýrská činnost a zprovoznění FVE </t>
  </si>
  <si>
    <t>15850216</t>
  </si>
  <si>
    <t>VRN9</t>
  </si>
  <si>
    <t>Ostatní náklady</t>
  </si>
  <si>
    <t>091002000</t>
  </si>
  <si>
    <t>Publicita - informační cedule na staveništi apod.</t>
  </si>
  <si>
    <t>-23286142</t>
  </si>
  <si>
    <t>092002000</t>
  </si>
  <si>
    <t>Zpráva DNSH</t>
  </si>
  <si>
    <t>423463839</t>
  </si>
  <si>
    <t>SEZNAM FIGUR</t>
  </si>
  <si>
    <t>Výměra</t>
  </si>
  <si>
    <t>01/ 01.1</t>
  </si>
  <si>
    <t>Použití figury:</t>
  </si>
  <si>
    <t>Demontáž azbestocementové skládané krytiny sklonu do 30° do suti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</si>
</sst>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EBC21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objektu č.p. 426 v Novém Městě nad Metují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Nové Město nad Metují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30. 11. 2024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Královéhradecký kraj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Energy Benefit Centre a.s.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ROUND(AG95+SUM(AG101:AG103),2)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ROUND(AS95+SUM(AS101:AS103),2)</f>
        <v>0</v>
      </c>
      <c r="AT94" s="115">
        <f>ROUND(SUM(AV94:AW94),2)</f>
        <v>0</v>
      </c>
      <c r="AU94" s="116">
        <f>ROUND(AU95+SUM(AU101:AU103),5)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ROUND(AZ95+SUM(AZ101:AZ103),2)</f>
        <v>0</v>
      </c>
      <c r="BA94" s="115">
        <f>ROUND(BA95+SUM(BA101:BA103),2)</f>
        <v>0</v>
      </c>
      <c r="BB94" s="115">
        <f>ROUND(BB95+SUM(BB101:BB103),2)</f>
        <v>0</v>
      </c>
      <c r="BC94" s="115">
        <f>ROUND(BC95+SUM(BC101:BC103),2)</f>
        <v>0</v>
      </c>
      <c r="BD94" s="117">
        <f>ROUND(BD95+SUM(BD101:BD103),2)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7"/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ROUND(SUM(AG96:AG100),2)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82</v>
      </c>
      <c r="AR95" s="127"/>
      <c r="AS95" s="128">
        <f>ROUND(SUM(AS96:AS100),2)</f>
        <v>0</v>
      </c>
      <c r="AT95" s="129">
        <f>ROUND(SUM(AV95:AW95),2)</f>
        <v>0</v>
      </c>
      <c r="AU95" s="130">
        <f>ROUND(SUM(AU96:AU100),5)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ROUND(SUM(AZ96:AZ100),2)</f>
        <v>0</v>
      </c>
      <c r="BA95" s="129">
        <f>ROUND(SUM(BA96:BA100),2)</f>
        <v>0</v>
      </c>
      <c r="BB95" s="129">
        <f>ROUND(SUM(BB96:BB100),2)</f>
        <v>0</v>
      </c>
      <c r="BC95" s="129">
        <f>ROUND(SUM(BC96:BC100),2)</f>
        <v>0</v>
      </c>
      <c r="BD95" s="131">
        <f>ROUND(SUM(BD96:BD100),2)</f>
        <v>0</v>
      </c>
      <c r="BE95" s="7"/>
      <c r="BS95" s="132" t="s">
        <v>75</v>
      </c>
      <c r="BT95" s="132" t="s">
        <v>83</v>
      </c>
      <c r="BU95" s="132" t="s">
        <v>77</v>
      </c>
      <c r="BV95" s="132" t="s">
        <v>78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4" customFormat="1" ht="16.5" customHeight="1">
      <c r="A96" s="133" t="s">
        <v>86</v>
      </c>
      <c r="B96" s="71"/>
      <c r="C96" s="134"/>
      <c r="D96" s="134"/>
      <c r="E96" s="135" t="s">
        <v>87</v>
      </c>
      <c r="F96" s="135"/>
      <c r="G96" s="135"/>
      <c r="H96" s="135"/>
      <c r="I96" s="135"/>
      <c r="J96" s="134"/>
      <c r="K96" s="135" t="s">
        <v>88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'01.1 - Stavební úpravy ob...'!J32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89</v>
      </c>
      <c r="AR96" s="73"/>
      <c r="AS96" s="138">
        <v>0</v>
      </c>
      <c r="AT96" s="139">
        <f>ROUND(SUM(AV96:AW96),2)</f>
        <v>0</v>
      </c>
      <c r="AU96" s="140">
        <f>'01.1 - Stavební úpravy ob...'!P149</f>
        <v>0</v>
      </c>
      <c r="AV96" s="139">
        <f>'01.1 - Stavební úpravy ob...'!J35</f>
        <v>0</v>
      </c>
      <c r="AW96" s="139">
        <f>'01.1 - Stavební úpravy ob...'!J36</f>
        <v>0</v>
      </c>
      <c r="AX96" s="139">
        <f>'01.1 - Stavební úpravy ob...'!J37</f>
        <v>0</v>
      </c>
      <c r="AY96" s="139">
        <f>'01.1 - Stavební úpravy ob...'!J38</f>
        <v>0</v>
      </c>
      <c r="AZ96" s="139">
        <f>'01.1 - Stavební úpravy ob...'!F35</f>
        <v>0</v>
      </c>
      <c r="BA96" s="139">
        <f>'01.1 - Stavební úpravy ob...'!F36</f>
        <v>0</v>
      </c>
      <c r="BB96" s="139">
        <f>'01.1 - Stavební úpravy ob...'!F37</f>
        <v>0</v>
      </c>
      <c r="BC96" s="139">
        <f>'01.1 - Stavební úpravy ob...'!F38</f>
        <v>0</v>
      </c>
      <c r="BD96" s="141">
        <f>'01.1 - Stavební úpravy ob...'!F39</f>
        <v>0</v>
      </c>
      <c r="BE96" s="4"/>
      <c r="BT96" s="142" t="s">
        <v>85</v>
      </c>
      <c r="BV96" s="142" t="s">
        <v>78</v>
      </c>
      <c r="BW96" s="142" t="s">
        <v>90</v>
      </c>
      <c r="BX96" s="142" t="s">
        <v>84</v>
      </c>
      <c r="CL96" s="142" t="s">
        <v>1</v>
      </c>
    </row>
    <row r="97" s="4" customFormat="1" ht="16.5" customHeight="1">
      <c r="A97" s="133" t="s">
        <v>86</v>
      </c>
      <c r="B97" s="71"/>
      <c r="C97" s="134"/>
      <c r="D97" s="134"/>
      <c r="E97" s="135" t="s">
        <v>91</v>
      </c>
      <c r="F97" s="135"/>
      <c r="G97" s="135"/>
      <c r="H97" s="135"/>
      <c r="I97" s="135"/>
      <c r="J97" s="134"/>
      <c r="K97" s="135" t="s">
        <v>92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'01.2 - Zdravotechnické in...'!J32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89</v>
      </c>
      <c r="AR97" s="73"/>
      <c r="AS97" s="138">
        <v>0</v>
      </c>
      <c r="AT97" s="139">
        <f>ROUND(SUM(AV97:AW97),2)</f>
        <v>0</v>
      </c>
      <c r="AU97" s="140">
        <f>'01.2 - Zdravotechnické in...'!P135</f>
        <v>0</v>
      </c>
      <c r="AV97" s="139">
        <f>'01.2 - Zdravotechnické in...'!J35</f>
        <v>0</v>
      </c>
      <c r="AW97" s="139">
        <f>'01.2 - Zdravotechnické in...'!J36</f>
        <v>0</v>
      </c>
      <c r="AX97" s="139">
        <f>'01.2 - Zdravotechnické in...'!J37</f>
        <v>0</v>
      </c>
      <c r="AY97" s="139">
        <f>'01.2 - Zdravotechnické in...'!J38</f>
        <v>0</v>
      </c>
      <c r="AZ97" s="139">
        <f>'01.2 - Zdravotechnické in...'!F35</f>
        <v>0</v>
      </c>
      <c r="BA97" s="139">
        <f>'01.2 - Zdravotechnické in...'!F36</f>
        <v>0</v>
      </c>
      <c r="BB97" s="139">
        <f>'01.2 - Zdravotechnické in...'!F37</f>
        <v>0</v>
      </c>
      <c r="BC97" s="139">
        <f>'01.2 - Zdravotechnické in...'!F38</f>
        <v>0</v>
      </c>
      <c r="BD97" s="141">
        <f>'01.2 - Zdravotechnické in...'!F39</f>
        <v>0</v>
      </c>
      <c r="BE97" s="4"/>
      <c r="BT97" s="142" t="s">
        <v>85</v>
      </c>
      <c r="BV97" s="142" t="s">
        <v>78</v>
      </c>
      <c r="BW97" s="142" t="s">
        <v>93</v>
      </c>
      <c r="BX97" s="142" t="s">
        <v>84</v>
      </c>
      <c r="CL97" s="142" t="s">
        <v>1</v>
      </c>
    </row>
    <row r="98" s="4" customFormat="1" ht="16.5" customHeight="1">
      <c r="A98" s="133" t="s">
        <v>86</v>
      </c>
      <c r="B98" s="71"/>
      <c r="C98" s="134"/>
      <c r="D98" s="134"/>
      <c r="E98" s="135" t="s">
        <v>94</v>
      </c>
      <c r="F98" s="135"/>
      <c r="G98" s="135"/>
      <c r="H98" s="135"/>
      <c r="I98" s="135"/>
      <c r="J98" s="134"/>
      <c r="K98" s="135" t="s">
        <v>95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'01.3 - Vytápění'!J32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89</v>
      </c>
      <c r="AR98" s="73"/>
      <c r="AS98" s="138">
        <v>0</v>
      </c>
      <c r="AT98" s="139">
        <f>ROUND(SUM(AV98:AW98),2)</f>
        <v>0</v>
      </c>
      <c r="AU98" s="140">
        <f>'01.3 - Vytápění'!P126</f>
        <v>0</v>
      </c>
      <c r="AV98" s="139">
        <f>'01.3 - Vytápění'!J35</f>
        <v>0</v>
      </c>
      <c r="AW98" s="139">
        <f>'01.3 - Vytápění'!J36</f>
        <v>0</v>
      </c>
      <c r="AX98" s="139">
        <f>'01.3 - Vytápění'!J37</f>
        <v>0</v>
      </c>
      <c r="AY98" s="139">
        <f>'01.3 - Vytápění'!J38</f>
        <v>0</v>
      </c>
      <c r="AZ98" s="139">
        <f>'01.3 - Vytápění'!F35</f>
        <v>0</v>
      </c>
      <c r="BA98" s="139">
        <f>'01.3 - Vytápění'!F36</f>
        <v>0</v>
      </c>
      <c r="BB98" s="139">
        <f>'01.3 - Vytápění'!F37</f>
        <v>0</v>
      </c>
      <c r="BC98" s="139">
        <f>'01.3 - Vytápění'!F38</f>
        <v>0</v>
      </c>
      <c r="BD98" s="141">
        <f>'01.3 - Vytápění'!F39</f>
        <v>0</v>
      </c>
      <c r="BE98" s="4"/>
      <c r="BT98" s="142" t="s">
        <v>85</v>
      </c>
      <c r="BV98" s="142" t="s">
        <v>78</v>
      </c>
      <c r="BW98" s="142" t="s">
        <v>96</v>
      </c>
      <c r="BX98" s="142" t="s">
        <v>84</v>
      </c>
      <c r="CL98" s="142" t="s">
        <v>1</v>
      </c>
    </row>
    <row r="99" s="4" customFormat="1" ht="16.5" customHeight="1">
      <c r="A99" s="133" t="s">
        <v>86</v>
      </c>
      <c r="B99" s="71"/>
      <c r="C99" s="134"/>
      <c r="D99" s="134"/>
      <c r="E99" s="135" t="s">
        <v>97</v>
      </c>
      <c r="F99" s="135"/>
      <c r="G99" s="135"/>
      <c r="H99" s="135"/>
      <c r="I99" s="135"/>
      <c r="J99" s="134"/>
      <c r="K99" s="135" t="s">
        <v>98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'01.4 - Elektroinstalace'!J32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89</v>
      </c>
      <c r="AR99" s="73"/>
      <c r="AS99" s="138">
        <v>0</v>
      </c>
      <c r="AT99" s="139">
        <f>ROUND(SUM(AV99:AW99),2)</f>
        <v>0</v>
      </c>
      <c r="AU99" s="140">
        <f>'01.4 - Elektroinstalace'!P123</f>
        <v>0</v>
      </c>
      <c r="AV99" s="139">
        <f>'01.4 - Elektroinstalace'!J35</f>
        <v>0</v>
      </c>
      <c r="AW99" s="139">
        <f>'01.4 - Elektroinstalace'!J36</f>
        <v>0</v>
      </c>
      <c r="AX99" s="139">
        <f>'01.4 - Elektroinstalace'!J37</f>
        <v>0</v>
      </c>
      <c r="AY99" s="139">
        <f>'01.4 - Elektroinstalace'!J38</f>
        <v>0</v>
      </c>
      <c r="AZ99" s="139">
        <f>'01.4 - Elektroinstalace'!F35</f>
        <v>0</v>
      </c>
      <c r="BA99" s="139">
        <f>'01.4 - Elektroinstalace'!F36</f>
        <v>0</v>
      </c>
      <c r="BB99" s="139">
        <f>'01.4 - Elektroinstalace'!F37</f>
        <v>0</v>
      </c>
      <c r="BC99" s="139">
        <f>'01.4 - Elektroinstalace'!F38</f>
        <v>0</v>
      </c>
      <c r="BD99" s="141">
        <f>'01.4 - Elektroinstalace'!F39</f>
        <v>0</v>
      </c>
      <c r="BE99" s="4"/>
      <c r="BT99" s="142" t="s">
        <v>85</v>
      </c>
      <c r="BV99" s="142" t="s">
        <v>78</v>
      </c>
      <c r="BW99" s="142" t="s">
        <v>99</v>
      </c>
      <c r="BX99" s="142" t="s">
        <v>84</v>
      </c>
      <c r="CL99" s="142" t="s">
        <v>1</v>
      </c>
    </row>
    <row r="100" s="4" customFormat="1" ht="16.5" customHeight="1">
      <c r="A100" s="133" t="s">
        <v>86</v>
      </c>
      <c r="B100" s="71"/>
      <c r="C100" s="134"/>
      <c r="D100" s="134"/>
      <c r="E100" s="135" t="s">
        <v>100</v>
      </c>
      <c r="F100" s="135"/>
      <c r="G100" s="135"/>
      <c r="H100" s="135"/>
      <c r="I100" s="135"/>
      <c r="J100" s="134"/>
      <c r="K100" s="135" t="s">
        <v>101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'01.5 - Vzduchotechnika'!J32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89</v>
      </c>
      <c r="AR100" s="73"/>
      <c r="AS100" s="138">
        <v>0</v>
      </c>
      <c r="AT100" s="139">
        <f>ROUND(SUM(AV100:AW100),2)</f>
        <v>0</v>
      </c>
      <c r="AU100" s="140">
        <f>'01.5 - Vzduchotechnika'!P125</f>
        <v>0</v>
      </c>
      <c r="AV100" s="139">
        <f>'01.5 - Vzduchotechnika'!J35</f>
        <v>0</v>
      </c>
      <c r="AW100" s="139">
        <f>'01.5 - Vzduchotechnika'!J36</f>
        <v>0</v>
      </c>
      <c r="AX100" s="139">
        <f>'01.5 - Vzduchotechnika'!J37</f>
        <v>0</v>
      </c>
      <c r="AY100" s="139">
        <f>'01.5 - Vzduchotechnika'!J38</f>
        <v>0</v>
      </c>
      <c r="AZ100" s="139">
        <f>'01.5 - Vzduchotechnika'!F35</f>
        <v>0</v>
      </c>
      <c r="BA100" s="139">
        <f>'01.5 - Vzduchotechnika'!F36</f>
        <v>0</v>
      </c>
      <c r="BB100" s="139">
        <f>'01.5 - Vzduchotechnika'!F37</f>
        <v>0</v>
      </c>
      <c r="BC100" s="139">
        <f>'01.5 - Vzduchotechnika'!F38</f>
        <v>0</v>
      </c>
      <c r="BD100" s="141">
        <f>'01.5 - Vzduchotechnika'!F39</f>
        <v>0</v>
      </c>
      <c r="BE100" s="4"/>
      <c r="BT100" s="142" t="s">
        <v>85</v>
      </c>
      <c r="BV100" s="142" t="s">
        <v>78</v>
      </c>
      <c r="BW100" s="142" t="s">
        <v>102</v>
      </c>
      <c r="BX100" s="142" t="s">
        <v>84</v>
      </c>
      <c r="CL100" s="142" t="s">
        <v>1</v>
      </c>
    </row>
    <row r="101" s="7" customFormat="1" ht="16.5" customHeight="1">
      <c r="A101" s="133" t="s">
        <v>86</v>
      </c>
      <c r="B101" s="120"/>
      <c r="C101" s="121"/>
      <c r="D101" s="122" t="s">
        <v>103</v>
      </c>
      <c r="E101" s="122"/>
      <c r="F101" s="122"/>
      <c r="G101" s="122"/>
      <c r="H101" s="122"/>
      <c r="I101" s="123"/>
      <c r="J101" s="122" t="s">
        <v>104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5">
        <f>'02 - Parkoviště v areálu ...'!J30</f>
        <v>0</v>
      </c>
      <c r="AH101" s="123"/>
      <c r="AI101" s="123"/>
      <c r="AJ101" s="123"/>
      <c r="AK101" s="123"/>
      <c r="AL101" s="123"/>
      <c r="AM101" s="123"/>
      <c r="AN101" s="125">
        <f>SUM(AG101,AT101)</f>
        <v>0</v>
      </c>
      <c r="AO101" s="123"/>
      <c r="AP101" s="123"/>
      <c r="AQ101" s="126" t="s">
        <v>82</v>
      </c>
      <c r="AR101" s="127"/>
      <c r="AS101" s="128">
        <v>0</v>
      </c>
      <c r="AT101" s="129">
        <f>ROUND(SUM(AV101:AW101),2)</f>
        <v>0</v>
      </c>
      <c r="AU101" s="130">
        <f>'02 - Parkoviště v areálu ...'!P118</f>
        <v>0</v>
      </c>
      <c r="AV101" s="129">
        <f>'02 - Parkoviště v areálu ...'!J33</f>
        <v>0</v>
      </c>
      <c r="AW101" s="129">
        <f>'02 - Parkoviště v areálu ...'!J34</f>
        <v>0</v>
      </c>
      <c r="AX101" s="129">
        <f>'02 - Parkoviště v areálu ...'!J35</f>
        <v>0</v>
      </c>
      <c r="AY101" s="129">
        <f>'02 - Parkoviště v areálu ...'!J36</f>
        <v>0</v>
      </c>
      <c r="AZ101" s="129">
        <f>'02 - Parkoviště v areálu ...'!F33</f>
        <v>0</v>
      </c>
      <c r="BA101" s="129">
        <f>'02 - Parkoviště v areálu ...'!F34</f>
        <v>0</v>
      </c>
      <c r="BB101" s="129">
        <f>'02 - Parkoviště v areálu ...'!F35</f>
        <v>0</v>
      </c>
      <c r="BC101" s="129">
        <f>'02 - Parkoviště v areálu ...'!F36</f>
        <v>0</v>
      </c>
      <c r="BD101" s="131">
        <f>'02 - Parkoviště v areálu ...'!F37</f>
        <v>0</v>
      </c>
      <c r="BE101" s="7"/>
      <c r="BT101" s="132" t="s">
        <v>83</v>
      </c>
      <c r="BV101" s="132" t="s">
        <v>78</v>
      </c>
      <c r="BW101" s="132" t="s">
        <v>105</v>
      </c>
      <c r="BX101" s="132" t="s">
        <v>5</v>
      </c>
      <c r="CL101" s="132" t="s">
        <v>1</v>
      </c>
      <c r="CM101" s="132" t="s">
        <v>85</v>
      </c>
    </row>
    <row r="102" s="7" customFormat="1" ht="16.5" customHeight="1">
      <c r="A102" s="133" t="s">
        <v>86</v>
      </c>
      <c r="B102" s="120"/>
      <c r="C102" s="121"/>
      <c r="D102" s="122" t="s">
        <v>106</v>
      </c>
      <c r="E102" s="122"/>
      <c r="F102" s="122"/>
      <c r="G102" s="122"/>
      <c r="H102" s="122"/>
      <c r="I102" s="123"/>
      <c r="J102" s="122" t="s">
        <v>107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5">
        <f>'03 - Sklad u budovy Pyramidy'!J30</f>
        <v>0</v>
      </c>
      <c r="AH102" s="123"/>
      <c r="AI102" s="123"/>
      <c r="AJ102" s="123"/>
      <c r="AK102" s="123"/>
      <c r="AL102" s="123"/>
      <c r="AM102" s="123"/>
      <c r="AN102" s="125">
        <f>SUM(AG102,AT102)</f>
        <v>0</v>
      </c>
      <c r="AO102" s="123"/>
      <c r="AP102" s="123"/>
      <c r="AQ102" s="126" t="s">
        <v>82</v>
      </c>
      <c r="AR102" s="127"/>
      <c r="AS102" s="128">
        <v>0</v>
      </c>
      <c r="AT102" s="129">
        <f>ROUND(SUM(AV102:AW102),2)</f>
        <v>0</v>
      </c>
      <c r="AU102" s="130">
        <f>'03 - Sklad u budovy Pyramidy'!P127</f>
        <v>0</v>
      </c>
      <c r="AV102" s="129">
        <f>'03 - Sklad u budovy Pyramidy'!J33</f>
        <v>0</v>
      </c>
      <c r="AW102" s="129">
        <f>'03 - Sklad u budovy Pyramidy'!J34</f>
        <v>0</v>
      </c>
      <c r="AX102" s="129">
        <f>'03 - Sklad u budovy Pyramidy'!J35</f>
        <v>0</v>
      </c>
      <c r="AY102" s="129">
        <f>'03 - Sklad u budovy Pyramidy'!J36</f>
        <v>0</v>
      </c>
      <c r="AZ102" s="129">
        <f>'03 - Sklad u budovy Pyramidy'!F33</f>
        <v>0</v>
      </c>
      <c r="BA102" s="129">
        <f>'03 - Sklad u budovy Pyramidy'!F34</f>
        <v>0</v>
      </c>
      <c r="BB102" s="129">
        <f>'03 - Sklad u budovy Pyramidy'!F35</f>
        <v>0</v>
      </c>
      <c r="BC102" s="129">
        <f>'03 - Sklad u budovy Pyramidy'!F36</f>
        <v>0</v>
      </c>
      <c r="BD102" s="131">
        <f>'03 - Sklad u budovy Pyramidy'!F37</f>
        <v>0</v>
      </c>
      <c r="BE102" s="7"/>
      <c r="BT102" s="132" t="s">
        <v>83</v>
      </c>
      <c r="BV102" s="132" t="s">
        <v>78</v>
      </c>
      <c r="BW102" s="132" t="s">
        <v>108</v>
      </c>
      <c r="BX102" s="132" t="s">
        <v>5</v>
      </c>
      <c r="CL102" s="132" t="s">
        <v>1</v>
      </c>
      <c r="CM102" s="132" t="s">
        <v>85</v>
      </c>
    </row>
    <row r="103" s="7" customFormat="1" ht="16.5" customHeight="1">
      <c r="A103" s="133" t="s">
        <v>86</v>
      </c>
      <c r="B103" s="120"/>
      <c r="C103" s="121"/>
      <c r="D103" s="122" t="s">
        <v>109</v>
      </c>
      <c r="E103" s="122"/>
      <c r="F103" s="122"/>
      <c r="G103" s="122"/>
      <c r="H103" s="122"/>
      <c r="I103" s="123"/>
      <c r="J103" s="122" t="s">
        <v>110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5">
        <f>'VON - Vedlejší a ostatní ...'!J30</f>
        <v>0</v>
      </c>
      <c r="AH103" s="123"/>
      <c r="AI103" s="123"/>
      <c r="AJ103" s="123"/>
      <c r="AK103" s="123"/>
      <c r="AL103" s="123"/>
      <c r="AM103" s="123"/>
      <c r="AN103" s="125">
        <f>SUM(AG103,AT103)</f>
        <v>0</v>
      </c>
      <c r="AO103" s="123"/>
      <c r="AP103" s="123"/>
      <c r="AQ103" s="126" t="s">
        <v>82</v>
      </c>
      <c r="AR103" s="127"/>
      <c r="AS103" s="143">
        <v>0</v>
      </c>
      <c r="AT103" s="144">
        <f>ROUND(SUM(AV103:AW103),2)</f>
        <v>0</v>
      </c>
      <c r="AU103" s="145">
        <f>'VON - Vedlejší a ostatní ...'!P121</f>
        <v>0</v>
      </c>
      <c r="AV103" s="144">
        <f>'VON - Vedlejší a ostatní ...'!J33</f>
        <v>0</v>
      </c>
      <c r="AW103" s="144">
        <f>'VON - Vedlejší a ostatní ...'!J34</f>
        <v>0</v>
      </c>
      <c r="AX103" s="144">
        <f>'VON - Vedlejší a ostatní ...'!J35</f>
        <v>0</v>
      </c>
      <c r="AY103" s="144">
        <f>'VON - Vedlejší a ostatní ...'!J36</f>
        <v>0</v>
      </c>
      <c r="AZ103" s="144">
        <f>'VON - Vedlejší a ostatní ...'!F33</f>
        <v>0</v>
      </c>
      <c r="BA103" s="144">
        <f>'VON - Vedlejší a ostatní ...'!F34</f>
        <v>0</v>
      </c>
      <c r="BB103" s="144">
        <f>'VON - Vedlejší a ostatní ...'!F35</f>
        <v>0</v>
      </c>
      <c r="BC103" s="144">
        <f>'VON - Vedlejší a ostatní ...'!F36</f>
        <v>0</v>
      </c>
      <c r="BD103" s="146">
        <f>'VON - Vedlejší a ostatní ...'!F37</f>
        <v>0</v>
      </c>
      <c r="BE103" s="7"/>
      <c r="BT103" s="132" t="s">
        <v>83</v>
      </c>
      <c r="BV103" s="132" t="s">
        <v>78</v>
      </c>
      <c r="BW103" s="132" t="s">
        <v>111</v>
      </c>
      <c r="BX103" s="132" t="s">
        <v>5</v>
      </c>
      <c r="CL103" s="132" t="s">
        <v>1</v>
      </c>
      <c r="CM103" s="132" t="s">
        <v>85</v>
      </c>
    </row>
    <row r="104" s="2" customFormat="1" ht="30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</sheetData>
  <sheetProtection sheet="1" formatColumns="0" formatRows="0" objects="1" scenarios="1" spinCount="100000" saltValue="x7iIFxNOBfiEFw/LYuCRtQoagoTuwq39OoF08bqzs1KHhOGPRnxzupcF6TIUmD+xVbc+V+ZhRKyzHPz9+wZQKQ==" hashValue="8KbEUpf5u54TMw7hMIlJiufp5gjY8BGop5+4zpy6eT+giFQWT1bKMmXSy36ZFLxpg3AJgUX4Qede86YBqjkGsw==" algorithmName="SHA-512" password="CC35"/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.1 - Stavební úpravy ob...'!C2" display="/"/>
    <hyperlink ref="A97" location="'01.2 - Zdravotechnické in...'!C2" display="/"/>
    <hyperlink ref="A98" location="'01.3 - Vytápění'!C2" display="/"/>
    <hyperlink ref="A99" location="'01.4 - Elektroinstalace'!C2" display="/"/>
    <hyperlink ref="A100" location="'01.5 - Vzduchotechnika'!C2" display="/"/>
    <hyperlink ref="A101" location="'02 - Parkoviště v areálu ...'!C2" display="/"/>
    <hyperlink ref="A102" location="'03 - Sklad u budovy Pyramidy'!C2" display="/"/>
    <hyperlink ref="A103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8"/>
      <c r="C3" s="149"/>
      <c r="D3" s="149"/>
      <c r="E3" s="149"/>
      <c r="F3" s="149"/>
      <c r="G3" s="149"/>
      <c r="H3" s="21"/>
    </row>
    <row r="4" s="1" customFormat="1" ht="24.96" customHeight="1">
      <c r="B4" s="21"/>
      <c r="C4" s="150" t="s">
        <v>3573</v>
      </c>
      <c r="H4" s="21"/>
    </row>
    <row r="5" s="1" customFormat="1" ht="12" customHeight="1">
      <c r="B5" s="21"/>
      <c r="C5" s="304" t="s">
        <v>13</v>
      </c>
      <c r="D5" s="158" t="s">
        <v>14</v>
      </c>
      <c r="E5" s="1"/>
      <c r="F5" s="1"/>
      <c r="H5" s="21"/>
    </row>
    <row r="6" s="1" customFormat="1" ht="36.96" customHeight="1">
      <c r="B6" s="21"/>
      <c r="C6" s="305" t="s">
        <v>16</v>
      </c>
      <c r="D6" s="306" t="s">
        <v>17</v>
      </c>
      <c r="E6" s="1"/>
      <c r="F6" s="1"/>
      <c r="H6" s="21"/>
    </row>
    <row r="7" s="1" customFormat="1" ht="16.5" customHeight="1">
      <c r="B7" s="21"/>
      <c r="C7" s="152" t="s">
        <v>22</v>
      </c>
      <c r="D7" s="155" t="str">
        <f>'Rekapitulace stavby'!AN8</f>
        <v>30. 11. 2024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1"/>
      <c r="B9" s="307"/>
      <c r="C9" s="308" t="s">
        <v>57</v>
      </c>
      <c r="D9" s="309" t="s">
        <v>58</v>
      </c>
      <c r="E9" s="309" t="s">
        <v>217</v>
      </c>
      <c r="F9" s="310" t="s">
        <v>3574</v>
      </c>
      <c r="G9" s="201"/>
      <c r="H9" s="307"/>
    </row>
    <row r="10" s="2" customFormat="1" ht="26.4" customHeight="1">
      <c r="A10" s="39"/>
      <c r="B10" s="45"/>
      <c r="C10" s="311" t="s">
        <v>3575</v>
      </c>
      <c r="D10" s="311" t="s">
        <v>88</v>
      </c>
      <c r="E10" s="39"/>
      <c r="F10" s="39"/>
      <c r="G10" s="39"/>
      <c r="H10" s="45"/>
    </row>
    <row r="11" s="2" customFormat="1" ht="16.8" customHeight="1">
      <c r="A11" s="39"/>
      <c r="B11" s="45"/>
      <c r="C11" s="312" t="s">
        <v>112</v>
      </c>
      <c r="D11" s="313" t="s">
        <v>113</v>
      </c>
      <c r="E11" s="314" t="s">
        <v>1</v>
      </c>
      <c r="F11" s="315">
        <v>23.399999999999999</v>
      </c>
      <c r="G11" s="39"/>
      <c r="H11" s="45"/>
    </row>
    <row r="12" s="2" customFormat="1" ht="16.8" customHeight="1">
      <c r="A12" s="39"/>
      <c r="B12" s="45"/>
      <c r="C12" s="316" t="s">
        <v>1</v>
      </c>
      <c r="D12" s="316" t="s">
        <v>2118</v>
      </c>
      <c r="E12" s="18" t="s">
        <v>1</v>
      </c>
      <c r="F12" s="317">
        <v>7.7999999999999998</v>
      </c>
      <c r="G12" s="39"/>
      <c r="H12" s="45"/>
    </row>
    <row r="13" s="2" customFormat="1" ht="16.8" customHeight="1">
      <c r="A13" s="39"/>
      <c r="B13" s="45"/>
      <c r="C13" s="316" t="s">
        <v>1</v>
      </c>
      <c r="D13" s="316" t="s">
        <v>2119</v>
      </c>
      <c r="E13" s="18" t="s">
        <v>1</v>
      </c>
      <c r="F13" s="317">
        <v>7.7999999999999998</v>
      </c>
      <c r="G13" s="39"/>
      <c r="H13" s="45"/>
    </row>
    <row r="14" s="2" customFormat="1" ht="16.8" customHeight="1">
      <c r="A14" s="39"/>
      <c r="B14" s="45"/>
      <c r="C14" s="316" t="s">
        <v>1</v>
      </c>
      <c r="D14" s="316" t="s">
        <v>2120</v>
      </c>
      <c r="E14" s="18" t="s">
        <v>1</v>
      </c>
      <c r="F14" s="317">
        <v>7.7999999999999998</v>
      </c>
      <c r="G14" s="39"/>
      <c r="H14" s="45"/>
    </row>
    <row r="15" s="2" customFormat="1" ht="16.8" customHeight="1">
      <c r="A15" s="39"/>
      <c r="B15" s="45"/>
      <c r="C15" s="316" t="s">
        <v>112</v>
      </c>
      <c r="D15" s="316" t="s">
        <v>242</v>
      </c>
      <c r="E15" s="18" t="s">
        <v>1</v>
      </c>
      <c r="F15" s="317">
        <v>23.399999999999999</v>
      </c>
      <c r="G15" s="39"/>
      <c r="H15" s="45"/>
    </row>
    <row r="16" s="2" customFormat="1" ht="16.8" customHeight="1">
      <c r="A16" s="39"/>
      <c r="B16" s="45"/>
      <c r="C16" s="318" t="s">
        <v>3576</v>
      </c>
      <c r="D16" s="39"/>
      <c r="E16" s="39"/>
      <c r="F16" s="39"/>
      <c r="G16" s="39"/>
      <c r="H16" s="45"/>
    </row>
    <row r="17" s="2" customFormat="1">
      <c r="A17" s="39"/>
      <c r="B17" s="45"/>
      <c r="C17" s="316" t="s">
        <v>2115</v>
      </c>
      <c r="D17" s="316" t="s">
        <v>2116</v>
      </c>
      <c r="E17" s="18" t="s">
        <v>305</v>
      </c>
      <c r="F17" s="317">
        <v>23.399999999999999</v>
      </c>
      <c r="G17" s="39"/>
      <c r="H17" s="45"/>
    </row>
    <row r="18" s="2" customFormat="1" ht="16.8" customHeight="1">
      <c r="A18" s="39"/>
      <c r="B18" s="45"/>
      <c r="C18" s="316" t="s">
        <v>729</v>
      </c>
      <c r="D18" s="316" t="s">
        <v>730</v>
      </c>
      <c r="E18" s="18" t="s">
        <v>305</v>
      </c>
      <c r="F18" s="317">
        <v>57</v>
      </c>
      <c r="G18" s="39"/>
      <c r="H18" s="45"/>
    </row>
    <row r="19" s="2" customFormat="1">
      <c r="A19" s="39"/>
      <c r="B19" s="45"/>
      <c r="C19" s="316" t="s">
        <v>734</v>
      </c>
      <c r="D19" s="316" t="s">
        <v>735</v>
      </c>
      <c r="E19" s="18" t="s">
        <v>305</v>
      </c>
      <c r="F19" s="317">
        <v>61.5</v>
      </c>
      <c r="G19" s="39"/>
      <c r="H19" s="45"/>
    </row>
    <row r="20" s="2" customFormat="1" ht="16.8" customHeight="1">
      <c r="A20" s="39"/>
      <c r="B20" s="45"/>
      <c r="C20" s="316" t="s">
        <v>757</v>
      </c>
      <c r="D20" s="316" t="s">
        <v>758</v>
      </c>
      <c r="E20" s="18" t="s">
        <v>305</v>
      </c>
      <c r="F20" s="317">
        <v>57</v>
      </c>
      <c r="G20" s="39"/>
      <c r="H20" s="45"/>
    </row>
    <row r="21" s="2" customFormat="1" ht="16.8" customHeight="1">
      <c r="A21" s="39"/>
      <c r="B21" s="45"/>
      <c r="C21" s="316" t="s">
        <v>965</v>
      </c>
      <c r="D21" s="316" t="s">
        <v>966</v>
      </c>
      <c r="E21" s="18" t="s">
        <v>305</v>
      </c>
      <c r="F21" s="317">
        <v>23.399999999999999</v>
      </c>
      <c r="G21" s="39"/>
      <c r="H21" s="45"/>
    </row>
    <row r="22" s="2" customFormat="1" ht="16.8" customHeight="1">
      <c r="A22" s="39"/>
      <c r="B22" s="45"/>
      <c r="C22" s="316" t="s">
        <v>979</v>
      </c>
      <c r="D22" s="316" t="s">
        <v>980</v>
      </c>
      <c r="E22" s="18" t="s">
        <v>305</v>
      </c>
      <c r="F22" s="317">
        <v>23.399999999999999</v>
      </c>
      <c r="G22" s="39"/>
      <c r="H22" s="45"/>
    </row>
    <row r="23" s="2" customFormat="1">
      <c r="A23" s="39"/>
      <c r="B23" s="45"/>
      <c r="C23" s="316" t="s">
        <v>1496</v>
      </c>
      <c r="D23" s="316" t="s">
        <v>1497</v>
      </c>
      <c r="E23" s="18" t="s">
        <v>305</v>
      </c>
      <c r="F23" s="317">
        <v>26.07</v>
      </c>
      <c r="G23" s="39"/>
      <c r="H23" s="45"/>
    </row>
    <row r="24" s="2" customFormat="1" ht="16.8" customHeight="1">
      <c r="A24" s="39"/>
      <c r="B24" s="45"/>
      <c r="C24" s="316" t="s">
        <v>740</v>
      </c>
      <c r="D24" s="316" t="s">
        <v>741</v>
      </c>
      <c r="E24" s="18" t="s">
        <v>305</v>
      </c>
      <c r="F24" s="317">
        <v>64.575000000000003</v>
      </c>
      <c r="G24" s="39"/>
      <c r="H24" s="45"/>
    </row>
    <row r="25" s="2" customFormat="1">
      <c r="A25" s="39"/>
      <c r="B25" s="45"/>
      <c r="C25" s="316" t="s">
        <v>2122</v>
      </c>
      <c r="D25" s="316" t="s">
        <v>2123</v>
      </c>
      <c r="E25" s="18" t="s">
        <v>305</v>
      </c>
      <c r="F25" s="317">
        <v>25.739999999999998</v>
      </c>
      <c r="G25" s="39"/>
      <c r="H25" s="45"/>
    </row>
    <row r="26" s="2" customFormat="1" ht="16.8" customHeight="1">
      <c r="A26" s="39"/>
      <c r="B26" s="45"/>
      <c r="C26" s="312" t="s">
        <v>115</v>
      </c>
      <c r="D26" s="313" t="s">
        <v>116</v>
      </c>
      <c r="E26" s="314" t="s">
        <v>1</v>
      </c>
      <c r="F26" s="315">
        <v>187.779</v>
      </c>
      <c r="G26" s="39"/>
      <c r="H26" s="45"/>
    </row>
    <row r="27" s="2" customFormat="1">
      <c r="A27" s="39"/>
      <c r="B27" s="45"/>
      <c r="C27" s="316" t="s">
        <v>115</v>
      </c>
      <c r="D27" s="316" t="s">
        <v>2101</v>
      </c>
      <c r="E27" s="18" t="s">
        <v>1</v>
      </c>
      <c r="F27" s="317">
        <v>187.779</v>
      </c>
      <c r="G27" s="39"/>
      <c r="H27" s="45"/>
    </row>
    <row r="28" s="2" customFormat="1" ht="16.8" customHeight="1">
      <c r="A28" s="39"/>
      <c r="B28" s="45"/>
      <c r="C28" s="318" t="s">
        <v>3576</v>
      </c>
      <c r="D28" s="39"/>
      <c r="E28" s="39"/>
      <c r="F28" s="39"/>
      <c r="G28" s="39"/>
      <c r="H28" s="45"/>
    </row>
    <row r="29" s="2" customFormat="1">
      <c r="A29" s="39"/>
      <c r="B29" s="45"/>
      <c r="C29" s="316" t="s">
        <v>2098</v>
      </c>
      <c r="D29" s="316" t="s">
        <v>2099</v>
      </c>
      <c r="E29" s="18" t="s">
        <v>305</v>
      </c>
      <c r="F29" s="317">
        <v>442.87900000000002</v>
      </c>
      <c r="G29" s="39"/>
      <c r="H29" s="45"/>
    </row>
    <row r="30" s="2" customFormat="1" ht="16.8" customHeight="1">
      <c r="A30" s="39"/>
      <c r="B30" s="45"/>
      <c r="C30" s="316" t="s">
        <v>959</v>
      </c>
      <c r="D30" s="316" t="s">
        <v>960</v>
      </c>
      <c r="E30" s="18" t="s">
        <v>305</v>
      </c>
      <c r="F30" s="317">
        <v>1035.181</v>
      </c>
      <c r="G30" s="39"/>
      <c r="H30" s="45"/>
    </row>
    <row r="31" s="2" customFormat="1" ht="16.8" customHeight="1">
      <c r="A31" s="39"/>
      <c r="B31" s="45"/>
      <c r="C31" s="316" t="s">
        <v>970</v>
      </c>
      <c r="D31" s="316" t="s">
        <v>971</v>
      </c>
      <c r="E31" s="18" t="s">
        <v>305</v>
      </c>
      <c r="F31" s="317">
        <v>1035.181</v>
      </c>
      <c r="G31" s="39"/>
      <c r="H31" s="45"/>
    </row>
    <row r="32" s="2" customFormat="1" ht="16.8" customHeight="1">
      <c r="A32" s="39"/>
      <c r="B32" s="45"/>
      <c r="C32" s="316" t="s">
        <v>1529</v>
      </c>
      <c r="D32" s="316" t="s">
        <v>1530</v>
      </c>
      <c r="E32" s="18" t="s">
        <v>305</v>
      </c>
      <c r="F32" s="317">
        <v>606.44799999999998</v>
      </c>
      <c r="G32" s="39"/>
      <c r="H32" s="45"/>
    </row>
    <row r="33" s="2" customFormat="1" ht="16.8" customHeight="1">
      <c r="A33" s="39"/>
      <c r="B33" s="45"/>
      <c r="C33" s="316" t="s">
        <v>1540</v>
      </c>
      <c r="D33" s="316" t="s">
        <v>1541</v>
      </c>
      <c r="E33" s="18" t="s">
        <v>305</v>
      </c>
      <c r="F33" s="317">
        <v>624.32799999999997</v>
      </c>
      <c r="G33" s="39"/>
      <c r="H33" s="45"/>
    </row>
    <row r="34" s="2" customFormat="1" ht="16.8" customHeight="1">
      <c r="A34" s="39"/>
      <c r="B34" s="45"/>
      <c r="C34" s="312" t="s">
        <v>119</v>
      </c>
      <c r="D34" s="313" t="s">
        <v>120</v>
      </c>
      <c r="E34" s="314" t="s">
        <v>1</v>
      </c>
      <c r="F34" s="315">
        <v>60.966000000000001</v>
      </c>
      <c r="G34" s="39"/>
      <c r="H34" s="45"/>
    </row>
    <row r="35" s="2" customFormat="1" ht="16.8" customHeight="1">
      <c r="A35" s="39"/>
      <c r="B35" s="45"/>
      <c r="C35" s="316" t="s">
        <v>119</v>
      </c>
      <c r="D35" s="316" t="s">
        <v>2102</v>
      </c>
      <c r="E35" s="18" t="s">
        <v>1</v>
      </c>
      <c r="F35" s="317">
        <v>60.966000000000001</v>
      </c>
      <c r="G35" s="39"/>
      <c r="H35" s="45"/>
    </row>
    <row r="36" s="2" customFormat="1" ht="16.8" customHeight="1">
      <c r="A36" s="39"/>
      <c r="B36" s="45"/>
      <c r="C36" s="318" t="s">
        <v>3576</v>
      </c>
      <c r="D36" s="39"/>
      <c r="E36" s="39"/>
      <c r="F36" s="39"/>
      <c r="G36" s="39"/>
      <c r="H36" s="45"/>
    </row>
    <row r="37" s="2" customFormat="1">
      <c r="A37" s="39"/>
      <c r="B37" s="45"/>
      <c r="C37" s="316" t="s">
        <v>2098</v>
      </c>
      <c r="D37" s="316" t="s">
        <v>2099</v>
      </c>
      <c r="E37" s="18" t="s">
        <v>305</v>
      </c>
      <c r="F37" s="317">
        <v>442.87900000000002</v>
      </c>
      <c r="G37" s="39"/>
      <c r="H37" s="45"/>
    </row>
    <row r="38" s="2" customFormat="1" ht="16.8" customHeight="1">
      <c r="A38" s="39"/>
      <c r="B38" s="45"/>
      <c r="C38" s="316" t="s">
        <v>959</v>
      </c>
      <c r="D38" s="316" t="s">
        <v>960</v>
      </c>
      <c r="E38" s="18" t="s">
        <v>305</v>
      </c>
      <c r="F38" s="317">
        <v>1035.181</v>
      </c>
      <c r="G38" s="39"/>
      <c r="H38" s="45"/>
    </row>
    <row r="39" s="2" customFormat="1" ht="16.8" customHeight="1">
      <c r="A39" s="39"/>
      <c r="B39" s="45"/>
      <c r="C39" s="316" t="s">
        <v>970</v>
      </c>
      <c r="D39" s="316" t="s">
        <v>971</v>
      </c>
      <c r="E39" s="18" t="s">
        <v>305</v>
      </c>
      <c r="F39" s="317">
        <v>1035.181</v>
      </c>
      <c r="G39" s="39"/>
      <c r="H39" s="45"/>
    </row>
    <row r="40" s="2" customFormat="1" ht="16.8" customHeight="1">
      <c r="A40" s="39"/>
      <c r="B40" s="45"/>
      <c r="C40" s="316" t="s">
        <v>1545</v>
      </c>
      <c r="D40" s="316" t="s">
        <v>1546</v>
      </c>
      <c r="E40" s="18" t="s">
        <v>305</v>
      </c>
      <c r="F40" s="317">
        <v>440.58300000000003</v>
      </c>
      <c r="G40" s="39"/>
      <c r="H40" s="45"/>
    </row>
    <row r="41" s="2" customFormat="1" ht="16.8" customHeight="1">
      <c r="A41" s="39"/>
      <c r="B41" s="45"/>
      <c r="C41" s="316" t="s">
        <v>1689</v>
      </c>
      <c r="D41" s="316" t="s">
        <v>1690</v>
      </c>
      <c r="E41" s="18" t="s">
        <v>305</v>
      </c>
      <c r="F41" s="317">
        <v>524.30600000000004</v>
      </c>
      <c r="G41" s="39"/>
      <c r="H41" s="45"/>
    </row>
    <row r="42" s="2" customFormat="1" ht="16.8" customHeight="1">
      <c r="A42" s="39"/>
      <c r="B42" s="45"/>
      <c r="C42" s="316" t="s">
        <v>1148</v>
      </c>
      <c r="D42" s="316" t="s">
        <v>1149</v>
      </c>
      <c r="E42" s="18" t="s">
        <v>235</v>
      </c>
      <c r="F42" s="317">
        <v>24.277000000000001</v>
      </c>
      <c r="G42" s="39"/>
      <c r="H42" s="45"/>
    </row>
    <row r="43" s="2" customFormat="1" ht="16.8" customHeight="1">
      <c r="A43" s="39"/>
      <c r="B43" s="45"/>
      <c r="C43" s="316" t="s">
        <v>1177</v>
      </c>
      <c r="D43" s="316" t="s">
        <v>1178</v>
      </c>
      <c r="E43" s="18" t="s">
        <v>235</v>
      </c>
      <c r="F43" s="317">
        <v>66.581000000000003</v>
      </c>
      <c r="G43" s="39"/>
      <c r="H43" s="45"/>
    </row>
    <row r="44" s="2" customFormat="1" ht="16.8" customHeight="1">
      <c r="A44" s="39"/>
      <c r="B44" s="45"/>
      <c r="C44" s="316" t="s">
        <v>1540</v>
      </c>
      <c r="D44" s="316" t="s">
        <v>1541</v>
      </c>
      <c r="E44" s="18" t="s">
        <v>305</v>
      </c>
      <c r="F44" s="317">
        <v>462.61200000000002</v>
      </c>
      <c r="G44" s="39"/>
      <c r="H44" s="45"/>
    </row>
    <row r="45" s="2" customFormat="1" ht="16.8" customHeight="1">
      <c r="A45" s="39"/>
      <c r="B45" s="45"/>
      <c r="C45" s="316" t="s">
        <v>1552</v>
      </c>
      <c r="D45" s="316" t="s">
        <v>1553</v>
      </c>
      <c r="E45" s="18" t="s">
        <v>305</v>
      </c>
      <c r="F45" s="317">
        <v>221.61099999999999</v>
      </c>
      <c r="G45" s="39"/>
      <c r="H45" s="45"/>
    </row>
    <row r="46" s="2" customFormat="1" ht="16.8" customHeight="1">
      <c r="A46" s="39"/>
      <c r="B46" s="45"/>
      <c r="C46" s="312" t="s">
        <v>122</v>
      </c>
      <c r="D46" s="313" t="s">
        <v>123</v>
      </c>
      <c r="E46" s="314" t="s">
        <v>1</v>
      </c>
      <c r="F46" s="315">
        <v>150.09200000000001</v>
      </c>
      <c r="G46" s="39"/>
      <c r="H46" s="45"/>
    </row>
    <row r="47" s="2" customFormat="1" ht="16.8" customHeight="1">
      <c r="A47" s="39"/>
      <c r="B47" s="45"/>
      <c r="C47" s="316" t="s">
        <v>122</v>
      </c>
      <c r="D47" s="316" t="s">
        <v>2183</v>
      </c>
      <c r="E47" s="18" t="s">
        <v>1</v>
      </c>
      <c r="F47" s="317">
        <v>150.09200000000001</v>
      </c>
      <c r="G47" s="39"/>
      <c r="H47" s="45"/>
    </row>
    <row r="48" s="2" customFormat="1" ht="16.8" customHeight="1">
      <c r="A48" s="39"/>
      <c r="B48" s="45"/>
      <c r="C48" s="318" t="s">
        <v>3576</v>
      </c>
      <c r="D48" s="39"/>
      <c r="E48" s="39"/>
      <c r="F48" s="39"/>
      <c r="G48" s="39"/>
      <c r="H48" s="45"/>
    </row>
    <row r="49" s="2" customFormat="1" ht="16.8" customHeight="1">
      <c r="A49" s="39"/>
      <c r="B49" s="45"/>
      <c r="C49" s="316" t="s">
        <v>2180</v>
      </c>
      <c r="D49" s="316" t="s">
        <v>2181</v>
      </c>
      <c r="E49" s="18" t="s">
        <v>305</v>
      </c>
      <c r="F49" s="317">
        <v>592.30200000000002</v>
      </c>
      <c r="G49" s="39"/>
      <c r="H49" s="45"/>
    </row>
    <row r="50" s="2" customFormat="1" ht="16.8" customHeight="1">
      <c r="A50" s="39"/>
      <c r="B50" s="45"/>
      <c r="C50" s="316" t="s">
        <v>959</v>
      </c>
      <c r="D50" s="316" t="s">
        <v>960</v>
      </c>
      <c r="E50" s="18" t="s">
        <v>305</v>
      </c>
      <c r="F50" s="317">
        <v>1035.181</v>
      </c>
      <c r="G50" s="39"/>
      <c r="H50" s="45"/>
    </row>
    <row r="51" s="2" customFormat="1" ht="16.8" customHeight="1">
      <c r="A51" s="39"/>
      <c r="B51" s="45"/>
      <c r="C51" s="316" t="s">
        <v>970</v>
      </c>
      <c r="D51" s="316" t="s">
        <v>971</v>
      </c>
      <c r="E51" s="18" t="s">
        <v>305</v>
      </c>
      <c r="F51" s="317">
        <v>1035.181</v>
      </c>
      <c r="G51" s="39"/>
      <c r="H51" s="45"/>
    </row>
    <row r="52" s="2" customFormat="1" ht="16.8" customHeight="1">
      <c r="A52" s="39"/>
      <c r="B52" s="45"/>
      <c r="C52" s="316" t="s">
        <v>1545</v>
      </c>
      <c r="D52" s="316" t="s">
        <v>1546</v>
      </c>
      <c r="E52" s="18" t="s">
        <v>305</v>
      </c>
      <c r="F52" s="317">
        <v>440.58300000000003</v>
      </c>
      <c r="G52" s="39"/>
      <c r="H52" s="45"/>
    </row>
    <row r="53" s="2" customFormat="1" ht="16.8" customHeight="1">
      <c r="A53" s="39"/>
      <c r="B53" s="45"/>
      <c r="C53" s="316" t="s">
        <v>1689</v>
      </c>
      <c r="D53" s="316" t="s">
        <v>1690</v>
      </c>
      <c r="E53" s="18" t="s">
        <v>305</v>
      </c>
      <c r="F53" s="317">
        <v>524.30600000000004</v>
      </c>
      <c r="G53" s="39"/>
      <c r="H53" s="45"/>
    </row>
    <row r="54" s="2" customFormat="1" ht="16.8" customHeight="1">
      <c r="A54" s="39"/>
      <c r="B54" s="45"/>
      <c r="C54" s="316" t="s">
        <v>1148</v>
      </c>
      <c r="D54" s="316" t="s">
        <v>1149</v>
      </c>
      <c r="E54" s="18" t="s">
        <v>235</v>
      </c>
      <c r="F54" s="317">
        <v>24.277000000000001</v>
      </c>
      <c r="G54" s="39"/>
      <c r="H54" s="45"/>
    </row>
    <row r="55" s="2" customFormat="1" ht="16.8" customHeight="1">
      <c r="A55" s="39"/>
      <c r="B55" s="45"/>
      <c r="C55" s="316" t="s">
        <v>1177</v>
      </c>
      <c r="D55" s="316" t="s">
        <v>1178</v>
      </c>
      <c r="E55" s="18" t="s">
        <v>235</v>
      </c>
      <c r="F55" s="317">
        <v>66.581000000000003</v>
      </c>
      <c r="G55" s="39"/>
      <c r="H55" s="45"/>
    </row>
    <row r="56" s="2" customFormat="1" ht="16.8" customHeight="1">
      <c r="A56" s="39"/>
      <c r="B56" s="45"/>
      <c r="C56" s="316" t="s">
        <v>1540</v>
      </c>
      <c r="D56" s="316" t="s">
        <v>1541</v>
      </c>
      <c r="E56" s="18" t="s">
        <v>305</v>
      </c>
      <c r="F56" s="317">
        <v>462.61200000000002</v>
      </c>
      <c r="G56" s="39"/>
      <c r="H56" s="45"/>
    </row>
    <row r="57" s="2" customFormat="1" ht="16.8" customHeight="1">
      <c r="A57" s="39"/>
      <c r="B57" s="45"/>
      <c r="C57" s="316" t="s">
        <v>1552</v>
      </c>
      <c r="D57" s="316" t="s">
        <v>1553</v>
      </c>
      <c r="E57" s="18" t="s">
        <v>305</v>
      </c>
      <c r="F57" s="317">
        <v>221.61099999999999</v>
      </c>
      <c r="G57" s="39"/>
      <c r="H57" s="45"/>
    </row>
    <row r="58" s="2" customFormat="1" ht="16.8" customHeight="1">
      <c r="A58" s="39"/>
      <c r="B58" s="45"/>
      <c r="C58" s="312" t="s">
        <v>125</v>
      </c>
      <c r="D58" s="313" t="s">
        <v>126</v>
      </c>
      <c r="E58" s="314" t="s">
        <v>1</v>
      </c>
      <c r="F58" s="315">
        <v>34.402000000000001</v>
      </c>
      <c r="G58" s="39"/>
      <c r="H58" s="45"/>
    </row>
    <row r="59" s="2" customFormat="1" ht="16.8" customHeight="1">
      <c r="A59" s="39"/>
      <c r="B59" s="45"/>
      <c r="C59" s="316" t="s">
        <v>1</v>
      </c>
      <c r="D59" s="316" t="s">
        <v>2103</v>
      </c>
      <c r="E59" s="18" t="s">
        <v>1</v>
      </c>
      <c r="F59" s="317">
        <v>14.76</v>
      </c>
      <c r="G59" s="39"/>
      <c r="H59" s="45"/>
    </row>
    <row r="60" s="2" customFormat="1" ht="16.8" customHeight="1">
      <c r="A60" s="39"/>
      <c r="B60" s="45"/>
      <c r="C60" s="316" t="s">
        <v>1</v>
      </c>
      <c r="D60" s="316" t="s">
        <v>2104</v>
      </c>
      <c r="E60" s="18" t="s">
        <v>1</v>
      </c>
      <c r="F60" s="317">
        <v>19.641999999999999</v>
      </c>
      <c r="G60" s="39"/>
      <c r="H60" s="45"/>
    </row>
    <row r="61" s="2" customFormat="1" ht="16.8" customHeight="1">
      <c r="A61" s="39"/>
      <c r="B61" s="45"/>
      <c r="C61" s="316" t="s">
        <v>125</v>
      </c>
      <c r="D61" s="316" t="s">
        <v>494</v>
      </c>
      <c r="E61" s="18" t="s">
        <v>1</v>
      </c>
      <c r="F61" s="317">
        <v>34.402000000000001</v>
      </c>
      <c r="G61" s="39"/>
      <c r="H61" s="45"/>
    </row>
    <row r="62" s="2" customFormat="1" ht="16.8" customHeight="1">
      <c r="A62" s="39"/>
      <c r="B62" s="45"/>
      <c r="C62" s="318" t="s">
        <v>3576</v>
      </c>
      <c r="D62" s="39"/>
      <c r="E62" s="39"/>
      <c r="F62" s="39"/>
      <c r="G62" s="39"/>
      <c r="H62" s="45"/>
    </row>
    <row r="63" s="2" customFormat="1">
      <c r="A63" s="39"/>
      <c r="B63" s="45"/>
      <c r="C63" s="316" t="s">
        <v>2098</v>
      </c>
      <c r="D63" s="316" t="s">
        <v>2099</v>
      </c>
      <c r="E63" s="18" t="s">
        <v>305</v>
      </c>
      <c r="F63" s="317">
        <v>442.87900000000002</v>
      </c>
      <c r="G63" s="39"/>
      <c r="H63" s="45"/>
    </row>
    <row r="64" s="2" customFormat="1" ht="16.8" customHeight="1">
      <c r="A64" s="39"/>
      <c r="B64" s="45"/>
      <c r="C64" s="316" t="s">
        <v>959</v>
      </c>
      <c r="D64" s="316" t="s">
        <v>960</v>
      </c>
      <c r="E64" s="18" t="s">
        <v>305</v>
      </c>
      <c r="F64" s="317">
        <v>1035.181</v>
      </c>
      <c r="G64" s="39"/>
      <c r="H64" s="45"/>
    </row>
    <row r="65" s="2" customFormat="1" ht="16.8" customHeight="1">
      <c r="A65" s="39"/>
      <c r="B65" s="45"/>
      <c r="C65" s="316" t="s">
        <v>970</v>
      </c>
      <c r="D65" s="316" t="s">
        <v>971</v>
      </c>
      <c r="E65" s="18" t="s">
        <v>305</v>
      </c>
      <c r="F65" s="317">
        <v>1035.181</v>
      </c>
      <c r="G65" s="39"/>
      <c r="H65" s="45"/>
    </row>
    <row r="66" s="2" customFormat="1" ht="16.8" customHeight="1">
      <c r="A66" s="39"/>
      <c r="B66" s="45"/>
      <c r="C66" s="316" t="s">
        <v>1529</v>
      </c>
      <c r="D66" s="316" t="s">
        <v>1530</v>
      </c>
      <c r="E66" s="18" t="s">
        <v>305</v>
      </c>
      <c r="F66" s="317">
        <v>606.44799999999998</v>
      </c>
      <c r="G66" s="39"/>
      <c r="H66" s="45"/>
    </row>
    <row r="67" s="2" customFormat="1" ht="16.8" customHeight="1">
      <c r="A67" s="39"/>
      <c r="B67" s="45"/>
      <c r="C67" s="316" t="s">
        <v>1659</v>
      </c>
      <c r="D67" s="316" t="s">
        <v>1660</v>
      </c>
      <c r="E67" s="18" t="s">
        <v>305</v>
      </c>
      <c r="F67" s="317">
        <v>364.51999999999998</v>
      </c>
      <c r="G67" s="39"/>
      <c r="H67" s="45"/>
    </row>
    <row r="68" s="2" customFormat="1" ht="16.8" customHeight="1">
      <c r="A68" s="39"/>
      <c r="B68" s="45"/>
      <c r="C68" s="316" t="s">
        <v>1689</v>
      </c>
      <c r="D68" s="316" t="s">
        <v>1690</v>
      </c>
      <c r="E68" s="18" t="s">
        <v>305</v>
      </c>
      <c r="F68" s="317">
        <v>524.30600000000004</v>
      </c>
      <c r="G68" s="39"/>
      <c r="H68" s="45"/>
    </row>
    <row r="69" s="2" customFormat="1" ht="16.8" customHeight="1">
      <c r="A69" s="39"/>
      <c r="B69" s="45"/>
      <c r="C69" s="316" t="s">
        <v>2147</v>
      </c>
      <c r="D69" s="316" t="s">
        <v>2148</v>
      </c>
      <c r="E69" s="18" t="s">
        <v>305</v>
      </c>
      <c r="F69" s="317">
        <v>364.51999999999998</v>
      </c>
      <c r="G69" s="39"/>
      <c r="H69" s="45"/>
    </row>
    <row r="70" s="2" customFormat="1" ht="16.8" customHeight="1">
      <c r="A70" s="39"/>
      <c r="B70" s="45"/>
      <c r="C70" s="316" t="s">
        <v>1177</v>
      </c>
      <c r="D70" s="316" t="s">
        <v>1178</v>
      </c>
      <c r="E70" s="18" t="s">
        <v>235</v>
      </c>
      <c r="F70" s="317">
        <v>66.581000000000003</v>
      </c>
      <c r="G70" s="39"/>
      <c r="H70" s="45"/>
    </row>
    <row r="71" s="2" customFormat="1" ht="16.8" customHeight="1">
      <c r="A71" s="39"/>
      <c r="B71" s="45"/>
      <c r="C71" s="316" t="s">
        <v>1540</v>
      </c>
      <c r="D71" s="316" t="s">
        <v>1541</v>
      </c>
      <c r="E71" s="18" t="s">
        <v>305</v>
      </c>
      <c r="F71" s="317">
        <v>624.32799999999997</v>
      </c>
      <c r="G71" s="39"/>
      <c r="H71" s="45"/>
    </row>
    <row r="72" s="2" customFormat="1" ht="16.8" customHeight="1">
      <c r="A72" s="39"/>
      <c r="B72" s="45"/>
      <c r="C72" s="312" t="s">
        <v>128</v>
      </c>
      <c r="D72" s="313" t="s">
        <v>129</v>
      </c>
      <c r="E72" s="314" t="s">
        <v>1</v>
      </c>
      <c r="F72" s="315">
        <v>171.691</v>
      </c>
      <c r="G72" s="39"/>
      <c r="H72" s="45"/>
    </row>
    <row r="73" s="2" customFormat="1" ht="16.8" customHeight="1">
      <c r="A73" s="39"/>
      <c r="B73" s="45"/>
      <c r="C73" s="316" t="s">
        <v>1</v>
      </c>
      <c r="D73" s="316" t="s">
        <v>2184</v>
      </c>
      <c r="E73" s="18" t="s">
        <v>1</v>
      </c>
      <c r="F73" s="317">
        <v>77.507999999999996</v>
      </c>
      <c r="G73" s="39"/>
      <c r="H73" s="45"/>
    </row>
    <row r="74" s="2" customFormat="1" ht="16.8" customHeight="1">
      <c r="A74" s="39"/>
      <c r="B74" s="45"/>
      <c r="C74" s="316" t="s">
        <v>1</v>
      </c>
      <c r="D74" s="316" t="s">
        <v>2185</v>
      </c>
      <c r="E74" s="18" t="s">
        <v>1</v>
      </c>
      <c r="F74" s="317">
        <v>94.183000000000007</v>
      </c>
      <c r="G74" s="39"/>
      <c r="H74" s="45"/>
    </row>
    <row r="75" s="2" customFormat="1" ht="16.8" customHeight="1">
      <c r="A75" s="39"/>
      <c r="B75" s="45"/>
      <c r="C75" s="316" t="s">
        <v>128</v>
      </c>
      <c r="D75" s="316" t="s">
        <v>494</v>
      </c>
      <c r="E75" s="18" t="s">
        <v>1</v>
      </c>
      <c r="F75" s="317">
        <v>171.691</v>
      </c>
      <c r="G75" s="39"/>
      <c r="H75" s="45"/>
    </row>
    <row r="76" s="2" customFormat="1" ht="16.8" customHeight="1">
      <c r="A76" s="39"/>
      <c r="B76" s="45"/>
      <c r="C76" s="318" t="s">
        <v>3576</v>
      </c>
      <c r="D76" s="39"/>
      <c r="E76" s="39"/>
      <c r="F76" s="39"/>
      <c r="G76" s="39"/>
      <c r="H76" s="45"/>
    </row>
    <row r="77" s="2" customFormat="1" ht="16.8" customHeight="1">
      <c r="A77" s="39"/>
      <c r="B77" s="45"/>
      <c r="C77" s="316" t="s">
        <v>2180</v>
      </c>
      <c r="D77" s="316" t="s">
        <v>2181</v>
      </c>
      <c r="E77" s="18" t="s">
        <v>305</v>
      </c>
      <c r="F77" s="317">
        <v>592.30200000000002</v>
      </c>
      <c r="G77" s="39"/>
      <c r="H77" s="45"/>
    </row>
    <row r="78" s="2" customFormat="1" ht="16.8" customHeight="1">
      <c r="A78" s="39"/>
      <c r="B78" s="45"/>
      <c r="C78" s="316" t="s">
        <v>959</v>
      </c>
      <c r="D78" s="316" t="s">
        <v>960</v>
      </c>
      <c r="E78" s="18" t="s">
        <v>305</v>
      </c>
      <c r="F78" s="317">
        <v>1035.181</v>
      </c>
      <c r="G78" s="39"/>
      <c r="H78" s="45"/>
    </row>
    <row r="79" s="2" customFormat="1" ht="16.8" customHeight="1">
      <c r="A79" s="39"/>
      <c r="B79" s="45"/>
      <c r="C79" s="316" t="s">
        <v>970</v>
      </c>
      <c r="D79" s="316" t="s">
        <v>971</v>
      </c>
      <c r="E79" s="18" t="s">
        <v>305</v>
      </c>
      <c r="F79" s="317">
        <v>1035.181</v>
      </c>
      <c r="G79" s="39"/>
      <c r="H79" s="45"/>
    </row>
    <row r="80" s="2" customFormat="1" ht="16.8" customHeight="1">
      <c r="A80" s="39"/>
      <c r="B80" s="45"/>
      <c r="C80" s="316" t="s">
        <v>1529</v>
      </c>
      <c r="D80" s="316" t="s">
        <v>1530</v>
      </c>
      <c r="E80" s="18" t="s">
        <v>305</v>
      </c>
      <c r="F80" s="317">
        <v>606.44799999999998</v>
      </c>
      <c r="G80" s="39"/>
      <c r="H80" s="45"/>
    </row>
    <row r="81" s="2" customFormat="1" ht="16.8" customHeight="1">
      <c r="A81" s="39"/>
      <c r="B81" s="45"/>
      <c r="C81" s="316" t="s">
        <v>1659</v>
      </c>
      <c r="D81" s="316" t="s">
        <v>1660</v>
      </c>
      <c r="E81" s="18" t="s">
        <v>305</v>
      </c>
      <c r="F81" s="317">
        <v>364.51999999999998</v>
      </c>
      <c r="G81" s="39"/>
      <c r="H81" s="45"/>
    </row>
    <row r="82" s="2" customFormat="1" ht="16.8" customHeight="1">
      <c r="A82" s="39"/>
      <c r="B82" s="45"/>
      <c r="C82" s="316" t="s">
        <v>1689</v>
      </c>
      <c r="D82" s="316" t="s">
        <v>1690</v>
      </c>
      <c r="E82" s="18" t="s">
        <v>305</v>
      </c>
      <c r="F82" s="317">
        <v>524.30600000000004</v>
      </c>
      <c r="G82" s="39"/>
      <c r="H82" s="45"/>
    </row>
    <row r="83" s="2" customFormat="1" ht="16.8" customHeight="1">
      <c r="A83" s="39"/>
      <c r="B83" s="45"/>
      <c r="C83" s="316" t="s">
        <v>2147</v>
      </c>
      <c r="D83" s="316" t="s">
        <v>2148</v>
      </c>
      <c r="E83" s="18" t="s">
        <v>305</v>
      </c>
      <c r="F83" s="317">
        <v>364.51999999999998</v>
      </c>
      <c r="G83" s="39"/>
      <c r="H83" s="45"/>
    </row>
    <row r="84" s="2" customFormat="1" ht="16.8" customHeight="1">
      <c r="A84" s="39"/>
      <c r="B84" s="45"/>
      <c r="C84" s="316" t="s">
        <v>1177</v>
      </c>
      <c r="D84" s="316" t="s">
        <v>1178</v>
      </c>
      <c r="E84" s="18" t="s">
        <v>235</v>
      </c>
      <c r="F84" s="317">
        <v>66.581000000000003</v>
      </c>
      <c r="G84" s="39"/>
      <c r="H84" s="45"/>
    </row>
    <row r="85" s="2" customFormat="1" ht="16.8" customHeight="1">
      <c r="A85" s="39"/>
      <c r="B85" s="45"/>
      <c r="C85" s="316" t="s">
        <v>1540</v>
      </c>
      <c r="D85" s="316" t="s">
        <v>1541</v>
      </c>
      <c r="E85" s="18" t="s">
        <v>305</v>
      </c>
      <c r="F85" s="317">
        <v>624.32799999999997</v>
      </c>
      <c r="G85" s="39"/>
      <c r="H85" s="45"/>
    </row>
    <row r="86" s="2" customFormat="1" ht="16.8" customHeight="1">
      <c r="A86" s="39"/>
      <c r="B86" s="45"/>
      <c r="C86" s="312" t="s">
        <v>132</v>
      </c>
      <c r="D86" s="313" t="s">
        <v>133</v>
      </c>
      <c r="E86" s="314" t="s">
        <v>1</v>
      </c>
      <c r="F86" s="315">
        <v>42.271000000000001</v>
      </c>
      <c r="G86" s="39"/>
      <c r="H86" s="45"/>
    </row>
    <row r="87" s="2" customFormat="1" ht="16.8" customHeight="1">
      <c r="A87" s="39"/>
      <c r="B87" s="45"/>
      <c r="C87" s="316" t="s">
        <v>132</v>
      </c>
      <c r="D87" s="316" t="s">
        <v>2107</v>
      </c>
      <c r="E87" s="18" t="s">
        <v>1</v>
      </c>
      <c r="F87" s="317">
        <v>42.271000000000001</v>
      </c>
      <c r="G87" s="39"/>
      <c r="H87" s="45"/>
    </row>
    <row r="88" s="2" customFormat="1" ht="16.8" customHeight="1">
      <c r="A88" s="39"/>
      <c r="B88" s="45"/>
      <c r="C88" s="318" t="s">
        <v>3576</v>
      </c>
      <c r="D88" s="39"/>
      <c r="E88" s="39"/>
      <c r="F88" s="39"/>
      <c r="G88" s="39"/>
      <c r="H88" s="45"/>
    </row>
    <row r="89" s="2" customFormat="1">
      <c r="A89" s="39"/>
      <c r="B89" s="45"/>
      <c r="C89" s="316" t="s">
        <v>2098</v>
      </c>
      <c r="D89" s="316" t="s">
        <v>2099</v>
      </c>
      <c r="E89" s="18" t="s">
        <v>305</v>
      </c>
      <c r="F89" s="317">
        <v>442.87900000000002</v>
      </c>
      <c r="G89" s="39"/>
      <c r="H89" s="45"/>
    </row>
    <row r="90" s="2" customFormat="1" ht="16.8" customHeight="1">
      <c r="A90" s="39"/>
      <c r="B90" s="45"/>
      <c r="C90" s="316" t="s">
        <v>959</v>
      </c>
      <c r="D90" s="316" t="s">
        <v>960</v>
      </c>
      <c r="E90" s="18" t="s">
        <v>305</v>
      </c>
      <c r="F90" s="317">
        <v>1035.181</v>
      </c>
      <c r="G90" s="39"/>
      <c r="H90" s="45"/>
    </row>
    <row r="91" s="2" customFormat="1" ht="16.8" customHeight="1">
      <c r="A91" s="39"/>
      <c r="B91" s="45"/>
      <c r="C91" s="316" t="s">
        <v>970</v>
      </c>
      <c r="D91" s="316" t="s">
        <v>971</v>
      </c>
      <c r="E91" s="18" t="s">
        <v>305</v>
      </c>
      <c r="F91" s="317">
        <v>1035.181</v>
      </c>
      <c r="G91" s="39"/>
      <c r="H91" s="45"/>
    </row>
    <row r="92" s="2" customFormat="1" ht="16.8" customHeight="1">
      <c r="A92" s="39"/>
      <c r="B92" s="45"/>
      <c r="C92" s="316" t="s">
        <v>1529</v>
      </c>
      <c r="D92" s="316" t="s">
        <v>1530</v>
      </c>
      <c r="E92" s="18" t="s">
        <v>305</v>
      </c>
      <c r="F92" s="317">
        <v>606.44799999999998</v>
      </c>
      <c r="G92" s="39"/>
      <c r="H92" s="45"/>
    </row>
    <row r="93" s="2" customFormat="1" ht="16.8" customHeight="1">
      <c r="A93" s="39"/>
      <c r="B93" s="45"/>
      <c r="C93" s="316" t="s">
        <v>1540</v>
      </c>
      <c r="D93" s="316" t="s">
        <v>1541</v>
      </c>
      <c r="E93" s="18" t="s">
        <v>305</v>
      </c>
      <c r="F93" s="317">
        <v>624.32799999999997</v>
      </c>
      <c r="G93" s="39"/>
      <c r="H93" s="45"/>
    </row>
    <row r="94" s="2" customFormat="1" ht="16.8" customHeight="1">
      <c r="A94" s="39"/>
      <c r="B94" s="45"/>
      <c r="C94" s="312" t="s">
        <v>136</v>
      </c>
      <c r="D94" s="313" t="s">
        <v>137</v>
      </c>
      <c r="E94" s="314" t="s">
        <v>1</v>
      </c>
      <c r="F94" s="315">
        <v>158.45500000000001</v>
      </c>
      <c r="G94" s="39"/>
      <c r="H94" s="45"/>
    </row>
    <row r="95" s="2" customFormat="1" ht="16.8" customHeight="1">
      <c r="A95" s="39"/>
      <c r="B95" s="45"/>
      <c r="C95" s="316" t="s">
        <v>136</v>
      </c>
      <c r="D95" s="316" t="s">
        <v>2188</v>
      </c>
      <c r="E95" s="18" t="s">
        <v>1</v>
      </c>
      <c r="F95" s="317">
        <v>158.45500000000001</v>
      </c>
      <c r="G95" s="39"/>
      <c r="H95" s="45"/>
    </row>
    <row r="96" s="2" customFormat="1" ht="16.8" customHeight="1">
      <c r="A96" s="39"/>
      <c r="B96" s="45"/>
      <c r="C96" s="318" t="s">
        <v>3576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316" t="s">
        <v>2180</v>
      </c>
      <c r="D97" s="316" t="s">
        <v>2181</v>
      </c>
      <c r="E97" s="18" t="s">
        <v>305</v>
      </c>
      <c r="F97" s="317">
        <v>592.30200000000002</v>
      </c>
      <c r="G97" s="39"/>
      <c r="H97" s="45"/>
    </row>
    <row r="98" s="2" customFormat="1" ht="16.8" customHeight="1">
      <c r="A98" s="39"/>
      <c r="B98" s="45"/>
      <c r="C98" s="316" t="s">
        <v>959</v>
      </c>
      <c r="D98" s="316" t="s">
        <v>960</v>
      </c>
      <c r="E98" s="18" t="s">
        <v>305</v>
      </c>
      <c r="F98" s="317">
        <v>1035.181</v>
      </c>
      <c r="G98" s="39"/>
      <c r="H98" s="45"/>
    </row>
    <row r="99" s="2" customFormat="1" ht="16.8" customHeight="1">
      <c r="A99" s="39"/>
      <c r="B99" s="45"/>
      <c r="C99" s="316" t="s">
        <v>970</v>
      </c>
      <c r="D99" s="316" t="s">
        <v>971</v>
      </c>
      <c r="E99" s="18" t="s">
        <v>305</v>
      </c>
      <c r="F99" s="317">
        <v>1035.181</v>
      </c>
      <c r="G99" s="39"/>
      <c r="H99" s="45"/>
    </row>
    <row r="100" s="2" customFormat="1" ht="16.8" customHeight="1">
      <c r="A100" s="39"/>
      <c r="B100" s="45"/>
      <c r="C100" s="316" t="s">
        <v>1529</v>
      </c>
      <c r="D100" s="316" t="s">
        <v>1530</v>
      </c>
      <c r="E100" s="18" t="s">
        <v>305</v>
      </c>
      <c r="F100" s="317">
        <v>606.44799999999998</v>
      </c>
      <c r="G100" s="39"/>
      <c r="H100" s="45"/>
    </row>
    <row r="101" s="2" customFormat="1" ht="16.8" customHeight="1">
      <c r="A101" s="39"/>
      <c r="B101" s="45"/>
      <c r="C101" s="316" t="s">
        <v>1540</v>
      </c>
      <c r="D101" s="316" t="s">
        <v>1541</v>
      </c>
      <c r="E101" s="18" t="s">
        <v>305</v>
      </c>
      <c r="F101" s="317">
        <v>624.32799999999997</v>
      </c>
      <c r="G101" s="39"/>
      <c r="H101" s="45"/>
    </row>
    <row r="102" s="2" customFormat="1" ht="16.8" customHeight="1">
      <c r="A102" s="39"/>
      <c r="B102" s="45"/>
      <c r="C102" s="312" t="s">
        <v>140</v>
      </c>
      <c r="D102" s="313" t="s">
        <v>141</v>
      </c>
      <c r="E102" s="314" t="s">
        <v>1</v>
      </c>
      <c r="F102" s="315">
        <v>60.667000000000002</v>
      </c>
      <c r="G102" s="39"/>
      <c r="H102" s="45"/>
    </row>
    <row r="103" s="2" customFormat="1" ht="16.8" customHeight="1">
      <c r="A103" s="39"/>
      <c r="B103" s="45"/>
      <c r="C103" s="316" t="s">
        <v>140</v>
      </c>
      <c r="D103" s="316" t="s">
        <v>2105</v>
      </c>
      <c r="E103" s="18" t="s">
        <v>1</v>
      </c>
      <c r="F103" s="317">
        <v>60.667000000000002</v>
      </c>
      <c r="G103" s="39"/>
      <c r="H103" s="45"/>
    </row>
    <row r="104" s="2" customFormat="1" ht="16.8" customHeight="1">
      <c r="A104" s="39"/>
      <c r="B104" s="45"/>
      <c r="C104" s="318" t="s">
        <v>3576</v>
      </c>
      <c r="D104" s="39"/>
      <c r="E104" s="39"/>
      <c r="F104" s="39"/>
      <c r="G104" s="39"/>
      <c r="H104" s="45"/>
    </row>
    <row r="105" s="2" customFormat="1">
      <c r="A105" s="39"/>
      <c r="B105" s="45"/>
      <c r="C105" s="316" t="s">
        <v>2098</v>
      </c>
      <c r="D105" s="316" t="s">
        <v>2099</v>
      </c>
      <c r="E105" s="18" t="s">
        <v>305</v>
      </c>
      <c r="F105" s="317">
        <v>442.87900000000002</v>
      </c>
      <c r="G105" s="39"/>
      <c r="H105" s="45"/>
    </row>
    <row r="106" s="2" customFormat="1" ht="16.8" customHeight="1">
      <c r="A106" s="39"/>
      <c r="B106" s="45"/>
      <c r="C106" s="316" t="s">
        <v>959</v>
      </c>
      <c r="D106" s="316" t="s">
        <v>960</v>
      </c>
      <c r="E106" s="18" t="s">
        <v>305</v>
      </c>
      <c r="F106" s="317">
        <v>1035.181</v>
      </c>
      <c r="G106" s="39"/>
      <c r="H106" s="45"/>
    </row>
    <row r="107" s="2" customFormat="1" ht="16.8" customHeight="1">
      <c r="A107" s="39"/>
      <c r="B107" s="45"/>
      <c r="C107" s="316" t="s">
        <v>970</v>
      </c>
      <c r="D107" s="316" t="s">
        <v>971</v>
      </c>
      <c r="E107" s="18" t="s">
        <v>305</v>
      </c>
      <c r="F107" s="317">
        <v>1035.181</v>
      </c>
      <c r="G107" s="39"/>
      <c r="H107" s="45"/>
    </row>
    <row r="108" s="2" customFormat="1" ht="16.8" customHeight="1">
      <c r="A108" s="39"/>
      <c r="B108" s="45"/>
      <c r="C108" s="316" t="s">
        <v>1545</v>
      </c>
      <c r="D108" s="316" t="s">
        <v>1546</v>
      </c>
      <c r="E108" s="18" t="s">
        <v>305</v>
      </c>
      <c r="F108" s="317">
        <v>440.58300000000003</v>
      </c>
      <c r="G108" s="39"/>
      <c r="H108" s="45"/>
    </row>
    <row r="109" s="2" customFormat="1" ht="16.8" customHeight="1">
      <c r="A109" s="39"/>
      <c r="B109" s="45"/>
      <c r="C109" s="316" t="s">
        <v>1659</v>
      </c>
      <c r="D109" s="316" t="s">
        <v>1660</v>
      </c>
      <c r="E109" s="18" t="s">
        <v>305</v>
      </c>
      <c r="F109" s="317">
        <v>364.51999999999998</v>
      </c>
      <c r="G109" s="39"/>
      <c r="H109" s="45"/>
    </row>
    <row r="110" s="2" customFormat="1" ht="16.8" customHeight="1">
      <c r="A110" s="39"/>
      <c r="B110" s="45"/>
      <c r="C110" s="316" t="s">
        <v>1689</v>
      </c>
      <c r="D110" s="316" t="s">
        <v>1690</v>
      </c>
      <c r="E110" s="18" t="s">
        <v>305</v>
      </c>
      <c r="F110" s="317">
        <v>524.30600000000004</v>
      </c>
      <c r="G110" s="39"/>
      <c r="H110" s="45"/>
    </row>
    <row r="111" s="2" customFormat="1" ht="16.8" customHeight="1">
      <c r="A111" s="39"/>
      <c r="B111" s="45"/>
      <c r="C111" s="316" t="s">
        <v>2147</v>
      </c>
      <c r="D111" s="316" t="s">
        <v>2148</v>
      </c>
      <c r="E111" s="18" t="s">
        <v>305</v>
      </c>
      <c r="F111" s="317">
        <v>364.51999999999998</v>
      </c>
      <c r="G111" s="39"/>
      <c r="H111" s="45"/>
    </row>
    <row r="112" s="2" customFormat="1" ht="16.8" customHeight="1">
      <c r="A112" s="39"/>
      <c r="B112" s="45"/>
      <c r="C112" s="316" t="s">
        <v>1177</v>
      </c>
      <c r="D112" s="316" t="s">
        <v>1178</v>
      </c>
      <c r="E112" s="18" t="s">
        <v>235</v>
      </c>
      <c r="F112" s="317">
        <v>66.581000000000003</v>
      </c>
      <c r="G112" s="39"/>
      <c r="H112" s="45"/>
    </row>
    <row r="113" s="2" customFormat="1" ht="16.8" customHeight="1">
      <c r="A113" s="39"/>
      <c r="B113" s="45"/>
      <c r="C113" s="316" t="s">
        <v>1540</v>
      </c>
      <c r="D113" s="316" t="s">
        <v>1541</v>
      </c>
      <c r="E113" s="18" t="s">
        <v>305</v>
      </c>
      <c r="F113" s="317">
        <v>462.61200000000002</v>
      </c>
      <c r="G113" s="39"/>
      <c r="H113" s="45"/>
    </row>
    <row r="114" s="2" customFormat="1" ht="16.8" customHeight="1">
      <c r="A114" s="39"/>
      <c r="B114" s="45"/>
      <c r="C114" s="316" t="s">
        <v>1564</v>
      </c>
      <c r="D114" s="316" t="s">
        <v>1565</v>
      </c>
      <c r="E114" s="18" t="s">
        <v>305</v>
      </c>
      <c r="F114" s="317">
        <v>131.553</v>
      </c>
      <c r="G114" s="39"/>
      <c r="H114" s="45"/>
    </row>
    <row r="115" s="2" customFormat="1" ht="16.8" customHeight="1">
      <c r="A115" s="39"/>
      <c r="B115" s="45"/>
      <c r="C115" s="312" t="s">
        <v>144</v>
      </c>
      <c r="D115" s="313" t="s">
        <v>145</v>
      </c>
      <c r="E115" s="314" t="s">
        <v>1</v>
      </c>
      <c r="F115" s="315">
        <v>64.622</v>
      </c>
      <c r="G115" s="39"/>
      <c r="H115" s="45"/>
    </row>
    <row r="116" s="2" customFormat="1" ht="16.8" customHeight="1">
      <c r="A116" s="39"/>
      <c r="B116" s="45"/>
      <c r="C116" s="316" t="s">
        <v>144</v>
      </c>
      <c r="D116" s="316" t="s">
        <v>2186</v>
      </c>
      <c r="E116" s="18" t="s">
        <v>1</v>
      </c>
      <c r="F116" s="317">
        <v>64.622</v>
      </c>
      <c r="G116" s="39"/>
      <c r="H116" s="45"/>
    </row>
    <row r="117" s="2" customFormat="1" ht="16.8" customHeight="1">
      <c r="A117" s="39"/>
      <c r="B117" s="45"/>
      <c r="C117" s="318" t="s">
        <v>3576</v>
      </c>
      <c r="D117" s="39"/>
      <c r="E117" s="39"/>
      <c r="F117" s="39"/>
      <c r="G117" s="39"/>
      <c r="H117" s="45"/>
    </row>
    <row r="118" s="2" customFormat="1" ht="16.8" customHeight="1">
      <c r="A118" s="39"/>
      <c r="B118" s="45"/>
      <c r="C118" s="316" t="s">
        <v>2180</v>
      </c>
      <c r="D118" s="316" t="s">
        <v>2181</v>
      </c>
      <c r="E118" s="18" t="s">
        <v>305</v>
      </c>
      <c r="F118" s="317">
        <v>592.30200000000002</v>
      </c>
      <c r="G118" s="39"/>
      <c r="H118" s="45"/>
    </row>
    <row r="119" s="2" customFormat="1" ht="16.8" customHeight="1">
      <c r="A119" s="39"/>
      <c r="B119" s="45"/>
      <c r="C119" s="316" t="s">
        <v>959</v>
      </c>
      <c r="D119" s="316" t="s">
        <v>960</v>
      </c>
      <c r="E119" s="18" t="s">
        <v>305</v>
      </c>
      <c r="F119" s="317">
        <v>1035.181</v>
      </c>
      <c r="G119" s="39"/>
      <c r="H119" s="45"/>
    </row>
    <row r="120" s="2" customFormat="1" ht="16.8" customHeight="1">
      <c r="A120" s="39"/>
      <c r="B120" s="45"/>
      <c r="C120" s="316" t="s">
        <v>970</v>
      </c>
      <c r="D120" s="316" t="s">
        <v>971</v>
      </c>
      <c r="E120" s="18" t="s">
        <v>305</v>
      </c>
      <c r="F120" s="317">
        <v>1035.181</v>
      </c>
      <c r="G120" s="39"/>
      <c r="H120" s="45"/>
    </row>
    <row r="121" s="2" customFormat="1" ht="16.8" customHeight="1">
      <c r="A121" s="39"/>
      <c r="B121" s="45"/>
      <c r="C121" s="316" t="s">
        <v>1545</v>
      </c>
      <c r="D121" s="316" t="s">
        <v>1546</v>
      </c>
      <c r="E121" s="18" t="s">
        <v>305</v>
      </c>
      <c r="F121" s="317">
        <v>440.58300000000003</v>
      </c>
      <c r="G121" s="39"/>
      <c r="H121" s="45"/>
    </row>
    <row r="122" s="2" customFormat="1" ht="16.8" customHeight="1">
      <c r="A122" s="39"/>
      <c r="B122" s="45"/>
      <c r="C122" s="316" t="s">
        <v>1659</v>
      </c>
      <c r="D122" s="316" t="s">
        <v>1660</v>
      </c>
      <c r="E122" s="18" t="s">
        <v>305</v>
      </c>
      <c r="F122" s="317">
        <v>364.51999999999998</v>
      </c>
      <c r="G122" s="39"/>
      <c r="H122" s="45"/>
    </row>
    <row r="123" s="2" customFormat="1" ht="16.8" customHeight="1">
      <c r="A123" s="39"/>
      <c r="B123" s="45"/>
      <c r="C123" s="316" t="s">
        <v>1689</v>
      </c>
      <c r="D123" s="316" t="s">
        <v>1690</v>
      </c>
      <c r="E123" s="18" t="s">
        <v>305</v>
      </c>
      <c r="F123" s="317">
        <v>524.30600000000004</v>
      </c>
      <c r="G123" s="39"/>
      <c r="H123" s="45"/>
    </row>
    <row r="124" s="2" customFormat="1" ht="16.8" customHeight="1">
      <c r="A124" s="39"/>
      <c r="B124" s="45"/>
      <c r="C124" s="316" t="s">
        <v>2147</v>
      </c>
      <c r="D124" s="316" t="s">
        <v>2148</v>
      </c>
      <c r="E124" s="18" t="s">
        <v>305</v>
      </c>
      <c r="F124" s="317">
        <v>364.51999999999998</v>
      </c>
      <c r="G124" s="39"/>
      <c r="H124" s="45"/>
    </row>
    <row r="125" s="2" customFormat="1" ht="16.8" customHeight="1">
      <c r="A125" s="39"/>
      <c r="B125" s="45"/>
      <c r="C125" s="316" t="s">
        <v>1177</v>
      </c>
      <c r="D125" s="316" t="s">
        <v>1178</v>
      </c>
      <c r="E125" s="18" t="s">
        <v>235</v>
      </c>
      <c r="F125" s="317">
        <v>66.581000000000003</v>
      </c>
      <c r="G125" s="39"/>
      <c r="H125" s="45"/>
    </row>
    <row r="126" s="2" customFormat="1" ht="16.8" customHeight="1">
      <c r="A126" s="39"/>
      <c r="B126" s="45"/>
      <c r="C126" s="316" t="s">
        <v>1540</v>
      </c>
      <c r="D126" s="316" t="s">
        <v>1541</v>
      </c>
      <c r="E126" s="18" t="s">
        <v>305</v>
      </c>
      <c r="F126" s="317">
        <v>462.61200000000002</v>
      </c>
      <c r="G126" s="39"/>
      <c r="H126" s="45"/>
    </row>
    <row r="127" s="2" customFormat="1" ht="16.8" customHeight="1">
      <c r="A127" s="39"/>
      <c r="B127" s="45"/>
      <c r="C127" s="316" t="s">
        <v>1564</v>
      </c>
      <c r="D127" s="316" t="s">
        <v>1565</v>
      </c>
      <c r="E127" s="18" t="s">
        <v>305</v>
      </c>
      <c r="F127" s="317">
        <v>131.553</v>
      </c>
      <c r="G127" s="39"/>
      <c r="H127" s="45"/>
    </row>
    <row r="128" s="2" customFormat="1" ht="16.8" customHeight="1">
      <c r="A128" s="39"/>
      <c r="B128" s="45"/>
      <c r="C128" s="312" t="s">
        <v>147</v>
      </c>
      <c r="D128" s="313" t="s">
        <v>148</v>
      </c>
      <c r="E128" s="314" t="s">
        <v>1</v>
      </c>
      <c r="F128" s="315">
        <v>56.793999999999997</v>
      </c>
      <c r="G128" s="39"/>
      <c r="H128" s="45"/>
    </row>
    <row r="129" s="2" customFormat="1" ht="16.8" customHeight="1">
      <c r="A129" s="39"/>
      <c r="B129" s="45"/>
      <c r="C129" s="316" t="s">
        <v>147</v>
      </c>
      <c r="D129" s="316" t="s">
        <v>2106</v>
      </c>
      <c r="E129" s="18" t="s">
        <v>1</v>
      </c>
      <c r="F129" s="317">
        <v>56.793999999999997</v>
      </c>
      <c r="G129" s="39"/>
      <c r="H129" s="45"/>
    </row>
    <row r="130" s="2" customFormat="1" ht="16.8" customHeight="1">
      <c r="A130" s="39"/>
      <c r="B130" s="45"/>
      <c r="C130" s="318" t="s">
        <v>3576</v>
      </c>
      <c r="D130" s="39"/>
      <c r="E130" s="39"/>
      <c r="F130" s="39"/>
      <c r="G130" s="39"/>
      <c r="H130" s="45"/>
    </row>
    <row r="131" s="2" customFormat="1">
      <c r="A131" s="39"/>
      <c r="B131" s="45"/>
      <c r="C131" s="316" t="s">
        <v>2098</v>
      </c>
      <c r="D131" s="316" t="s">
        <v>2099</v>
      </c>
      <c r="E131" s="18" t="s">
        <v>305</v>
      </c>
      <c r="F131" s="317">
        <v>442.87900000000002</v>
      </c>
      <c r="G131" s="39"/>
      <c r="H131" s="45"/>
    </row>
    <row r="132" s="2" customFormat="1" ht="16.8" customHeight="1">
      <c r="A132" s="39"/>
      <c r="B132" s="45"/>
      <c r="C132" s="316" t="s">
        <v>959</v>
      </c>
      <c r="D132" s="316" t="s">
        <v>960</v>
      </c>
      <c r="E132" s="18" t="s">
        <v>305</v>
      </c>
      <c r="F132" s="317">
        <v>1035.181</v>
      </c>
      <c r="G132" s="39"/>
      <c r="H132" s="45"/>
    </row>
    <row r="133" s="2" customFormat="1" ht="16.8" customHeight="1">
      <c r="A133" s="39"/>
      <c r="B133" s="45"/>
      <c r="C133" s="316" t="s">
        <v>970</v>
      </c>
      <c r="D133" s="316" t="s">
        <v>971</v>
      </c>
      <c r="E133" s="18" t="s">
        <v>305</v>
      </c>
      <c r="F133" s="317">
        <v>1035.181</v>
      </c>
      <c r="G133" s="39"/>
      <c r="H133" s="45"/>
    </row>
    <row r="134" s="2" customFormat="1" ht="16.8" customHeight="1">
      <c r="A134" s="39"/>
      <c r="B134" s="45"/>
      <c r="C134" s="316" t="s">
        <v>1545</v>
      </c>
      <c r="D134" s="316" t="s">
        <v>1546</v>
      </c>
      <c r="E134" s="18" t="s">
        <v>305</v>
      </c>
      <c r="F134" s="317">
        <v>440.58300000000003</v>
      </c>
      <c r="G134" s="39"/>
      <c r="H134" s="45"/>
    </row>
    <row r="135" s="2" customFormat="1" ht="16.8" customHeight="1">
      <c r="A135" s="39"/>
      <c r="B135" s="45"/>
      <c r="C135" s="316" t="s">
        <v>1689</v>
      </c>
      <c r="D135" s="316" t="s">
        <v>1690</v>
      </c>
      <c r="E135" s="18" t="s">
        <v>305</v>
      </c>
      <c r="F135" s="317">
        <v>524.30600000000004</v>
      </c>
      <c r="G135" s="39"/>
      <c r="H135" s="45"/>
    </row>
    <row r="136" s="2" customFormat="1" ht="16.8" customHeight="1">
      <c r="A136" s="39"/>
      <c r="B136" s="45"/>
      <c r="C136" s="316" t="s">
        <v>1148</v>
      </c>
      <c r="D136" s="316" t="s">
        <v>1149</v>
      </c>
      <c r="E136" s="18" t="s">
        <v>235</v>
      </c>
      <c r="F136" s="317">
        <v>24.277000000000001</v>
      </c>
      <c r="G136" s="39"/>
      <c r="H136" s="45"/>
    </row>
    <row r="137" s="2" customFormat="1" ht="16.8" customHeight="1">
      <c r="A137" s="39"/>
      <c r="B137" s="45"/>
      <c r="C137" s="316" t="s">
        <v>1177</v>
      </c>
      <c r="D137" s="316" t="s">
        <v>1178</v>
      </c>
      <c r="E137" s="18" t="s">
        <v>235</v>
      </c>
      <c r="F137" s="317">
        <v>66.581000000000003</v>
      </c>
      <c r="G137" s="39"/>
      <c r="H137" s="45"/>
    </row>
    <row r="138" s="2" customFormat="1" ht="16.8" customHeight="1">
      <c r="A138" s="39"/>
      <c r="B138" s="45"/>
      <c r="C138" s="316" t="s">
        <v>1540</v>
      </c>
      <c r="D138" s="316" t="s">
        <v>1541</v>
      </c>
      <c r="E138" s="18" t="s">
        <v>305</v>
      </c>
      <c r="F138" s="317">
        <v>462.61200000000002</v>
      </c>
      <c r="G138" s="39"/>
      <c r="H138" s="45"/>
    </row>
    <row r="139" s="2" customFormat="1" ht="16.8" customHeight="1">
      <c r="A139" s="39"/>
      <c r="B139" s="45"/>
      <c r="C139" s="316" t="s">
        <v>1558</v>
      </c>
      <c r="D139" s="316" t="s">
        <v>1559</v>
      </c>
      <c r="E139" s="18" t="s">
        <v>305</v>
      </c>
      <c r="F139" s="317">
        <v>109.44799999999999</v>
      </c>
      <c r="G139" s="39"/>
      <c r="H139" s="45"/>
    </row>
    <row r="140" s="2" customFormat="1" ht="16.8" customHeight="1">
      <c r="A140" s="39"/>
      <c r="B140" s="45"/>
      <c r="C140" s="312" t="s">
        <v>150</v>
      </c>
      <c r="D140" s="313" t="s">
        <v>151</v>
      </c>
      <c r="E140" s="314" t="s">
        <v>1</v>
      </c>
      <c r="F140" s="315">
        <v>47.442</v>
      </c>
      <c r="G140" s="39"/>
      <c r="H140" s="45"/>
    </row>
    <row r="141" s="2" customFormat="1" ht="16.8" customHeight="1">
      <c r="A141" s="39"/>
      <c r="B141" s="45"/>
      <c r="C141" s="316" t="s">
        <v>150</v>
      </c>
      <c r="D141" s="316" t="s">
        <v>2187</v>
      </c>
      <c r="E141" s="18" t="s">
        <v>1</v>
      </c>
      <c r="F141" s="317">
        <v>47.442</v>
      </c>
      <c r="G141" s="39"/>
      <c r="H141" s="45"/>
    </row>
    <row r="142" s="2" customFormat="1" ht="16.8" customHeight="1">
      <c r="A142" s="39"/>
      <c r="B142" s="45"/>
      <c r="C142" s="318" t="s">
        <v>3576</v>
      </c>
      <c r="D142" s="39"/>
      <c r="E142" s="39"/>
      <c r="F142" s="39"/>
      <c r="G142" s="39"/>
      <c r="H142" s="45"/>
    </row>
    <row r="143" s="2" customFormat="1" ht="16.8" customHeight="1">
      <c r="A143" s="39"/>
      <c r="B143" s="45"/>
      <c r="C143" s="316" t="s">
        <v>2180</v>
      </c>
      <c r="D143" s="316" t="s">
        <v>2181</v>
      </c>
      <c r="E143" s="18" t="s">
        <v>305</v>
      </c>
      <c r="F143" s="317">
        <v>592.30200000000002</v>
      </c>
      <c r="G143" s="39"/>
      <c r="H143" s="45"/>
    </row>
    <row r="144" s="2" customFormat="1" ht="16.8" customHeight="1">
      <c r="A144" s="39"/>
      <c r="B144" s="45"/>
      <c r="C144" s="316" t="s">
        <v>959</v>
      </c>
      <c r="D144" s="316" t="s">
        <v>960</v>
      </c>
      <c r="E144" s="18" t="s">
        <v>305</v>
      </c>
      <c r="F144" s="317">
        <v>1035.181</v>
      </c>
      <c r="G144" s="39"/>
      <c r="H144" s="45"/>
    </row>
    <row r="145" s="2" customFormat="1" ht="16.8" customHeight="1">
      <c r="A145" s="39"/>
      <c r="B145" s="45"/>
      <c r="C145" s="316" t="s">
        <v>970</v>
      </c>
      <c r="D145" s="316" t="s">
        <v>971</v>
      </c>
      <c r="E145" s="18" t="s">
        <v>305</v>
      </c>
      <c r="F145" s="317">
        <v>1035.181</v>
      </c>
      <c r="G145" s="39"/>
      <c r="H145" s="45"/>
    </row>
    <row r="146" s="2" customFormat="1" ht="16.8" customHeight="1">
      <c r="A146" s="39"/>
      <c r="B146" s="45"/>
      <c r="C146" s="316" t="s">
        <v>1545</v>
      </c>
      <c r="D146" s="316" t="s">
        <v>1546</v>
      </c>
      <c r="E146" s="18" t="s">
        <v>305</v>
      </c>
      <c r="F146" s="317">
        <v>440.58300000000003</v>
      </c>
      <c r="G146" s="39"/>
      <c r="H146" s="45"/>
    </row>
    <row r="147" s="2" customFormat="1" ht="16.8" customHeight="1">
      <c r="A147" s="39"/>
      <c r="B147" s="45"/>
      <c r="C147" s="316" t="s">
        <v>1689</v>
      </c>
      <c r="D147" s="316" t="s">
        <v>1690</v>
      </c>
      <c r="E147" s="18" t="s">
        <v>305</v>
      </c>
      <c r="F147" s="317">
        <v>524.30600000000004</v>
      </c>
      <c r="G147" s="39"/>
      <c r="H147" s="45"/>
    </row>
    <row r="148" s="2" customFormat="1" ht="16.8" customHeight="1">
      <c r="A148" s="39"/>
      <c r="B148" s="45"/>
      <c r="C148" s="316" t="s">
        <v>1148</v>
      </c>
      <c r="D148" s="316" t="s">
        <v>1149</v>
      </c>
      <c r="E148" s="18" t="s">
        <v>235</v>
      </c>
      <c r="F148" s="317">
        <v>24.277000000000001</v>
      </c>
      <c r="G148" s="39"/>
      <c r="H148" s="45"/>
    </row>
    <row r="149" s="2" customFormat="1" ht="16.8" customHeight="1">
      <c r="A149" s="39"/>
      <c r="B149" s="45"/>
      <c r="C149" s="316" t="s">
        <v>1177</v>
      </c>
      <c r="D149" s="316" t="s">
        <v>1178</v>
      </c>
      <c r="E149" s="18" t="s">
        <v>235</v>
      </c>
      <c r="F149" s="317">
        <v>66.581000000000003</v>
      </c>
      <c r="G149" s="39"/>
      <c r="H149" s="45"/>
    </row>
    <row r="150" s="2" customFormat="1" ht="16.8" customHeight="1">
      <c r="A150" s="39"/>
      <c r="B150" s="45"/>
      <c r="C150" s="316" t="s">
        <v>1540</v>
      </c>
      <c r="D150" s="316" t="s">
        <v>1541</v>
      </c>
      <c r="E150" s="18" t="s">
        <v>305</v>
      </c>
      <c r="F150" s="317">
        <v>462.61200000000002</v>
      </c>
      <c r="G150" s="39"/>
      <c r="H150" s="45"/>
    </row>
    <row r="151" s="2" customFormat="1" ht="16.8" customHeight="1">
      <c r="A151" s="39"/>
      <c r="B151" s="45"/>
      <c r="C151" s="316" t="s">
        <v>1558</v>
      </c>
      <c r="D151" s="316" t="s">
        <v>1559</v>
      </c>
      <c r="E151" s="18" t="s">
        <v>305</v>
      </c>
      <c r="F151" s="317">
        <v>109.44799999999999</v>
      </c>
      <c r="G151" s="39"/>
      <c r="H151" s="45"/>
    </row>
    <row r="152" s="2" customFormat="1" ht="16.8" customHeight="1">
      <c r="A152" s="39"/>
      <c r="B152" s="45"/>
      <c r="C152" s="312" t="s">
        <v>153</v>
      </c>
      <c r="D152" s="313" t="s">
        <v>154</v>
      </c>
      <c r="E152" s="314" t="s">
        <v>1</v>
      </c>
      <c r="F152" s="315">
        <v>442.87900000000002</v>
      </c>
      <c r="G152" s="39"/>
      <c r="H152" s="45"/>
    </row>
    <row r="153" s="2" customFormat="1">
      <c r="A153" s="39"/>
      <c r="B153" s="45"/>
      <c r="C153" s="316" t="s">
        <v>115</v>
      </c>
      <c r="D153" s="316" t="s">
        <v>2101</v>
      </c>
      <c r="E153" s="18" t="s">
        <v>1</v>
      </c>
      <c r="F153" s="317">
        <v>187.779</v>
      </c>
      <c r="G153" s="39"/>
      <c r="H153" s="45"/>
    </row>
    <row r="154" s="2" customFormat="1" ht="16.8" customHeight="1">
      <c r="A154" s="39"/>
      <c r="B154" s="45"/>
      <c r="C154" s="316" t="s">
        <v>119</v>
      </c>
      <c r="D154" s="316" t="s">
        <v>2102</v>
      </c>
      <c r="E154" s="18" t="s">
        <v>1</v>
      </c>
      <c r="F154" s="317">
        <v>60.966000000000001</v>
      </c>
      <c r="G154" s="39"/>
      <c r="H154" s="45"/>
    </row>
    <row r="155" s="2" customFormat="1" ht="16.8" customHeight="1">
      <c r="A155" s="39"/>
      <c r="B155" s="45"/>
      <c r="C155" s="316" t="s">
        <v>1</v>
      </c>
      <c r="D155" s="316" t="s">
        <v>2103</v>
      </c>
      <c r="E155" s="18" t="s">
        <v>1</v>
      </c>
      <c r="F155" s="317">
        <v>14.76</v>
      </c>
      <c r="G155" s="39"/>
      <c r="H155" s="45"/>
    </row>
    <row r="156" s="2" customFormat="1" ht="16.8" customHeight="1">
      <c r="A156" s="39"/>
      <c r="B156" s="45"/>
      <c r="C156" s="316" t="s">
        <v>1</v>
      </c>
      <c r="D156" s="316" t="s">
        <v>2104</v>
      </c>
      <c r="E156" s="18" t="s">
        <v>1</v>
      </c>
      <c r="F156" s="317">
        <v>19.641999999999999</v>
      </c>
      <c r="G156" s="39"/>
      <c r="H156" s="45"/>
    </row>
    <row r="157" s="2" customFormat="1" ht="16.8" customHeight="1">
      <c r="A157" s="39"/>
      <c r="B157" s="45"/>
      <c r="C157" s="316" t="s">
        <v>140</v>
      </c>
      <c r="D157" s="316" t="s">
        <v>2105</v>
      </c>
      <c r="E157" s="18" t="s">
        <v>1</v>
      </c>
      <c r="F157" s="317">
        <v>60.667000000000002</v>
      </c>
      <c r="G157" s="39"/>
      <c r="H157" s="45"/>
    </row>
    <row r="158" s="2" customFormat="1" ht="16.8" customHeight="1">
      <c r="A158" s="39"/>
      <c r="B158" s="45"/>
      <c r="C158" s="316" t="s">
        <v>147</v>
      </c>
      <c r="D158" s="316" t="s">
        <v>2106</v>
      </c>
      <c r="E158" s="18" t="s">
        <v>1</v>
      </c>
      <c r="F158" s="317">
        <v>56.793999999999997</v>
      </c>
      <c r="G158" s="39"/>
      <c r="H158" s="45"/>
    </row>
    <row r="159" s="2" customFormat="1" ht="16.8" customHeight="1">
      <c r="A159" s="39"/>
      <c r="B159" s="45"/>
      <c r="C159" s="316" t="s">
        <v>132</v>
      </c>
      <c r="D159" s="316" t="s">
        <v>2107</v>
      </c>
      <c r="E159" s="18" t="s">
        <v>1</v>
      </c>
      <c r="F159" s="317">
        <v>42.271000000000001</v>
      </c>
      <c r="G159" s="39"/>
      <c r="H159" s="45"/>
    </row>
    <row r="160" s="2" customFormat="1" ht="16.8" customHeight="1">
      <c r="A160" s="39"/>
      <c r="B160" s="45"/>
      <c r="C160" s="316" t="s">
        <v>153</v>
      </c>
      <c r="D160" s="316" t="s">
        <v>242</v>
      </c>
      <c r="E160" s="18" t="s">
        <v>1</v>
      </c>
      <c r="F160" s="317">
        <v>442.87900000000002</v>
      </c>
      <c r="G160" s="39"/>
      <c r="H160" s="45"/>
    </row>
    <row r="161" s="2" customFormat="1" ht="16.8" customHeight="1">
      <c r="A161" s="39"/>
      <c r="B161" s="45"/>
      <c r="C161" s="318" t="s">
        <v>3576</v>
      </c>
      <c r="D161" s="39"/>
      <c r="E161" s="39"/>
      <c r="F161" s="39"/>
      <c r="G161" s="39"/>
      <c r="H161" s="45"/>
    </row>
    <row r="162" s="2" customFormat="1">
      <c r="A162" s="39"/>
      <c r="B162" s="45"/>
      <c r="C162" s="316" t="s">
        <v>2098</v>
      </c>
      <c r="D162" s="316" t="s">
        <v>2099</v>
      </c>
      <c r="E162" s="18" t="s">
        <v>305</v>
      </c>
      <c r="F162" s="317">
        <v>442.87900000000002</v>
      </c>
      <c r="G162" s="39"/>
      <c r="H162" s="45"/>
    </row>
    <row r="163" s="2" customFormat="1" ht="16.8" customHeight="1">
      <c r="A163" s="39"/>
      <c r="B163" s="45"/>
      <c r="C163" s="316" t="s">
        <v>2070</v>
      </c>
      <c r="D163" s="316" t="s">
        <v>2071</v>
      </c>
      <c r="E163" s="18" t="s">
        <v>305</v>
      </c>
      <c r="F163" s="317">
        <v>442.87900000000002</v>
      </c>
      <c r="G163" s="39"/>
      <c r="H163" s="45"/>
    </row>
    <row r="164" s="2" customFormat="1" ht="16.8" customHeight="1">
      <c r="A164" s="39"/>
      <c r="B164" s="45"/>
      <c r="C164" s="316" t="s">
        <v>2074</v>
      </c>
      <c r="D164" s="316" t="s">
        <v>2075</v>
      </c>
      <c r="E164" s="18" t="s">
        <v>305</v>
      </c>
      <c r="F164" s="317">
        <v>442.87900000000002</v>
      </c>
      <c r="G164" s="39"/>
      <c r="H164" s="45"/>
    </row>
    <row r="165" s="2" customFormat="1" ht="16.8" customHeight="1">
      <c r="A165" s="39"/>
      <c r="B165" s="45"/>
      <c r="C165" s="316" t="s">
        <v>2078</v>
      </c>
      <c r="D165" s="316" t="s">
        <v>2079</v>
      </c>
      <c r="E165" s="18" t="s">
        <v>305</v>
      </c>
      <c r="F165" s="317">
        <v>442.87900000000002</v>
      </c>
      <c r="G165" s="39"/>
      <c r="H165" s="45"/>
    </row>
    <row r="166" s="2" customFormat="1">
      <c r="A166" s="39"/>
      <c r="B166" s="45"/>
      <c r="C166" s="316" t="s">
        <v>2087</v>
      </c>
      <c r="D166" s="316" t="s">
        <v>2088</v>
      </c>
      <c r="E166" s="18" t="s">
        <v>340</v>
      </c>
      <c r="F166" s="317">
        <v>487.71600000000001</v>
      </c>
      <c r="G166" s="39"/>
      <c r="H166" s="45"/>
    </row>
    <row r="167" s="2" customFormat="1">
      <c r="A167" s="39"/>
      <c r="B167" s="45"/>
      <c r="C167" s="316" t="s">
        <v>1039</v>
      </c>
      <c r="D167" s="316" t="s">
        <v>1040</v>
      </c>
      <c r="E167" s="18" t="s">
        <v>305</v>
      </c>
      <c r="F167" s="317">
        <v>1035.181</v>
      </c>
      <c r="G167" s="39"/>
      <c r="H167" s="45"/>
    </row>
    <row r="168" s="2" customFormat="1" ht="16.8" customHeight="1">
      <c r="A168" s="39"/>
      <c r="B168" s="45"/>
      <c r="C168" s="316" t="s">
        <v>2109</v>
      </c>
      <c r="D168" s="316" t="s">
        <v>2110</v>
      </c>
      <c r="E168" s="18" t="s">
        <v>305</v>
      </c>
      <c r="F168" s="317">
        <v>488.54199999999997</v>
      </c>
      <c r="G168" s="39"/>
      <c r="H168" s="45"/>
    </row>
    <row r="169" s="2" customFormat="1" ht="16.8" customHeight="1">
      <c r="A169" s="39"/>
      <c r="B169" s="45"/>
      <c r="C169" s="312" t="s">
        <v>156</v>
      </c>
      <c r="D169" s="313" t="s">
        <v>157</v>
      </c>
      <c r="E169" s="314" t="s">
        <v>1</v>
      </c>
      <c r="F169" s="315">
        <v>415.65199999999999</v>
      </c>
      <c r="G169" s="39"/>
      <c r="H169" s="45"/>
    </row>
    <row r="170" s="2" customFormat="1" ht="16.8" customHeight="1">
      <c r="A170" s="39"/>
      <c r="B170" s="45"/>
      <c r="C170" s="316" t="s">
        <v>1</v>
      </c>
      <c r="D170" s="316" t="s">
        <v>2249</v>
      </c>
      <c r="E170" s="18" t="s">
        <v>1</v>
      </c>
      <c r="F170" s="317">
        <v>37.771999999999998</v>
      </c>
      <c r="G170" s="39"/>
      <c r="H170" s="45"/>
    </row>
    <row r="171" s="2" customFormat="1" ht="16.8" customHeight="1">
      <c r="A171" s="39"/>
      <c r="B171" s="45"/>
      <c r="C171" s="316" t="s">
        <v>1</v>
      </c>
      <c r="D171" s="316" t="s">
        <v>2250</v>
      </c>
      <c r="E171" s="18" t="s">
        <v>1</v>
      </c>
      <c r="F171" s="317">
        <v>29.315999999999999</v>
      </c>
      <c r="G171" s="39"/>
      <c r="H171" s="45"/>
    </row>
    <row r="172" s="2" customFormat="1" ht="16.8" customHeight="1">
      <c r="A172" s="39"/>
      <c r="B172" s="45"/>
      <c r="C172" s="316" t="s">
        <v>1</v>
      </c>
      <c r="D172" s="316" t="s">
        <v>2251</v>
      </c>
      <c r="E172" s="18" t="s">
        <v>1</v>
      </c>
      <c r="F172" s="317">
        <v>8.3859999999999992</v>
      </c>
      <c r="G172" s="39"/>
      <c r="H172" s="45"/>
    </row>
    <row r="173" s="2" customFormat="1" ht="16.8" customHeight="1">
      <c r="A173" s="39"/>
      <c r="B173" s="45"/>
      <c r="C173" s="316" t="s">
        <v>1</v>
      </c>
      <c r="D173" s="316" t="s">
        <v>2252</v>
      </c>
      <c r="E173" s="18" t="s">
        <v>1</v>
      </c>
      <c r="F173" s="317">
        <v>4.6619999999999999</v>
      </c>
      <c r="G173" s="39"/>
      <c r="H173" s="45"/>
    </row>
    <row r="174" s="2" customFormat="1" ht="16.8" customHeight="1">
      <c r="A174" s="39"/>
      <c r="B174" s="45"/>
      <c r="C174" s="316" t="s">
        <v>1</v>
      </c>
      <c r="D174" s="316" t="s">
        <v>2253</v>
      </c>
      <c r="E174" s="18" t="s">
        <v>1</v>
      </c>
      <c r="F174" s="317">
        <v>16.484000000000002</v>
      </c>
      <c r="G174" s="39"/>
      <c r="H174" s="45"/>
    </row>
    <row r="175" s="2" customFormat="1" ht="16.8" customHeight="1">
      <c r="A175" s="39"/>
      <c r="B175" s="45"/>
      <c r="C175" s="316" t="s">
        <v>1</v>
      </c>
      <c r="D175" s="316" t="s">
        <v>2254</v>
      </c>
      <c r="E175" s="18" t="s">
        <v>1</v>
      </c>
      <c r="F175" s="317">
        <v>17.780000000000001</v>
      </c>
      <c r="G175" s="39"/>
      <c r="H175" s="45"/>
    </row>
    <row r="176" s="2" customFormat="1" ht="16.8" customHeight="1">
      <c r="A176" s="39"/>
      <c r="B176" s="45"/>
      <c r="C176" s="316" t="s">
        <v>1</v>
      </c>
      <c r="D176" s="316" t="s">
        <v>2255</v>
      </c>
      <c r="E176" s="18" t="s">
        <v>1</v>
      </c>
      <c r="F176" s="317">
        <v>12.019</v>
      </c>
      <c r="G176" s="39"/>
      <c r="H176" s="45"/>
    </row>
    <row r="177" s="2" customFormat="1" ht="16.8" customHeight="1">
      <c r="A177" s="39"/>
      <c r="B177" s="45"/>
      <c r="C177" s="316" t="s">
        <v>1</v>
      </c>
      <c r="D177" s="316" t="s">
        <v>2256</v>
      </c>
      <c r="E177" s="18" t="s">
        <v>1</v>
      </c>
      <c r="F177" s="317">
        <v>7.9450000000000003</v>
      </c>
      <c r="G177" s="39"/>
      <c r="H177" s="45"/>
    </row>
    <row r="178" s="2" customFormat="1" ht="16.8" customHeight="1">
      <c r="A178" s="39"/>
      <c r="B178" s="45"/>
      <c r="C178" s="316" t="s">
        <v>1</v>
      </c>
      <c r="D178" s="316" t="s">
        <v>2257</v>
      </c>
      <c r="E178" s="18" t="s">
        <v>1</v>
      </c>
      <c r="F178" s="317">
        <v>6.867</v>
      </c>
      <c r="G178" s="39"/>
      <c r="H178" s="45"/>
    </row>
    <row r="179" s="2" customFormat="1" ht="16.8" customHeight="1">
      <c r="A179" s="39"/>
      <c r="B179" s="45"/>
      <c r="C179" s="316" t="s">
        <v>1</v>
      </c>
      <c r="D179" s="316" t="s">
        <v>2239</v>
      </c>
      <c r="E179" s="18" t="s">
        <v>1</v>
      </c>
      <c r="F179" s="317">
        <v>54.963999999999999</v>
      </c>
      <c r="G179" s="39"/>
      <c r="H179" s="45"/>
    </row>
    <row r="180" s="2" customFormat="1" ht="16.8" customHeight="1">
      <c r="A180" s="39"/>
      <c r="B180" s="45"/>
      <c r="C180" s="316" t="s">
        <v>1</v>
      </c>
      <c r="D180" s="316" t="s">
        <v>2240</v>
      </c>
      <c r="E180" s="18" t="s">
        <v>1</v>
      </c>
      <c r="F180" s="317">
        <v>15.420999999999999</v>
      </c>
      <c r="G180" s="39"/>
      <c r="H180" s="45"/>
    </row>
    <row r="181" s="2" customFormat="1" ht="16.8" customHeight="1">
      <c r="A181" s="39"/>
      <c r="B181" s="45"/>
      <c r="C181" s="316" t="s">
        <v>1</v>
      </c>
      <c r="D181" s="316" t="s">
        <v>2241</v>
      </c>
      <c r="E181" s="18" t="s">
        <v>1</v>
      </c>
      <c r="F181" s="317">
        <v>47.712000000000003</v>
      </c>
      <c r="G181" s="39"/>
      <c r="H181" s="45"/>
    </row>
    <row r="182" s="2" customFormat="1" ht="16.8" customHeight="1">
      <c r="A182" s="39"/>
      <c r="B182" s="45"/>
      <c r="C182" s="316" t="s">
        <v>1</v>
      </c>
      <c r="D182" s="316" t="s">
        <v>2242</v>
      </c>
      <c r="E182" s="18" t="s">
        <v>1</v>
      </c>
      <c r="F182" s="317">
        <v>54.963999999999999</v>
      </c>
      <c r="G182" s="39"/>
      <c r="H182" s="45"/>
    </row>
    <row r="183" s="2" customFormat="1" ht="16.8" customHeight="1">
      <c r="A183" s="39"/>
      <c r="B183" s="45"/>
      <c r="C183" s="316" t="s">
        <v>1</v>
      </c>
      <c r="D183" s="316" t="s">
        <v>2243</v>
      </c>
      <c r="E183" s="18" t="s">
        <v>1</v>
      </c>
      <c r="F183" s="317">
        <v>15.420999999999999</v>
      </c>
      <c r="G183" s="39"/>
      <c r="H183" s="45"/>
    </row>
    <row r="184" s="2" customFormat="1" ht="16.8" customHeight="1">
      <c r="A184" s="39"/>
      <c r="B184" s="45"/>
      <c r="C184" s="316" t="s">
        <v>1</v>
      </c>
      <c r="D184" s="316" t="s">
        <v>2244</v>
      </c>
      <c r="E184" s="18" t="s">
        <v>1</v>
      </c>
      <c r="F184" s="317">
        <v>47.712000000000003</v>
      </c>
      <c r="G184" s="39"/>
      <c r="H184" s="45"/>
    </row>
    <row r="185" s="2" customFormat="1" ht="16.8" customHeight="1">
      <c r="A185" s="39"/>
      <c r="B185" s="45"/>
      <c r="C185" s="316" t="s">
        <v>1</v>
      </c>
      <c r="D185" s="316" t="s">
        <v>2258</v>
      </c>
      <c r="E185" s="18" t="s">
        <v>1</v>
      </c>
      <c r="F185" s="317">
        <v>10.801</v>
      </c>
      <c r="G185" s="39"/>
      <c r="H185" s="45"/>
    </row>
    <row r="186" s="2" customFormat="1" ht="16.8" customHeight="1">
      <c r="A186" s="39"/>
      <c r="B186" s="45"/>
      <c r="C186" s="316" t="s">
        <v>1</v>
      </c>
      <c r="D186" s="316" t="s">
        <v>2259</v>
      </c>
      <c r="E186" s="18" t="s">
        <v>1</v>
      </c>
      <c r="F186" s="317">
        <v>27.425999999999998</v>
      </c>
      <c r="G186" s="39"/>
      <c r="H186" s="45"/>
    </row>
    <row r="187" s="2" customFormat="1" ht="16.8" customHeight="1">
      <c r="A187" s="39"/>
      <c r="B187" s="45"/>
      <c r="C187" s="316" t="s">
        <v>156</v>
      </c>
      <c r="D187" s="316" t="s">
        <v>242</v>
      </c>
      <c r="E187" s="18" t="s">
        <v>1</v>
      </c>
      <c r="F187" s="317">
        <v>415.65199999999999</v>
      </c>
      <c r="G187" s="39"/>
      <c r="H187" s="45"/>
    </row>
    <row r="188" s="2" customFormat="1" ht="16.8" customHeight="1">
      <c r="A188" s="39"/>
      <c r="B188" s="45"/>
      <c r="C188" s="318" t="s">
        <v>3576</v>
      </c>
      <c r="D188" s="39"/>
      <c r="E188" s="39"/>
      <c r="F188" s="39"/>
      <c r="G188" s="39"/>
      <c r="H188" s="45"/>
    </row>
    <row r="189" s="2" customFormat="1">
      <c r="A189" s="39"/>
      <c r="B189" s="45"/>
      <c r="C189" s="316" t="s">
        <v>2246</v>
      </c>
      <c r="D189" s="316" t="s">
        <v>2247</v>
      </c>
      <c r="E189" s="18" t="s">
        <v>305</v>
      </c>
      <c r="F189" s="317">
        <v>415.65199999999999</v>
      </c>
      <c r="G189" s="39"/>
      <c r="H189" s="45"/>
    </row>
    <row r="190" s="2" customFormat="1" ht="16.8" customHeight="1">
      <c r="A190" s="39"/>
      <c r="B190" s="45"/>
      <c r="C190" s="316" t="s">
        <v>2230</v>
      </c>
      <c r="D190" s="316" t="s">
        <v>2231</v>
      </c>
      <c r="E190" s="18" t="s">
        <v>305</v>
      </c>
      <c r="F190" s="317">
        <v>415.65199999999999</v>
      </c>
      <c r="G190" s="39"/>
      <c r="H190" s="45"/>
    </row>
    <row r="191" s="2" customFormat="1">
      <c r="A191" s="39"/>
      <c r="B191" s="45"/>
      <c r="C191" s="316" t="s">
        <v>2266</v>
      </c>
      <c r="D191" s="316" t="s">
        <v>2267</v>
      </c>
      <c r="E191" s="18" t="s">
        <v>305</v>
      </c>
      <c r="F191" s="317">
        <v>415.65199999999999</v>
      </c>
      <c r="G191" s="39"/>
      <c r="H191" s="45"/>
    </row>
    <row r="192" s="2" customFormat="1">
      <c r="A192" s="39"/>
      <c r="B192" s="45"/>
      <c r="C192" s="316" t="s">
        <v>2292</v>
      </c>
      <c r="D192" s="316" t="s">
        <v>2293</v>
      </c>
      <c r="E192" s="18" t="s">
        <v>305</v>
      </c>
      <c r="F192" s="317">
        <v>3625.4409999999998</v>
      </c>
      <c r="G192" s="39"/>
      <c r="H192" s="45"/>
    </row>
    <row r="193" s="2" customFormat="1" ht="16.8" customHeight="1">
      <c r="A193" s="39"/>
      <c r="B193" s="45"/>
      <c r="C193" s="316" t="s">
        <v>2261</v>
      </c>
      <c r="D193" s="316" t="s">
        <v>2262</v>
      </c>
      <c r="E193" s="18" t="s">
        <v>305</v>
      </c>
      <c r="F193" s="317">
        <v>457.21699999999998</v>
      </c>
      <c r="G193" s="39"/>
      <c r="H193" s="45"/>
    </row>
    <row r="194" s="2" customFormat="1" ht="16.8" customHeight="1">
      <c r="A194" s="39"/>
      <c r="B194" s="45"/>
      <c r="C194" s="312" t="s">
        <v>159</v>
      </c>
      <c r="D194" s="313" t="s">
        <v>160</v>
      </c>
      <c r="E194" s="314" t="s">
        <v>1</v>
      </c>
      <c r="F194" s="315">
        <v>592.30200000000002</v>
      </c>
      <c r="G194" s="39"/>
      <c r="H194" s="45"/>
    </row>
    <row r="195" s="2" customFormat="1" ht="16.8" customHeight="1">
      <c r="A195" s="39"/>
      <c r="B195" s="45"/>
      <c r="C195" s="316" t="s">
        <v>122</v>
      </c>
      <c r="D195" s="316" t="s">
        <v>2183</v>
      </c>
      <c r="E195" s="18" t="s">
        <v>1</v>
      </c>
      <c r="F195" s="317">
        <v>150.09200000000001</v>
      </c>
      <c r="G195" s="39"/>
      <c r="H195" s="45"/>
    </row>
    <row r="196" s="2" customFormat="1" ht="16.8" customHeight="1">
      <c r="A196" s="39"/>
      <c r="B196" s="45"/>
      <c r="C196" s="316" t="s">
        <v>1</v>
      </c>
      <c r="D196" s="316" t="s">
        <v>2184</v>
      </c>
      <c r="E196" s="18" t="s">
        <v>1</v>
      </c>
      <c r="F196" s="317">
        <v>77.507999999999996</v>
      </c>
      <c r="G196" s="39"/>
      <c r="H196" s="45"/>
    </row>
    <row r="197" s="2" customFormat="1" ht="16.8" customHeight="1">
      <c r="A197" s="39"/>
      <c r="B197" s="45"/>
      <c r="C197" s="316" t="s">
        <v>1</v>
      </c>
      <c r="D197" s="316" t="s">
        <v>2185</v>
      </c>
      <c r="E197" s="18" t="s">
        <v>1</v>
      </c>
      <c r="F197" s="317">
        <v>94.183000000000007</v>
      </c>
      <c r="G197" s="39"/>
      <c r="H197" s="45"/>
    </row>
    <row r="198" s="2" customFormat="1" ht="16.8" customHeight="1">
      <c r="A198" s="39"/>
      <c r="B198" s="45"/>
      <c r="C198" s="316" t="s">
        <v>144</v>
      </c>
      <c r="D198" s="316" t="s">
        <v>2186</v>
      </c>
      <c r="E198" s="18" t="s">
        <v>1</v>
      </c>
      <c r="F198" s="317">
        <v>64.622</v>
      </c>
      <c r="G198" s="39"/>
      <c r="H198" s="45"/>
    </row>
    <row r="199" s="2" customFormat="1" ht="16.8" customHeight="1">
      <c r="A199" s="39"/>
      <c r="B199" s="45"/>
      <c r="C199" s="316" t="s">
        <v>150</v>
      </c>
      <c r="D199" s="316" t="s">
        <v>2187</v>
      </c>
      <c r="E199" s="18" t="s">
        <v>1</v>
      </c>
      <c r="F199" s="317">
        <v>47.442</v>
      </c>
      <c r="G199" s="39"/>
      <c r="H199" s="45"/>
    </row>
    <row r="200" s="2" customFormat="1" ht="16.8" customHeight="1">
      <c r="A200" s="39"/>
      <c r="B200" s="45"/>
      <c r="C200" s="316" t="s">
        <v>136</v>
      </c>
      <c r="D200" s="316" t="s">
        <v>2188</v>
      </c>
      <c r="E200" s="18" t="s">
        <v>1</v>
      </c>
      <c r="F200" s="317">
        <v>158.45500000000001</v>
      </c>
      <c r="G200" s="39"/>
      <c r="H200" s="45"/>
    </row>
    <row r="201" s="2" customFormat="1" ht="16.8" customHeight="1">
      <c r="A201" s="39"/>
      <c r="B201" s="45"/>
      <c r="C201" s="316" t="s">
        <v>1</v>
      </c>
      <c r="D201" s="316" t="s">
        <v>2189</v>
      </c>
      <c r="E201" s="18" t="s">
        <v>1</v>
      </c>
      <c r="F201" s="317">
        <v>0</v>
      </c>
      <c r="G201" s="39"/>
      <c r="H201" s="45"/>
    </row>
    <row r="202" s="2" customFormat="1" ht="16.8" customHeight="1">
      <c r="A202" s="39"/>
      <c r="B202" s="45"/>
      <c r="C202" s="316" t="s">
        <v>159</v>
      </c>
      <c r="D202" s="316" t="s">
        <v>242</v>
      </c>
      <c r="E202" s="18" t="s">
        <v>1</v>
      </c>
      <c r="F202" s="317">
        <v>592.30200000000002</v>
      </c>
      <c r="G202" s="39"/>
      <c r="H202" s="45"/>
    </row>
    <row r="203" s="2" customFormat="1" ht="16.8" customHeight="1">
      <c r="A203" s="39"/>
      <c r="B203" s="45"/>
      <c r="C203" s="318" t="s">
        <v>3576</v>
      </c>
      <c r="D203" s="39"/>
      <c r="E203" s="39"/>
      <c r="F203" s="39"/>
      <c r="G203" s="39"/>
      <c r="H203" s="45"/>
    </row>
    <row r="204" s="2" customFormat="1" ht="16.8" customHeight="1">
      <c r="A204" s="39"/>
      <c r="B204" s="45"/>
      <c r="C204" s="316" t="s">
        <v>2180</v>
      </c>
      <c r="D204" s="316" t="s">
        <v>2181</v>
      </c>
      <c r="E204" s="18" t="s">
        <v>305</v>
      </c>
      <c r="F204" s="317">
        <v>592.30200000000002</v>
      </c>
      <c r="G204" s="39"/>
      <c r="H204" s="45"/>
    </row>
    <row r="205" s="2" customFormat="1" ht="16.8" customHeight="1">
      <c r="A205" s="39"/>
      <c r="B205" s="45"/>
      <c r="C205" s="316" t="s">
        <v>2157</v>
      </c>
      <c r="D205" s="316" t="s">
        <v>2158</v>
      </c>
      <c r="E205" s="18" t="s">
        <v>305</v>
      </c>
      <c r="F205" s="317">
        <v>592.30200000000002</v>
      </c>
      <c r="G205" s="39"/>
      <c r="H205" s="45"/>
    </row>
    <row r="206" s="2" customFormat="1" ht="16.8" customHeight="1">
      <c r="A206" s="39"/>
      <c r="B206" s="45"/>
      <c r="C206" s="316" t="s">
        <v>2161</v>
      </c>
      <c r="D206" s="316" t="s">
        <v>2162</v>
      </c>
      <c r="E206" s="18" t="s">
        <v>305</v>
      </c>
      <c r="F206" s="317">
        <v>592.30200000000002</v>
      </c>
      <c r="G206" s="39"/>
      <c r="H206" s="45"/>
    </row>
    <row r="207" s="2" customFormat="1" ht="16.8" customHeight="1">
      <c r="A207" s="39"/>
      <c r="B207" s="45"/>
      <c r="C207" s="316" t="s">
        <v>2165</v>
      </c>
      <c r="D207" s="316" t="s">
        <v>2166</v>
      </c>
      <c r="E207" s="18" t="s">
        <v>305</v>
      </c>
      <c r="F207" s="317">
        <v>592.30200000000002</v>
      </c>
      <c r="G207" s="39"/>
      <c r="H207" s="45"/>
    </row>
    <row r="208" s="2" customFormat="1">
      <c r="A208" s="39"/>
      <c r="B208" s="45"/>
      <c r="C208" s="316" t="s">
        <v>2169</v>
      </c>
      <c r="D208" s="316" t="s">
        <v>2170</v>
      </c>
      <c r="E208" s="18" t="s">
        <v>305</v>
      </c>
      <c r="F208" s="317">
        <v>592.30200000000002</v>
      </c>
      <c r="G208" s="39"/>
      <c r="H208" s="45"/>
    </row>
    <row r="209" s="2" customFormat="1" ht="16.8" customHeight="1">
      <c r="A209" s="39"/>
      <c r="B209" s="45"/>
      <c r="C209" s="316" t="s">
        <v>2196</v>
      </c>
      <c r="D209" s="316" t="s">
        <v>2197</v>
      </c>
      <c r="E209" s="18" t="s">
        <v>340</v>
      </c>
      <c r="F209" s="317">
        <v>414.61099999999999</v>
      </c>
      <c r="G209" s="39"/>
      <c r="H209" s="45"/>
    </row>
    <row r="210" s="2" customFormat="1" ht="16.8" customHeight="1">
      <c r="A210" s="39"/>
      <c r="B210" s="45"/>
      <c r="C210" s="316" t="s">
        <v>2201</v>
      </c>
      <c r="D210" s="316" t="s">
        <v>2202</v>
      </c>
      <c r="E210" s="18" t="s">
        <v>340</v>
      </c>
      <c r="F210" s="317">
        <v>651.53200000000004</v>
      </c>
      <c r="G210" s="39"/>
      <c r="H210" s="45"/>
    </row>
    <row r="211" s="2" customFormat="1">
      <c r="A211" s="39"/>
      <c r="B211" s="45"/>
      <c r="C211" s="316" t="s">
        <v>1039</v>
      </c>
      <c r="D211" s="316" t="s">
        <v>1040</v>
      </c>
      <c r="E211" s="18" t="s">
        <v>305</v>
      </c>
      <c r="F211" s="317">
        <v>1035.181</v>
      </c>
      <c r="G211" s="39"/>
      <c r="H211" s="45"/>
    </row>
    <row r="212" s="2" customFormat="1" ht="16.8" customHeight="1">
      <c r="A212" s="39"/>
      <c r="B212" s="45"/>
      <c r="C212" s="316" t="s">
        <v>2206</v>
      </c>
      <c r="D212" s="316" t="s">
        <v>2207</v>
      </c>
      <c r="E212" s="18" t="s">
        <v>340</v>
      </c>
      <c r="F212" s="317">
        <v>664.56299999999999</v>
      </c>
      <c r="G212" s="39"/>
      <c r="H212" s="45"/>
    </row>
    <row r="213" s="2" customFormat="1">
      <c r="A213" s="39"/>
      <c r="B213" s="45"/>
      <c r="C213" s="316" t="s">
        <v>2191</v>
      </c>
      <c r="D213" s="316" t="s">
        <v>2192</v>
      </c>
      <c r="E213" s="18" t="s">
        <v>305</v>
      </c>
      <c r="F213" s="317">
        <v>651.53200000000004</v>
      </c>
      <c r="G213" s="39"/>
      <c r="H213" s="45"/>
    </row>
    <row r="214" s="2" customFormat="1" ht="16.8" customHeight="1">
      <c r="A214" s="39"/>
      <c r="B214" s="45"/>
      <c r="C214" s="312" t="s">
        <v>162</v>
      </c>
      <c r="D214" s="313" t="s">
        <v>163</v>
      </c>
      <c r="E214" s="314" t="s">
        <v>1</v>
      </c>
      <c r="F214" s="315">
        <v>45.837000000000003</v>
      </c>
      <c r="G214" s="39"/>
      <c r="H214" s="45"/>
    </row>
    <row r="215" s="2" customFormat="1" ht="16.8" customHeight="1">
      <c r="A215" s="39"/>
      <c r="B215" s="45"/>
      <c r="C215" s="316" t="s">
        <v>1</v>
      </c>
      <c r="D215" s="316" t="s">
        <v>855</v>
      </c>
      <c r="E215" s="18" t="s">
        <v>1</v>
      </c>
      <c r="F215" s="317">
        <v>0</v>
      </c>
      <c r="G215" s="39"/>
      <c r="H215" s="45"/>
    </row>
    <row r="216" s="2" customFormat="1" ht="16.8" customHeight="1">
      <c r="A216" s="39"/>
      <c r="B216" s="45"/>
      <c r="C216" s="316" t="s">
        <v>1</v>
      </c>
      <c r="D216" s="316" t="s">
        <v>856</v>
      </c>
      <c r="E216" s="18" t="s">
        <v>1</v>
      </c>
      <c r="F216" s="317">
        <v>24.800000000000001</v>
      </c>
      <c r="G216" s="39"/>
      <c r="H216" s="45"/>
    </row>
    <row r="217" s="2" customFormat="1" ht="16.8" customHeight="1">
      <c r="A217" s="39"/>
      <c r="B217" s="45"/>
      <c r="C217" s="316" t="s">
        <v>1</v>
      </c>
      <c r="D217" s="316" t="s">
        <v>857</v>
      </c>
      <c r="E217" s="18" t="s">
        <v>1</v>
      </c>
      <c r="F217" s="317">
        <v>-6.3959999999999999</v>
      </c>
      <c r="G217" s="39"/>
      <c r="H217" s="45"/>
    </row>
    <row r="218" s="2" customFormat="1" ht="16.8" customHeight="1">
      <c r="A218" s="39"/>
      <c r="B218" s="45"/>
      <c r="C218" s="316" t="s">
        <v>1</v>
      </c>
      <c r="D218" s="316" t="s">
        <v>858</v>
      </c>
      <c r="E218" s="18" t="s">
        <v>1</v>
      </c>
      <c r="F218" s="317">
        <v>12.903000000000001</v>
      </c>
      <c r="G218" s="39"/>
      <c r="H218" s="45"/>
    </row>
    <row r="219" s="2" customFormat="1" ht="16.8" customHeight="1">
      <c r="A219" s="39"/>
      <c r="B219" s="45"/>
      <c r="C219" s="316" t="s">
        <v>1</v>
      </c>
      <c r="D219" s="316" t="s">
        <v>859</v>
      </c>
      <c r="E219" s="18" t="s">
        <v>1</v>
      </c>
      <c r="F219" s="317">
        <v>2.6400000000000001</v>
      </c>
      <c r="G219" s="39"/>
      <c r="H219" s="45"/>
    </row>
    <row r="220" s="2" customFormat="1" ht="16.8" customHeight="1">
      <c r="A220" s="39"/>
      <c r="B220" s="45"/>
      <c r="C220" s="316" t="s">
        <v>1</v>
      </c>
      <c r="D220" s="316" t="s">
        <v>860</v>
      </c>
      <c r="E220" s="18" t="s">
        <v>1</v>
      </c>
      <c r="F220" s="317">
        <v>11.890000000000001</v>
      </c>
      <c r="G220" s="39"/>
      <c r="H220" s="45"/>
    </row>
    <row r="221" s="2" customFormat="1" ht="16.8" customHeight="1">
      <c r="A221" s="39"/>
      <c r="B221" s="45"/>
      <c r="C221" s="316" t="s">
        <v>162</v>
      </c>
      <c r="D221" s="316" t="s">
        <v>494</v>
      </c>
      <c r="E221" s="18" t="s">
        <v>1</v>
      </c>
      <c r="F221" s="317">
        <v>45.837000000000003</v>
      </c>
      <c r="G221" s="39"/>
      <c r="H221" s="45"/>
    </row>
    <row r="222" s="2" customFormat="1" ht="16.8" customHeight="1">
      <c r="A222" s="39"/>
      <c r="B222" s="45"/>
      <c r="C222" s="318" t="s">
        <v>3576</v>
      </c>
      <c r="D222" s="39"/>
      <c r="E222" s="39"/>
      <c r="F222" s="39"/>
      <c r="G222" s="39"/>
      <c r="H222" s="45"/>
    </row>
    <row r="223" s="2" customFormat="1">
      <c r="A223" s="39"/>
      <c r="B223" s="45"/>
      <c r="C223" s="316" t="s">
        <v>838</v>
      </c>
      <c r="D223" s="316" t="s">
        <v>839</v>
      </c>
      <c r="E223" s="18" t="s">
        <v>305</v>
      </c>
      <c r="F223" s="317">
        <v>712.79899999999998</v>
      </c>
      <c r="G223" s="39"/>
      <c r="H223" s="45"/>
    </row>
    <row r="224" s="2" customFormat="1" ht="16.8" customHeight="1">
      <c r="A224" s="39"/>
      <c r="B224" s="45"/>
      <c r="C224" s="316" t="s">
        <v>762</v>
      </c>
      <c r="D224" s="316" t="s">
        <v>763</v>
      </c>
      <c r="E224" s="18" t="s">
        <v>305</v>
      </c>
      <c r="F224" s="317">
        <v>712.79899999999998</v>
      </c>
      <c r="G224" s="39"/>
      <c r="H224" s="45"/>
    </row>
    <row r="225" s="2" customFormat="1" ht="16.8" customHeight="1">
      <c r="A225" s="39"/>
      <c r="B225" s="45"/>
      <c r="C225" s="316" t="s">
        <v>767</v>
      </c>
      <c r="D225" s="316" t="s">
        <v>768</v>
      </c>
      <c r="E225" s="18" t="s">
        <v>305</v>
      </c>
      <c r="F225" s="317">
        <v>78.117000000000004</v>
      </c>
      <c r="G225" s="39"/>
      <c r="H225" s="45"/>
    </row>
    <row r="226" s="2" customFormat="1">
      <c r="A226" s="39"/>
      <c r="B226" s="45"/>
      <c r="C226" s="316" t="s">
        <v>867</v>
      </c>
      <c r="D226" s="316" t="s">
        <v>868</v>
      </c>
      <c r="E226" s="18" t="s">
        <v>305</v>
      </c>
      <c r="F226" s="317">
        <v>717.29899999999998</v>
      </c>
      <c r="G226" s="39"/>
      <c r="H226" s="45"/>
    </row>
    <row r="227" s="2" customFormat="1">
      <c r="A227" s="39"/>
      <c r="B227" s="45"/>
      <c r="C227" s="316" t="s">
        <v>877</v>
      </c>
      <c r="D227" s="316" t="s">
        <v>878</v>
      </c>
      <c r="E227" s="18" t="s">
        <v>305</v>
      </c>
      <c r="F227" s="317">
        <v>712.79899999999998</v>
      </c>
      <c r="G227" s="39"/>
      <c r="H227" s="45"/>
    </row>
    <row r="228" s="2" customFormat="1" ht="16.8" customHeight="1">
      <c r="A228" s="39"/>
      <c r="B228" s="45"/>
      <c r="C228" s="316" t="s">
        <v>918</v>
      </c>
      <c r="D228" s="316" t="s">
        <v>919</v>
      </c>
      <c r="E228" s="18" t="s">
        <v>305</v>
      </c>
      <c r="F228" s="317">
        <v>804.34900000000005</v>
      </c>
      <c r="G228" s="39"/>
      <c r="H228" s="45"/>
    </row>
    <row r="229" s="2" customFormat="1" ht="16.8" customHeight="1">
      <c r="A229" s="39"/>
      <c r="B229" s="45"/>
      <c r="C229" s="316" t="s">
        <v>862</v>
      </c>
      <c r="D229" s="316" t="s">
        <v>863</v>
      </c>
      <c r="E229" s="18" t="s">
        <v>305</v>
      </c>
      <c r="F229" s="317">
        <v>748.43899999999996</v>
      </c>
      <c r="G229" s="39"/>
      <c r="H229" s="45"/>
    </row>
    <row r="230" s="2" customFormat="1" ht="16.8" customHeight="1">
      <c r="A230" s="39"/>
      <c r="B230" s="45"/>
      <c r="C230" s="312" t="s">
        <v>165</v>
      </c>
      <c r="D230" s="313" t="s">
        <v>166</v>
      </c>
      <c r="E230" s="314" t="s">
        <v>1</v>
      </c>
      <c r="F230" s="315">
        <v>91.549999999999997</v>
      </c>
      <c r="G230" s="39"/>
      <c r="H230" s="45"/>
    </row>
    <row r="231" s="2" customFormat="1" ht="16.8" customHeight="1">
      <c r="A231" s="39"/>
      <c r="B231" s="45"/>
      <c r="C231" s="316" t="s">
        <v>1</v>
      </c>
      <c r="D231" s="316" t="s">
        <v>1573</v>
      </c>
      <c r="E231" s="18" t="s">
        <v>1</v>
      </c>
      <c r="F231" s="317">
        <v>0</v>
      </c>
      <c r="G231" s="39"/>
      <c r="H231" s="45"/>
    </row>
    <row r="232" s="2" customFormat="1" ht="16.8" customHeight="1">
      <c r="A232" s="39"/>
      <c r="B232" s="45"/>
      <c r="C232" s="316" t="s">
        <v>1</v>
      </c>
      <c r="D232" s="316" t="s">
        <v>1574</v>
      </c>
      <c r="E232" s="18" t="s">
        <v>1</v>
      </c>
      <c r="F232" s="317">
        <v>22.690000000000001</v>
      </c>
      <c r="G232" s="39"/>
      <c r="H232" s="45"/>
    </row>
    <row r="233" s="2" customFormat="1" ht="16.8" customHeight="1">
      <c r="A233" s="39"/>
      <c r="B233" s="45"/>
      <c r="C233" s="316" t="s">
        <v>1</v>
      </c>
      <c r="D233" s="316" t="s">
        <v>1575</v>
      </c>
      <c r="E233" s="18" t="s">
        <v>1</v>
      </c>
      <c r="F233" s="317">
        <v>46.380000000000003</v>
      </c>
      <c r="G233" s="39"/>
      <c r="H233" s="45"/>
    </row>
    <row r="234" s="2" customFormat="1" ht="16.8" customHeight="1">
      <c r="A234" s="39"/>
      <c r="B234" s="45"/>
      <c r="C234" s="316" t="s">
        <v>1</v>
      </c>
      <c r="D234" s="316" t="s">
        <v>1576</v>
      </c>
      <c r="E234" s="18" t="s">
        <v>1</v>
      </c>
      <c r="F234" s="317">
        <v>2.52</v>
      </c>
      <c r="G234" s="39"/>
      <c r="H234" s="45"/>
    </row>
    <row r="235" s="2" customFormat="1" ht="16.8" customHeight="1">
      <c r="A235" s="39"/>
      <c r="B235" s="45"/>
      <c r="C235" s="316" t="s">
        <v>1</v>
      </c>
      <c r="D235" s="316" t="s">
        <v>1577</v>
      </c>
      <c r="E235" s="18" t="s">
        <v>1</v>
      </c>
      <c r="F235" s="317">
        <v>19.960000000000001</v>
      </c>
      <c r="G235" s="39"/>
      <c r="H235" s="45"/>
    </row>
    <row r="236" s="2" customFormat="1" ht="16.8" customHeight="1">
      <c r="A236" s="39"/>
      <c r="B236" s="45"/>
      <c r="C236" s="316" t="s">
        <v>165</v>
      </c>
      <c r="D236" s="316" t="s">
        <v>494</v>
      </c>
      <c r="E236" s="18" t="s">
        <v>1</v>
      </c>
      <c r="F236" s="317">
        <v>91.549999999999997</v>
      </c>
      <c r="G236" s="39"/>
      <c r="H236" s="45"/>
    </row>
    <row r="237" s="2" customFormat="1" ht="16.8" customHeight="1">
      <c r="A237" s="39"/>
      <c r="B237" s="45"/>
      <c r="C237" s="318" t="s">
        <v>3576</v>
      </c>
      <c r="D237" s="39"/>
      <c r="E237" s="39"/>
      <c r="F237" s="39"/>
      <c r="G237" s="39"/>
      <c r="H237" s="45"/>
    </row>
    <row r="238" s="2" customFormat="1" ht="16.8" customHeight="1">
      <c r="A238" s="39"/>
      <c r="B238" s="45"/>
      <c r="C238" s="316" t="s">
        <v>1570</v>
      </c>
      <c r="D238" s="316" t="s">
        <v>1571</v>
      </c>
      <c r="E238" s="18" t="s">
        <v>305</v>
      </c>
      <c r="F238" s="317">
        <v>91.549999999999997</v>
      </c>
      <c r="G238" s="39"/>
      <c r="H238" s="45"/>
    </row>
    <row r="239" s="2" customFormat="1" ht="16.8" customHeight="1">
      <c r="A239" s="39"/>
      <c r="B239" s="45"/>
      <c r="C239" s="316" t="s">
        <v>881</v>
      </c>
      <c r="D239" s="316" t="s">
        <v>882</v>
      </c>
      <c r="E239" s="18" t="s">
        <v>305</v>
      </c>
      <c r="F239" s="317">
        <v>59.270000000000003</v>
      </c>
      <c r="G239" s="39"/>
      <c r="H239" s="45"/>
    </row>
    <row r="240" s="2" customFormat="1" ht="16.8" customHeight="1">
      <c r="A240" s="39"/>
      <c r="B240" s="45"/>
      <c r="C240" s="316" t="s">
        <v>891</v>
      </c>
      <c r="D240" s="316" t="s">
        <v>892</v>
      </c>
      <c r="E240" s="18" t="s">
        <v>305</v>
      </c>
      <c r="F240" s="317">
        <v>59.270000000000003</v>
      </c>
      <c r="G240" s="39"/>
      <c r="H240" s="45"/>
    </row>
    <row r="241" s="2" customFormat="1" ht="16.8" customHeight="1">
      <c r="A241" s="39"/>
      <c r="B241" s="45"/>
      <c r="C241" s="316" t="s">
        <v>918</v>
      </c>
      <c r="D241" s="316" t="s">
        <v>919</v>
      </c>
      <c r="E241" s="18" t="s">
        <v>305</v>
      </c>
      <c r="F241" s="317">
        <v>804.34900000000005</v>
      </c>
      <c r="G241" s="39"/>
      <c r="H241" s="45"/>
    </row>
    <row r="242" s="2" customFormat="1">
      <c r="A242" s="39"/>
      <c r="B242" s="45"/>
      <c r="C242" s="316" t="s">
        <v>1461</v>
      </c>
      <c r="D242" s="316" t="s">
        <v>1462</v>
      </c>
      <c r="E242" s="18" t="s">
        <v>305</v>
      </c>
      <c r="F242" s="317">
        <v>96.128</v>
      </c>
      <c r="G242" s="39"/>
      <c r="H242" s="45"/>
    </row>
    <row r="243" s="2" customFormat="1" ht="16.8" customHeight="1">
      <c r="A243" s="39"/>
      <c r="B243" s="45"/>
      <c r="C243" s="316" t="s">
        <v>1485</v>
      </c>
      <c r="D243" s="316" t="s">
        <v>1486</v>
      </c>
      <c r="E243" s="18" t="s">
        <v>305</v>
      </c>
      <c r="F243" s="317">
        <v>41.640000000000001</v>
      </c>
      <c r="G243" s="39"/>
      <c r="H243" s="45"/>
    </row>
    <row r="244" s="2" customFormat="1" ht="16.8" customHeight="1">
      <c r="A244" s="39"/>
      <c r="B244" s="45"/>
      <c r="C244" s="316" t="s">
        <v>1579</v>
      </c>
      <c r="D244" s="316" t="s">
        <v>1580</v>
      </c>
      <c r="E244" s="18" t="s">
        <v>305</v>
      </c>
      <c r="F244" s="317">
        <v>96.128</v>
      </c>
      <c r="G244" s="39"/>
      <c r="H244" s="45"/>
    </row>
    <row r="245" s="2" customFormat="1" ht="16.8" customHeight="1">
      <c r="A245" s="39"/>
      <c r="B245" s="45"/>
      <c r="C245" s="312" t="s">
        <v>168</v>
      </c>
      <c r="D245" s="313" t="s">
        <v>169</v>
      </c>
      <c r="E245" s="314" t="s">
        <v>1</v>
      </c>
      <c r="F245" s="315">
        <v>666.96199999999999</v>
      </c>
      <c r="G245" s="39"/>
      <c r="H245" s="45"/>
    </row>
    <row r="246" s="2" customFormat="1" ht="16.8" customHeight="1">
      <c r="A246" s="39"/>
      <c r="B246" s="45"/>
      <c r="C246" s="316" t="s">
        <v>1</v>
      </c>
      <c r="D246" s="316" t="s">
        <v>841</v>
      </c>
      <c r="E246" s="18" t="s">
        <v>1</v>
      </c>
      <c r="F246" s="317">
        <v>0</v>
      </c>
      <c r="G246" s="39"/>
      <c r="H246" s="45"/>
    </row>
    <row r="247" s="2" customFormat="1" ht="16.8" customHeight="1">
      <c r="A247" s="39"/>
      <c r="B247" s="45"/>
      <c r="C247" s="316" t="s">
        <v>1</v>
      </c>
      <c r="D247" s="316" t="s">
        <v>842</v>
      </c>
      <c r="E247" s="18" t="s">
        <v>1</v>
      </c>
      <c r="F247" s="317">
        <v>254.11000000000001</v>
      </c>
      <c r="G247" s="39"/>
      <c r="H247" s="45"/>
    </row>
    <row r="248" s="2" customFormat="1" ht="16.8" customHeight="1">
      <c r="A248" s="39"/>
      <c r="B248" s="45"/>
      <c r="C248" s="316" t="s">
        <v>1</v>
      </c>
      <c r="D248" s="316" t="s">
        <v>843</v>
      </c>
      <c r="E248" s="18" t="s">
        <v>1</v>
      </c>
      <c r="F248" s="317">
        <v>-3.1200000000000001</v>
      </c>
      <c r="G248" s="39"/>
      <c r="H248" s="45"/>
    </row>
    <row r="249" s="2" customFormat="1">
      <c r="A249" s="39"/>
      <c r="B249" s="45"/>
      <c r="C249" s="316" t="s">
        <v>1</v>
      </c>
      <c r="D249" s="316" t="s">
        <v>844</v>
      </c>
      <c r="E249" s="18" t="s">
        <v>1</v>
      </c>
      <c r="F249" s="317">
        <v>-16.196999999999999</v>
      </c>
      <c r="G249" s="39"/>
      <c r="H249" s="45"/>
    </row>
    <row r="250" s="2" customFormat="1">
      <c r="A250" s="39"/>
      <c r="B250" s="45"/>
      <c r="C250" s="316" t="s">
        <v>1</v>
      </c>
      <c r="D250" s="316" t="s">
        <v>845</v>
      </c>
      <c r="E250" s="18" t="s">
        <v>1</v>
      </c>
      <c r="F250" s="317">
        <v>-17.873999999999999</v>
      </c>
      <c r="G250" s="39"/>
      <c r="H250" s="45"/>
    </row>
    <row r="251" s="2" customFormat="1">
      <c r="A251" s="39"/>
      <c r="B251" s="45"/>
      <c r="C251" s="316" t="s">
        <v>1</v>
      </c>
      <c r="D251" s="316" t="s">
        <v>846</v>
      </c>
      <c r="E251" s="18" t="s">
        <v>1</v>
      </c>
      <c r="F251" s="317">
        <v>-20.574000000000002</v>
      </c>
      <c r="G251" s="39"/>
      <c r="H251" s="45"/>
    </row>
    <row r="252" s="2" customFormat="1" ht="16.8" customHeight="1">
      <c r="A252" s="39"/>
      <c r="B252" s="45"/>
      <c r="C252" s="316" t="s">
        <v>1</v>
      </c>
      <c r="D252" s="316" t="s">
        <v>847</v>
      </c>
      <c r="E252" s="18" t="s">
        <v>1</v>
      </c>
      <c r="F252" s="317">
        <v>245.43000000000001</v>
      </c>
      <c r="G252" s="39"/>
      <c r="H252" s="45"/>
    </row>
    <row r="253" s="2" customFormat="1" ht="16.8" customHeight="1">
      <c r="A253" s="39"/>
      <c r="B253" s="45"/>
      <c r="C253" s="316" t="s">
        <v>1</v>
      </c>
      <c r="D253" s="316" t="s">
        <v>848</v>
      </c>
      <c r="E253" s="18" t="s">
        <v>1</v>
      </c>
      <c r="F253" s="317">
        <v>-22.306000000000001</v>
      </c>
      <c r="G253" s="39"/>
      <c r="H253" s="45"/>
    </row>
    <row r="254" s="2" customFormat="1" ht="16.8" customHeight="1">
      <c r="A254" s="39"/>
      <c r="B254" s="45"/>
      <c r="C254" s="316" t="s">
        <v>1</v>
      </c>
      <c r="D254" s="316" t="s">
        <v>849</v>
      </c>
      <c r="E254" s="18" t="s">
        <v>1</v>
      </c>
      <c r="F254" s="317">
        <v>-42.75</v>
      </c>
      <c r="G254" s="39"/>
      <c r="H254" s="45"/>
    </row>
    <row r="255" s="2" customFormat="1" ht="16.8" customHeight="1">
      <c r="A255" s="39"/>
      <c r="B255" s="45"/>
      <c r="C255" s="316" t="s">
        <v>1</v>
      </c>
      <c r="D255" s="316" t="s">
        <v>850</v>
      </c>
      <c r="E255" s="18" t="s">
        <v>1</v>
      </c>
      <c r="F255" s="317">
        <v>111.90000000000001</v>
      </c>
      <c r="G255" s="39"/>
      <c r="H255" s="45"/>
    </row>
    <row r="256" s="2" customFormat="1" ht="16.8" customHeight="1">
      <c r="A256" s="39"/>
      <c r="B256" s="45"/>
      <c r="C256" s="316" t="s">
        <v>1</v>
      </c>
      <c r="D256" s="316" t="s">
        <v>851</v>
      </c>
      <c r="E256" s="18" t="s">
        <v>1</v>
      </c>
      <c r="F256" s="317">
        <v>-5.548</v>
      </c>
      <c r="G256" s="39"/>
      <c r="H256" s="45"/>
    </row>
    <row r="257" s="2" customFormat="1" ht="16.8" customHeight="1">
      <c r="A257" s="39"/>
      <c r="B257" s="45"/>
      <c r="C257" s="316" t="s">
        <v>1</v>
      </c>
      <c r="D257" s="316" t="s">
        <v>852</v>
      </c>
      <c r="E257" s="18" t="s">
        <v>1</v>
      </c>
      <c r="F257" s="317">
        <v>180.03999999999999</v>
      </c>
      <c r="G257" s="39"/>
      <c r="H257" s="45"/>
    </row>
    <row r="258" s="2" customFormat="1" ht="16.8" customHeight="1">
      <c r="A258" s="39"/>
      <c r="B258" s="45"/>
      <c r="C258" s="316" t="s">
        <v>1</v>
      </c>
      <c r="D258" s="316" t="s">
        <v>853</v>
      </c>
      <c r="E258" s="18" t="s">
        <v>1</v>
      </c>
      <c r="F258" s="317">
        <v>-4.9589999999999996</v>
      </c>
      <c r="G258" s="39"/>
      <c r="H258" s="45"/>
    </row>
    <row r="259" s="2" customFormat="1" ht="16.8" customHeight="1">
      <c r="A259" s="39"/>
      <c r="B259" s="45"/>
      <c r="C259" s="316" t="s">
        <v>1</v>
      </c>
      <c r="D259" s="316" t="s">
        <v>854</v>
      </c>
      <c r="E259" s="18" t="s">
        <v>1</v>
      </c>
      <c r="F259" s="317">
        <v>8.8100000000000005</v>
      </c>
      <c r="G259" s="39"/>
      <c r="H259" s="45"/>
    </row>
    <row r="260" s="2" customFormat="1" ht="16.8" customHeight="1">
      <c r="A260" s="39"/>
      <c r="B260" s="45"/>
      <c r="C260" s="316" t="s">
        <v>168</v>
      </c>
      <c r="D260" s="316" t="s">
        <v>494</v>
      </c>
      <c r="E260" s="18" t="s">
        <v>1</v>
      </c>
      <c r="F260" s="317">
        <v>666.96199999999999</v>
      </c>
      <c r="G260" s="39"/>
      <c r="H260" s="45"/>
    </row>
    <row r="261" s="2" customFormat="1" ht="16.8" customHeight="1">
      <c r="A261" s="39"/>
      <c r="B261" s="45"/>
      <c r="C261" s="318" t="s">
        <v>3576</v>
      </c>
      <c r="D261" s="39"/>
      <c r="E261" s="39"/>
      <c r="F261" s="39"/>
      <c r="G261" s="39"/>
      <c r="H261" s="45"/>
    </row>
    <row r="262" s="2" customFormat="1">
      <c r="A262" s="39"/>
      <c r="B262" s="45"/>
      <c r="C262" s="316" t="s">
        <v>838</v>
      </c>
      <c r="D262" s="316" t="s">
        <v>839</v>
      </c>
      <c r="E262" s="18" t="s">
        <v>305</v>
      </c>
      <c r="F262" s="317">
        <v>712.79899999999998</v>
      </c>
      <c r="G262" s="39"/>
      <c r="H262" s="45"/>
    </row>
    <row r="263" s="2" customFormat="1" ht="16.8" customHeight="1">
      <c r="A263" s="39"/>
      <c r="B263" s="45"/>
      <c r="C263" s="316" t="s">
        <v>762</v>
      </c>
      <c r="D263" s="316" t="s">
        <v>763</v>
      </c>
      <c r="E263" s="18" t="s">
        <v>305</v>
      </c>
      <c r="F263" s="317">
        <v>712.79899999999998</v>
      </c>
      <c r="G263" s="39"/>
      <c r="H263" s="45"/>
    </row>
    <row r="264" s="2" customFormat="1">
      <c r="A264" s="39"/>
      <c r="B264" s="45"/>
      <c r="C264" s="316" t="s">
        <v>867</v>
      </c>
      <c r="D264" s="316" t="s">
        <v>868</v>
      </c>
      <c r="E264" s="18" t="s">
        <v>305</v>
      </c>
      <c r="F264" s="317">
        <v>717.29899999999998</v>
      </c>
      <c r="G264" s="39"/>
      <c r="H264" s="45"/>
    </row>
    <row r="265" s="2" customFormat="1">
      <c r="A265" s="39"/>
      <c r="B265" s="45"/>
      <c r="C265" s="316" t="s">
        <v>877</v>
      </c>
      <c r="D265" s="316" t="s">
        <v>878</v>
      </c>
      <c r="E265" s="18" t="s">
        <v>305</v>
      </c>
      <c r="F265" s="317">
        <v>712.79899999999998</v>
      </c>
      <c r="G265" s="39"/>
      <c r="H265" s="45"/>
    </row>
    <row r="266" s="2" customFormat="1" ht="16.8" customHeight="1">
      <c r="A266" s="39"/>
      <c r="B266" s="45"/>
      <c r="C266" s="316" t="s">
        <v>886</v>
      </c>
      <c r="D266" s="316" t="s">
        <v>887</v>
      </c>
      <c r="E266" s="18" t="s">
        <v>305</v>
      </c>
      <c r="F266" s="317">
        <v>666.96199999999999</v>
      </c>
      <c r="G266" s="39"/>
      <c r="H266" s="45"/>
    </row>
    <row r="267" s="2" customFormat="1" ht="16.8" customHeight="1">
      <c r="A267" s="39"/>
      <c r="B267" s="45"/>
      <c r="C267" s="316" t="s">
        <v>904</v>
      </c>
      <c r="D267" s="316" t="s">
        <v>905</v>
      </c>
      <c r="E267" s="18" t="s">
        <v>305</v>
      </c>
      <c r="F267" s="317">
        <v>739.14800000000002</v>
      </c>
      <c r="G267" s="39"/>
      <c r="H267" s="45"/>
    </row>
    <row r="268" s="2" customFormat="1" ht="16.8" customHeight="1">
      <c r="A268" s="39"/>
      <c r="B268" s="45"/>
      <c r="C268" s="316" t="s">
        <v>918</v>
      </c>
      <c r="D268" s="316" t="s">
        <v>919</v>
      </c>
      <c r="E268" s="18" t="s">
        <v>305</v>
      </c>
      <c r="F268" s="317">
        <v>804.34900000000005</v>
      </c>
      <c r="G268" s="39"/>
      <c r="H268" s="45"/>
    </row>
    <row r="269" s="2" customFormat="1">
      <c r="A269" s="39"/>
      <c r="B269" s="45"/>
      <c r="C269" s="316" t="s">
        <v>1326</v>
      </c>
      <c r="D269" s="316" t="s">
        <v>1327</v>
      </c>
      <c r="E269" s="18" t="s">
        <v>305</v>
      </c>
      <c r="F269" s="317">
        <v>666.96199999999999</v>
      </c>
      <c r="G269" s="39"/>
      <c r="H269" s="45"/>
    </row>
    <row r="270" s="2" customFormat="1" ht="16.8" customHeight="1">
      <c r="A270" s="39"/>
      <c r="B270" s="45"/>
      <c r="C270" s="316" t="s">
        <v>862</v>
      </c>
      <c r="D270" s="316" t="s">
        <v>863</v>
      </c>
      <c r="E270" s="18" t="s">
        <v>305</v>
      </c>
      <c r="F270" s="317">
        <v>748.43899999999996</v>
      </c>
      <c r="G270" s="39"/>
      <c r="H270" s="45"/>
    </row>
    <row r="271" s="2" customFormat="1" ht="16.8" customHeight="1">
      <c r="A271" s="39"/>
      <c r="B271" s="45"/>
      <c r="C271" s="312" t="s">
        <v>171</v>
      </c>
      <c r="D271" s="313" t="s">
        <v>172</v>
      </c>
      <c r="E271" s="314" t="s">
        <v>1</v>
      </c>
      <c r="F271" s="315">
        <v>4.5</v>
      </c>
      <c r="G271" s="39"/>
      <c r="H271" s="45"/>
    </row>
    <row r="272" s="2" customFormat="1" ht="16.8" customHeight="1">
      <c r="A272" s="39"/>
      <c r="B272" s="45"/>
      <c r="C272" s="316" t="s">
        <v>171</v>
      </c>
      <c r="D272" s="316" t="s">
        <v>802</v>
      </c>
      <c r="E272" s="18" t="s">
        <v>1</v>
      </c>
      <c r="F272" s="317">
        <v>4.5</v>
      </c>
      <c r="G272" s="39"/>
      <c r="H272" s="45"/>
    </row>
    <row r="273" s="2" customFormat="1" ht="16.8" customHeight="1">
      <c r="A273" s="39"/>
      <c r="B273" s="45"/>
      <c r="C273" s="318" t="s">
        <v>3576</v>
      </c>
      <c r="D273" s="39"/>
      <c r="E273" s="39"/>
      <c r="F273" s="39"/>
      <c r="G273" s="39"/>
      <c r="H273" s="45"/>
    </row>
    <row r="274" s="2" customFormat="1">
      <c r="A274" s="39"/>
      <c r="B274" s="45"/>
      <c r="C274" s="316" t="s">
        <v>799</v>
      </c>
      <c r="D274" s="316" t="s">
        <v>800</v>
      </c>
      <c r="E274" s="18" t="s">
        <v>305</v>
      </c>
      <c r="F274" s="317">
        <v>12.51</v>
      </c>
      <c r="G274" s="39"/>
      <c r="H274" s="45"/>
    </row>
    <row r="275" s="2" customFormat="1">
      <c r="A275" s="39"/>
      <c r="B275" s="45"/>
      <c r="C275" s="316" t="s">
        <v>867</v>
      </c>
      <c r="D275" s="316" t="s">
        <v>868</v>
      </c>
      <c r="E275" s="18" t="s">
        <v>305</v>
      </c>
      <c r="F275" s="317">
        <v>717.29899999999998</v>
      </c>
      <c r="G275" s="39"/>
      <c r="H275" s="45"/>
    </row>
    <row r="276" s="2" customFormat="1">
      <c r="A276" s="39"/>
      <c r="B276" s="45"/>
      <c r="C276" s="316" t="s">
        <v>872</v>
      </c>
      <c r="D276" s="316" t="s">
        <v>873</v>
      </c>
      <c r="E276" s="18" t="s">
        <v>305</v>
      </c>
      <c r="F276" s="317">
        <v>4.5</v>
      </c>
      <c r="G276" s="39"/>
      <c r="H276" s="45"/>
    </row>
    <row r="277" s="2" customFormat="1" ht="16.8" customHeight="1">
      <c r="A277" s="39"/>
      <c r="B277" s="45"/>
      <c r="C277" s="316" t="s">
        <v>805</v>
      </c>
      <c r="D277" s="316" t="s">
        <v>806</v>
      </c>
      <c r="E277" s="18" t="s">
        <v>305</v>
      </c>
      <c r="F277" s="317">
        <v>4.7249999999999996</v>
      </c>
      <c r="G277" s="39"/>
      <c r="H277" s="45"/>
    </row>
    <row r="278" s="2" customFormat="1" ht="16.8" customHeight="1">
      <c r="A278" s="39"/>
      <c r="B278" s="45"/>
      <c r="C278" s="312" t="s">
        <v>174</v>
      </c>
      <c r="D278" s="313" t="s">
        <v>175</v>
      </c>
      <c r="E278" s="314" t="s">
        <v>1</v>
      </c>
      <c r="F278" s="315">
        <v>8.0099999999999998</v>
      </c>
      <c r="G278" s="39"/>
      <c r="H278" s="45"/>
    </row>
    <row r="279" s="2" customFormat="1" ht="16.8" customHeight="1">
      <c r="A279" s="39"/>
      <c r="B279" s="45"/>
      <c r="C279" s="316" t="s">
        <v>174</v>
      </c>
      <c r="D279" s="316" t="s">
        <v>803</v>
      </c>
      <c r="E279" s="18" t="s">
        <v>1</v>
      </c>
      <c r="F279" s="317">
        <v>8.0099999999999998</v>
      </c>
      <c r="G279" s="39"/>
      <c r="H279" s="45"/>
    </row>
    <row r="280" s="2" customFormat="1" ht="16.8" customHeight="1">
      <c r="A280" s="39"/>
      <c r="B280" s="45"/>
      <c r="C280" s="318" t="s">
        <v>3576</v>
      </c>
      <c r="D280" s="39"/>
      <c r="E280" s="39"/>
      <c r="F280" s="39"/>
      <c r="G280" s="39"/>
      <c r="H280" s="45"/>
    </row>
    <row r="281" s="2" customFormat="1">
      <c r="A281" s="39"/>
      <c r="B281" s="45"/>
      <c r="C281" s="316" t="s">
        <v>799</v>
      </c>
      <c r="D281" s="316" t="s">
        <v>800</v>
      </c>
      <c r="E281" s="18" t="s">
        <v>305</v>
      </c>
      <c r="F281" s="317">
        <v>12.51</v>
      </c>
      <c r="G281" s="39"/>
      <c r="H281" s="45"/>
    </row>
    <row r="282" s="2" customFormat="1" ht="16.8" customHeight="1">
      <c r="A282" s="39"/>
      <c r="B282" s="45"/>
      <c r="C282" s="316" t="s">
        <v>810</v>
      </c>
      <c r="D282" s="316" t="s">
        <v>811</v>
      </c>
      <c r="E282" s="18" t="s">
        <v>305</v>
      </c>
      <c r="F282" s="317">
        <v>8.4109999999999996</v>
      </c>
      <c r="G282" s="39"/>
      <c r="H282" s="45"/>
    </row>
    <row r="283" s="2" customFormat="1" ht="16.8" customHeight="1">
      <c r="A283" s="39"/>
      <c r="B283" s="45"/>
      <c r="C283" s="312" t="s">
        <v>177</v>
      </c>
      <c r="D283" s="313" t="s">
        <v>178</v>
      </c>
      <c r="E283" s="314" t="s">
        <v>1</v>
      </c>
      <c r="F283" s="315">
        <v>390.31799999999998</v>
      </c>
      <c r="G283" s="39"/>
      <c r="H283" s="45"/>
    </row>
    <row r="284" s="2" customFormat="1" ht="16.8" customHeight="1">
      <c r="A284" s="39"/>
      <c r="B284" s="45"/>
      <c r="C284" s="316" t="s">
        <v>177</v>
      </c>
      <c r="D284" s="316" t="s">
        <v>1846</v>
      </c>
      <c r="E284" s="18" t="s">
        <v>1</v>
      </c>
      <c r="F284" s="317">
        <v>390.31799999999998</v>
      </c>
      <c r="G284" s="39"/>
      <c r="H284" s="45"/>
    </row>
    <row r="285" s="2" customFormat="1" ht="16.8" customHeight="1">
      <c r="A285" s="39"/>
      <c r="B285" s="45"/>
      <c r="C285" s="318" t="s">
        <v>3576</v>
      </c>
      <c r="D285" s="39"/>
      <c r="E285" s="39"/>
      <c r="F285" s="39"/>
      <c r="G285" s="39"/>
      <c r="H285" s="45"/>
    </row>
    <row r="286" s="2" customFormat="1">
      <c r="A286" s="39"/>
      <c r="B286" s="45"/>
      <c r="C286" s="316" t="s">
        <v>1843</v>
      </c>
      <c r="D286" s="316" t="s">
        <v>1844</v>
      </c>
      <c r="E286" s="18" t="s">
        <v>305</v>
      </c>
      <c r="F286" s="317">
        <v>390.31799999999998</v>
      </c>
      <c r="G286" s="39"/>
      <c r="H286" s="45"/>
    </row>
    <row r="287" s="2" customFormat="1">
      <c r="A287" s="39"/>
      <c r="B287" s="45"/>
      <c r="C287" s="316" t="s">
        <v>1631</v>
      </c>
      <c r="D287" s="316" t="s">
        <v>1632</v>
      </c>
      <c r="E287" s="18" t="s">
        <v>305</v>
      </c>
      <c r="F287" s="317">
        <v>390.31799999999998</v>
      </c>
      <c r="G287" s="39"/>
      <c r="H287" s="45"/>
    </row>
    <row r="288" s="2" customFormat="1" ht="16.8" customHeight="1">
      <c r="A288" s="39"/>
      <c r="B288" s="45"/>
      <c r="C288" s="316" t="s">
        <v>1641</v>
      </c>
      <c r="D288" s="316" t="s">
        <v>1642</v>
      </c>
      <c r="E288" s="18" t="s">
        <v>340</v>
      </c>
      <c r="F288" s="317">
        <v>433.68700000000001</v>
      </c>
      <c r="G288" s="39"/>
      <c r="H288" s="45"/>
    </row>
    <row r="289" s="2" customFormat="1" ht="16.8" customHeight="1">
      <c r="A289" s="39"/>
      <c r="B289" s="45"/>
      <c r="C289" s="316" t="s">
        <v>1868</v>
      </c>
      <c r="D289" s="316" t="s">
        <v>1869</v>
      </c>
      <c r="E289" s="18" t="s">
        <v>305</v>
      </c>
      <c r="F289" s="317">
        <v>390.31799999999998</v>
      </c>
      <c r="G289" s="39"/>
      <c r="H289" s="45"/>
    </row>
    <row r="290" s="2" customFormat="1">
      <c r="A290" s="39"/>
      <c r="B290" s="45"/>
      <c r="C290" s="316" t="s">
        <v>1872</v>
      </c>
      <c r="D290" s="316" t="s">
        <v>1873</v>
      </c>
      <c r="E290" s="18" t="s">
        <v>305</v>
      </c>
      <c r="F290" s="317">
        <v>390.31799999999998</v>
      </c>
      <c r="G290" s="39"/>
      <c r="H290" s="45"/>
    </row>
    <row r="291" s="2" customFormat="1" ht="16.8" customHeight="1">
      <c r="A291" s="39"/>
      <c r="B291" s="45"/>
      <c r="C291" s="316" t="s">
        <v>1876</v>
      </c>
      <c r="D291" s="316" t="s">
        <v>3577</v>
      </c>
      <c r="E291" s="18" t="s">
        <v>305</v>
      </c>
      <c r="F291" s="317">
        <v>390.31799999999998</v>
      </c>
      <c r="G291" s="39"/>
      <c r="H291" s="45"/>
    </row>
    <row r="292" s="2" customFormat="1">
      <c r="A292" s="39"/>
      <c r="B292" s="45"/>
      <c r="C292" s="316" t="s">
        <v>1892</v>
      </c>
      <c r="D292" s="316" t="s">
        <v>1893</v>
      </c>
      <c r="E292" s="18" t="s">
        <v>305</v>
      </c>
      <c r="F292" s="317">
        <v>390.31799999999998</v>
      </c>
      <c r="G292" s="39"/>
      <c r="H292" s="45"/>
    </row>
    <row r="293" s="2" customFormat="1" ht="16.8" customHeight="1">
      <c r="A293" s="39"/>
      <c r="B293" s="45"/>
      <c r="C293" s="316" t="s">
        <v>1901</v>
      </c>
      <c r="D293" s="316" t="s">
        <v>1902</v>
      </c>
      <c r="E293" s="18" t="s">
        <v>340</v>
      </c>
      <c r="F293" s="317">
        <v>433.68700000000001</v>
      </c>
      <c r="G293" s="39"/>
      <c r="H293" s="45"/>
    </row>
    <row r="294" s="2" customFormat="1">
      <c r="A294" s="39"/>
      <c r="B294" s="45"/>
      <c r="C294" s="316" t="s">
        <v>1896</v>
      </c>
      <c r="D294" s="316" t="s">
        <v>1897</v>
      </c>
      <c r="E294" s="18" t="s">
        <v>305</v>
      </c>
      <c r="F294" s="317">
        <v>448.86599999999999</v>
      </c>
      <c r="G294" s="39"/>
      <c r="H294" s="45"/>
    </row>
    <row r="295" s="2" customFormat="1" ht="16.8" customHeight="1">
      <c r="A295" s="39"/>
      <c r="B295" s="45"/>
      <c r="C295" s="316" t="s">
        <v>1905</v>
      </c>
      <c r="D295" s="316" t="s">
        <v>1906</v>
      </c>
      <c r="E295" s="18" t="s">
        <v>340</v>
      </c>
      <c r="F295" s="317">
        <v>477.05599999999998</v>
      </c>
      <c r="G295" s="39"/>
      <c r="H295" s="45"/>
    </row>
    <row r="296" s="2" customFormat="1" ht="16.8" customHeight="1">
      <c r="A296" s="39"/>
      <c r="B296" s="45"/>
      <c r="C296" s="316" t="s">
        <v>1635</v>
      </c>
      <c r="D296" s="316" t="s">
        <v>1636</v>
      </c>
      <c r="E296" s="18" t="s">
        <v>235</v>
      </c>
      <c r="F296" s="317">
        <v>3.6070000000000002</v>
      </c>
      <c r="G296" s="39"/>
      <c r="H296" s="45"/>
    </row>
    <row r="297" s="2" customFormat="1" ht="16.8" customHeight="1">
      <c r="A297" s="39"/>
      <c r="B297" s="45"/>
      <c r="C297" s="316" t="s">
        <v>1635</v>
      </c>
      <c r="D297" s="316" t="s">
        <v>1636</v>
      </c>
      <c r="E297" s="18" t="s">
        <v>235</v>
      </c>
      <c r="F297" s="317">
        <v>1.145</v>
      </c>
      <c r="G297" s="39"/>
      <c r="H297" s="45"/>
    </row>
    <row r="298" s="2" customFormat="1" ht="7.44" customHeight="1">
      <c r="A298" s="39"/>
      <c r="B298" s="181"/>
      <c r="C298" s="182"/>
      <c r="D298" s="182"/>
      <c r="E298" s="182"/>
      <c r="F298" s="182"/>
      <c r="G298" s="182"/>
      <c r="H298" s="45"/>
    </row>
    <row r="299" s="2" customFormat="1">
      <c r="A299" s="39"/>
      <c r="B299" s="39"/>
      <c r="C299" s="39"/>
      <c r="D299" s="39"/>
      <c r="E299" s="39"/>
      <c r="F299" s="39"/>
      <c r="G299" s="39"/>
      <c r="H299" s="39"/>
    </row>
  </sheetData>
  <sheetProtection sheet="1" formatColumns="0" formatRows="0" objects="1" scenarios="1" spinCount="100000" saltValue="nAcmfoBRPHNV+cxV29ElkQHzg9l1UrquR4yXUisBJvxHUVY2L/qxnZJpqNOPgiPfcLdfsg8u49wSPjQNWGkNqQ==" hashValue="5EkMLB3OEScBGdrMHm3iZLuROO7PyTCMmH5Q0p6nWJPhm4rWguKn4VVh/91wjKhUpfRnxS+scqiPHYAsMEUOH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147" t="s">
        <v>112</v>
      </c>
      <c r="BA2" s="147" t="s">
        <v>113</v>
      </c>
      <c r="BB2" s="147" t="s">
        <v>1</v>
      </c>
      <c r="BC2" s="147" t="s">
        <v>114</v>
      </c>
      <c r="BD2" s="147" t="s">
        <v>85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  <c r="AZ3" s="147" t="s">
        <v>115</v>
      </c>
      <c r="BA3" s="147" t="s">
        <v>116</v>
      </c>
      <c r="BB3" s="147" t="s">
        <v>1</v>
      </c>
      <c r="BC3" s="147" t="s">
        <v>117</v>
      </c>
      <c r="BD3" s="147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  <c r="AZ4" s="147" t="s">
        <v>119</v>
      </c>
      <c r="BA4" s="147" t="s">
        <v>120</v>
      </c>
      <c r="BB4" s="147" t="s">
        <v>1</v>
      </c>
      <c r="BC4" s="147" t="s">
        <v>121</v>
      </c>
      <c r="BD4" s="147" t="s">
        <v>85</v>
      </c>
    </row>
    <row r="5" s="1" customFormat="1" ht="6.96" customHeight="1">
      <c r="B5" s="21"/>
      <c r="L5" s="21"/>
      <c r="AZ5" s="147" t="s">
        <v>122</v>
      </c>
      <c r="BA5" s="147" t="s">
        <v>123</v>
      </c>
      <c r="BB5" s="147" t="s">
        <v>1</v>
      </c>
      <c r="BC5" s="147" t="s">
        <v>124</v>
      </c>
      <c r="BD5" s="147" t="s">
        <v>85</v>
      </c>
    </row>
    <row r="6" s="1" customFormat="1" ht="12" customHeight="1">
      <c r="B6" s="21"/>
      <c r="D6" s="152" t="s">
        <v>16</v>
      </c>
      <c r="L6" s="21"/>
      <c r="AZ6" s="147" t="s">
        <v>125</v>
      </c>
      <c r="BA6" s="147" t="s">
        <v>126</v>
      </c>
      <c r="BB6" s="147" t="s">
        <v>1</v>
      </c>
      <c r="BC6" s="147" t="s">
        <v>127</v>
      </c>
      <c r="BD6" s="147" t="s">
        <v>85</v>
      </c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  <c r="AZ7" s="147" t="s">
        <v>128</v>
      </c>
      <c r="BA7" s="147" t="s">
        <v>129</v>
      </c>
      <c r="BB7" s="147" t="s">
        <v>1</v>
      </c>
      <c r="BC7" s="147" t="s">
        <v>130</v>
      </c>
      <c r="BD7" s="147" t="s">
        <v>85</v>
      </c>
    </row>
    <row r="8" s="1" customFormat="1" ht="12" customHeight="1">
      <c r="B8" s="21"/>
      <c r="D8" s="152" t="s">
        <v>131</v>
      </c>
      <c r="L8" s="21"/>
      <c r="AZ8" s="147" t="s">
        <v>132</v>
      </c>
      <c r="BA8" s="147" t="s">
        <v>133</v>
      </c>
      <c r="BB8" s="147" t="s">
        <v>1</v>
      </c>
      <c r="BC8" s="147" t="s">
        <v>134</v>
      </c>
      <c r="BD8" s="147" t="s">
        <v>85</v>
      </c>
    </row>
    <row r="9" s="2" customFormat="1" ht="16.5" customHeight="1">
      <c r="A9" s="39"/>
      <c r="B9" s="45"/>
      <c r="C9" s="39"/>
      <c r="D9" s="39"/>
      <c r="E9" s="153" t="s">
        <v>135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47" t="s">
        <v>136</v>
      </c>
      <c r="BA9" s="147" t="s">
        <v>137</v>
      </c>
      <c r="BB9" s="147" t="s">
        <v>1</v>
      </c>
      <c r="BC9" s="147" t="s">
        <v>138</v>
      </c>
      <c r="BD9" s="147" t="s">
        <v>85</v>
      </c>
    </row>
    <row r="10" s="2" customFormat="1" ht="12" customHeight="1">
      <c r="A10" s="39"/>
      <c r="B10" s="45"/>
      <c r="C10" s="39"/>
      <c r="D10" s="152" t="s">
        <v>139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47" t="s">
        <v>140</v>
      </c>
      <c r="BA10" s="147" t="s">
        <v>141</v>
      </c>
      <c r="BB10" s="147" t="s">
        <v>1</v>
      </c>
      <c r="BC10" s="147" t="s">
        <v>142</v>
      </c>
      <c r="BD10" s="147" t="s">
        <v>85</v>
      </c>
    </row>
    <row r="11" s="2" customFormat="1" ht="16.5" customHeight="1">
      <c r="A11" s="39"/>
      <c r="B11" s="45"/>
      <c r="C11" s="39"/>
      <c r="D11" s="39"/>
      <c r="E11" s="154" t="s">
        <v>143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7" t="s">
        <v>144</v>
      </c>
      <c r="BA11" s="147" t="s">
        <v>145</v>
      </c>
      <c r="BB11" s="147" t="s">
        <v>1</v>
      </c>
      <c r="BC11" s="147" t="s">
        <v>146</v>
      </c>
      <c r="BD11" s="147" t="s">
        <v>85</v>
      </c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47" t="s">
        <v>147</v>
      </c>
      <c r="BA12" s="147" t="s">
        <v>148</v>
      </c>
      <c r="BB12" s="147" t="s">
        <v>1</v>
      </c>
      <c r="BC12" s="147" t="s">
        <v>149</v>
      </c>
      <c r="BD12" s="147" t="s">
        <v>85</v>
      </c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47" t="s">
        <v>150</v>
      </c>
      <c r="BA13" s="147" t="s">
        <v>151</v>
      </c>
      <c r="BB13" s="147" t="s">
        <v>1</v>
      </c>
      <c r="BC13" s="147" t="s">
        <v>152</v>
      </c>
      <c r="BD13" s="147" t="s">
        <v>85</v>
      </c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30. 11. 2024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47" t="s">
        <v>153</v>
      </c>
      <c r="BA14" s="147" t="s">
        <v>154</v>
      </c>
      <c r="BB14" s="147" t="s">
        <v>1</v>
      </c>
      <c r="BC14" s="147" t="s">
        <v>155</v>
      </c>
      <c r="BD14" s="147" t="s">
        <v>85</v>
      </c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47" t="s">
        <v>156</v>
      </c>
      <c r="BA15" s="147" t="s">
        <v>157</v>
      </c>
      <c r="BB15" s="147" t="s">
        <v>1</v>
      </c>
      <c r="BC15" s="147" t="s">
        <v>158</v>
      </c>
      <c r="BD15" s="147" t="s">
        <v>85</v>
      </c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47" t="s">
        <v>159</v>
      </c>
      <c r="BA16" s="147" t="s">
        <v>160</v>
      </c>
      <c r="BB16" s="147" t="s">
        <v>1</v>
      </c>
      <c r="BC16" s="147" t="s">
        <v>161</v>
      </c>
      <c r="BD16" s="147" t="s">
        <v>85</v>
      </c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47" t="s">
        <v>162</v>
      </c>
      <c r="BA17" s="147" t="s">
        <v>163</v>
      </c>
      <c r="BB17" s="147" t="s">
        <v>1</v>
      </c>
      <c r="BC17" s="147" t="s">
        <v>164</v>
      </c>
      <c r="BD17" s="147" t="s">
        <v>85</v>
      </c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47" t="s">
        <v>165</v>
      </c>
      <c r="BA18" s="147" t="s">
        <v>166</v>
      </c>
      <c r="BB18" s="147" t="s">
        <v>1</v>
      </c>
      <c r="BC18" s="147" t="s">
        <v>167</v>
      </c>
      <c r="BD18" s="147" t="s">
        <v>85</v>
      </c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47" t="s">
        <v>168</v>
      </c>
      <c r="BA19" s="147" t="s">
        <v>169</v>
      </c>
      <c r="BB19" s="147" t="s">
        <v>1</v>
      </c>
      <c r="BC19" s="147" t="s">
        <v>170</v>
      </c>
      <c r="BD19" s="147" t="s">
        <v>85</v>
      </c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47" t="s">
        <v>171</v>
      </c>
      <c r="BA20" s="147" t="s">
        <v>172</v>
      </c>
      <c r="BB20" s="147" t="s">
        <v>1</v>
      </c>
      <c r="BC20" s="147" t="s">
        <v>173</v>
      </c>
      <c r="BD20" s="147" t="s">
        <v>85</v>
      </c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47" t="s">
        <v>174</v>
      </c>
      <c r="BA21" s="147" t="s">
        <v>175</v>
      </c>
      <c r="BB21" s="147" t="s">
        <v>1</v>
      </c>
      <c r="BC21" s="147" t="s">
        <v>176</v>
      </c>
      <c r="BD21" s="147" t="s">
        <v>85</v>
      </c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47" t="s">
        <v>177</v>
      </c>
      <c r="BA22" s="147" t="s">
        <v>178</v>
      </c>
      <c r="BB22" s="147" t="s">
        <v>1</v>
      </c>
      <c r="BC22" s="147" t="s">
        <v>179</v>
      </c>
      <c r="BD22" s="147" t="s">
        <v>85</v>
      </c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6"/>
      <c r="B29" s="157"/>
      <c r="C29" s="156"/>
      <c r="D29" s="156"/>
      <c r="E29" s="158" t="s">
        <v>180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ROUND(J149,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ROUND((SUM(BE149:BE1294)),  2)</f>
        <v>0</v>
      </c>
      <c r="G35" s="39"/>
      <c r="H35" s="39"/>
      <c r="I35" s="166">
        <v>0.20999999999999999</v>
      </c>
      <c r="J35" s="165">
        <f>ROUND(((SUM(BE149:BE1294))*I35),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ROUND((SUM(BF149:BF1294)),  2)</f>
        <v>0</v>
      </c>
      <c r="G36" s="39"/>
      <c r="H36" s="39"/>
      <c r="I36" s="166">
        <v>0.12</v>
      </c>
      <c r="J36" s="165">
        <f>ROUND(((SUM(BF149:BF1294))*I36),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ROUND((SUM(BG149:BG1294)),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ROUND((SUM(BH149:BH1294)),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ROUND((SUM(BI149:BI1294)),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135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01.1 - Stavební úpravy objektu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Nové Město nad Metují</v>
      </c>
      <c r="G91" s="41"/>
      <c r="H91" s="41"/>
      <c r="I91" s="33" t="s">
        <v>22</v>
      </c>
      <c r="J91" s="80" t="str">
        <f>IF(J14="","",J14)</f>
        <v>30. 11. 2024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Královéhradecký kraj</v>
      </c>
      <c r="G93" s="41"/>
      <c r="H93" s="41"/>
      <c r="I93" s="33" t="s">
        <v>30</v>
      </c>
      <c r="J93" s="37" t="str">
        <f>E23</f>
        <v>Energy Benefit Centre a.s.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182</v>
      </c>
      <c r="D96" s="187"/>
      <c r="E96" s="187"/>
      <c r="F96" s="187"/>
      <c r="G96" s="187"/>
      <c r="H96" s="187"/>
      <c r="I96" s="187"/>
      <c r="J96" s="188" t="s">
        <v>183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184</v>
      </c>
      <c r="D98" s="41"/>
      <c r="E98" s="41"/>
      <c r="F98" s="41"/>
      <c r="G98" s="41"/>
      <c r="H98" s="41"/>
      <c r="I98" s="41"/>
      <c r="J98" s="111">
        <f>J149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185</v>
      </c>
    </row>
    <row r="99" s="9" customFormat="1" ht="24.96" customHeight="1">
      <c r="A99" s="9"/>
      <c r="B99" s="190"/>
      <c r="C99" s="191"/>
      <c r="D99" s="192" t="s">
        <v>186</v>
      </c>
      <c r="E99" s="193"/>
      <c r="F99" s="193"/>
      <c r="G99" s="193"/>
      <c r="H99" s="193"/>
      <c r="I99" s="193"/>
      <c r="J99" s="194">
        <f>J150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187</v>
      </c>
      <c r="E100" s="198"/>
      <c r="F100" s="198"/>
      <c r="G100" s="198"/>
      <c r="H100" s="198"/>
      <c r="I100" s="198"/>
      <c r="J100" s="199">
        <f>J151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188</v>
      </c>
      <c r="E101" s="198"/>
      <c r="F101" s="198"/>
      <c r="G101" s="198"/>
      <c r="H101" s="198"/>
      <c r="I101" s="198"/>
      <c r="J101" s="199">
        <f>J177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189</v>
      </c>
      <c r="E102" s="198"/>
      <c r="F102" s="198"/>
      <c r="G102" s="198"/>
      <c r="H102" s="198"/>
      <c r="I102" s="198"/>
      <c r="J102" s="199">
        <f>J207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190</v>
      </c>
      <c r="E103" s="198"/>
      <c r="F103" s="198"/>
      <c r="G103" s="198"/>
      <c r="H103" s="198"/>
      <c r="I103" s="198"/>
      <c r="J103" s="199">
        <f>J346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191</v>
      </c>
      <c r="E104" s="198"/>
      <c r="F104" s="198"/>
      <c r="G104" s="198"/>
      <c r="H104" s="198"/>
      <c r="I104" s="198"/>
      <c r="J104" s="199">
        <f>J395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192</v>
      </c>
      <c r="E105" s="198"/>
      <c r="F105" s="198"/>
      <c r="G105" s="198"/>
      <c r="H105" s="198"/>
      <c r="I105" s="198"/>
      <c r="J105" s="199">
        <f>J614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193</v>
      </c>
      <c r="E106" s="198"/>
      <c r="F106" s="198"/>
      <c r="G106" s="198"/>
      <c r="H106" s="198"/>
      <c r="I106" s="198"/>
      <c r="J106" s="199">
        <f>J801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194</v>
      </c>
      <c r="E107" s="198"/>
      <c r="F107" s="198"/>
      <c r="G107" s="198"/>
      <c r="H107" s="198"/>
      <c r="I107" s="198"/>
      <c r="J107" s="199">
        <f>J823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0"/>
      <c r="C108" s="191"/>
      <c r="D108" s="192" t="s">
        <v>195</v>
      </c>
      <c r="E108" s="193"/>
      <c r="F108" s="193"/>
      <c r="G108" s="193"/>
      <c r="H108" s="193"/>
      <c r="I108" s="193"/>
      <c r="J108" s="194">
        <f>J825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6"/>
      <c r="C109" s="134"/>
      <c r="D109" s="197" t="s">
        <v>196</v>
      </c>
      <c r="E109" s="198"/>
      <c r="F109" s="198"/>
      <c r="G109" s="198"/>
      <c r="H109" s="198"/>
      <c r="I109" s="198"/>
      <c r="J109" s="199">
        <f>J826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197</v>
      </c>
      <c r="E110" s="198"/>
      <c r="F110" s="198"/>
      <c r="G110" s="198"/>
      <c r="H110" s="198"/>
      <c r="I110" s="198"/>
      <c r="J110" s="199">
        <f>J849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198</v>
      </c>
      <c r="E111" s="198"/>
      <c r="F111" s="198"/>
      <c r="G111" s="198"/>
      <c r="H111" s="198"/>
      <c r="I111" s="198"/>
      <c r="J111" s="199">
        <f>J852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199</v>
      </c>
      <c r="E112" s="198"/>
      <c r="F112" s="198"/>
      <c r="G112" s="198"/>
      <c r="H112" s="198"/>
      <c r="I112" s="198"/>
      <c r="J112" s="199">
        <f>J901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200</v>
      </c>
      <c r="E113" s="198"/>
      <c r="F113" s="198"/>
      <c r="G113" s="198"/>
      <c r="H113" s="198"/>
      <c r="I113" s="198"/>
      <c r="J113" s="199">
        <f>J942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201</v>
      </c>
      <c r="E114" s="198"/>
      <c r="F114" s="198"/>
      <c r="G114" s="198"/>
      <c r="H114" s="198"/>
      <c r="I114" s="198"/>
      <c r="J114" s="199">
        <f>J974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6"/>
      <c r="C115" s="134"/>
      <c r="D115" s="197" t="s">
        <v>202</v>
      </c>
      <c r="E115" s="198"/>
      <c r="F115" s="198"/>
      <c r="G115" s="198"/>
      <c r="H115" s="198"/>
      <c r="I115" s="198"/>
      <c r="J115" s="199">
        <f>J1015</f>
        <v>0</v>
      </c>
      <c r="K115" s="134"/>
      <c r="L115" s="20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6"/>
      <c r="C116" s="134"/>
      <c r="D116" s="197" t="s">
        <v>203</v>
      </c>
      <c r="E116" s="198"/>
      <c r="F116" s="198"/>
      <c r="G116" s="198"/>
      <c r="H116" s="198"/>
      <c r="I116" s="198"/>
      <c r="J116" s="199">
        <f>J1049</f>
        <v>0</v>
      </c>
      <c r="K116" s="134"/>
      <c r="L116" s="20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6"/>
      <c r="C117" s="134"/>
      <c r="D117" s="197" t="s">
        <v>204</v>
      </c>
      <c r="E117" s="198"/>
      <c r="F117" s="198"/>
      <c r="G117" s="198"/>
      <c r="H117" s="198"/>
      <c r="I117" s="198"/>
      <c r="J117" s="199">
        <f>J1084</f>
        <v>0</v>
      </c>
      <c r="K117" s="134"/>
      <c r="L117" s="20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6"/>
      <c r="C118" s="134"/>
      <c r="D118" s="197" t="s">
        <v>205</v>
      </c>
      <c r="E118" s="198"/>
      <c r="F118" s="198"/>
      <c r="G118" s="198"/>
      <c r="H118" s="198"/>
      <c r="I118" s="198"/>
      <c r="J118" s="199">
        <f>J1110</f>
        <v>0</v>
      </c>
      <c r="K118" s="134"/>
      <c r="L118" s="20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6"/>
      <c r="C119" s="134"/>
      <c r="D119" s="197" t="s">
        <v>206</v>
      </c>
      <c r="E119" s="198"/>
      <c r="F119" s="198"/>
      <c r="G119" s="198"/>
      <c r="H119" s="198"/>
      <c r="I119" s="198"/>
      <c r="J119" s="199">
        <f>J1161</f>
        <v>0</v>
      </c>
      <c r="K119" s="134"/>
      <c r="L119" s="20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6"/>
      <c r="C120" s="134"/>
      <c r="D120" s="197" t="s">
        <v>207</v>
      </c>
      <c r="E120" s="198"/>
      <c r="F120" s="198"/>
      <c r="G120" s="198"/>
      <c r="H120" s="198"/>
      <c r="I120" s="198"/>
      <c r="J120" s="199">
        <f>J1167</f>
        <v>0</v>
      </c>
      <c r="K120" s="134"/>
      <c r="L120" s="20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6"/>
      <c r="C121" s="134"/>
      <c r="D121" s="197" t="s">
        <v>208</v>
      </c>
      <c r="E121" s="198"/>
      <c r="F121" s="198"/>
      <c r="G121" s="198"/>
      <c r="H121" s="198"/>
      <c r="I121" s="198"/>
      <c r="J121" s="199">
        <f>J1213</f>
        <v>0</v>
      </c>
      <c r="K121" s="134"/>
      <c r="L121" s="20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6"/>
      <c r="C122" s="134"/>
      <c r="D122" s="197" t="s">
        <v>209</v>
      </c>
      <c r="E122" s="198"/>
      <c r="F122" s="198"/>
      <c r="G122" s="198"/>
      <c r="H122" s="198"/>
      <c r="I122" s="198"/>
      <c r="J122" s="199">
        <f>J1251</f>
        <v>0</v>
      </c>
      <c r="K122" s="134"/>
      <c r="L122" s="20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6"/>
      <c r="C123" s="134"/>
      <c r="D123" s="197" t="s">
        <v>210</v>
      </c>
      <c r="E123" s="198"/>
      <c r="F123" s="198"/>
      <c r="G123" s="198"/>
      <c r="H123" s="198"/>
      <c r="I123" s="198"/>
      <c r="J123" s="199">
        <f>J1254</f>
        <v>0</v>
      </c>
      <c r="K123" s="134"/>
      <c r="L123" s="20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6"/>
      <c r="C124" s="134"/>
      <c r="D124" s="197" t="s">
        <v>211</v>
      </c>
      <c r="E124" s="198"/>
      <c r="F124" s="198"/>
      <c r="G124" s="198"/>
      <c r="H124" s="198"/>
      <c r="I124" s="198"/>
      <c r="J124" s="199">
        <f>J1275</f>
        <v>0</v>
      </c>
      <c r="K124" s="134"/>
      <c r="L124" s="20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90"/>
      <c r="C125" s="191"/>
      <c r="D125" s="192" t="s">
        <v>212</v>
      </c>
      <c r="E125" s="193"/>
      <c r="F125" s="193"/>
      <c r="G125" s="193"/>
      <c r="H125" s="193"/>
      <c r="I125" s="193"/>
      <c r="J125" s="194">
        <f>J1289</f>
        <v>0</v>
      </c>
      <c r="K125" s="191"/>
      <c r="L125" s="195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96"/>
      <c r="C126" s="134"/>
      <c r="D126" s="197" t="s">
        <v>213</v>
      </c>
      <c r="E126" s="198"/>
      <c r="F126" s="198"/>
      <c r="G126" s="198"/>
      <c r="H126" s="198"/>
      <c r="I126" s="198"/>
      <c r="J126" s="199">
        <f>J1290</f>
        <v>0</v>
      </c>
      <c r="K126" s="134"/>
      <c r="L126" s="20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9" customFormat="1" ht="24.96" customHeight="1">
      <c r="A127" s="9"/>
      <c r="B127" s="190"/>
      <c r="C127" s="191"/>
      <c r="D127" s="192" t="s">
        <v>214</v>
      </c>
      <c r="E127" s="193"/>
      <c r="F127" s="193"/>
      <c r="G127" s="193"/>
      <c r="H127" s="193"/>
      <c r="I127" s="193"/>
      <c r="J127" s="194">
        <f>J1292</f>
        <v>0</v>
      </c>
      <c r="K127" s="191"/>
      <c r="L127" s="195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2" customFormat="1" ht="21.84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67"/>
      <c r="C129" s="68"/>
      <c r="D129" s="68"/>
      <c r="E129" s="68"/>
      <c r="F129" s="68"/>
      <c r="G129" s="68"/>
      <c r="H129" s="68"/>
      <c r="I129" s="68"/>
      <c r="J129" s="68"/>
      <c r="K129" s="68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3" s="2" customFormat="1" ht="6.96" customHeight="1">
      <c r="A133" s="39"/>
      <c r="B133" s="69"/>
      <c r="C133" s="70"/>
      <c r="D133" s="70"/>
      <c r="E133" s="70"/>
      <c r="F133" s="70"/>
      <c r="G133" s="70"/>
      <c r="H133" s="70"/>
      <c r="I133" s="70"/>
      <c r="J133" s="70"/>
      <c r="K133" s="70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24.96" customHeight="1">
      <c r="A134" s="39"/>
      <c r="B134" s="40"/>
      <c r="C134" s="24" t="s">
        <v>215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3" t="s">
        <v>16</v>
      </c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6.5" customHeight="1">
      <c r="A137" s="39"/>
      <c r="B137" s="40"/>
      <c r="C137" s="41"/>
      <c r="D137" s="41"/>
      <c r="E137" s="185" t="str">
        <f>E7</f>
        <v>Stavební úpravy objektu č.p. 426 v Novém Městě nad Metují</v>
      </c>
      <c r="F137" s="33"/>
      <c r="G137" s="33"/>
      <c r="H137" s="33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" customFormat="1" ht="12" customHeight="1">
      <c r="B138" s="22"/>
      <c r="C138" s="33" t="s">
        <v>131</v>
      </c>
      <c r="D138" s="23"/>
      <c r="E138" s="23"/>
      <c r="F138" s="23"/>
      <c r="G138" s="23"/>
      <c r="H138" s="23"/>
      <c r="I138" s="23"/>
      <c r="J138" s="23"/>
      <c r="K138" s="23"/>
      <c r="L138" s="21"/>
    </row>
    <row r="139" s="2" customFormat="1" ht="16.5" customHeight="1">
      <c r="A139" s="39"/>
      <c r="B139" s="40"/>
      <c r="C139" s="41"/>
      <c r="D139" s="41"/>
      <c r="E139" s="185" t="s">
        <v>135</v>
      </c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2" customHeight="1">
      <c r="A140" s="39"/>
      <c r="B140" s="40"/>
      <c r="C140" s="33" t="s">
        <v>139</v>
      </c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6.5" customHeight="1">
      <c r="A141" s="39"/>
      <c r="B141" s="40"/>
      <c r="C141" s="41"/>
      <c r="D141" s="41"/>
      <c r="E141" s="77" t="str">
        <f>E11</f>
        <v>01.1 - Stavební úpravy objektu</v>
      </c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6.96" customHeight="1">
      <c r="A142" s="39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12" customHeight="1">
      <c r="A143" s="39"/>
      <c r="B143" s="40"/>
      <c r="C143" s="33" t="s">
        <v>20</v>
      </c>
      <c r="D143" s="41"/>
      <c r="E143" s="41"/>
      <c r="F143" s="28" t="str">
        <f>F14</f>
        <v>Nové Město nad Metují</v>
      </c>
      <c r="G143" s="41"/>
      <c r="H143" s="41"/>
      <c r="I143" s="33" t="s">
        <v>22</v>
      </c>
      <c r="J143" s="80" t="str">
        <f>IF(J14="","",J14)</f>
        <v>30. 11. 2024</v>
      </c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6.96" customHeight="1">
      <c r="A144" s="39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25.65" customHeight="1">
      <c r="A145" s="39"/>
      <c r="B145" s="40"/>
      <c r="C145" s="33" t="s">
        <v>24</v>
      </c>
      <c r="D145" s="41"/>
      <c r="E145" s="41"/>
      <c r="F145" s="28" t="str">
        <f>E17</f>
        <v>Královéhradecký kraj</v>
      </c>
      <c r="G145" s="41"/>
      <c r="H145" s="41"/>
      <c r="I145" s="33" t="s">
        <v>30</v>
      </c>
      <c r="J145" s="37" t="str">
        <f>E23</f>
        <v>Energy Benefit Centre a.s.</v>
      </c>
      <c r="K145" s="41"/>
      <c r="L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15.15" customHeight="1">
      <c r="A146" s="39"/>
      <c r="B146" s="40"/>
      <c r="C146" s="33" t="s">
        <v>28</v>
      </c>
      <c r="D146" s="41"/>
      <c r="E146" s="41"/>
      <c r="F146" s="28" t="str">
        <f>IF(E20="","",E20)</f>
        <v>Vyplň údaj</v>
      </c>
      <c r="G146" s="41"/>
      <c r="H146" s="41"/>
      <c r="I146" s="33" t="s">
        <v>33</v>
      </c>
      <c r="J146" s="37" t="str">
        <f>E26</f>
        <v xml:space="preserve"> </v>
      </c>
      <c r="K146" s="41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10.32" customHeigh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11" customFormat="1" ht="29.28" customHeight="1">
      <c r="A148" s="201"/>
      <c r="B148" s="202"/>
      <c r="C148" s="203" t="s">
        <v>216</v>
      </c>
      <c r="D148" s="204" t="s">
        <v>61</v>
      </c>
      <c r="E148" s="204" t="s">
        <v>57</v>
      </c>
      <c r="F148" s="204" t="s">
        <v>58</v>
      </c>
      <c r="G148" s="204" t="s">
        <v>217</v>
      </c>
      <c r="H148" s="204" t="s">
        <v>218</v>
      </c>
      <c r="I148" s="204" t="s">
        <v>219</v>
      </c>
      <c r="J148" s="204" t="s">
        <v>183</v>
      </c>
      <c r="K148" s="205" t="s">
        <v>220</v>
      </c>
      <c r="L148" s="206"/>
      <c r="M148" s="101" t="s">
        <v>1</v>
      </c>
      <c r="N148" s="102" t="s">
        <v>40</v>
      </c>
      <c r="O148" s="102" t="s">
        <v>221</v>
      </c>
      <c r="P148" s="102" t="s">
        <v>222</v>
      </c>
      <c r="Q148" s="102" t="s">
        <v>223</v>
      </c>
      <c r="R148" s="102" t="s">
        <v>224</v>
      </c>
      <c r="S148" s="102" t="s">
        <v>225</v>
      </c>
      <c r="T148" s="103" t="s">
        <v>226</v>
      </c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</row>
    <row r="149" s="2" customFormat="1" ht="22.8" customHeight="1">
      <c r="A149" s="39"/>
      <c r="B149" s="40"/>
      <c r="C149" s="108" t="s">
        <v>227</v>
      </c>
      <c r="D149" s="41"/>
      <c r="E149" s="41"/>
      <c r="F149" s="41"/>
      <c r="G149" s="41"/>
      <c r="H149" s="41"/>
      <c r="I149" s="41"/>
      <c r="J149" s="207">
        <f>BK149</f>
        <v>0</v>
      </c>
      <c r="K149" s="41"/>
      <c r="L149" s="45"/>
      <c r="M149" s="104"/>
      <c r="N149" s="208"/>
      <c r="O149" s="105"/>
      <c r="P149" s="209">
        <f>P150+P825+P1289+P1292</f>
        <v>0</v>
      </c>
      <c r="Q149" s="105"/>
      <c r="R149" s="209">
        <f>R150+R825+R1289+R1292</f>
        <v>1029.78372872</v>
      </c>
      <c r="S149" s="105"/>
      <c r="T149" s="210">
        <f>T150+T825+T1289+T1292</f>
        <v>723.29093033000004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75</v>
      </c>
      <c r="AU149" s="18" t="s">
        <v>185</v>
      </c>
      <c r="BK149" s="211">
        <f>BK150+BK825+BK1289+BK1292</f>
        <v>0</v>
      </c>
    </row>
    <row r="150" s="12" customFormat="1" ht="25.92" customHeight="1">
      <c r="A150" s="12"/>
      <c r="B150" s="212"/>
      <c r="C150" s="213"/>
      <c r="D150" s="214" t="s">
        <v>75</v>
      </c>
      <c r="E150" s="215" t="s">
        <v>228</v>
      </c>
      <c r="F150" s="215" t="s">
        <v>229</v>
      </c>
      <c r="G150" s="213"/>
      <c r="H150" s="213"/>
      <c r="I150" s="216"/>
      <c r="J150" s="217">
        <f>BK150</f>
        <v>0</v>
      </c>
      <c r="K150" s="213"/>
      <c r="L150" s="218"/>
      <c r="M150" s="219"/>
      <c r="N150" s="220"/>
      <c r="O150" s="220"/>
      <c r="P150" s="221">
        <f>P151+P177+P207+P346+P395+P614+P801+P823</f>
        <v>0</v>
      </c>
      <c r="Q150" s="220"/>
      <c r="R150" s="221">
        <f>R151+R177+R207+R346+R395+R614+R801+R823</f>
        <v>934.94165798000006</v>
      </c>
      <c r="S150" s="220"/>
      <c r="T150" s="222">
        <f>T151+T177+T207+T346+T395+T614+T801+T823</f>
        <v>667.45283624000001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83</v>
      </c>
      <c r="AT150" s="224" t="s">
        <v>75</v>
      </c>
      <c r="AU150" s="224" t="s">
        <v>76</v>
      </c>
      <c r="AY150" s="223" t="s">
        <v>230</v>
      </c>
      <c r="BK150" s="225">
        <f>BK151+BK177+BK207+BK346+BK395+BK614+BK801+BK823</f>
        <v>0</v>
      </c>
    </row>
    <row r="151" s="12" customFormat="1" ht="22.8" customHeight="1">
      <c r="A151" s="12"/>
      <c r="B151" s="212"/>
      <c r="C151" s="213"/>
      <c r="D151" s="214" t="s">
        <v>75</v>
      </c>
      <c r="E151" s="226" t="s">
        <v>83</v>
      </c>
      <c r="F151" s="226" t="s">
        <v>231</v>
      </c>
      <c r="G151" s="213"/>
      <c r="H151" s="213"/>
      <c r="I151" s="216"/>
      <c r="J151" s="227">
        <f>BK151</f>
        <v>0</v>
      </c>
      <c r="K151" s="213"/>
      <c r="L151" s="218"/>
      <c r="M151" s="219"/>
      <c r="N151" s="220"/>
      <c r="O151" s="220"/>
      <c r="P151" s="221">
        <f>SUM(P152:P176)</f>
        <v>0</v>
      </c>
      <c r="Q151" s="220"/>
      <c r="R151" s="221">
        <f>SUM(R152:R176)</f>
        <v>0</v>
      </c>
      <c r="S151" s="220"/>
      <c r="T151" s="222">
        <f>SUM(T152:T176)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3" t="s">
        <v>83</v>
      </c>
      <c r="AT151" s="224" t="s">
        <v>75</v>
      </c>
      <c r="AU151" s="224" t="s">
        <v>83</v>
      </c>
      <c r="AY151" s="223" t="s">
        <v>230</v>
      </c>
      <c r="BK151" s="225">
        <f>SUM(BK152:BK176)</f>
        <v>0</v>
      </c>
    </row>
    <row r="152" s="2" customFormat="1" ht="24.15" customHeight="1">
      <c r="A152" s="39"/>
      <c r="B152" s="40"/>
      <c r="C152" s="228" t="s">
        <v>83</v>
      </c>
      <c r="D152" s="228" t="s">
        <v>232</v>
      </c>
      <c r="E152" s="229" t="s">
        <v>233</v>
      </c>
      <c r="F152" s="230" t="s">
        <v>234</v>
      </c>
      <c r="G152" s="231" t="s">
        <v>235</v>
      </c>
      <c r="H152" s="232">
        <v>152.58000000000001</v>
      </c>
      <c r="I152" s="233"/>
      <c r="J152" s="234">
        <f>ROUND(I152*H152,2)</f>
        <v>0</v>
      </c>
      <c r="K152" s="230" t="s">
        <v>236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237</v>
      </c>
      <c r="AT152" s="239" t="s">
        <v>232</v>
      </c>
      <c r="AU152" s="239" t="s">
        <v>85</v>
      </c>
      <c r="AY152" s="18" t="s">
        <v>230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237</v>
      </c>
      <c r="BM152" s="239" t="s">
        <v>238</v>
      </c>
    </row>
    <row r="153" s="13" customFormat="1">
      <c r="A153" s="13"/>
      <c r="B153" s="241"/>
      <c r="C153" s="242"/>
      <c r="D153" s="243" t="s">
        <v>239</v>
      </c>
      <c r="E153" s="244" t="s">
        <v>1</v>
      </c>
      <c r="F153" s="245" t="s">
        <v>240</v>
      </c>
      <c r="G153" s="242"/>
      <c r="H153" s="246">
        <v>4.056</v>
      </c>
      <c r="I153" s="247"/>
      <c r="J153" s="242"/>
      <c r="K153" s="242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239</v>
      </c>
      <c r="AU153" s="252" t="s">
        <v>85</v>
      </c>
      <c r="AV153" s="13" t="s">
        <v>85</v>
      </c>
      <c r="AW153" s="13" t="s">
        <v>32</v>
      </c>
      <c r="AX153" s="13" t="s">
        <v>76</v>
      </c>
      <c r="AY153" s="252" t="s">
        <v>230</v>
      </c>
    </row>
    <row r="154" s="13" customFormat="1">
      <c r="A154" s="13"/>
      <c r="B154" s="241"/>
      <c r="C154" s="242"/>
      <c r="D154" s="243" t="s">
        <v>239</v>
      </c>
      <c r="E154" s="244" t="s">
        <v>1</v>
      </c>
      <c r="F154" s="245" t="s">
        <v>241</v>
      </c>
      <c r="G154" s="242"/>
      <c r="H154" s="246">
        <v>148.524</v>
      </c>
      <c r="I154" s="247"/>
      <c r="J154" s="242"/>
      <c r="K154" s="242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239</v>
      </c>
      <c r="AU154" s="252" t="s">
        <v>85</v>
      </c>
      <c r="AV154" s="13" t="s">
        <v>85</v>
      </c>
      <c r="AW154" s="13" t="s">
        <v>32</v>
      </c>
      <c r="AX154" s="13" t="s">
        <v>76</v>
      </c>
      <c r="AY154" s="252" t="s">
        <v>230</v>
      </c>
    </row>
    <row r="155" s="14" customFormat="1">
      <c r="A155" s="14"/>
      <c r="B155" s="253"/>
      <c r="C155" s="254"/>
      <c r="D155" s="243" t="s">
        <v>239</v>
      </c>
      <c r="E155" s="255" t="s">
        <v>1</v>
      </c>
      <c r="F155" s="256" t="s">
        <v>242</v>
      </c>
      <c r="G155" s="254"/>
      <c r="H155" s="257">
        <v>152.58000000000001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239</v>
      </c>
      <c r="AU155" s="263" t="s">
        <v>85</v>
      </c>
      <c r="AV155" s="14" t="s">
        <v>237</v>
      </c>
      <c r="AW155" s="14" t="s">
        <v>32</v>
      </c>
      <c r="AX155" s="14" t="s">
        <v>83</v>
      </c>
      <c r="AY155" s="263" t="s">
        <v>230</v>
      </c>
    </row>
    <row r="156" s="2" customFormat="1" ht="33" customHeight="1">
      <c r="A156" s="39"/>
      <c r="B156" s="40"/>
      <c r="C156" s="228" t="s">
        <v>85</v>
      </c>
      <c r="D156" s="228" t="s">
        <v>232</v>
      </c>
      <c r="E156" s="229" t="s">
        <v>243</v>
      </c>
      <c r="F156" s="230" t="s">
        <v>244</v>
      </c>
      <c r="G156" s="231" t="s">
        <v>235</v>
      </c>
      <c r="H156" s="232">
        <v>21.233000000000001</v>
      </c>
      <c r="I156" s="233"/>
      <c r="J156" s="234">
        <f>ROUND(I156*H156,2)</f>
        <v>0</v>
      </c>
      <c r="K156" s="230" t="s">
        <v>236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237</v>
      </c>
      <c r="AT156" s="239" t="s">
        <v>232</v>
      </c>
      <c r="AU156" s="239" t="s">
        <v>85</v>
      </c>
      <c r="AY156" s="18" t="s">
        <v>230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237</v>
      </c>
      <c r="BM156" s="239" t="s">
        <v>245</v>
      </c>
    </row>
    <row r="157" s="15" customFormat="1">
      <c r="A157" s="15"/>
      <c r="B157" s="264"/>
      <c r="C157" s="265"/>
      <c r="D157" s="243" t="s">
        <v>239</v>
      </c>
      <c r="E157" s="266" t="s">
        <v>1</v>
      </c>
      <c r="F157" s="267" t="s">
        <v>246</v>
      </c>
      <c r="G157" s="265"/>
      <c r="H157" s="266" t="s">
        <v>1</v>
      </c>
      <c r="I157" s="268"/>
      <c r="J157" s="265"/>
      <c r="K157" s="265"/>
      <c r="L157" s="269"/>
      <c r="M157" s="270"/>
      <c r="N157" s="271"/>
      <c r="O157" s="271"/>
      <c r="P157" s="271"/>
      <c r="Q157" s="271"/>
      <c r="R157" s="271"/>
      <c r="S157" s="271"/>
      <c r="T157" s="27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3" t="s">
        <v>239</v>
      </c>
      <c r="AU157" s="273" t="s">
        <v>85</v>
      </c>
      <c r="AV157" s="15" t="s">
        <v>83</v>
      </c>
      <c r="AW157" s="15" t="s">
        <v>32</v>
      </c>
      <c r="AX157" s="15" t="s">
        <v>76</v>
      </c>
      <c r="AY157" s="273" t="s">
        <v>230</v>
      </c>
    </row>
    <row r="158" s="13" customFormat="1">
      <c r="A158" s="13"/>
      <c r="B158" s="241"/>
      <c r="C158" s="242"/>
      <c r="D158" s="243" t="s">
        <v>239</v>
      </c>
      <c r="E158" s="244" t="s">
        <v>1</v>
      </c>
      <c r="F158" s="245" t="s">
        <v>247</v>
      </c>
      <c r="G158" s="242"/>
      <c r="H158" s="246">
        <v>6.3879999999999999</v>
      </c>
      <c r="I158" s="247"/>
      <c r="J158" s="242"/>
      <c r="K158" s="242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239</v>
      </c>
      <c r="AU158" s="252" t="s">
        <v>85</v>
      </c>
      <c r="AV158" s="13" t="s">
        <v>85</v>
      </c>
      <c r="AW158" s="13" t="s">
        <v>32</v>
      </c>
      <c r="AX158" s="13" t="s">
        <v>76</v>
      </c>
      <c r="AY158" s="252" t="s">
        <v>230</v>
      </c>
    </row>
    <row r="159" s="13" customFormat="1">
      <c r="A159" s="13"/>
      <c r="B159" s="241"/>
      <c r="C159" s="242"/>
      <c r="D159" s="243" t="s">
        <v>239</v>
      </c>
      <c r="E159" s="244" t="s">
        <v>1</v>
      </c>
      <c r="F159" s="245" t="s">
        <v>248</v>
      </c>
      <c r="G159" s="242"/>
      <c r="H159" s="246">
        <v>14.845000000000001</v>
      </c>
      <c r="I159" s="247"/>
      <c r="J159" s="242"/>
      <c r="K159" s="242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239</v>
      </c>
      <c r="AU159" s="252" t="s">
        <v>85</v>
      </c>
      <c r="AV159" s="13" t="s">
        <v>85</v>
      </c>
      <c r="AW159" s="13" t="s">
        <v>32</v>
      </c>
      <c r="AX159" s="13" t="s">
        <v>76</v>
      </c>
      <c r="AY159" s="252" t="s">
        <v>230</v>
      </c>
    </row>
    <row r="160" s="14" customFormat="1">
      <c r="A160" s="14"/>
      <c r="B160" s="253"/>
      <c r="C160" s="254"/>
      <c r="D160" s="243" t="s">
        <v>239</v>
      </c>
      <c r="E160" s="255" t="s">
        <v>1</v>
      </c>
      <c r="F160" s="256" t="s">
        <v>242</v>
      </c>
      <c r="G160" s="254"/>
      <c r="H160" s="257">
        <v>21.233000000000001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239</v>
      </c>
      <c r="AU160" s="263" t="s">
        <v>85</v>
      </c>
      <c r="AV160" s="14" t="s">
        <v>237</v>
      </c>
      <c r="AW160" s="14" t="s">
        <v>32</v>
      </c>
      <c r="AX160" s="14" t="s">
        <v>83</v>
      </c>
      <c r="AY160" s="263" t="s">
        <v>230</v>
      </c>
    </row>
    <row r="161" s="2" customFormat="1" ht="33" customHeight="1">
      <c r="A161" s="39"/>
      <c r="B161" s="40"/>
      <c r="C161" s="228" t="s">
        <v>249</v>
      </c>
      <c r="D161" s="228" t="s">
        <v>232</v>
      </c>
      <c r="E161" s="229" t="s">
        <v>250</v>
      </c>
      <c r="F161" s="230" t="s">
        <v>251</v>
      </c>
      <c r="G161" s="231" t="s">
        <v>235</v>
      </c>
      <c r="H161" s="232">
        <v>4.056</v>
      </c>
      <c r="I161" s="233"/>
      <c r="J161" s="234">
        <f>ROUND(I161*H161,2)</f>
        <v>0</v>
      </c>
      <c r="K161" s="230" t="s">
        <v>236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237</v>
      </c>
      <c r="AT161" s="239" t="s">
        <v>232</v>
      </c>
      <c r="AU161" s="239" t="s">
        <v>85</v>
      </c>
      <c r="AY161" s="18" t="s">
        <v>230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237</v>
      </c>
      <c r="BM161" s="239" t="s">
        <v>252</v>
      </c>
    </row>
    <row r="162" s="13" customFormat="1">
      <c r="A162" s="13"/>
      <c r="B162" s="241"/>
      <c r="C162" s="242"/>
      <c r="D162" s="243" t="s">
        <v>239</v>
      </c>
      <c r="E162" s="244" t="s">
        <v>1</v>
      </c>
      <c r="F162" s="245" t="s">
        <v>240</v>
      </c>
      <c r="G162" s="242"/>
      <c r="H162" s="246">
        <v>4.056</v>
      </c>
      <c r="I162" s="247"/>
      <c r="J162" s="242"/>
      <c r="K162" s="242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239</v>
      </c>
      <c r="AU162" s="252" t="s">
        <v>85</v>
      </c>
      <c r="AV162" s="13" t="s">
        <v>85</v>
      </c>
      <c r="AW162" s="13" t="s">
        <v>32</v>
      </c>
      <c r="AX162" s="13" t="s">
        <v>83</v>
      </c>
      <c r="AY162" s="252" t="s">
        <v>230</v>
      </c>
    </row>
    <row r="163" s="2" customFormat="1" ht="37.8" customHeight="1">
      <c r="A163" s="39"/>
      <c r="B163" s="40"/>
      <c r="C163" s="228" t="s">
        <v>237</v>
      </c>
      <c r="D163" s="228" t="s">
        <v>232</v>
      </c>
      <c r="E163" s="229" t="s">
        <v>253</v>
      </c>
      <c r="F163" s="230" t="s">
        <v>254</v>
      </c>
      <c r="G163" s="231" t="s">
        <v>235</v>
      </c>
      <c r="H163" s="232">
        <v>8.1120000000000001</v>
      </c>
      <c r="I163" s="233"/>
      <c r="J163" s="234">
        <f>ROUND(I163*H163,2)</f>
        <v>0</v>
      </c>
      <c r="K163" s="230" t="s">
        <v>236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237</v>
      </c>
      <c r="AT163" s="239" t="s">
        <v>232</v>
      </c>
      <c r="AU163" s="239" t="s">
        <v>85</v>
      </c>
      <c r="AY163" s="18" t="s">
        <v>230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237</v>
      </c>
      <c r="BM163" s="239" t="s">
        <v>255</v>
      </c>
    </row>
    <row r="164" s="13" customFormat="1">
      <c r="A164" s="13"/>
      <c r="B164" s="241"/>
      <c r="C164" s="242"/>
      <c r="D164" s="243" t="s">
        <v>239</v>
      </c>
      <c r="E164" s="242"/>
      <c r="F164" s="245" t="s">
        <v>256</v>
      </c>
      <c r="G164" s="242"/>
      <c r="H164" s="246">
        <v>8.1120000000000001</v>
      </c>
      <c r="I164" s="247"/>
      <c r="J164" s="242"/>
      <c r="K164" s="242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239</v>
      </c>
      <c r="AU164" s="252" t="s">
        <v>85</v>
      </c>
      <c r="AV164" s="13" t="s">
        <v>85</v>
      </c>
      <c r="AW164" s="13" t="s">
        <v>4</v>
      </c>
      <c r="AX164" s="13" t="s">
        <v>83</v>
      </c>
      <c r="AY164" s="252" t="s">
        <v>230</v>
      </c>
    </row>
    <row r="165" s="2" customFormat="1" ht="37.8" customHeight="1">
      <c r="A165" s="39"/>
      <c r="B165" s="40"/>
      <c r="C165" s="228" t="s">
        <v>257</v>
      </c>
      <c r="D165" s="228" t="s">
        <v>232</v>
      </c>
      <c r="E165" s="229" t="s">
        <v>258</v>
      </c>
      <c r="F165" s="230" t="s">
        <v>259</v>
      </c>
      <c r="G165" s="231" t="s">
        <v>235</v>
      </c>
      <c r="H165" s="232">
        <v>104.868</v>
      </c>
      <c r="I165" s="233"/>
      <c r="J165" s="234">
        <f>ROUND(I165*H165,2)</f>
        <v>0</v>
      </c>
      <c r="K165" s="230" t="s">
        <v>236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237</v>
      </c>
      <c r="AT165" s="239" t="s">
        <v>232</v>
      </c>
      <c r="AU165" s="239" t="s">
        <v>85</v>
      </c>
      <c r="AY165" s="18" t="s">
        <v>230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237</v>
      </c>
      <c r="BM165" s="239" t="s">
        <v>260</v>
      </c>
    </row>
    <row r="166" s="13" customFormat="1">
      <c r="A166" s="13"/>
      <c r="B166" s="241"/>
      <c r="C166" s="242"/>
      <c r="D166" s="243" t="s">
        <v>239</v>
      </c>
      <c r="E166" s="244" t="s">
        <v>1</v>
      </c>
      <c r="F166" s="245" t="s">
        <v>261</v>
      </c>
      <c r="G166" s="242"/>
      <c r="H166" s="246">
        <v>104.868</v>
      </c>
      <c r="I166" s="247"/>
      <c r="J166" s="242"/>
      <c r="K166" s="242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239</v>
      </c>
      <c r="AU166" s="252" t="s">
        <v>85</v>
      </c>
      <c r="AV166" s="13" t="s">
        <v>85</v>
      </c>
      <c r="AW166" s="13" t="s">
        <v>32</v>
      </c>
      <c r="AX166" s="13" t="s">
        <v>83</v>
      </c>
      <c r="AY166" s="252" t="s">
        <v>230</v>
      </c>
    </row>
    <row r="167" s="2" customFormat="1" ht="33" customHeight="1">
      <c r="A167" s="39"/>
      <c r="B167" s="40"/>
      <c r="C167" s="228" t="s">
        <v>262</v>
      </c>
      <c r="D167" s="228" t="s">
        <v>232</v>
      </c>
      <c r="E167" s="229" t="s">
        <v>263</v>
      </c>
      <c r="F167" s="230" t="s">
        <v>264</v>
      </c>
      <c r="G167" s="231" t="s">
        <v>265</v>
      </c>
      <c r="H167" s="232">
        <v>178.27600000000001</v>
      </c>
      <c r="I167" s="233"/>
      <c r="J167" s="234">
        <f>ROUND(I167*H167,2)</f>
        <v>0</v>
      </c>
      <c r="K167" s="230" t="s">
        <v>236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237</v>
      </c>
      <c r="AT167" s="239" t="s">
        <v>232</v>
      </c>
      <c r="AU167" s="239" t="s">
        <v>85</v>
      </c>
      <c r="AY167" s="18" t="s">
        <v>230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237</v>
      </c>
      <c r="BM167" s="239" t="s">
        <v>266</v>
      </c>
    </row>
    <row r="168" s="13" customFormat="1">
      <c r="A168" s="13"/>
      <c r="B168" s="241"/>
      <c r="C168" s="242"/>
      <c r="D168" s="243" t="s">
        <v>239</v>
      </c>
      <c r="E168" s="244" t="s">
        <v>1</v>
      </c>
      <c r="F168" s="245" t="s">
        <v>267</v>
      </c>
      <c r="G168" s="242"/>
      <c r="H168" s="246">
        <v>178.27600000000001</v>
      </c>
      <c r="I168" s="247"/>
      <c r="J168" s="242"/>
      <c r="K168" s="242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239</v>
      </c>
      <c r="AU168" s="252" t="s">
        <v>85</v>
      </c>
      <c r="AV168" s="13" t="s">
        <v>85</v>
      </c>
      <c r="AW168" s="13" t="s">
        <v>32</v>
      </c>
      <c r="AX168" s="13" t="s">
        <v>83</v>
      </c>
      <c r="AY168" s="252" t="s">
        <v>230</v>
      </c>
    </row>
    <row r="169" s="2" customFormat="1" ht="16.5" customHeight="1">
      <c r="A169" s="39"/>
      <c r="B169" s="40"/>
      <c r="C169" s="228" t="s">
        <v>268</v>
      </c>
      <c r="D169" s="228" t="s">
        <v>232</v>
      </c>
      <c r="E169" s="229" t="s">
        <v>269</v>
      </c>
      <c r="F169" s="230" t="s">
        <v>270</v>
      </c>
      <c r="G169" s="231" t="s">
        <v>235</v>
      </c>
      <c r="H169" s="232">
        <v>104.868</v>
      </c>
      <c r="I169" s="233"/>
      <c r="J169" s="234">
        <f>ROUND(I169*H169,2)</f>
        <v>0</v>
      </c>
      <c r="K169" s="230" t="s">
        <v>236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237</v>
      </c>
      <c r="AT169" s="239" t="s">
        <v>232</v>
      </c>
      <c r="AU169" s="239" t="s">
        <v>85</v>
      </c>
      <c r="AY169" s="18" t="s">
        <v>230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237</v>
      </c>
      <c r="BM169" s="239" t="s">
        <v>271</v>
      </c>
    </row>
    <row r="170" s="2" customFormat="1" ht="24.15" customHeight="1">
      <c r="A170" s="39"/>
      <c r="B170" s="40"/>
      <c r="C170" s="228" t="s">
        <v>272</v>
      </c>
      <c r="D170" s="228" t="s">
        <v>232</v>
      </c>
      <c r="E170" s="229" t="s">
        <v>273</v>
      </c>
      <c r="F170" s="230" t="s">
        <v>274</v>
      </c>
      <c r="G170" s="231" t="s">
        <v>235</v>
      </c>
      <c r="H170" s="232">
        <v>68.944999999999993</v>
      </c>
      <c r="I170" s="233"/>
      <c r="J170" s="234">
        <f>ROUND(I170*H170,2)</f>
        <v>0</v>
      </c>
      <c r="K170" s="230" t="s">
        <v>236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237</v>
      </c>
      <c r="AT170" s="239" t="s">
        <v>232</v>
      </c>
      <c r="AU170" s="239" t="s">
        <v>85</v>
      </c>
      <c r="AY170" s="18" t="s">
        <v>230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237</v>
      </c>
      <c r="BM170" s="239" t="s">
        <v>275</v>
      </c>
    </row>
    <row r="171" s="15" customFormat="1">
      <c r="A171" s="15"/>
      <c r="B171" s="264"/>
      <c r="C171" s="265"/>
      <c r="D171" s="243" t="s">
        <v>239</v>
      </c>
      <c r="E171" s="266" t="s">
        <v>1</v>
      </c>
      <c r="F171" s="267" t="s">
        <v>276</v>
      </c>
      <c r="G171" s="265"/>
      <c r="H171" s="266" t="s">
        <v>1</v>
      </c>
      <c r="I171" s="268"/>
      <c r="J171" s="265"/>
      <c r="K171" s="265"/>
      <c r="L171" s="269"/>
      <c r="M171" s="270"/>
      <c r="N171" s="271"/>
      <c r="O171" s="271"/>
      <c r="P171" s="271"/>
      <c r="Q171" s="271"/>
      <c r="R171" s="271"/>
      <c r="S171" s="271"/>
      <c r="T171" s="27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3" t="s">
        <v>239</v>
      </c>
      <c r="AU171" s="273" t="s">
        <v>85</v>
      </c>
      <c r="AV171" s="15" t="s">
        <v>83</v>
      </c>
      <c r="AW171" s="15" t="s">
        <v>32</v>
      </c>
      <c r="AX171" s="15" t="s">
        <v>76</v>
      </c>
      <c r="AY171" s="273" t="s">
        <v>230</v>
      </c>
    </row>
    <row r="172" s="13" customFormat="1">
      <c r="A172" s="13"/>
      <c r="B172" s="241"/>
      <c r="C172" s="242"/>
      <c r="D172" s="243" t="s">
        <v>239</v>
      </c>
      <c r="E172" s="244" t="s">
        <v>1</v>
      </c>
      <c r="F172" s="245" t="s">
        <v>247</v>
      </c>
      <c r="G172" s="242"/>
      <c r="H172" s="246">
        <v>6.3879999999999999</v>
      </c>
      <c r="I172" s="247"/>
      <c r="J172" s="242"/>
      <c r="K172" s="242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239</v>
      </c>
      <c r="AU172" s="252" t="s">
        <v>85</v>
      </c>
      <c r="AV172" s="13" t="s">
        <v>85</v>
      </c>
      <c r="AW172" s="13" t="s">
        <v>32</v>
      </c>
      <c r="AX172" s="13" t="s">
        <v>76</v>
      </c>
      <c r="AY172" s="252" t="s">
        <v>230</v>
      </c>
    </row>
    <row r="173" s="13" customFormat="1">
      <c r="A173" s="13"/>
      <c r="B173" s="241"/>
      <c r="C173" s="242"/>
      <c r="D173" s="243" t="s">
        <v>239</v>
      </c>
      <c r="E173" s="244" t="s">
        <v>1</v>
      </c>
      <c r="F173" s="245" t="s">
        <v>248</v>
      </c>
      <c r="G173" s="242"/>
      <c r="H173" s="246">
        <v>14.845000000000001</v>
      </c>
      <c r="I173" s="247"/>
      <c r="J173" s="242"/>
      <c r="K173" s="242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239</v>
      </c>
      <c r="AU173" s="252" t="s">
        <v>85</v>
      </c>
      <c r="AV173" s="13" t="s">
        <v>85</v>
      </c>
      <c r="AW173" s="13" t="s">
        <v>32</v>
      </c>
      <c r="AX173" s="13" t="s">
        <v>76</v>
      </c>
      <c r="AY173" s="252" t="s">
        <v>230</v>
      </c>
    </row>
    <row r="174" s="13" customFormat="1">
      <c r="A174" s="13"/>
      <c r="B174" s="241"/>
      <c r="C174" s="242"/>
      <c r="D174" s="243" t="s">
        <v>239</v>
      </c>
      <c r="E174" s="244" t="s">
        <v>1</v>
      </c>
      <c r="F174" s="245" t="s">
        <v>277</v>
      </c>
      <c r="G174" s="242"/>
      <c r="H174" s="246">
        <v>58.387</v>
      </c>
      <c r="I174" s="247"/>
      <c r="J174" s="242"/>
      <c r="K174" s="242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239</v>
      </c>
      <c r="AU174" s="252" t="s">
        <v>85</v>
      </c>
      <c r="AV174" s="13" t="s">
        <v>85</v>
      </c>
      <c r="AW174" s="13" t="s">
        <v>32</v>
      </c>
      <c r="AX174" s="13" t="s">
        <v>76</v>
      </c>
      <c r="AY174" s="252" t="s">
        <v>230</v>
      </c>
    </row>
    <row r="175" s="13" customFormat="1">
      <c r="A175" s="13"/>
      <c r="B175" s="241"/>
      <c r="C175" s="242"/>
      <c r="D175" s="243" t="s">
        <v>239</v>
      </c>
      <c r="E175" s="244" t="s">
        <v>1</v>
      </c>
      <c r="F175" s="245" t="s">
        <v>278</v>
      </c>
      <c r="G175" s="242"/>
      <c r="H175" s="246">
        <v>-10.675000000000001</v>
      </c>
      <c r="I175" s="247"/>
      <c r="J175" s="242"/>
      <c r="K175" s="242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239</v>
      </c>
      <c r="AU175" s="252" t="s">
        <v>85</v>
      </c>
      <c r="AV175" s="13" t="s">
        <v>85</v>
      </c>
      <c r="AW175" s="13" t="s">
        <v>32</v>
      </c>
      <c r="AX175" s="13" t="s">
        <v>76</v>
      </c>
      <c r="AY175" s="252" t="s">
        <v>230</v>
      </c>
    </row>
    <row r="176" s="14" customFormat="1">
      <c r="A176" s="14"/>
      <c r="B176" s="253"/>
      <c r="C176" s="254"/>
      <c r="D176" s="243" t="s">
        <v>239</v>
      </c>
      <c r="E176" s="255" t="s">
        <v>1</v>
      </c>
      <c r="F176" s="256" t="s">
        <v>242</v>
      </c>
      <c r="G176" s="254"/>
      <c r="H176" s="257">
        <v>68.944999999999993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239</v>
      </c>
      <c r="AU176" s="263" t="s">
        <v>85</v>
      </c>
      <c r="AV176" s="14" t="s">
        <v>237</v>
      </c>
      <c r="AW176" s="14" t="s">
        <v>32</v>
      </c>
      <c r="AX176" s="14" t="s">
        <v>83</v>
      </c>
      <c r="AY176" s="263" t="s">
        <v>230</v>
      </c>
    </row>
    <row r="177" s="12" customFormat="1" ht="22.8" customHeight="1">
      <c r="A177" s="12"/>
      <c r="B177" s="212"/>
      <c r="C177" s="213"/>
      <c r="D177" s="214" t="s">
        <v>75</v>
      </c>
      <c r="E177" s="226" t="s">
        <v>85</v>
      </c>
      <c r="F177" s="226" t="s">
        <v>279</v>
      </c>
      <c r="G177" s="213"/>
      <c r="H177" s="213"/>
      <c r="I177" s="216"/>
      <c r="J177" s="227">
        <f>BK177</f>
        <v>0</v>
      </c>
      <c r="K177" s="213"/>
      <c r="L177" s="218"/>
      <c r="M177" s="219"/>
      <c r="N177" s="220"/>
      <c r="O177" s="220"/>
      <c r="P177" s="221">
        <f>SUM(P178:P206)</f>
        <v>0</v>
      </c>
      <c r="Q177" s="220"/>
      <c r="R177" s="221">
        <f>SUM(R178:R206)</f>
        <v>98.150109169999993</v>
      </c>
      <c r="S177" s="220"/>
      <c r="T177" s="222">
        <f>SUM(T178:T206)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3" t="s">
        <v>83</v>
      </c>
      <c r="AT177" s="224" t="s">
        <v>75</v>
      </c>
      <c r="AU177" s="224" t="s">
        <v>83</v>
      </c>
      <c r="AY177" s="223" t="s">
        <v>230</v>
      </c>
      <c r="BK177" s="225">
        <f>SUM(BK178:BK206)</f>
        <v>0</v>
      </c>
    </row>
    <row r="178" s="2" customFormat="1" ht="24.15" customHeight="1">
      <c r="A178" s="39"/>
      <c r="B178" s="40"/>
      <c r="C178" s="228" t="s">
        <v>280</v>
      </c>
      <c r="D178" s="228" t="s">
        <v>232</v>
      </c>
      <c r="E178" s="229" t="s">
        <v>281</v>
      </c>
      <c r="F178" s="230" t="s">
        <v>282</v>
      </c>
      <c r="G178" s="231" t="s">
        <v>235</v>
      </c>
      <c r="H178" s="232">
        <v>9.5869999999999997</v>
      </c>
      <c r="I178" s="233"/>
      <c r="J178" s="234">
        <f>ROUND(I178*H178,2)</f>
        <v>0</v>
      </c>
      <c r="K178" s="230" t="s">
        <v>236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2.1600000000000001</v>
      </c>
      <c r="R178" s="237">
        <f>Q178*H178</f>
        <v>20.707920000000001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237</v>
      </c>
      <c r="AT178" s="239" t="s">
        <v>232</v>
      </c>
      <c r="AU178" s="239" t="s">
        <v>85</v>
      </c>
      <c r="AY178" s="18" t="s">
        <v>230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237</v>
      </c>
      <c r="BM178" s="239" t="s">
        <v>283</v>
      </c>
    </row>
    <row r="179" s="13" customFormat="1">
      <c r="A179" s="13"/>
      <c r="B179" s="241"/>
      <c r="C179" s="242"/>
      <c r="D179" s="243" t="s">
        <v>239</v>
      </c>
      <c r="E179" s="244" t="s">
        <v>1</v>
      </c>
      <c r="F179" s="245" t="s">
        <v>284</v>
      </c>
      <c r="G179" s="242"/>
      <c r="H179" s="246">
        <v>1.3520000000000001</v>
      </c>
      <c r="I179" s="247"/>
      <c r="J179" s="242"/>
      <c r="K179" s="242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239</v>
      </c>
      <c r="AU179" s="252" t="s">
        <v>85</v>
      </c>
      <c r="AV179" s="13" t="s">
        <v>85</v>
      </c>
      <c r="AW179" s="13" t="s">
        <v>32</v>
      </c>
      <c r="AX179" s="13" t="s">
        <v>76</v>
      </c>
      <c r="AY179" s="252" t="s">
        <v>230</v>
      </c>
    </row>
    <row r="180" s="13" customFormat="1">
      <c r="A180" s="13"/>
      <c r="B180" s="241"/>
      <c r="C180" s="242"/>
      <c r="D180" s="243" t="s">
        <v>239</v>
      </c>
      <c r="E180" s="244" t="s">
        <v>1</v>
      </c>
      <c r="F180" s="245" t="s">
        <v>285</v>
      </c>
      <c r="G180" s="242"/>
      <c r="H180" s="246">
        <v>8.2349999999999994</v>
      </c>
      <c r="I180" s="247"/>
      <c r="J180" s="242"/>
      <c r="K180" s="242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239</v>
      </c>
      <c r="AU180" s="252" t="s">
        <v>85</v>
      </c>
      <c r="AV180" s="13" t="s">
        <v>85</v>
      </c>
      <c r="AW180" s="13" t="s">
        <v>32</v>
      </c>
      <c r="AX180" s="13" t="s">
        <v>76</v>
      </c>
      <c r="AY180" s="252" t="s">
        <v>230</v>
      </c>
    </row>
    <row r="181" s="14" customFormat="1">
      <c r="A181" s="14"/>
      <c r="B181" s="253"/>
      <c r="C181" s="254"/>
      <c r="D181" s="243" t="s">
        <v>239</v>
      </c>
      <c r="E181" s="255" t="s">
        <v>1</v>
      </c>
      <c r="F181" s="256" t="s">
        <v>242</v>
      </c>
      <c r="G181" s="254"/>
      <c r="H181" s="257">
        <v>9.5869999999999997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3" t="s">
        <v>239</v>
      </c>
      <c r="AU181" s="263" t="s">
        <v>85</v>
      </c>
      <c r="AV181" s="14" t="s">
        <v>237</v>
      </c>
      <c r="AW181" s="14" t="s">
        <v>32</v>
      </c>
      <c r="AX181" s="14" t="s">
        <v>83</v>
      </c>
      <c r="AY181" s="263" t="s">
        <v>230</v>
      </c>
    </row>
    <row r="182" s="2" customFormat="1" ht="16.5" customHeight="1">
      <c r="A182" s="39"/>
      <c r="B182" s="40"/>
      <c r="C182" s="228" t="s">
        <v>286</v>
      </c>
      <c r="D182" s="228" t="s">
        <v>232</v>
      </c>
      <c r="E182" s="229" t="s">
        <v>287</v>
      </c>
      <c r="F182" s="230" t="s">
        <v>288</v>
      </c>
      <c r="G182" s="231" t="s">
        <v>235</v>
      </c>
      <c r="H182" s="232">
        <v>5.1479999999999997</v>
      </c>
      <c r="I182" s="233"/>
      <c r="J182" s="234">
        <f>ROUND(I182*H182,2)</f>
        <v>0</v>
      </c>
      <c r="K182" s="230" t="s">
        <v>236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2.3010199999999998</v>
      </c>
      <c r="R182" s="237">
        <f>Q182*H182</f>
        <v>11.845650959999999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237</v>
      </c>
      <c r="AT182" s="239" t="s">
        <v>232</v>
      </c>
      <c r="AU182" s="239" t="s">
        <v>85</v>
      </c>
      <c r="AY182" s="18" t="s">
        <v>230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237</v>
      </c>
      <c r="BM182" s="239" t="s">
        <v>289</v>
      </c>
    </row>
    <row r="183" s="13" customFormat="1">
      <c r="A183" s="13"/>
      <c r="B183" s="241"/>
      <c r="C183" s="242"/>
      <c r="D183" s="243" t="s">
        <v>239</v>
      </c>
      <c r="E183" s="244" t="s">
        <v>1</v>
      </c>
      <c r="F183" s="245" t="s">
        <v>290</v>
      </c>
      <c r="G183" s="242"/>
      <c r="H183" s="246">
        <v>0.67600000000000005</v>
      </c>
      <c r="I183" s="247"/>
      <c r="J183" s="242"/>
      <c r="K183" s="242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239</v>
      </c>
      <c r="AU183" s="252" t="s">
        <v>85</v>
      </c>
      <c r="AV183" s="13" t="s">
        <v>85</v>
      </c>
      <c r="AW183" s="13" t="s">
        <v>32</v>
      </c>
      <c r="AX183" s="13" t="s">
        <v>76</v>
      </c>
      <c r="AY183" s="252" t="s">
        <v>230</v>
      </c>
    </row>
    <row r="184" s="13" customFormat="1">
      <c r="A184" s="13"/>
      <c r="B184" s="241"/>
      <c r="C184" s="242"/>
      <c r="D184" s="243" t="s">
        <v>239</v>
      </c>
      <c r="E184" s="244" t="s">
        <v>1</v>
      </c>
      <c r="F184" s="245" t="s">
        <v>291</v>
      </c>
      <c r="G184" s="242"/>
      <c r="H184" s="246">
        <v>4.117</v>
      </c>
      <c r="I184" s="247"/>
      <c r="J184" s="242"/>
      <c r="K184" s="242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239</v>
      </c>
      <c r="AU184" s="252" t="s">
        <v>85</v>
      </c>
      <c r="AV184" s="13" t="s">
        <v>85</v>
      </c>
      <c r="AW184" s="13" t="s">
        <v>32</v>
      </c>
      <c r="AX184" s="13" t="s">
        <v>76</v>
      </c>
      <c r="AY184" s="252" t="s">
        <v>230</v>
      </c>
    </row>
    <row r="185" s="13" customFormat="1">
      <c r="A185" s="13"/>
      <c r="B185" s="241"/>
      <c r="C185" s="242"/>
      <c r="D185" s="243" t="s">
        <v>239</v>
      </c>
      <c r="E185" s="244" t="s">
        <v>1</v>
      </c>
      <c r="F185" s="245" t="s">
        <v>292</v>
      </c>
      <c r="G185" s="242"/>
      <c r="H185" s="246">
        <v>0.35499999999999998</v>
      </c>
      <c r="I185" s="247"/>
      <c r="J185" s="242"/>
      <c r="K185" s="242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239</v>
      </c>
      <c r="AU185" s="252" t="s">
        <v>85</v>
      </c>
      <c r="AV185" s="13" t="s">
        <v>85</v>
      </c>
      <c r="AW185" s="13" t="s">
        <v>32</v>
      </c>
      <c r="AX185" s="13" t="s">
        <v>76</v>
      </c>
      <c r="AY185" s="252" t="s">
        <v>230</v>
      </c>
    </row>
    <row r="186" s="14" customFormat="1">
      <c r="A186" s="14"/>
      <c r="B186" s="253"/>
      <c r="C186" s="254"/>
      <c r="D186" s="243" t="s">
        <v>239</v>
      </c>
      <c r="E186" s="255" t="s">
        <v>1</v>
      </c>
      <c r="F186" s="256" t="s">
        <v>242</v>
      </c>
      <c r="G186" s="254"/>
      <c r="H186" s="257">
        <v>5.1479999999999997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239</v>
      </c>
      <c r="AU186" s="263" t="s">
        <v>85</v>
      </c>
      <c r="AV186" s="14" t="s">
        <v>237</v>
      </c>
      <c r="AW186" s="14" t="s">
        <v>32</v>
      </c>
      <c r="AX186" s="14" t="s">
        <v>83</v>
      </c>
      <c r="AY186" s="263" t="s">
        <v>230</v>
      </c>
    </row>
    <row r="187" s="2" customFormat="1" ht="24.15" customHeight="1">
      <c r="A187" s="39"/>
      <c r="B187" s="40"/>
      <c r="C187" s="228" t="s">
        <v>293</v>
      </c>
      <c r="D187" s="228" t="s">
        <v>232</v>
      </c>
      <c r="E187" s="229" t="s">
        <v>294</v>
      </c>
      <c r="F187" s="230" t="s">
        <v>295</v>
      </c>
      <c r="G187" s="231" t="s">
        <v>235</v>
      </c>
      <c r="H187" s="232">
        <v>2.028</v>
      </c>
      <c r="I187" s="233"/>
      <c r="J187" s="234">
        <f>ROUND(I187*H187,2)</f>
        <v>0</v>
      </c>
      <c r="K187" s="230" t="s">
        <v>236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2.5018699999999998</v>
      </c>
      <c r="R187" s="237">
        <f>Q187*H187</f>
        <v>5.0737923599999997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237</v>
      </c>
      <c r="AT187" s="239" t="s">
        <v>232</v>
      </c>
      <c r="AU187" s="239" t="s">
        <v>85</v>
      </c>
      <c r="AY187" s="18" t="s">
        <v>230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237</v>
      </c>
      <c r="BM187" s="239" t="s">
        <v>296</v>
      </c>
    </row>
    <row r="188" s="13" customFormat="1">
      <c r="A188" s="13"/>
      <c r="B188" s="241"/>
      <c r="C188" s="242"/>
      <c r="D188" s="243" t="s">
        <v>239</v>
      </c>
      <c r="E188" s="244" t="s">
        <v>1</v>
      </c>
      <c r="F188" s="245" t="s">
        <v>297</v>
      </c>
      <c r="G188" s="242"/>
      <c r="H188" s="246">
        <v>2.028</v>
      </c>
      <c r="I188" s="247"/>
      <c r="J188" s="242"/>
      <c r="K188" s="242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239</v>
      </c>
      <c r="AU188" s="252" t="s">
        <v>85</v>
      </c>
      <c r="AV188" s="13" t="s">
        <v>85</v>
      </c>
      <c r="AW188" s="13" t="s">
        <v>32</v>
      </c>
      <c r="AX188" s="13" t="s">
        <v>83</v>
      </c>
      <c r="AY188" s="252" t="s">
        <v>230</v>
      </c>
    </row>
    <row r="189" s="2" customFormat="1" ht="24.15" customHeight="1">
      <c r="A189" s="39"/>
      <c r="B189" s="40"/>
      <c r="C189" s="228" t="s">
        <v>8</v>
      </c>
      <c r="D189" s="228" t="s">
        <v>232</v>
      </c>
      <c r="E189" s="229" t="s">
        <v>298</v>
      </c>
      <c r="F189" s="230" t="s">
        <v>299</v>
      </c>
      <c r="G189" s="231" t="s">
        <v>235</v>
      </c>
      <c r="H189" s="232">
        <v>10.292999999999999</v>
      </c>
      <c r="I189" s="233"/>
      <c r="J189" s="234">
        <f>ROUND(I189*H189,2)</f>
        <v>0</v>
      </c>
      <c r="K189" s="230" t="s">
        <v>236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2.5236100000000001</v>
      </c>
      <c r="R189" s="237">
        <f>Q189*H189</f>
        <v>25.97551773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237</v>
      </c>
      <c r="AT189" s="239" t="s">
        <v>232</v>
      </c>
      <c r="AU189" s="239" t="s">
        <v>85</v>
      </c>
      <c r="AY189" s="18" t="s">
        <v>230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237</v>
      </c>
      <c r="BM189" s="239" t="s">
        <v>300</v>
      </c>
    </row>
    <row r="190" s="13" customFormat="1">
      <c r="A190" s="13"/>
      <c r="B190" s="241"/>
      <c r="C190" s="242"/>
      <c r="D190" s="243" t="s">
        <v>239</v>
      </c>
      <c r="E190" s="244" t="s">
        <v>1</v>
      </c>
      <c r="F190" s="245" t="s">
        <v>301</v>
      </c>
      <c r="G190" s="242"/>
      <c r="H190" s="246">
        <v>10.292999999999999</v>
      </c>
      <c r="I190" s="247"/>
      <c r="J190" s="242"/>
      <c r="K190" s="242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239</v>
      </c>
      <c r="AU190" s="252" t="s">
        <v>85</v>
      </c>
      <c r="AV190" s="13" t="s">
        <v>85</v>
      </c>
      <c r="AW190" s="13" t="s">
        <v>32</v>
      </c>
      <c r="AX190" s="13" t="s">
        <v>83</v>
      </c>
      <c r="AY190" s="252" t="s">
        <v>230</v>
      </c>
    </row>
    <row r="191" s="2" customFormat="1" ht="16.5" customHeight="1">
      <c r="A191" s="39"/>
      <c r="B191" s="40"/>
      <c r="C191" s="228" t="s">
        <v>302</v>
      </c>
      <c r="D191" s="228" t="s">
        <v>232</v>
      </c>
      <c r="E191" s="229" t="s">
        <v>303</v>
      </c>
      <c r="F191" s="230" t="s">
        <v>304</v>
      </c>
      <c r="G191" s="231" t="s">
        <v>305</v>
      </c>
      <c r="H191" s="232">
        <v>4.1600000000000001</v>
      </c>
      <c r="I191" s="233"/>
      <c r="J191" s="234">
        <f>ROUND(I191*H191,2)</f>
        <v>0</v>
      </c>
      <c r="K191" s="230" t="s">
        <v>236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0.0029399999999999999</v>
      </c>
      <c r="R191" s="237">
        <f>Q191*H191</f>
        <v>0.012230400000000001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237</v>
      </c>
      <c r="AT191" s="239" t="s">
        <v>232</v>
      </c>
      <c r="AU191" s="239" t="s">
        <v>85</v>
      </c>
      <c r="AY191" s="18" t="s">
        <v>230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237</v>
      </c>
      <c r="BM191" s="239" t="s">
        <v>306</v>
      </c>
    </row>
    <row r="192" s="13" customFormat="1">
      <c r="A192" s="13"/>
      <c r="B192" s="241"/>
      <c r="C192" s="242"/>
      <c r="D192" s="243" t="s">
        <v>239</v>
      </c>
      <c r="E192" s="244" t="s">
        <v>1</v>
      </c>
      <c r="F192" s="245" t="s">
        <v>307</v>
      </c>
      <c r="G192" s="242"/>
      <c r="H192" s="246">
        <v>4.1600000000000001</v>
      </c>
      <c r="I192" s="247"/>
      <c r="J192" s="242"/>
      <c r="K192" s="242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239</v>
      </c>
      <c r="AU192" s="252" t="s">
        <v>85</v>
      </c>
      <c r="AV192" s="13" t="s">
        <v>85</v>
      </c>
      <c r="AW192" s="13" t="s">
        <v>32</v>
      </c>
      <c r="AX192" s="13" t="s">
        <v>83</v>
      </c>
      <c r="AY192" s="252" t="s">
        <v>230</v>
      </c>
    </row>
    <row r="193" s="2" customFormat="1" ht="16.5" customHeight="1">
      <c r="A193" s="39"/>
      <c r="B193" s="40"/>
      <c r="C193" s="228" t="s">
        <v>308</v>
      </c>
      <c r="D193" s="228" t="s">
        <v>232</v>
      </c>
      <c r="E193" s="229" t="s">
        <v>309</v>
      </c>
      <c r="F193" s="230" t="s">
        <v>310</v>
      </c>
      <c r="G193" s="231" t="s">
        <v>305</v>
      </c>
      <c r="H193" s="232">
        <v>4.1600000000000001</v>
      </c>
      <c r="I193" s="233"/>
      <c r="J193" s="234">
        <f>ROUND(I193*H193,2)</f>
        <v>0</v>
      </c>
      <c r="K193" s="230" t="s">
        <v>236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237</v>
      </c>
      <c r="AT193" s="239" t="s">
        <v>232</v>
      </c>
      <c r="AU193" s="239" t="s">
        <v>85</v>
      </c>
      <c r="AY193" s="18" t="s">
        <v>230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237</v>
      </c>
      <c r="BM193" s="239" t="s">
        <v>311</v>
      </c>
    </row>
    <row r="194" s="2" customFormat="1" ht="21.75" customHeight="1">
      <c r="A194" s="39"/>
      <c r="B194" s="40"/>
      <c r="C194" s="228" t="s">
        <v>312</v>
      </c>
      <c r="D194" s="228" t="s">
        <v>232</v>
      </c>
      <c r="E194" s="229" t="s">
        <v>313</v>
      </c>
      <c r="F194" s="230" t="s">
        <v>314</v>
      </c>
      <c r="G194" s="231" t="s">
        <v>265</v>
      </c>
      <c r="H194" s="232">
        <v>2.6760000000000002</v>
      </c>
      <c r="I194" s="233"/>
      <c r="J194" s="234">
        <f>ROUND(I194*H194,2)</f>
        <v>0</v>
      </c>
      <c r="K194" s="230" t="s">
        <v>236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1.0606199999999999</v>
      </c>
      <c r="R194" s="237">
        <f>Q194*H194</f>
        <v>2.8382191199999998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237</v>
      </c>
      <c r="AT194" s="239" t="s">
        <v>232</v>
      </c>
      <c r="AU194" s="239" t="s">
        <v>85</v>
      </c>
      <c r="AY194" s="18" t="s">
        <v>230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237</v>
      </c>
      <c r="BM194" s="239" t="s">
        <v>315</v>
      </c>
    </row>
    <row r="195" s="13" customFormat="1">
      <c r="A195" s="13"/>
      <c r="B195" s="241"/>
      <c r="C195" s="242"/>
      <c r="D195" s="243" t="s">
        <v>239</v>
      </c>
      <c r="E195" s="244" t="s">
        <v>1</v>
      </c>
      <c r="F195" s="245" t="s">
        <v>316</v>
      </c>
      <c r="G195" s="242"/>
      <c r="H195" s="246">
        <v>0.32700000000000001</v>
      </c>
      <c r="I195" s="247"/>
      <c r="J195" s="242"/>
      <c r="K195" s="242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239</v>
      </c>
      <c r="AU195" s="252" t="s">
        <v>85</v>
      </c>
      <c r="AV195" s="13" t="s">
        <v>85</v>
      </c>
      <c r="AW195" s="13" t="s">
        <v>32</v>
      </c>
      <c r="AX195" s="13" t="s">
        <v>76</v>
      </c>
      <c r="AY195" s="252" t="s">
        <v>230</v>
      </c>
    </row>
    <row r="196" s="13" customFormat="1">
      <c r="A196" s="13"/>
      <c r="B196" s="241"/>
      <c r="C196" s="242"/>
      <c r="D196" s="243" t="s">
        <v>239</v>
      </c>
      <c r="E196" s="244" t="s">
        <v>1</v>
      </c>
      <c r="F196" s="245" t="s">
        <v>317</v>
      </c>
      <c r="G196" s="242"/>
      <c r="H196" s="246">
        <v>2.3490000000000002</v>
      </c>
      <c r="I196" s="247"/>
      <c r="J196" s="242"/>
      <c r="K196" s="242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239</v>
      </c>
      <c r="AU196" s="252" t="s">
        <v>85</v>
      </c>
      <c r="AV196" s="13" t="s">
        <v>85</v>
      </c>
      <c r="AW196" s="13" t="s">
        <v>32</v>
      </c>
      <c r="AX196" s="13" t="s">
        <v>76</v>
      </c>
      <c r="AY196" s="252" t="s">
        <v>230</v>
      </c>
    </row>
    <row r="197" s="14" customFormat="1">
      <c r="A197" s="14"/>
      <c r="B197" s="253"/>
      <c r="C197" s="254"/>
      <c r="D197" s="243" t="s">
        <v>239</v>
      </c>
      <c r="E197" s="255" t="s">
        <v>1</v>
      </c>
      <c r="F197" s="256" t="s">
        <v>242</v>
      </c>
      <c r="G197" s="254"/>
      <c r="H197" s="257">
        <v>2.6760000000000002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239</v>
      </c>
      <c r="AU197" s="263" t="s">
        <v>85</v>
      </c>
      <c r="AV197" s="14" t="s">
        <v>237</v>
      </c>
      <c r="AW197" s="14" t="s">
        <v>32</v>
      </c>
      <c r="AX197" s="14" t="s">
        <v>83</v>
      </c>
      <c r="AY197" s="263" t="s">
        <v>230</v>
      </c>
    </row>
    <row r="198" s="2" customFormat="1" ht="16.5" customHeight="1">
      <c r="A198" s="39"/>
      <c r="B198" s="40"/>
      <c r="C198" s="228" t="s">
        <v>318</v>
      </c>
      <c r="D198" s="228" t="s">
        <v>232</v>
      </c>
      <c r="E198" s="229" t="s">
        <v>319</v>
      </c>
      <c r="F198" s="230" t="s">
        <v>320</v>
      </c>
      <c r="G198" s="231" t="s">
        <v>235</v>
      </c>
      <c r="H198" s="232">
        <v>0.78000000000000003</v>
      </c>
      <c r="I198" s="233"/>
      <c r="J198" s="234">
        <f>ROUND(I198*H198,2)</f>
        <v>0</v>
      </c>
      <c r="K198" s="230" t="s">
        <v>236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2.3010199999999998</v>
      </c>
      <c r="R198" s="237">
        <f>Q198*H198</f>
        <v>1.7947956000000001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237</v>
      </c>
      <c r="AT198" s="239" t="s">
        <v>232</v>
      </c>
      <c r="AU198" s="239" t="s">
        <v>85</v>
      </c>
      <c r="AY198" s="18" t="s">
        <v>230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237</v>
      </c>
      <c r="BM198" s="239" t="s">
        <v>321</v>
      </c>
    </row>
    <row r="199" s="13" customFormat="1">
      <c r="A199" s="13"/>
      <c r="B199" s="241"/>
      <c r="C199" s="242"/>
      <c r="D199" s="243" t="s">
        <v>239</v>
      </c>
      <c r="E199" s="244" t="s">
        <v>1</v>
      </c>
      <c r="F199" s="245" t="s">
        <v>322</v>
      </c>
      <c r="G199" s="242"/>
      <c r="H199" s="246">
        <v>0.78000000000000003</v>
      </c>
      <c r="I199" s="247"/>
      <c r="J199" s="242"/>
      <c r="K199" s="242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239</v>
      </c>
      <c r="AU199" s="252" t="s">
        <v>85</v>
      </c>
      <c r="AV199" s="13" t="s">
        <v>85</v>
      </c>
      <c r="AW199" s="13" t="s">
        <v>32</v>
      </c>
      <c r="AX199" s="13" t="s">
        <v>83</v>
      </c>
      <c r="AY199" s="252" t="s">
        <v>230</v>
      </c>
    </row>
    <row r="200" s="2" customFormat="1" ht="24.15" customHeight="1">
      <c r="A200" s="39"/>
      <c r="B200" s="40"/>
      <c r="C200" s="228" t="s">
        <v>323</v>
      </c>
      <c r="D200" s="228" t="s">
        <v>232</v>
      </c>
      <c r="E200" s="229" t="s">
        <v>324</v>
      </c>
      <c r="F200" s="230" t="s">
        <v>325</v>
      </c>
      <c r="G200" s="231" t="s">
        <v>235</v>
      </c>
      <c r="H200" s="232">
        <v>11.747</v>
      </c>
      <c r="I200" s="233"/>
      <c r="J200" s="234">
        <f>ROUND(I200*H200,2)</f>
        <v>0</v>
      </c>
      <c r="K200" s="230" t="s">
        <v>236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2.5234999999999999</v>
      </c>
      <c r="R200" s="237">
        <f>Q200*H200</f>
        <v>29.643554499999997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237</v>
      </c>
      <c r="AT200" s="239" t="s">
        <v>232</v>
      </c>
      <c r="AU200" s="239" t="s">
        <v>85</v>
      </c>
      <c r="AY200" s="18" t="s">
        <v>230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237</v>
      </c>
      <c r="BM200" s="239" t="s">
        <v>326</v>
      </c>
    </row>
    <row r="201" s="13" customFormat="1">
      <c r="A201" s="13"/>
      <c r="B201" s="241"/>
      <c r="C201" s="242"/>
      <c r="D201" s="243" t="s">
        <v>239</v>
      </c>
      <c r="E201" s="244" t="s">
        <v>1</v>
      </c>
      <c r="F201" s="245" t="s">
        <v>327</v>
      </c>
      <c r="G201" s="242"/>
      <c r="H201" s="246">
        <v>11.747</v>
      </c>
      <c r="I201" s="247"/>
      <c r="J201" s="242"/>
      <c r="K201" s="242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239</v>
      </c>
      <c r="AU201" s="252" t="s">
        <v>85</v>
      </c>
      <c r="AV201" s="13" t="s">
        <v>85</v>
      </c>
      <c r="AW201" s="13" t="s">
        <v>32</v>
      </c>
      <c r="AX201" s="13" t="s">
        <v>83</v>
      </c>
      <c r="AY201" s="252" t="s">
        <v>230</v>
      </c>
    </row>
    <row r="202" s="2" customFormat="1" ht="16.5" customHeight="1">
      <c r="A202" s="39"/>
      <c r="B202" s="40"/>
      <c r="C202" s="228" t="s">
        <v>328</v>
      </c>
      <c r="D202" s="228" t="s">
        <v>232</v>
      </c>
      <c r="E202" s="229" t="s">
        <v>329</v>
      </c>
      <c r="F202" s="230" t="s">
        <v>330</v>
      </c>
      <c r="G202" s="231" t="s">
        <v>305</v>
      </c>
      <c r="H202" s="232">
        <v>93.974000000000004</v>
      </c>
      <c r="I202" s="233"/>
      <c r="J202" s="234">
        <f>ROUND(I202*H202,2)</f>
        <v>0</v>
      </c>
      <c r="K202" s="230" t="s">
        <v>236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0.0027499999999999998</v>
      </c>
      <c r="R202" s="237">
        <f>Q202*H202</f>
        <v>0.25842850000000001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237</v>
      </c>
      <c r="AT202" s="239" t="s">
        <v>232</v>
      </c>
      <c r="AU202" s="239" t="s">
        <v>85</v>
      </c>
      <c r="AY202" s="18" t="s">
        <v>230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237</v>
      </c>
      <c r="BM202" s="239" t="s">
        <v>331</v>
      </c>
    </row>
    <row r="203" s="13" customFormat="1">
      <c r="A203" s="13"/>
      <c r="B203" s="241"/>
      <c r="C203" s="242"/>
      <c r="D203" s="243" t="s">
        <v>239</v>
      </c>
      <c r="E203" s="244" t="s">
        <v>1</v>
      </c>
      <c r="F203" s="245" t="s">
        <v>332</v>
      </c>
      <c r="G203" s="242"/>
      <c r="H203" s="246">
        <v>93.974000000000004</v>
      </c>
      <c r="I203" s="247"/>
      <c r="J203" s="242"/>
      <c r="K203" s="242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239</v>
      </c>
      <c r="AU203" s="252" t="s">
        <v>85</v>
      </c>
      <c r="AV203" s="13" t="s">
        <v>85</v>
      </c>
      <c r="AW203" s="13" t="s">
        <v>32</v>
      </c>
      <c r="AX203" s="13" t="s">
        <v>83</v>
      </c>
      <c r="AY203" s="252" t="s">
        <v>230</v>
      </c>
    </row>
    <row r="204" s="2" customFormat="1" ht="21.75" customHeight="1">
      <c r="A204" s="39"/>
      <c r="B204" s="40"/>
      <c r="C204" s="228" t="s">
        <v>333</v>
      </c>
      <c r="D204" s="228" t="s">
        <v>232</v>
      </c>
      <c r="E204" s="229" t="s">
        <v>334</v>
      </c>
      <c r="F204" s="230" t="s">
        <v>335</v>
      </c>
      <c r="G204" s="231" t="s">
        <v>305</v>
      </c>
      <c r="H204" s="232">
        <v>93.974000000000004</v>
      </c>
      <c r="I204" s="233"/>
      <c r="J204" s="234">
        <f>ROUND(I204*H204,2)</f>
        <v>0</v>
      </c>
      <c r="K204" s="230" t="s">
        <v>236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237</v>
      </c>
      <c r="AT204" s="239" t="s">
        <v>232</v>
      </c>
      <c r="AU204" s="239" t="s">
        <v>85</v>
      </c>
      <c r="AY204" s="18" t="s">
        <v>230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237</v>
      </c>
      <c r="BM204" s="239" t="s">
        <v>336</v>
      </c>
    </row>
    <row r="205" s="2" customFormat="1" ht="16.5" customHeight="1">
      <c r="A205" s="39"/>
      <c r="B205" s="40"/>
      <c r="C205" s="228" t="s">
        <v>337</v>
      </c>
      <c r="D205" s="228" t="s">
        <v>232</v>
      </c>
      <c r="E205" s="229" t="s">
        <v>338</v>
      </c>
      <c r="F205" s="230" t="s">
        <v>339</v>
      </c>
      <c r="G205" s="231" t="s">
        <v>340</v>
      </c>
      <c r="H205" s="232">
        <v>9.5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237</v>
      </c>
      <c r="AT205" s="239" t="s">
        <v>232</v>
      </c>
      <c r="AU205" s="239" t="s">
        <v>85</v>
      </c>
      <c r="AY205" s="18" t="s">
        <v>230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237</v>
      </c>
      <c r="BM205" s="239" t="s">
        <v>341</v>
      </c>
    </row>
    <row r="206" s="13" customFormat="1">
      <c r="A206" s="13"/>
      <c r="B206" s="241"/>
      <c r="C206" s="242"/>
      <c r="D206" s="243" t="s">
        <v>239</v>
      </c>
      <c r="E206" s="244" t="s">
        <v>1</v>
      </c>
      <c r="F206" s="245" t="s">
        <v>342</v>
      </c>
      <c r="G206" s="242"/>
      <c r="H206" s="246">
        <v>9.5</v>
      </c>
      <c r="I206" s="247"/>
      <c r="J206" s="242"/>
      <c r="K206" s="242"/>
      <c r="L206" s="248"/>
      <c r="M206" s="249"/>
      <c r="N206" s="250"/>
      <c r="O206" s="250"/>
      <c r="P206" s="250"/>
      <c r="Q206" s="250"/>
      <c r="R206" s="250"/>
      <c r="S206" s="250"/>
      <c r="T206" s="25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2" t="s">
        <v>239</v>
      </c>
      <c r="AU206" s="252" t="s">
        <v>85</v>
      </c>
      <c r="AV206" s="13" t="s">
        <v>85</v>
      </c>
      <c r="AW206" s="13" t="s">
        <v>32</v>
      </c>
      <c r="AX206" s="13" t="s">
        <v>83</v>
      </c>
      <c r="AY206" s="252" t="s">
        <v>230</v>
      </c>
    </row>
    <row r="207" s="12" customFormat="1" ht="22.8" customHeight="1">
      <c r="A207" s="12"/>
      <c r="B207" s="212"/>
      <c r="C207" s="213"/>
      <c r="D207" s="214" t="s">
        <v>75</v>
      </c>
      <c r="E207" s="226" t="s">
        <v>249</v>
      </c>
      <c r="F207" s="226" t="s">
        <v>343</v>
      </c>
      <c r="G207" s="213"/>
      <c r="H207" s="213"/>
      <c r="I207" s="216"/>
      <c r="J207" s="227">
        <f>BK207</f>
        <v>0</v>
      </c>
      <c r="K207" s="213"/>
      <c r="L207" s="218"/>
      <c r="M207" s="219"/>
      <c r="N207" s="220"/>
      <c r="O207" s="220"/>
      <c r="P207" s="221">
        <f>SUM(P208:P345)</f>
        <v>0</v>
      </c>
      <c r="Q207" s="220"/>
      <c r="R207" s="221">
        <f>SUM(R208:R345)</f>
        <v>201.86573742000002</v>
      </c>
      <c r="S207" s="220"/>
      <c r="T207" s="222">
        <f>SUM(T208:T345)</f>
        <v>0.0054000000000000003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3" t="s">
        <v>83</v>
      </c>
      <c r="AT207" s="224" t="s">
        <v>75</v>
      </c>
      <c r="AU207" s="224" t="s">
        <v>83</v>
      </c>
      <c r="AY207" s="223" t="s">
        <v>230</v>
      </c>
      <c r="BK207" s="225">
        <f>SUM(BK208:BK345)</f>
        <v>0</v>
      </c>
    </row>
    <row r="208" s="2" customFormat="1" ht="24.15" customHeight="1">
      <c r="A208" s="39"/>
      <c r="B208" s="40"/>
      <c r="C208" s="228" t="s">
        <v>7</v>
      </c>
      <c r="D208" s="228" t="s">
        <v>232</v>
      </c>
      <c r="E208" s="229" t="s">
        <v>344</v>
      </c>
      <c r="F208" s="230" t="s">
        <v>345</v>
      </c>
      <c r="G208" s="231" t="s">
        <v>235</v>
      </c>
      <c r="H208" s="232">
        <v>5.1029999999999998</v>
      </c>
      <c r="I208" s="233"/>
      <c r="J208" s="234">
        <f>ROUND(I208*H208,2)</f>
        <v>0</v>
      </c>
      <c r="K208" s="230" t="s">
        <v>236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1.8775</v>
      </c>
      <c r="R208" s="237">
        <f>Q208*H208</f>
        <v>9.5808824999999995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237</v>
      </c>
      <c r="AT208" s="239" t="s">
        <v>232</v>
      </c>
      <c r="AU208" s="239" t="s">
        <v>85</v>
      </c>
      <c r="AY208" s="18" t="s">
        <v>230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237</v>
      </c>
      <c r="BM208" s="239" t="s">
        <v>346</v>
      </c>
    </row>
    <row r="209" s="13" customFormat="1">
      <c r="A209" s="13"/>
      <c r="B209" s="241"/>
      <c r="C209" s="242"/>
      <c r="D209" s="243" t="s">
        <v>239</v>
      </c>
      <c r="E209" s="244" t="s">
        <v>1</v>
      </c>
      <c r="F209" s="245" t="s">
        <v>347</v>
      </c>
      <c r="G209" s="242"/>
      <c r="H209" s="246">
        <v>0.83099999999999996</v>
      </c>
      <c r="I209" s="247"/>
      <c r="J209" s="242"/>
      <c r="K209" s="242"/>
      <c r="L209" s="248"/>
      <c r="M209" s="249"/>
      <c r="N209" s="250"/>
      <c r="O209" s="250"/>
      <c r="P209" s="250"/>
      <c r="Q209" s="250"/>
      <c r="R209" s="250"/>
      <c r="S209" s="250"/>
      <c r="T209" s="25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2" t="s">
        <v>239</v>
      </c>
      <c r="AU209" s="252" t="s">
        <v>85</v>
      </c>
      <c r="AV209" s="13" t="s">
        <v>85</v>
      </c>
      <c r="AW209" s="13" t="s">
        <v>32</v>
      </c>
      <c r="AX209" s="13" t="s">
        <v>76</v>
      </c>
      <c r="AY209" s="252" t="s">
        <v>230</v>
      </c>
    </row>
    <row r="210" s="13" customFormat="1">
      <c r="A210" s="13"/>
      <c r="B210" s="241"/>
      <c r="C210" s="242"/>
      <c r="D210" s="243" t="s">
        <v>239</v>
      </c>
      <c r="E210" s="244" t="s">
        <v>1</v>
      </c>
      <c r="F210" s="245" t="s">
        <v>348</v>
      </c>
      <c r="G210" s="242"/>
      <c r="H210" s="246">
        <v>3.4209999999999998</v>
      </c>
      <c r="I210" s="247"/>
      <c r="J210" s="242"/>
      <c r="K210" s="242"/>
      <c r="L210" s="248"/>
      <c r="M210" s="249"/>
      <c r="N210" s="250"/>
      <c r="O210" s="250"/>
      <c r="P210" s="250"/>
      <c r="Q210" s="250"/>
      <c r="R210" s="250"/>
      <c r="S210" s="250"/>
      <c r="T210" s="25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2" t="s">
        <v>239</v>
      </c>
      <c r="AU210" s="252" t="s">
        <v>85</v>
      </c>
      <c r="AV210" s="13" t="s">
        <v>85</v>
      </c>
      <c r="AW210" s="13" t="s">
        <v>32</v>
      </c>
      <c r="AX210" s="13" t="s">
        <v>76</v>
      </c>
      <c r="AY210" s="252" t="s">
        <v>230</v>
      </c>
    </row>
    <row r="211" s="13" customFormat="1">
      <c r="A211" s="13"/>
      <c r="B211" s="241"/>
      <c r="C211" s="242"/>
      <c r="D211" s="243" t="s">
        <v>239</v>
      </c>
      <c r="E211" s="244" t="s">
        <v>1</v>
      </c>
      <c r="F211" s="245" t="s">
        <v>349</v>
      </c>
      <c r="G211" s="242"/>
      <c r="H211" s="246">
        <v>0.85099999999999998</v>
      </c>
      <c r="I211" s="247"/>
      <c r="J211" s="242"/>
      <c r="K211" s="242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239</v>
      </c>
      <c r="AU211" s="252" t="s">
        <v>85</v>
      </c>
      <c r="AV211" s="13" t="s">
        <v>85</v>
      </c>
      <c r="AW211" s="13" t="s">
        <v>32</v>
      </c>
      <c r="AX211" s="13" t="s">
        <v>76</v>
      </c>
      <c r="AY211" s="252" t="s">
        <v>230</v>
      </c>
    </row>
    <row r="212" s="14" customFormat="1">
      <c r="A212" s="14"/>
      <c r="B212" s="253"/>
      <c r="C212" s="254"/>
      <c r="D212" s="243" t="s">
        <v>239</v>
      </c>
      <c r="E212" s="255" t="s">
        <v>1</v>
      </c>
      <c r="F212" s="256" t="s">
        <v>242</v>
      </c>
      <c r="G212" s="254"/>
      <c r="H212" s="257">
        <v>5.1029999999999998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239</v>
      </c>
      <c r="AU212" s="263" t="s">
        <v>85</v>
      </c>
      <c r="AV212" s="14" t="s">
        <v>237</v>
      </c>
      <c r="AW212" s="14" t="s">
        <v>32</v>
      </c>
      <c r="AX212" s="14" t="s">
        <v>83</v>
      </c>
      <c r="AY212" s="263" t="s">
        <v>230</v>
      </c>
    </row>
    <row r="213" s="2" customFormat="1" ht="24.15" customHeight="1">
      <c r="A213" s="39"/>
      <c r="B213" s="40"/>
      <c r="C213" s="228" t="s">
        <v>350</v>
      </c>
      <c r="D213" s="228" t="s">
        <v>232</v>
      </c>
      <c r="E213" s="229" t="s">
        <v>351</v>
      </c>
      <c r="F213" s="230" t="s">
        <v>352</v>
      </c>
      <c r="G213" s="231" t="s">
        <v>235</v>
      </c>
      <c r="H213" s="232">
        <v>15.576000000000001</v>
      </c>
      <c r="I213" s="233"/>
      <c r="J213" s="234">
        <f>ROUND(I213*H213,2)</f>
        <v>0</v>
      </c>
      <c r="K213" s="230" t="s">
        <v>236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1.8775</v>
      </c>
      <c r="R213" s="237">
        <f>Q213*H213</f>
        <v>29.243939999999998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237</v>
      </c>
      <c r="AT213" s="239" t="s">
        <v>232</v>
      </c>
      <c r="AU213" s="239" t="s">
        <v>85</v>
      </c>
      <c r="AY213" s="18" t="s">
        <v>230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237</v>
      </c>
      <c r="BM213" s="239" t="s">
        <v>353</v>
      </c>
    </row>
    <row r="214" s="13" customFormat="1">
      <c r="A214" s="13"/>
      <c r="B214" s="241"/>
      <c r="C214" s="242"/>
      <c r="D214" s="243" t="s">
        <v>239</v>
      </c>
      <c r="E214" s="244" t="s">
        <v>1</v>
      </c>
      <c r="F214" s="245" t="s">
        <v>354</v>
      </c>
      <c r="G214" s="242"/>
      <c r="H214" s="246">
        <v>7.6509999999999998</v>
      </c>
      <c r="I214" s="247"/>
      <c r="J214" s="242"/>
      <c r="K214" s="242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239</v>
      </c>
      <c r="AU214" s="252" t="s">
        <v>85</v>
      </c>
      <c r="AV214" s="13" t="s">
        <v>85</v>
      </c>
      <c r="AW214" s="13" t="s">
        <v>32</v>
      </c>
      <c r="AX214" s="13" t="s">
        <v>76</v>
      </c>
      <c r="AY214" s="252" t="s">
        <v>230</v>
      </c>
    </row>
    <row r="215" s="13" customFormat="1">
      <c r="A215" s="13"/>
      <c r="B215" s="241"/>
      <c r="C215" s="242"/>
      <c r="D215" s="243" t="s">
        <v>239</v>
      </c>
      <c r="E215" s="244" t="s">
        <v>1</v>
      </c>
      <c r="F215" s="245" t="s">
        <v>355</v>
      </c>
      <c r="G215" s="242"/>
      <c r="H215" s="246">
        <v>4.7519999999999998</v>
      </c>
      <c r="I215" s="247"/>
      <c r="J215" s="242"/>
      <c r="K215" s="242"/>
      <c r="L215" s="248"/>
      <c r="M215" s="249"/>
      <c r="N215" s="250"/>
      <c r="O215" s="250"/>
      <c r="P215" s="250"/>
      <c r="Q215" s="250"/>
      <c r="R215" s="250"/>
      <c r="S215" s="250"/>
      <c r="T215" s="25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2" t="s">
        <v>239</v>
      </c>
      <c r="AU215" s="252" t="s">
        <v>85</v>
      </c>
      <c r="AV215" s="13" t="s">
        <v>85</v>
      </c>
      <c r="AW215" s="13" t="s">
        <v>32</v>
      </c>
      <c r="AX215" s="13" t="s">
        <v>76</v>
      </c>
      <c r="AY215" s="252" t="s">
        <v>230</v>
      </c>
    </row>
    <row r="216" s="13" customFormat="1">
      <c r="A216" s="13"/>
      <c r="B216" s="241"/>
      <c r="C216" s="242"/>
      <c r="D216" s="243" t="s">
        <v>239</v>
      </c>
      <c r="E216" s="244" t="s">
        <v>1</v>
      </c>
      <c r="F216" s="245" t="s">
        <v>356</v>
      </c>
      <c r="G216" s="242"/>
      <c r="H216" s="246">
        <v>3.173</v>
      </c>
      <c r="I216" s="247"/>
      <c r="J216" s="242"/>
      <c r="K216" s="242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239</v>
      </c>
      <c r="AU216" s="252" t="s">
        <v>85</v>
      </c>
      <c r="AV216" s="13" t="s">
        <v>85</v>
      </c>
      <c r="AW216" s="13" t="s">
        <v>32</v>
      </c>
      <c r="AX216" s="13" t="s">
        <v>76</v>
      </c>
      <c r="AY216" s="252" t="s">
        <v>230</v>
      </c>
    </row>
    <row r="217" s="14" customFormat="1">
      <c r="A217" s="14"/>
      <c r="B217" s="253"/>
      <c r="C217" s="254"/>
      <c r="D217" s="243" t="s">
        <v>239</v>
      </c>
      <c r="E217" s="255" t="s">
        <v>1</v>
      </c>
      <c r="F217" s="256" t="s">
        <v>242</v>
      </c>
      <c r="G217" s="254"/>
      <c r="H217" s="257">
        <v>15.576000000000001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239</v>
      </c>
      <c r="AU217" s="263" t="s">
        <v>85</v>
      </c>
      <c r="AV217" s="14" t="s">
        <v>237</v>
      </c>
      <c r="AW217" s="14" t="s">
        <v>32</v>
      </c>
      <c r="AX217" s="14" t="s">
        <v>83</v>
      </c>
      <c r="AY217" s="263" t="s">
        <v>230</v>
      </c>
    </row>
    <row r="218" s="2" customFormat="1" ht="37.8" customHeight="1">
      <c r="A218" s="39"/>
      <c r="B218" s="40"/>
      <c r="C218" s="228" t="s">
        <v>357</v>
      </c>
      <c r="D218" s="228" t="s">
        <v>232</v>
      </c>
      <c r="E218" s="229" t="s">
        <v>358</v>
      </c>
      <c r="F218" s="230" t="s">
        <v>359</v>
      </c>
      <c r="G218" s="231" t="s">
        <v>305</v>
      </c>
      <c r="H218" s="232">
        <v>108.18600000000001</v>
      </c>
      <c r="I218" s="233"/>
      <c r="J218" s="234">
        <f>ROUND(I218*H218,2)</f>
        <v>0</v>
      </c>
      <c r="K218" s="230" t="s">
        <v>236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0.50100999999999996</v>
      </c>
      <c r="R218" s="237">
        <f>Q218*H218</f>
        <v>54.202267859999999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237</v>
      </c>
      <c r="AT218" s="239" t="s">
        <v>232</v>
      </c>
      <c r="AU218" s="239" t="s">
        <v>85</v>
      </c>
      <c r="AY218" s="18" t="s">
        <v>230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237</v>
      </c>
      <c r="BM218" s="239" t="s">
        <v>360</v>
      </c>
    </row>
    <row r="219" s="13" customFormat="1">
      <c r="A219" s="13"/>
      <c r="B219" s="241"/>
      <c r="C219" s="242"/>
      <c r="D219" s="243" t="s">
        <v>239</v>
      </c>
      <c r="E219" s="244" t="s">
        <v>1</v>
      </c>
      <c r="F219" s="245" t="s">
        <v>361</v>
      </c>
      <c r="G219" s="242"/>
      <c r="H219" s="246">
        <v>108.18600000000001</v>
      </c>
      <c r="I219" s="247"/>
      <c r="J219" s="242"/>
      <c r="K219" s="242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239</v>
      </c>
      <c r="AU219" s="252" t="s">
        <v>85</v>
      </c>
      <c r="AV219" s="13" t="s">
        <v>85</v>
      </c>
      <c r="AW219" s="13" t="s">
        <v>32</v>
      </c>
      <c r="AX219" s="13" t="s">
        <v>83</v>
      </c>
      <c r="AY219" s="252" t="s">
        <v>230</v>
      </c>
    </row>
    <row r="220" s="2" customFormat="1" ht="16.5" customHeight="1">
      <c r="A220" s="39"/>
      <c r="B220" s="40"/>
      <c r="C220" s="228" t="s">
        <v>362</v>
      </c>
      <c r="D220" s="228" t="s">
        <v>232</v>
      </c>
      <c r="E220" s="229" t="s">
        <v>363</v>
      </c>
      <c r="F220" s="230" t="s">
        <v>364</v>
      </c>
      <c r="G220" s="231" t="s">
        <v>265</v>
      </c>
      <c r="H220" s="232">
        <v>1.722</v>
      </c>
      <c r="I220" s="233"/>
      <c r="J220" s="234">
        <f>ROUND(I220*H220,2)</f>
        <v>0</v>
      </c>
      <c r="K220" s="230" t="s">
        <v>236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1.04922</v>
      </c>
      <c r="R220" s="237">
        <f>Q220*H220</f>
        <v>1.80675684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237</v>
      </c>
      <c r="AT220" s="239" t="s">
        <v>232</v>
      </c>
      <c r="AU220" s="239" t="s">
        <v>85</v>
      </c>
      <c r="AY220" s="18" t="s">
        <v>230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237</v>
      </c>
      <c r="BM220" s="239" t="s">
        <v>365</v>
      </c>
    </row>
    <row r="221" s="13" customFormat="1">
      <c r="A221" s="13"/>
      <c r="B221" s="241"/>
      <c r="C221" s="242"/>
      <c r="D221" s="243" t="s">
        <v>239</v>
      </c>
      <c r="E221" s="244" t="s">
        <v>1</v>
      </c>
      <c r="F221" s="245" t="s">
        <v>366</v>
      </c>
      <c r="G221" s="242"/>
      <c r="H221" s="246">
        <v>1.722</v>
      </c>
      <c r="I221" s="247"/>
      <c r="J221" s="242"/>
      <c r="K221" s="242"/>
      <c r="L221" s="248"/>
      <c r="M221" s="249"/>
      <c r="N221" s="250"/>
      <c r="O221" s="250"/>
      <c r="P221" s="250"/>
      <c r="Q221" s="250"/>
      <c r="R221" s="250"/>
      <c r="S221" s="250"/>
      <c r="T221" s="25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2" t="s">
        <v>239</v>
      </c>
      <c r="AU221" s="252" t="s">
        <v>85</v>
      </c>
      <c r="AV221" s="13" t="s">
        <v>85</v>
      </c>
      <c r="AW221" s="13" t="s">
        <v>32</v>
      </c>
      <c r="AX221" s="13" t="s">
        <v>83</v>
      </c>
      <c r="AY221" s="252" t="s">
        <v>230</v>
      </c>
    </row>
    <row r="222" s="2" customFormat="1" ht="21.75" customHeight="1">
      <c r="A222" s="39"/>
      <c r="B222" s="40"/>
      <c r="C222" s="228" t="s">
        <v>367</v>
      </c>
      <c r="D222" s="228" t="s">
        <v>232</v>
      </c>
      <c r="E222" s="229" t="s">
        <v>368</v>
      </c>
      <c r="F222" s="230" t="s">
        <v>369</v>
      </c>
      <c r="G222" s="231" t="s">
        <v>370</v>
      </c>
      <c r="H222" s="232">
        <v>29</v>
      </c>
      <c r="I222" s="233"/>
      <c r="J222" s="234">
        <f>ROUND(I222*H222,2)</f>
        <v>0</v>
      </c>
      <c r="K222" s="230" t="s">
        <v>236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0.017940000000000001</v>
      </c>
      <c r="R222" s="237">
        <f>Q222*H222</f>
        <v>0.52026000000000006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237</v>
      </c>
      <c r="AT222" s="239" t="s">
        <v>232</v>
      </c>
      <c r="AU222" s="239" t="s">
        <v>85</v>
      </c>
      <c r="AY222" s="18" t="s">
        <v>230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237</v>
      </c>
      <c r="BM222" s="239" t="s">
        <v>371</v>
      </c>
    </row>
    <row r="223" s="13" customFormat="1">
      <c r="A223" s="13"/>
      <c r="B223" s="241"/>
      <c r="C223" s="242"/>
      <c r="D223" s="243" t="s">
        <v>239</v>
      </c>
      <c r="E223" s="244" t="s">
        <v>1</v>
      </c>
      <c r="F223" s="245" t="s">
        <v>372</v>
      </c>
      <c r="G223" s="242"/>
      <c r="H223" s="246">
        <v>9</v>
      </c>
      <c r="I223" s="247"/>
      <c r="J223" s="242"/>
      <c r="K223" s="242"/>
      <c r="L223" s="248"/>
      <c r="M223" s="249"/>
      <c r="N223" s="250"/>
      <c r="O223" s="250"/>
      <c r="P223" s="250"/>
      <c r="Q223" s="250"/>
      <c r="R223" s="250"/>
      <c r="S223" s="250"/>
      <c r="T223" s="25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2" t="s">
        <v>239</v>
      </c>
      <c r="AU223" s="252" t="s">
        <v>85</v>
      </c>
      <c r="AV223" s="13" t="s">
        <v>85</v>
      </c>
      <c r="AW223" s="13" t="s">
        <v>32</v>
      </c>
      <c r="AX223" s="13" t="s">
        <v>76</v>
      </c>
      <c r="AY223" s="252" t="s">
        <v>230</v>
      </c>
    </row>
    <row r="224" s="13" customFormat="1">
      <c r="A224" s="13"/>
      <c r="B224" s="241"/>
      <c r="C224" s="242"/>
      <c r="D224" s="243" t="s">
        <v>239</v>
      </c>
      <c r="E224" s="244" t="s">
        <v>1</v>
      </c>
      <c r="F224" s="245" t="s">
        <v>373</v>
      </c>
      <c r="G224" s="242"/>
      <c r="H224" s="246">
        <v>4</v>
      </c>
      <c r="I224" s="247"/>
      <c r="J224" s="242"/>
      <c r="K224" s="242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239</v>
      </c>
      <c r="AU224" s="252" t="s">
        <v>85</v>
      </c>
      <c r="AV224" s="13" t="s">
        <v>85</v>
      </c>
      <c r="AW224" s="13" t="s">
        <v>32</v>
      </c>
      <c r="AX224" s="13" t="s">
        <v>76</v>
      </c>
      <c r="AY224" s="252" t="s">
        <v>230</v>
      </c>
    </row>
    <row r="225" s="13" customFormat="1">
      <c r="A225" s="13"/>
      <c r="B225" s="241"/>
      <c r="C225" s="242"/>
      <c r="D225" s="243" t="s">
        <v>239</v>
      </c>
      <c r="E225" s="244" t="s">
        <v>1</v>
      </c>
      <c r="F225" s="245" t="s">
        <v>374</v>
      </c>
      <c r="G225" s="242"/>
      <c r="H225" s="246">
        <v>7</v>
      </c>
      <c r="I225" s="247"/>
      <c r="J225" s="242"/>
      <c r="K225" s="242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239</v>
      </c>
      <c r="AU225" s="252" t="s">
        <v>85</v>
      </c>
      <c r="AV225" s="13" t="s">
        <v>85</v>
      </c>
      <c r="AW225" s="13" t="s">
        <v>32</v>
      </c>
      <c r="AX225" s="13" t="s">
        <v>76</v>
      </c>
      <c r="AY225" s="252" t="s">
        <v>230</v>
      </c>
    </row>
    <row r="226" s="13" customFormat="1">
      <c r="A226" s="13"/>
      <c r="B226" s="241"/>
      <c r="C226" s="242"/>
      <c r="D226" s="243" t="s">
        <v>239</v>
      </c>
      <c r="E226" s="244" t="s">
        <v>1</v>
      </c>
      <c r="F226" s="245" t="s">
        <v>375</v>
      </c>
      <c r="G226" s="242"/>
      <c r="H226" s="246">
        <v>7</v>
      </c>
      <c r="I226" s="247"/>
      <c r="J226" s="242"/>
      <c r="K226" s="242"/>
      <c r="L226" s="248"/>
      <c r="M226" s="249"/>
      <c r="N226" s="250"/>
      <c r="O226" s="250"/>
      <c r="P226" s="250"/>
      <c r="Q226" s="250"/>
      <c r="R226" s="250"/>
      <c r="S226" s="250"/>
      <c r="T226" s="25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2" t="s">
        <v>239</v>
      </c>
      <c r="AU226" s="252" t="s">
        <v>85</v>
      </c>
      <c r="AV226" s="13" t="s">
        <v>85</v>
      </c>
      <c r="AW226" s="13" t="s">
        <v>32</v>
      </c>
      <c r="AX226" s="13" t="s">
        <v>76</v>
      </c>
      <c r="AY226" s="252" t="s">
        <v>230</v>
      </c>
    </row>
    <row r="227" s="13" customFormat="1">
      <c r="A227" s="13"/>
      <c r="B227" s="241"/>
      <c r="C227" s="242"/>
      <c r="D227" s="243" t="s">
        <v>239</v>
      </c>
      <c r="E227" s="244" t="s">
        <v>1</v>
      </c>
      <c r="F227" s="245" t="s">
        <v>376</v>
      </c>
      <c r="G227" s="242"/>
      <c r="H227" s="246">
        <v>2</v>
      </c>
      <c r="I227" s="247"/>
      <c r="J227" s="242"/>
      <c r="K227" s="242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239</v>
      </c>
      <c r="AU227" s="252" t="s">
        <v>85</v>
      </c>
      <c r="AV227" s="13" t="s">
        <v>85</v>
      </c>
      <c r="AW227" s="13" t="s">
        <v>32</v>
      </c>
      <c r="AX227" s="13" t="s">
        <v>76</v>
      </c>
      <c r="AY227" s="252" t="s">
        <v>230</v>
      </c>
    </row>
    <row r="228" s="14" customFormat="1">
      <c r="A228" s="14"/>
      <c r="B228" s="253"/>
      <c r="C228" s="254"/>
      <c r="D228" s="243" t="s">
        <v>239</v>
      </c>
      <c r="E228" s="255" t="s">
        <v>1</v>
      </c>
      <c r="F228" s="256" t="s">
        <v>242</v>
      </c>
      <c r="G228" s="254"/>
      <c r="H228" s="257">
        <v>29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239</v>
      </c>
      <c r="AU228" s="263" t="s">
        <v>85</v>
      </c>
      <c r="AV228" s="14" t="s">
        <v>237</v>
      </c>
      <c r="AW228" s="14" t="s">
        <v>32</v>
      </c>
      <c r="AX228" s="14" t="s">
        <v>83</v>
      </c>
      <c r="AY228" s="263" t="s">
        <v>230</v>
      </c>
    </row>
    <row r="229" s="2" customFormat="1" ht="21.75" customHeight="1">
      <c r="A229" s="39"/>
      <c r="B229" s="40"/>
      <c r="C229" s="228" t="s">
        <v>377</v>
      </c>
      <c r="D229" s="228" t="s">
        <v>232</v>
      </c>
      <c r="E229" s="229" t="s">
        <v>378</v>
      </c>
      <c r="F229" s="230" t="s">
        <v>379</v>
      </c>
      <c r="G229" s="231" t="s">
        <v>370</v>
      </c>
      <c r="H229" s="232">
        <v>1</v>
      </c>
      <c r="I229" s="233"/>
      <c r="J229" s="234">
        <f>ROUND(I229*H229,2)</f>
        <v>0</v>
      </c>
      <c r="K229" s="230" t="s">
        <v>236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0.022780000000000002</v>
      </c>
      <c r="R229" s="237">
        <f>Q229*H229</f>
        <v>0.022780000000000002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237</v>
      </c>
      <c r="AT229" s="239" t="s">
        <v>232</v>
      </c>
      <c r="AU229" s="239" t="s">
        <v>85</v>
      </c>
      <c r="AY229" s="18" t="s">
        <v>230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237</v>
      </c>
      <c r="BM229" s="239" t="s">
        <v>380</v>
      </c>
    </row>
    <row r="230" s="13" customFormat="1">
      <c r="A230" s="13"/>
      <c r="B230" s="241"/>
      <c r="C230" s="242"/>
      <c r="D230" s="243" t="s">
        <v>239</v>
      </c>
      <c r="E230" s="244" t="s">
        <v>1</v>
      </c>
      <c r="F230" s="245" t="s">
        <v>381</v>
      </c>
      <c r="G230" s="242"/>
      <c r="H230" s="246">
        <v>1</v>
      </c>
      <c r="I230" s="247"/>
      <c r="J230" s="242"/>
      <c r="K230" s="242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239</v>
      </c>
      <c r="AU230" s="252" t="s">
        <v>85</v>
      </c>
      <c r="AV230" s="13" t="s">
        <v>85</v>
      </c>
      <c r="AW230" s="13" t="s">
        <v>32</v>
      </c>
      <c r="AX230" s="13" t="s">
        <v>83</v>
      </c>
      <c r="AY230" s="252" t="s">
        <v>230</v>
      </c>
    </row>
    <row r="231" s="2" customFormat="1" ht="21.75" customHeight="1">
      <c r="A231" s="39"/>
      <c r="B231" s="40"/>
      <c r="C231" s="228" t="s">
        <v>382</v>
      </c>
      <c r="D231" s="228" t="s">
        <v>232</v>
      </c>
      <c r="E231" s="229" t="s">
        <v>383</v>
      </c>
      <c r="F231" s="230" t="s">
        <v>384</v>
      </c>
      <c r="G231" s="231" t="s">
        <v>370</v>
      </c>
      <c r="H231" s="232">
        <v>10</v>
      </c>
      <c r="I231" s="233"/>
      <c r="J231" s="234">
        <f>ROUND(I231*H231,2)</f>
        <v>0</v>
      </c>
      <c r="K231" s="230" t="s">
        <v>236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0.031320000000000001</v>
      </c>
      <c r="R231" s="237">
        <f>Q231*H231</f>
        <v>0.31320000000000003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237</v>
      </c>
      <c r="AT231" s="239" t="s">
        <v>232</v>
      </c>
      <c r="AU231" s="239" t="s">
        <v>85</v>
      </c>
      <c r="AY231" s="18" t="s">
        <v>230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237</v>
      </c>
      <c r="BM231" s="239" t="s">
        <v>385</v>
      </c>
    </row>
    <row r="232" s="13" customFormat="1">
      <c r="A232" s="13"/>
      <c r="B232" s="241"/>
      <c r="C232" s="242"/>
      <c r="D232" s="243" t="s">
        <v>239</v>
      </c>
      <c r="E232" s="244" t="s">
        <v>1</v>
      </c>
      <c r="F232" s="245" t="s">
        <v>386</v>
      </c>
      <c r="G232" s="242"/>
      <c r="H232" s="246">
        <v>5</v>
      </c>
      <c r="I232" s="247"/>
      <c r="J232" s="242"/>
      <c r="K232" s="242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239</v>
      </c>
      <c r="AU232" s="252" t="s">
        <v>85</v>
      </c>
      <c r="AV232" s="13" t="s">
        <v>85</v>
      </c>
      <c r="AW232" s="13" t="s">
        <v>32</v>
      </c>
      <c r="AX232" s="13" t="s">
        <v>76</v>
      </c>
      <c r="AY232" s="252" t="s">
        <v>230</v>
      </c>
    </row>
    <row r="233" s="13" customFormat="1">
      <c r="A233" s="13"/>
      <c r="B233" s="241"/>
      <c r="C233" s="242"/>
      <c r="D233" s="243" t="s">
        <v>239</v>
      </c>
      <c r="E233" s="244" t="s">
        <v>1</v>
      </c>
      <c r="F233" s="245" t="s">
        <v>387</v>
      </c>
      <c r="G233" s="242"/>
      <c r="H233" s="246">
        <v>5</v>
      </c>
      <c r="I233" s="247"/>
      <c r="J233" s="242"/>
      <c r="K233" s="242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239</v>
      </c>
      <c r="AU233" s="252" t="s">
        <v>85</v>
      </c>
      <c r="AV233" s="13" t="s">
        <v>85</v>
      </c>
      <c r="AW233" s="13" t="s">
        <v>32</v>
      </c>
      <c r="AX233" s="13" t="s">
        <v>76</v>
      </c>
      <c r="AY233" s="252" t="s">
        <v>230</v>
      </c>
    </row>
    <row r="234" s="14" customFormat="1">
      <c r="A234" s="14"/>
      <c r="B234" s="253"/>
      <c r="C234" s="254"/>
      <c r="D234" s="243" t="s">
        <v>239</v>
      </c>
      <c r="E234" s="255" t="s">
        <v>1</v>
      </c>
      <c r="F234" s="256" t="s">
        <v>242</v>
      </c>
      <c r="G234" s="254"/>
      <c r="H234" s="257">
        <v>10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239</v>
      </c>
      <c r="AU234" s="263" t="s">
        <v>85</v>
      </c>
      <c r="AV234" s="14" t="s">
        <v>237</v>
      </c>
      <c r="AW234" s="14" t="s">
        <v>32</v>
      </c>
      <c r="AX234" s="14" t="s">
        <v>83</v>
      </c>
      <c r="AY234" s="263" t="s">
        <v>230</v>
      </c>
    </row>
    <row r="235" s="2" customFormat="1" ht="21.75" customHeight="1">
      <c r="A235" s="39"/>
      <c r="B235" s="40"/>
      <c r="C235" s="228" t="s">
        <v>388</v>
      </c>
      <c r="D235" s="228" t="s">
        <v>232</v>
      </c>
      <c r="E235" s="229" t="s">
        <v>389</v>
      </c>
      <c r="F235" s="230" t="s">
        <v>390</v>
      </c>
      <c r="G235" s="231" t="s">
        <v>370</v>
      </c>
      <c r="H235" s="232">
        <v>10</v>
      </c>
      <c r="I235" s="233"/>
      <c r="J235" s="234">
        <f>ROUND(I235*H235,2)</f>
        <v>0</v>
      </c>
      <c r="K235" s="230" t="s">
        <v>236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0.040550000000000003</v>
      </c>
      <c r="R235" s="237">
        <f>Q235*H235</f>
        <v>0.40550000000000003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237</v>
      </c>
      <c r="AT235" s="239" t="s">
        <v>232</v>
      </c>
      <c r="AU235" s="239" t="s">
        <v>85</v>
      </c>
      <c r="AY235" s="18" t="s">
        <v>230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237</v>
      </c>
      <c r="BM235" s="239" t="s">
        <v>391</v>
      </c>
    </row>
    <row r="236" s="13" customFormat="1">
      <c r="A236" s="13"/>
      <c r="B236" s="241"/>
      <c r="C236" s="242"/>
      <c r="D236" s="243" t="s">
        <v>239</v>
      </c>
      <c r="E236" s="244" t="s">
        <v>1</v>
      </c>
      <c r="F236" s="245" t="s">
        <v>386</v>
      </c>
      <c r="G236" s="242"/>
      <c r="H236" s="246">
        <v>5</v>
      </c>
      <c r="I236" s="247"/>
      <c r="J236" s="242"/>
      <c r="K236" s="242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239</v>
      </c>
      <c r="AU236" s="252" t="s">
        <v>85</v>
      </c>
      <c r="AV236" s="13" t="s">
        <v>85</v>
      </c>
      <c r="AW236" s="13" t="s">
        <v>32</v>
      </c>
      <c r="AX236" s="13" t="s">
        <v>76</v>
      </c>
      <c r="AY236" s="252" t="s">
        <v>230</v>
      </c>
    </row>
    <row r="237" s="13" customFormat="1">
      <c r="A237" s="13"/>
      <c r="B237" s="241"/>
      <c r="C237" s="242"/>
      <c r="D237" s="243" t="s">
        <v>239</v>
      </c>
      <c r="E237" s="244" t="s">
        <v>1</v>
      </c>
      <c r="F237" s="245" t="s">
        <v>387</v>
      </c>
      <c r="G237" s="242"/>
      <c r="H237" s="246">
        <v>5</v>
      </c>
      <c r="I237" s="247"/>
      <c r="J237" s="242"/>
      <c r="K237" s="242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239</v>
      </c>
      <c r="AU237" s="252" t="s">
        <v>85</v>
      </c>
      <c r="AV237" s="13" t="s">
        <v>85</v>
      </c>
      <c r="AW237" s="13" t="s">
        <v>32</v>
      </c>
      <c r="AX237" s="13" t="s">
        <v>76</v>
      </c>
      <c r="AY237" s="252" t="s">
        <v>230</v>
      </c>
    </row>
    <row r="238" s="14" customFormat="1">
      <c r="A238" s="14"/>
      <c r="B238" s="253"/>
      <c r="C238" s="254"/>
      <c r="D238" s="243" t="s">
        <v>239</v>
      </c>
      <c r="E238" s="255" t="s">
        <v>1</v>
      </c>
      <c r="F238" s="256" t="s">
        <v>242</v>
      </c>
      <c r="G238" s="254"/>
      <c r="H238" s="257">
        <v>10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239</v>
      </c>
      <c r="AU238" s="263" t="s">
        <v>85</v>
      </c>
      <c r="AV238" s="14" t="s">
        <v>237</v>
      </c>
      <c r="AW238" s="14" t="s">
        <v>32</v>
      </c>
      <c r="AX238" s="14" t="s">
        <v>83</v>
      </c>
      <c r="AY238" s="263" t="s">
        <v>230</v>
      </c>
    </row>
    <row r="239" s="2" customFormat="1" ht="21.75" customHeight="1">
      <c r="A239" s="39"/>
      <c r="B239" s="40"/>
      <c r="C239" s="228" t="s">
        <v>392</v>
      </c>
      <c r="D239" s="228" t="s">
        <v>232</v>
      </c>
      <c r="E239" s="229" t="s">
        <v>393</v>
      </c>
      <c r="F239" s="230" t="s">
        <v>394</v>
      </c>
      <c r="G239" s="231" t="s">
        <v>370</v>
      </c>
      <c r="H239" s="232">
        <v>17</v>
      </c>
      <c r="I239" s="233"/>
      <c r="J239" s="234">
        <f>ROUND(I239*H239,2)</f>
        <v>0</v>
      </c>
      <c r="K239" s="230" t="s">
        <v>236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0.021260000000000001</v>
      </c>
      <c r="R239" s="237">
        <f>Q239*H239</f>
        <v>0.36142000000000002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237</v>
      </c>
      <c r="AT239" s="239" t="s">
        <v>232</v>
      </c>
      <c r="AU239" s="239" t="s">
        <v>85</v>
      </c>
      <c r="AY239" s="18" t="s">
        <v>230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237</v>
      </c>
      <c r="BM239" s="239" t="s">
        <v>395</v>
      </c>
    </row>
    <row r="240" s="13" customFormat="1">
      <c r="A240" s="13"/>
      <c r="B240" s="241"/>
      <c r="C240" s="242"/>
      <c r="D240" s="243" t="s">
        <v>239</v>
      </c>
      <c r="E240" s="244" t="s">
        <v>1</v>
      </c>
      <c r="F240" s="245" t="s">
        <v>396</v>
      </c>
      <c r="G240" s="242"/>
      <c r="H240" s="246">
        <v>4</v>
      </c>
      <c r="I240" s="247"/>
      <c r="J240" s="242"/>
      <c r="K240" s="242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239</v>
      </c>
      <c r="AU240" s="252" t="s">
        <v>85</v>
      </c>
      <c r="AV240" s="13" t="s">
        <v>85</v>
      </c>
      <c r="AW240" s="13" t="s">
        <v>32</v>
      </c>
      <c r="AX240" s="13" t="s">
        <v>76</v>
      </c>
      <c r="AY240" s="252" t="s">
        <v>230</v>
      </c>
    </row>
    <row r="241" s="13" customFormat="1">
      <c r="A241" s="13"/>
      <c r="B241" s="241"/>
      <c r="C241" s="242"/>
      <c r="D241" s="243" t="s">
        <v>239</v>
      </c>
      <c r="E241" s="244" t="s">
        <v>1</v>
      </c>
      <c r="F241" s="245" t="s">
        <v>397</v>
      </c>
      <c r="G241" s="242"/>
      <c r="H241" s="246">
        <v>3</v>
      </c>
      <c r="I241" s="247"/>
      <c r="J241" s="242"/>
      <c r="K241" s="242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239</v>
      </c>
      <c r="AU241" s="252" t="s">
        <v>85</v>
      </c>
      <c r="AV241" s="13" t="s">
        <v>85</v>
      </c>
      <c r="AW241" s="13" t="s">
        <v>32</v>
      </c>
      <c r="AX241" s="13" t="s">
        <v>76</v>
      </c>
      <c r="AY241" s="252" t="s">
        <v>230</v>
      </c>
    </row>
    <row r="242" s="13" customFormat="1">
      <c r="A242" s="13"/>
      <c r="B242" s="241"/>
      <c r="C242" s="242"/>
      <c r="D242" s="243" t="s">
        <v>239</v>
      </c>
      <c r="E242" s="244" t="s">
        <v>1</v>
      </c>
      <c r="F242" s="245" t="s">
        <v>398</v>
      </c>
      <c r="G242" s="242"/>
      <c r="H242" s="246">
        <v>3</v>
      </c>
      <c r="I242" s="247"/>
      <c r="J242" s="242"/>
      <c r="K242" s="242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239</v>
      </c>
      <c r="AU242" s="252" t="s">
        <v>85</v>
      </c>
      <c r="AV242" s="13" t="s">
        <v>85</v>
      </c>
      <c r="AW242" s="13" t="s">
        <v>32</v>
      </c>
      <c r="AX242" s="13" t="s">
        <v>76</v>
      </c>
      <c r="AY242" s="252" t="s">
        <v>230</v>
      </c>
    </row>
    <row r="243" s="13" customFormat="1">
      <c r="A243" s="13"/>
      <c r="B243" s="241"/>
      <c r="C243" s="242"/>
      <c r="D243" s="243" t="s">
        <v>239</v>
      </c>
      <c r="E243" s="244" t="s">
        <v>1</v>
      </c>
      <c r="F243" s="245" t="s">
        <v>399</v>
      </c>
      <c r="G243" s="242"/>
      <c r="H243" s="246">
        <v>3</v>
      </c>
      <c r="I243" s="247"/>
      <c r="J243" s="242"/>
      <c r="K243" s="242"/>
      <c r="L243" s="248"/>
      <c r="M243" s="249"/>
      <c r="N243" s="250"/>
      <c r="O243" s="250"/>
      <c r="P243" s="250"/>
      <c r="Q243" s="250"/>
      <c r="R243" s="250"/>
      <c r="S243" s="250"/>
      <c r="T243" s="25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2" t="s">
        <v>239</v>
      </c>
      <c r="AU243" s="252" t="s">
        <v>85</v>
      </c>
      <c r="AV243" s="13" t="s">
        <v>85</v>
      </c>
      <c r="AW243" s="13" t="s">
        <v>32</v>
      </c>
      <c r="AX243" s="13" t="s">
        <v>76</v>
      </c>
      <c r="AY243" s="252" t="s">
        <v>230</v>
      </c>
    </row>
    <row r="244" s="13" customFormat="1">
      <c r="A244" s="13"/>
      <c r="B244" s="241"/>
      <c r="C244" s="242"/>
      <c r="D244" s="243" t="s">
        <v>239</v>
      </c>
      <c r="E244" s="244" t="s">
        <v>1</v>
      </c>
      <c r="F244" s="245" t="s">
        <v>400</v>
      </c>
      <c r="G244" s="242"/>
      <c r="H244" s="246">
        <v>4</v>
      </c>
      <c r="I244" s="247"/>
      <c r="J244" s="242"/>
      <c r="K244" s="242"/>
      <c r="L244" s="248"/>
      <c r="M244" s="249"/>
      <c r="N244" s="250"/>
      <c r="O244" s="250"/>
      <c r="P244" s="250"/>
      <c r="Q244" s="250"/>
      <c r="R244" s="250"/>
      <c r="S244" s="250"/>
      <c r="T244" s="25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2" t="s">
        <v>239</v>
      </c>
      <c r="AU244" s="252" t="s">
        <v>85</v>
      </c>
      <c r="AV244" s="13" t="s">
        <v>85</v>
      </c>
      <c r="AW244" s="13" t="s">
        <v>32</v>
      </c>
      <c r="AX244" s="13" t="s">
        <v>76</v>
      </c>
      <c r="AY244" s="252" t="s">
        <v>230</v>
      </c>
    </row>
    <row r="245" s="14" customFormat="1">
      <c r="A245" s="14"/>
      <c r="B245" s="253"/>
      <c r="C245" s="254"/>
      <c r="D245" s="243" t="s">
        <v>239</v>
      </c>
      <c r="E245" s="255" t="s">
        <v>1</v>
      </c>
      <c r="F245" s="256" t="s">
        <v>242</v>
      </c>
      <c r="G245" s="254"/>
      <c r="H245" s="257">
        <v>17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239</v>
      </c>
      <c r="AU245" s="263" t="s">
        <v>85</v>
      </c>
      <c r="AV245" s="14" t="s">
        <v>237</v>
      </c>
      <c r="AW245" s="14" t="s">
        <v>32</v>
      </c>
      <c r="AX245" s="14" t="s">
        <v>83</v>
      </c>
      <c r="AY245" s="263" t="s">
        <v>230</v>
      </c>
    </row>
    <row r="246" s="2" customFormat="1" ht="21.75" customHeight="1">
      <c r="A246" s="39"/>
      <c r="B246" s="40"/>
      <c r="C246" s="228" t="s">
        <v>401</v>
      </c>
      <c r="D246" s="228" t="s">
        <v>232</v>
      </c>
      <c r="E246" s="229" t="s">
        <v>402</v>
      </c>
      <c r="F246" s="230" t="s">
        <v>403</v>
      </c>
      <c r="G246" s="231" t="s">
        <v>370</v>
      </c>
      <c r="H246" s="232">
        <v>20</v>
      </c>
      <c r="I246" s="233"/>
      <c r="J246" s="234">
        <f>ROUND(I246*H246,2)</f>
        <v>0</v>
      </c>
      <c r="K246" s="230" t="s">
        <v>236</v>
      </c>
      <c r="L246" s="45"/>
      <c r="M246" s="235" t="s">
        <v>1</v>
      </c>
      <c r="N246" s="236" t="s">
        <v>41</v>
      </c>
      <c r="O246" s="92"/>
      <c r="P246" s="237">
        <f>O246*H246</f>
        <v>0</v>
      </c>
      <c r="Q246" s="237">
        <v>0.026929999999999999</v>
      </c>
      <c r="R246" s="237">
        <f>Q246*H246</f>
        <v>0.53859999999999997</v>
      </c>
      <c r="S246" s="237">
        <v>0</v>
      </c>
      <c r="T246" s="238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237</v>
      </c>
      <c r="AT246" s="239" t="s">
        <v>232</v>
      </c>
      <c r="AU246" s="239" t="s">
        <v>85</v>
      </c>
      <c r="AY246" s="18" t="s">
        <v>230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237</v>
      </c>
      <c r="BM246" s="239" t="s">
        <v>404</v>
      </c>
    </row>
    <row r="247" s="13" customFormat="1">
      <c r="A247" s="13"/>
      <c r="B247" s="241"/>
      <c r="C247" s="242"/>
      <c r="D247" s="243" t="s">
        <v>239</v>
      </c>
      <c r="E247" s="244" t="s">
        <v>1</v>
      </c>
      <c r="F247" s="245" t="s">
        <v>405</v>
      </c>
      <c r="G247" s="242"/>
      <c r="H247" s="246">
        <v>3</v>
      </c>
      <c r="I247" s="247"/>
      <c r="J247" s="242"/>
      <c r="K247" s="242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239</v>
      </c>
      <c r="AU247" s="252" t="s">
        <v>85</v>
      </c>
      <c r="AV247" s="13" t="s">
        <v>85</v>
      </c>
      <c r="AW247" s="13" t="s">
        <v>32</v>
      </c>
      <c r="AX247" s="13" t="s">
        <v>76</v>
      </c>
      <c r="AY247" s="252" t="s">
        <v>230</v>
      </c>
    </row>
    <row r="248" s="13" customFormat="1">
      <c r="A248" s="13"/>
      <c r="B248" s="241"/>
      <c r="C248" s="242"/>
      <c r="D248" s="243" t="s">
        <v>239</v>
      </c>
      <c r="E248" s="244" t="s">
        <v>1</v>
      </c>
      <c r="F248" s="245" t="s">
        <v>406</v>
      </c>
      <c r="G248" s="242"/>
      <c r="H248" s="246">
        <v>5</v>
      </c>
      <c r="I248" s="247"/>
      <c r="J248" s="242"/>
      <c r="K248" s="242"/>
      <c r="L248" s="248"/>
      <c r="M248" s="249"/>
      <c r="N248" s="250"/>
      <c r="O248" s="250"/>
      <c r="P248" s="250"/>
      <c r="Q248" s="250"/>
      <c r="R248" s="250"/>
      <c r="S248" s="250"/>
      <c r="T248" s="25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2" t="s">
        <v>239</v>
      </c>
      <c r="AU248" s="252" t="s">
        <v>85</v>
      </c>
      <c r="AV248" s="13" t="s">
        <v>85</v>
      </c>
      <c r="AW248" s="13" t="s">
        <v>32</v>
      </c>
      <c r="AX248" s="13" t="s">
        <v>76</v>
      </c>
      <c r="AY248" s="252" t="s">
        <v>230</v>
      </c>
    </row>
    <row r="249" s="13" customFormat="1">
      <c r="A249" s="13"/>
      <c r="B249" s="241"/>
      <c r="C249" s="242"/>
      <c r="D249" s="243" t="s">
        <v>239</v>
      </c>
      <c r="E249" s="244" t="s">
        <v>1</v>
      </c>
      <c r="F249" s="245" t="s">
        <v>407</v>
      </c>
      <c r="G249" s="242"/>
      <c r="H249" s="246">
        <v>4</v>
      </c>
      <c r="I249" s="247"/>
      <c r="J249" s="242"/>
      <c r="K249" s="242"/>
      <c r="L249" s="248"/>
      <c r="M249" s="249"/>
      <c r="N249" s="250"/>
      <c r="O249" s="250"/>
      <c r="P249" s="250"/>
      <c r="Q249" s="250"/>
      <c r="R249" s="250"/>
      <c r="S249" s="250"/>
      <c r="T249" s="25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2" t="s">
        <v>239</v>
      </c>
      <c r="AU249" s="252" t="s">
        <v>85</v>
      </c>
      <c r="AV249" s="13" t="s">
        <v>85</v>
      </c>
      <c r="AW249" s="13" t="s">
        <v>32</v>
      </c>
      <c r="AX249" s="13" t="s">
        <v>76</v>
      </c>
      <c r="AY249" s="252" t="s">
        <v>230</v>
      </c>
    </row>
    <row r="250" s="13" customFormat="1">
      <c r="A250" s="13"/>
      <c r="B250" s="241"/>
      <c r="C250" s="242"/>
      <c r="D250" s="243" t="s">
        <v>239</v>
      </c>
      <c r="E250" s="244" t="s">
        <v>1</v>
      </c>
      <c r="F250" s="245" t="s">
        <v>408</v>
      </c>
      <c r="G250" s="242"/>
      <c r="H250" s="246">
        <v>4</v>
      </c>
      <c r="I250" s="247"/>
      <c r="J250" s="242"/>
      <c r="K250" s="242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239</v>
      </c>
      <c r="AU250" s="252" t="s">
        <v>85</v>
      </c>
      <c r="AV250" s="13" t="s">
        <v>85</v>
      </c>
      <c r="AW250" s="13" t="s">
        <v>32</v>
      </c>
      <c r="AX250" s="13" t="s">
        <v>76</v>
      </c>
      <c r="AY250" s="252" t="s">
        <v>230</v>
      </c>
    </row>
    <row r="251" s="13" customFormat="1">
      <c r="A251" s="13"/>
      <c r="B251" s="241"/>
      <c r="C251" s="242"/>
      <c r="D251" s="243" t="s">
        <v>239</v>
      </c>
      <c r="E251" s="244" t="s">
        <v>1</v>
      </c>
      <c r="F251" s="245" t="s">
        <v>400</v>
      </c>
      <c r="G251" s="242"/>
      <c r="H251" s="246">
        <v>4</v>
      </c>
      <c r="I251" s="247"/>
      <c r="J251" s="242"/>
      <c r="K251" s="242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239</v>
      </c>
      <c r="AU251" s="252" t="s">
        <v>85</v>
      </c>
      <c r="AV251" s="13" t="s">
        <v>85</v>
      </c>
      <c r="AW251" s="13" t="s">
        <v>32</v>
      </c>
      <c r="AX251" s="13" t="s">
        <v>76</v>
      </c>
      <c r="AY251" s="252" t="s">
        <v>230</v>
      </c>
    </row>
    <row r="252" s="14" customFormat="1">
      <c r="A252" s="14"/>
      <c r="B252" s="253"/>
      <c r="C252" s="254"/>
      <c r="D252" s="243" t="s">
        <v>239</v>
      </c>
      <c r="E252" s="255" t="s">
        <v>1</v>
      </c>
      <c r="F252" s="256" t="s">
        <v>242</v>
      </c>
      <c r="G252" s="254"/>
      <c r="H252" s="257">
        <v>20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239</v>
      </c>
      <c r="AU252" s="263" t="s">
        <v>85</v>
      </c>
      <c r="AV252" s="14" t="s">
        <v>237</v>
      </c>
      <c r="AW252" s="14" t="s">
        <v>32</v>
      </c>
      <c r="AX252" s="14" t="s">
        <v>83</v>
      </c>
      <c r="AY252" s="263" t="s">
        <v>230</v>
      </c>
    </row>
    <row r="253" s="2" customFormat="1" ht="16.5" customHeight="1">
      <c r="A253" s="39"/>
      <c r="B253" s="40"/>
      <c r="C253" s="228" t="s">
        <v>409</v>
      </c>
      <c r="D253" s="228" t="s">
        <v>232</v>
      </c>
      <c r="E253" s="229" t="s">
        <v>410</v>
      </c>
      <c r="F253" s="230" t="s">
        <v>411</v>
      </c>
      <c r="G253" s="231" t="s">
        <v>235</v>
      </c>
      <c r="H253" s="232">
        <v>0.31</v>
      </c>
      <c r="I253" s="233"/>
      <c r="J253" s="234">
        <f>ROUND(I253*H253,2)</f>
        <v>0</v>
      </c>
      <c r="K253" s="230" t="s">
        <v>236</v>
      </c>
      <c r="L253" s="45"/>
      <c r="M253" s="235" t="s">
        <v>1</v>
      </c>
      <c r="N253" s="236" t="s">
        <v>41</v>
      </c>
      <c r="O253" s="92"/>
      <c r="P253" s="237">
        <f>O253*H253</f>
        <v>0</v>
      </c>
      <c r="Q253" s="237">
        <v>2.5018799999999999</v>
      </c>
      <c r="R253" s="237">
        <f>Q253*H253</f>
        <v>0.77558279999999991</v>
      </c>
      <c r="S253" s="237">
        <v>0</v>
      </c>
      <c r="T253" s="23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9" t="s">
        <v>237</v>
      </c>
      <c r="AT253" s="239" t="s">
        <v>232</v>
      </c>
      <c r="AU253" s="239" t="s">
        <v>85</v>
      </c>
      <c r="AY253" s="18" t="s">
        <v>230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8" t="s">
        <v>83</v>
      </c>
      <c r="BK253" s="240">
        <f>ROUND(I253*H253,2)</f>
        <v>0</v>
      </c>
      <c r="BL253" s="18" t="s">
        <v>237</v>
      </c>
      <c r="BM253" s="239" t="s">
        <v>412</v>
      </c>
    </row>
    <row r="254" s="13" customFormat="1">
      <c r="A254" s="13"/>
      <c r="B254" s="241"/>
      <c r="C254" s="242"/>
      <c r="D254" s="243" t="s">
        <v>239</v>
      </c>
      <c r="E254" s="244" t="s">
        <v>1</v>
      </c>
      <c r="F254" s="245" t="s">
        <v>413</v>
      </c>
      <c r="G254" s="242"/>
      <c r="H254" s="246">
        <v>0.31</v>
      </c>
      <c r="I254" s="247"/>
      <c r="J254" s="242"/>
      <c r="K254" s="242"/>
      <c r="L254" s="248"/>
      <c r="M254" s="249"/>
      <c r="N254" s="250"/>
      <c r="O254" s="250"/>
      <c r="P254" s="250"/>
      <c r="Q254" s="250"/>
      <c r="R254" s="250"/>
      <c r="S254" s="250"/>
      <c r="T254" s="25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2" t="s">
        <v>239</v>
      </c>
      <c r="AU254" s="252" t="s">
        <v>85</v>
      </c>
      <c r="AV254" s="13" t="s">
        <v>85</v>
      </c>
      <c r="AW254" s="13" t="s">
        <v>32</v>
      </c>
      <c r="AX254" s="13" t="s">
        <v>83</v>
      </c>
      <c r="AY254" s="252" t="s">
        <v>230</v>
      </c>
    </row>
    <row r="255" s="2" customFormat="1" ht="16.5" customHeight="1">
      <c r="A255" s="39"/>
      <c r="B255" s="40"/>
      <c r="C255" s="228" t="s">
        <v>414</v>
      </c>
      <c r="D255" s="228" t="s">
        <v>232</v>
      </c>
      <c r="E255" s="229" t="s">
        <v>415</v>
      </c>
      <c r="F255" s="230" t="s">
        <v>416</v>
      </c>
      <c r="G255" s="231" t="s">
        <v>305</v>
      </c>
      <c r="H255" s="232">
        <v>3.1000000000000001</v>
      </c>
      <c r="I255" s="233"/>
      <c r="J255" s="234">
        <f>ROUND(I255*H255,2)</f>
        <v>0</v>
      </c>
      <c r="K255" s="230" t="s">
        <v>236</v>
      </c>
      <c r="L255" s="45"/>
      <c r="M255" s="235" t="s">
        <v>1</v>
      </c>
      <c r="N255" s="236" t="s">
        <v>41</v>
      </c>
      <c r="O255" s="92"/>
      <c r="P255" s="237">
        <f>O255*H255</f>
        <v>0</v>
      </c>
      <c r="Q255" s="237">
        <v>0.01409</v>
      </c>
      <c r="R255" s="237">
        <f>Q255*H255</f>
        <v>0.043679000000000003</v>
      </c>
      <c r="S255" s="237">
        <v>0</v>
      </c>
      <c r="T255" s="23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9" t="s">
        <v>237</v>
      </c>
      <c r="AT255" s="239" t="s">
        <v>232</v>
      </c>
      <c r="AU255" s="239" t="s">
        <v>85</v>
      </c>
      <c r="AY255" s="18" t="s">
        <v>230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8" t="s">
        <v>83</v>
      </c>
      <c r="BK255" s="240">
        <f>ROUND(I255*H255,2)</f>
        <v>0</v>
      </c>
      <c r="BL255" s="18" t="s">
        <v>237</v>
      </c>
      <c r="BM255" s="239" t="s">
        <v>417</v>
      </c>
    </row>
    <row r="256" s="13" customFormat="1">
      <c r="A256" s="13"/>
      <c r="B256" s="241"/>
      <c r="C256" s="242"/>
      <c r="D256" s="243" t="s">
        <v>239</v>
      </c>
      <c r="E256" s="244" t="s">
        <v>1</v>
      </c>
      <c r="F256" s="245" t="s">
        <v>418</v>
      </c>
      <c r="G256" s="242"/>
      <c r="H256" s="246">
        <v>3.1000000000000001</v>
      </c>
      <c r="I256" s="247"/>
      <c r="J256" s="242"/>
      <c r="K256" s="242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239</v>
      </c>
      <c r="AU256" s="252" t="s">
        <v>85</v>
      </c>
      <c r="AV256" s="13" t="s">
        <v>85</v>
      </c>
      <c r="AW256" s="13" t="s">
        <v>32</v>
      </c>
      <c r="AX256" s="13" t="s">
        <v>83</v>
      </c>
      <c r="AY256" s="252" t="s">
        <v>230</v>
      </c>
    </row>
    <row r="257" s="2" customFormat="1" ht="16.5" customHeight="1">
      <c r="A257" s="39"/>
      <c r="B257" s="40"/>
      <c r="C257" s="228" t="s">
        <v>419</v>
      </c>
      <c r="D257" s="228" t="s">
        <v>232</v>
      </c>
      <c r="E257" s="229" t="s">
        <v>420</v>
      </c>
      <c r="F257" s="230" t="s">
        <v>421</v>
      </c>
      <c r="G257" s="231" t="s">
        <v>305</v>
      </c>
      <c r="H257" s="232">
        <v>3.1000000000000001</v>
      </c>
      <c r="I257" s="233"/>
      <c r="J257" s="234">
        <f>ROUND(I257*H257,2)</f>
        <v>0</v>
      </c>
      <c r="K257" s="230" t="s">
        <v>236</v>
      </c>
      <c r="L257" s="45"/>
      <c r="M257" s="235" t="s">
        <v>1</v>
      </c>
      <c r="N257" s="236" t="s">
        <v>41</v>
      </c>
      <c r="O257" s="92"/>
      <c r="P257" s="237">
        <f>O257*H257</f>
        <v>0</v>
      </c>
      <c r="Q257" s="237">
        <v>0</v>
      </c>
      <c r="R257" s="237">
        <f>Q257*H257</f>
        <v>0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237</v>
      </c>
      <c r="AT257" s="239" t="s">
        <v>232</v>
      </c>
      <c r="AU257" s="239" t="s">
        <v>85</v>
      </c>
      <c r="AY257" s="18" t="s">
        <v>230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237</v>
      </c>
      <c r="BM257" s="239" t="s">
        <v>422</v>
      </c>
    </row>
    <row r="258" s="2" customFormat="1" ht="21.75" customHeight="1">
      <c r="A258" s="39"/>
      <c r="B258" s="40"/>
      <c r="C258" s="228" t="s">
        <v>423</v>
      </c>
      <c r="D258" s="228" t="s">
        <v>232</v>
      </c>
      <c r="E258" s="229" t="s">
        <v>424</v>
      </c>
      <c r="F258" s="230" t="s">
        <v>425</v>
      </c>
      <c r="G258" s="231" t="s">
        <v>305</v>
      </c>
      <c r="H258" s="232">
        <v>134.84800000000001</v>
      </c>
      <c r="I258" s="233"/>
      <c r="J258" s="234">
        <f>ROUND(I258*H258,2)</f>
        <v>0</v>
      </c>
      <c r="K258" s="230" t="s">
        <v>236</v>
      </c>
      <c r="L258" s="45"/>
      <c r="M258" s="235" t="s">
        <v>1</v>
      </c>
      <c r="N258" s="236" t="s">
        <v>41</v>
      </c>
      <c r="O258" s="92"/>
      <c r="P258" s="237">
        <f>O258*H258</f>
        <v>0</v>
      </c>
      <c r="Q258" s="237">
        <v>0.028570000000000002</v>
      </c>
      <c r="R258" s="237">
        <f>Q258*H258</f>
        <v>3.8526073600000008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237</v>
      </c>
      <c r="AT258" s="239" t="s">
        <v>232</v>
      </c>
      <c r="AU258" s="239" t="s">
        <v>85</v>
      </c>
      <c r="AY258" s="18" t="s">
        <v>230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237</v>
      </c>
      <c r="BM258" s="239" t="s">
        <v>426</v>
      </c>
    </row>
    <row r="259" s="15" customFormat="1">
      <c r="A259" s="15"/>
      <c r="B259" s="264"/>
      <c r="C259" s="265"/>
      <c r="D259" s="243" t="s">
        <v>239</v>
      </c>
      <c r="E259" s="266" t="s">
        <v>1</v>
      </c>
      <c r="F259" s="267" t="s">
        <v>427</v>
      </c>
      <c r="G259" s="265"/>
      <c r="H259" s="266" t="s">
        <v>1</v>
      </c>
      <c r="I259" s="268"/>
      <c r="J259" s="265"/>
      <c r="K259" s="265"/>
      <c r="L259" s="269"/>
      <c r="M259" s="270"/>
      <c r="N259" s="271"/>
      <c r="O259" s="271"/>
      <c r="P259" s="271"/>
      <c r="Q259" s="271"/>
      <c r="R259" s="271"/>
      <c r="S259" s="271"/>
      <c r="T259" s="272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3" t="s">
        <v>239</v>
      </c>
      <c r="AU259" s="273" t="s">
        <v>85</v>
      </c>
      <c r="AV259" s="15" t="s">
        <v>83</v>
      </c>
      <c r="AW259" s="15" t="s">
        <v>32</v>
      </c>
      <c r="AX259" s="15" t="s">
        <v>76</v>
      </c>
      <c r="AY259" s="273" t="s">
        <v>230</v>
      </c>
    </row>
    <row r="260" s="13" customFormat="1">
      <c r="A260" s="13"/>
      <c r="B260" s="241"/>
      <c r="C260" s="242"/>
      <c r="D260" s="243" t="s">
        <v>239</v>
      </c>
      <c r="E260" s="244" t="s">
        <v>1</v>
      </c>
      <c r="F260" s="245" t="s">
        <v>428</v>
      </c>
      <c r="G260" s="242"/>
      <c r="H260" s="246">
        <v>4.8680000000000003</v>
      </c>
      <c r="I260" s="247"/>
      <c r="J260" s="242"/>
      <c r="K260" s="242"/>
      <c r="L260" s="248"/>
      <c r="M260" s="249"/>
      <c r="N260" s="250"/>
      <c r="O260" s="250"/>
      <c r="P260" s="250"/>
      <c r="Q260" s="250"/>
      <c r="R260" s="250"/>
      <c r="S260" s="250"/>
      <c r="T260" s="25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2" t="s">
        <v>239</v>
      </c>
      <c r="AU260" s="252" t="s">
        <v>85</v>
      </c>
      <c r="AV260" s="13" t="s">
        <v>85</v>
      </c>
      <c r="AW260" s="13" t="s">
        <v>32</v>
      </c>
      <c r="AX260" s="13" t="s">
        <v>76</v>
      </c>
      <c r="AY260" s="252" t="s">
        <v>230</v>
      </c>
    </row>
    <row r="261" s="13" customFormat="1">
      <c r="A261" s="13"/>
      <c r="B261" s="241"/>
      <c r="C261" s="242"/>
      <c r="D261" s="243" t="s">
        <v>239</v>
      </c>
      <c r="E261" s="244" t="s">
        <v>1</v>
      </c>
      <c r="F261" s="245" t="s">
        <v>429</v>
      </c>
      <c r="G261" s="242"/>
      <c r="H261" s="246">
        <v>6.1520000000000001</v>
      </c>
      <c r="I261" s="247"/>
      <c r="J261" s="242"/>
      <c r="K261" s="242"/>
      <c r="L261" s="248"/>
      <c r="M261" s="249"/>
      <c r="N261" s="250"/>
      <c r="O261" s="250"/>
      <c r="P261" s="250"/>
      <c r="Q261" s="250"/>
      <c r="R261" s="250"/>
      <c r="S261" s="250"/>
      <c r="T261" s="25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2" t="s">
        <v>239</v>
      </c>
      <c r="AU261" s="252" t="s">
        <v>85</v>
      </c>
      <c r="AV261" s="13" t="s">
        <v>85</v>
      </c>
      <c r="AW261" s="13" t="s">
        <v>32</v>
      </c>
      <c r="AX261" s="13" t="s">
        <v>76</v>
      </c>
      <c r="AY261" s="252" t="s">
        <v>230</v>
      </c>
    </row>
    <row r="262" s="13" customFormat="1">
      <c r="A262" s="13"/>
      <c r="B262" s="241"/>
      <c r="C262" s="242"/>
      <c r="D262" s="243" t="s">
        <v>239</v>
      </c>
      <c r="E262" s="244" t="s">
        <v>1</v>
      </c>
      <c r="F262" s="245" t="s">
        <v>430</v>
      </c>
      <c r="G262" s="242"/>
      <c r="H262" s="246">
        <v>5.7999999999999998</v>
      </c>
      <c r="I262" s="247"/>
      <c r="J262" s="242"/>
      <c r="K262" s="242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239</v>
      </c>
      <c r="AU262" s="252" t="s">
        <v>85</v>
      </c>
      <c r="AV262" s="13" t="s">
        <v>85</v>
      </c>
      <c r="AW262" s="13" t="s">
        <v>32</v>
      </c>
      <c r="AX262" s="13" t="s">
        <v>76</v>
      </c>
      <c r="AY262" s="252" t="s">
        <v>230</v>
      </c>
    </row>
    <row r="263" s="13" customFormat="1">
      <c r="A263" s="13"/>
      <c r="B263" s="241"/>
      <c r="C263" s="242"/>
      <c r="D263" s="243" t="s">
        <v>239</v>
      </c>
      <c r="E263" s="244" t="s">
        <v>1</v>
      </c>
      <c r="F263" s="245" t="s">
        <v>431</v>
      </c>
      <c r="G263" s="242"/>
      <c r="H263" s="246">
        <v>15.295999999999999</v>
      </c>
      <c r="I263" s="247"/>
      <c r="J263" s="242"/>
      <c r="K263" s="242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239</v>
      </c>
      <c r="AU263" s="252" t="s">
        <v>85</v>
      </c>
      <c r="AV263" s="13" t="s">
        <v>85</v>
      </c>
      <c r="AW263" s="13" t="s">
        <v>32</v>
      </c>
      <c r="AX263" s="13" t="s">
        <v>76</v>
      </c>
      <c r="AY263" s="252" t="s">
        <v>230</v>
      </c>
    </row>
    <row r="264" s="13" customFormat="1">
      <c r="A264" s="13"/>
      <c r="B264" s="241"/>
      <c r="C264" s="242"/>
      <c r="D264" s="243" t="s">
        <v>239</v>
      </c>
      <c r="E264" s="244" t="s">
        <v>1</v>
      </c>
      <c r="F264" s="245" t="s">
        <v>432</v>
      </c>
      <c r="G264" s="242"/>
      <c r="H264" s="246">
        <v>15.699999999999999</v>
      </c>
      <c r="I264" s="247"/>
      <c r="J264" s="242"/>
      <c r="K264" s="242"/>
      <c r="L264" s="248"/>
      <c r="M264" s="249"/>
      <c r="N264" s="250"/>
      <c r="O264" s="250"/>
      <c r="P264" s="250"/>
      <c r="Q264" s="250"/>
      <c r="R264" s="250"/>
      <c r="S264" s="250"/>
      <c r="T264" s="25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2" t="s">
        <v>239</v>
      </c>
      <c r="AU264" s="252" t="s">
        <v>85</v>
      </c>
      <c r="AV264" s="13" t="s">
        <v>85</v>
      </c>
      <c r="AW264" s="13" t="s">
        <v>32</v>
      </c>
      <c r="AX264" s="13" t="s">
        <v>76</v>
      </c>
      <c r="AY264" s="252" t="s">
        <v>230</v>
      </c>
    </row>
    <row r="265" s="13" customFormat="1">
      <c r="A265" s="13"/>
      <c r="B265" s="241"/>
      <c r="C265" s="242"/>
      <c r="D265" s="243" t="s">
        <v>239</v>
      </c>
      <c r="E265" s="244" t="s">
        <v>1</v>
      </c>
      <c r="F265" s="245" t="s">
        <v>433</v>
      </c>
      <c r="G265" s="242"/>
      <c r="H265" s="246">
        <v>15.699999999999999</v>
      </c>
      <c r="I265" s="247"/>
      <c r="J265" s="242"/>
      <c r="K265" s="242"/>
      <c r="L265" s="248"/>
      <c r="M265" s="249"/>
      <c r="N265" s="250"/>
      <c r="O265" s="250"/>
      <c r="P265" s="250"/>
      <c r="Q265" s="250"/>
      <c r="R265" s="250"/>
      <c r="S265" s="250"/>
      <c r="T265" s="25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2" t="s">
        <v>239</v>
      </c>
      <c r="AU265" s="252" t="s">
        <v>85</v>
      </c>
      <c r="AV265" s="13" t="s">
        <v>85</v>
      </c>
      <c r="AW265" s="13" t="s">
        <v>32</v>
      </c>
      <c r="AX265" s="13" t="s">
        <v>76</v>
      </c>
      <c r="AY265" s="252" t="s">
        <v>230</v>
      </c>
    </row>
    <row r="266" s="13" customFormat="1">
      <c r="A266" s="13"/>
      <c r="B266" s="241"/>
      <c r="C266" s="242"/>
      <c r="D266" s="243" t="s">
        <v>239</v>
      </c>
      <c r="E266" s="244" t="s">
        <v>1</v>
      </c>
      <c r="F266" s="245" t="s">
        <v>434</v>
      </c>
      <c r="G266" s="242"/>
      <c r="H266" s="246">
        <v>4.0439999999999996</v>
      </c>
      <c r="I266" s="247"/>
      <c r="J266" s="242"/>
      <c r="K266" s="242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239</v>
      </c>
      <c r="AU266" s="252" t="s">
        <v>85</v>
      </c>
      <c r="AV266" s="13" t="s">
        <v>85</v>
      </c>
      <c r="AW266" s="13" t="s">
        <v>32</v>
      </c>
      <c r="AX266" s="13" t="s">
        <v>76</v>
      </c>
      <c r="AY266" s="252" t="s">
        <v>230</v>
      </c>
    </row>
    <row r="267" s="13" customFormat="1">
      <c r="A267" s="13"/>
      <c r="B267" s="241"/>
      <c r="C267" s="242"/>
      <c r="D267" s="243" t="s">
        <v>239</v>
      </c>
      <c r="E267" s="244" t="s">
        <v>1</v>
      </c>
      <c r="F267" s="245" t="s">
        <v>435</v>
      </c>
      <c r="G267" s="242"/>
      <c r="H267" s="246">
        <v>3.2080000000000002</v>
      </c>
      <c r="I267" s="247"/>
      <c r="J267" s="242"/>
      <c r="K267" s="242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239</v>
      </c>
      <c r="AU267" s="252" t="s">
        <v>85</v>
      </c>
      <c r="AV267" s="13" t="s">
        <v>85</v>
      </c>
      <c r="AW267" s="13" t="s">
        <v>32</v>
      </c>
      <c r="AX267" s="13" t="s">
        <v>76</v>
      </c>
      <c r="AY267" s="252" t="s">
        <v>230</v>
      </c>
    </row>
    <row r="268" s="13" customFormat="1">
      <c r="A268" s="13"/>
      <c r="B268" s="241"/>
      <c r="C268" s="242"/>
      <c r="D268" s="243" t="s">
        <v>239</v>
      </c>
      <c r="E268" s="244" t="s">
        <v>1</v>
      </c>
      <c r="F268" s="245" t="s">
        <v>436</v>
      </c>
      <c r="G268" s="242"/>
      <c r="H268" s="246">
        <v>64.079999999999998</v>
      </c>
      <c r="I268" s="247"/>
      <c r="J268" s="242"/>
      <c r="K268" s="242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239</v>
      </c>
      <c r="AU268" s="252" t="s">
        <v>85</v>
      </c>
      <c r="AV268" s="13" t="s">
        <v>85</v>
      </c>
      <c r="AW268" s="13" t="s">
        <v>32</v>
      </c>
      <c r="AX268" s="13" t="s">
        <v>76</v>
      </c>
      <c r="AY268" s="252" t="s">
        <v>230</v>
      </c>
    </row>
    <row r="269" s="14" customFormat="1">
      <c r="A269" s="14"/>
      <c r="B269" s="253"/>
      <c r="C269" s="254"/>
      <c r="D269" s="243" t="s">
        <v>239</v>
      </c>
      <c r="E269" s="255" t="s">
        <v>1</v>
      </c>
      <c r="F269" s="256" t="s">
        <v>242</v>
      </c>
      <c r="G269" s="254"/>
      <c r="H269" s="257">
        <v>134.84800000000001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239</v>
      </c>
      <c r="AU269" s="263" t="s">
        <v>85</v>
      </c>
      <c r="AV269" s="14" t="s">
        <v>237</v>
      </c>
      <c r="AW269" s="14" t="s">
        <v>32</v>
      </c>
      <c r="AX269" s="14" t="s">
        <v>83</v>
      </c>
      <c r="AY269" s="263" t="s">
        <v>230</v>
      </c>
    </row>
    <row r="270" s="2" customFormat="1" ht="37.8" customHeight="1">
      <c r="A270" s="39"/>
      <c r="B270" s="40"/>
      <c r="C270" s="228" t="s">
        <v>437</v>
      </c>
      <c r="D270" s="228" t="s">
        <v>232</v>
      </c>
      <c r="E270" s="229" t="s">
        <v>438</v>
      </c>
      <c r="F270" s="230" t="s">
        <v>439</v>
      </c>
      <c r="G270" s="231" t="s">
        <v>340</v>
      </c>
      <c r="H270" s="232">
        <v>17</v>
      </c>
      <c r="I270" s="233"/>
      <c r="J270" s="234">
        <f>ROUND(I270*H270,2)</f>
        <v>0</v>
      </c>
      <c r="K270" s="230" t="s">
        <v>1</v>
      </c>
      <c r="L270" s="45"/>
      <c r="M270" s="235" t="s">
        <v>1</v>
      </c>
      <c r="N270" s="236" t="s">
        <v>41</v>
      </c>
      <c r="O270" s="92"/>
      <c r="P270" s="237">
        <f>O270*H270</f>
        <v>0</v>
      </c>
      <c r="Q270" s="237">
        <v>0.00059999999999999995</v>
      </c>
      <c r="R270" s="237">
        <f>Q270*H270</f>
        <v>0.010199999999999999</v>
      </c>
      <c r="S270" s="237">
        <v>4.0000000000000003E-05</v>
      </c>
      <c r="T270" s="238">
        <f>S270*H270</f>
        <v>0.00068000000000000005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9" t="s">
        <v>237</v>
      </c>
      <c r="AT270" s="239" t="s">
        <v>232</v>
      </c>
      <c r="AU270" s="239" t="s">
        <v>85</v>
      </c>
      <c r="AY270" s="18" t="s">
        <v>230</v>
      </c>
      <c r="BE270" s="240">
        <f>IF(N270="základní",J270,0)</f>
        <v>0</v>
      </c>
      <c r="BF270" s="240">
        <f>IF(N270="snížená",J270,0)</f>
        <v>0</v>
      </c>
      <c r="BG270" s="240">
        <f>IF(N270="zákl. přenesená",J270,0)</f>
        <v>0</v>
      </c>
      <c r="BH270" s="240">
        <f>IF(N270="sníž. přenesená",J270,0)</f>
        <v>0</v>
      </c>
      <c r="BI270" s="240">
        <f>IF(N270="nulová",J270,0)</f>
        <v>0</v>
      </c>
      <c r="BJ270" s="18" t="s">
        <v>83</v>
      </c>
      <c r="BK270" s="240">
        <f>ROUND(I270*H270,2)</f>
        <v>0</v>
      </c>
      <c r="BL270" s="18" t="s">
        <v>237</v>
      </c>
      <c r="BM270" s="239" t="s">
        <v>440</v>
      </c>
    </row>
    <row r="271" s="13" customFormat="1">
      <c r="A271" s="13"/>
      <c r="B271" s="241"/>
      <c r="C271" s="242"/>
      <c r="D271" s="243" t="s">
        <v>239</v>
      </c>
      <c r="E271" s="244" t="s">
        <v>1</v>
      </c>
      <c r="F271" s="245" t="s">
        <v>441</v>
      </c>
      <c r="G271" s="242"/>
      <c r="H271" s="246">
        <v>17</v>
      </c>
      <c r="I271" s="247"/>
      <c r="J271" s="242"/>
      <c r="K271" s="242"/>
      <c r="L271" s="248"/>
      <c r="M271" s="249"/>
      <c r="N271" s="250"/>
      <c r="O271" s="250"/>
      <c r="P271" s="250"/>
      <c r="Q271" s="250"/>
      <c r="R271" s="250"/>
      <c r="S271" s="250"/>
      <c r="T271" s="25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2" t="s">
        <v>239</v>
      </c>
      <c r="AU271" s="252" t="s">
        <v>85</v>
      </c>
      <c r="AV271" s="13" t="s">
        <v>85</v>
      </c>
      <c r="AW271" s="13" t="s">
        <v>32</v>
      </c>
      <c r="AX271" s="13" t="s">
        <v>83</v>
      </c>
      <c r="AY271" s="252" t="s">
        <v>230</v>
      </c>
    </row>
    <row r="272" s="2" customFormat="1" ht="37.8" customHeight="1">
      <c r="A272" s="39"/>
      <c r="B272" s="40"/>
      <c r="C272" s="228" t="s">
        <v>442</v>
      </c>
      <c r="D272" s="228" t="s">
        <v>232</v>
      </c>
      <c r="E272" s="229" t="s">
        <v>443</v>
      </c>
      <c r="F272" s="230" t="s">
        <v>444</v>
      </c>
      <c r="G272" s="231" t="s">
        <v>340</v>
      </c>
      <c r="H272" s="232">
        <v>26</v>
      </c>
      <c r="I272" s="233"/>
      <c r="J272" s="234">
        <f>ROUND(I272*H272,2)</f>
        <v>0</v>
      </c>
      <c r="K272" s="230" t="s">
        <v>1</v>
      </c>
      <c r="L272" s="45"/>
      <c r="M272" s="235" t="s">
        <v>1</v>
      </c>
      <c r="N272" s="236" t="s">
        <v>41</v>
      </c>
      <c r="O272" s="92"/>
      <c r="P272" s="237">
        <f>O272*H272</f>
        <v>0</v>
      </c>
      <c r="Q272" s="237">
        <v>0.00081999999999999998</v>
      </c>
      <c r="R272" s="237">
        <f>Q272*H272</f>
        <v>0.021319999999999999</v>
      </c>
      <c r="S272" s="237">
        <v>4.0000000000000003E-05</v>
      </c>
      <c r="T272" s="238">
        <f>S272*H272</f>
        <v>0.0010400000000000001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9" t="s">
        <v>237</v>
      </c>
      <c r="AT272" s="239" t="s">
        <v>232</v>
      </c>
      <c r="AU272" s="239" t="s">
        <v>85</v>
      </c>
      <c r="AY272" s="18" t="s">
        <v>230</v>
      </c>
      <c r="BE272" s="240">
        <f>IF(N272="základní",J272,0)</f>
        <v>0</v>
      </c>
      <c r="BF272" s="240">
        <f>IF(N272="snížená",J272,0)</f>
        <v>0</v>
      </c>
      <c r="BG272" s="240">
        <f>IF(N272="zákl. přenesená",J272,0)</f>
        <v>0</v>
      </c>
      <c r="BH272" s="240">
        <f>IF(N272="sníž. přenesená",J272,0)</f>
        <v>0</v>
      </c>
      <c r="BI272" s="240">
        <f>IF(N272="nulová",J272,0)</f>
        <v>0</v>
      </c>
      <c r="BJ272" s="18" t="s">
        <v>83</v>
      </c>
      <c r="BK272" s="240">
        <f>ROUND(I272*H272,2)</f>
        <v>0</v>
      </c>
      <c r="BL272" s="18" t="s">
        <v>237</v>
      </c>
      <c r="BM272" s="239" t="s">
        <v>445</v>
      </c>
    </row>
    <row r="273" s="13" customFormat="1">
      <c r="A273" s="13"/>
      <c r="B273" s="241"/>
      <c r="C273" s="242"/>
      <c r="D273" s="243" t="s">
        <v>239</v>
      </c>
      <c r="E273" s="244" t="s">
        <v>1</v>
      </c>
      <c r="F273" s="245" t="s">
        <v>446</v>
      </c>
      <c r="G273" s="242"/>
      <c r="H273" s="246">
        <v>26</v>
      </c>
      <c r="I273" s="247"/>
      <c r="J273" s="242"/>
      <c r="K273" s="242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239</v>
      </c>
      <c r="AU273" s="252" t="s">
        <v>85</v>
      </c>
      <c r="AV273" s="13" t="s">
        <v>85</v>
      </c>
      <c r="AW273" s="13" t="s">
        <v>32</v>
      </c>
      <c r="AX273" s="13" t="s">
        <v>83</v>
      </c>
      <c r="AY273" s="252" t="s">
        <v>230</v>
      </c>
    </row>
    <row r="274" s="2" customFormat="1" ht="37.8" customHeight="1">
      <c r="A274" s="39"/>
      <c r="B274" s="40"/>
      <c r="C274" s="228" t="s">
        <v>447</v>
      </c>
      <c r="D274" s="228" t="s">
        <v>232</v>
      </c>
      <c r="E274" s="229" t="s">
        <v>448</v>
      </c>
      <c r="F274" s="230" t="s">
        <v>449</v>
      </c>
      <c r="G274" s="231" t="s">
        <v>340</v>
      </c>
      <c r="H274" s="232">
        <v>4</v>
      </c>
      <c r="I274" s="233"/>
      <c r="J274" s="234">
        <f>ROUND(I274*H274,2)</f>
        <v>0</v>
      </c>
      <c r="K274" s="230" t="s">
        <v>1</v>
      </c>
      <c r="L274" s="45"/>
      <c r="M274" s="235" t="s">
        <v>1</v>
      </c>
      <c r="N274" s="236" t="s">
        <v>41</v>
      </c>
      <c r="O274" s="92"/>
      <c r="P274" s="237">
        <f>O274*H274</f>
        <v>0</v>
      </c>
      <c r="Q274" s="237">
        <v>0.00122</v>
      </c>
      <c r="R274" s="237">
        <f>Q274*H274</f>
        <v>0.0048799999999999998</v>
      </c>
      <c r="S274" s="237">
        <v>4.0000000000000003E-05</v>
      </c>
      <c r="T274" s="238">
        <f>S274*H274</f>
        <v>0.00016000000000000001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237</v>
      </c>
      <c r="AT274" s="239" t="s">
        <v>232</v>
      </c>
      <c r="AU274" s="239" t="s">
        <v>85</v>
      </c>
      <c r="AY274" s="18" t="s">
        <v>230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237</v>
      </c>
      <c r="BM274" s="239" t="s">
        <v>450</v>
      </c>
    </row>
    <row r="275" s="13" customFormat="1">
      <c r="A275" s="13"/>
      <c r="B275" s="241"/>
      <c r="C275" s="242"/>
      <c r="D275" s="243" t="s">
        <v>239</v>
      </c>
      <c r="E275" s="244" t="s">
        <v>1</v>
      </c>
      <c r="F275" s="245" t="s">
        <v>451</v>
      </c>
      <c r="G275" s="242"/>
      <c r="H275" s="246">
        <v>4</v>
      </c>
      <c r="I275" s="247"/>
      <c r="J275" s="242"/>
      <c r="K275" s="242"/>
      <c r="L275" s="248"/>
      <c r="M275" s="249"/>
      <c r="N275" s="250"/>
      <c r="O275" s="250"/>
      <c r="P275" s="250"/>
      <c r="Q275" s="250"/>
      <c r="R275" s="250"/>
      <c r="S275" s="250"/>
      <c r="T275" s="25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2" t="s">
        <v>239</v>
      </c>
      <c r="AU275" s="252" t="s">
        <v>85</v>
      </c>
      <c r="AV275" s="13" t="s">
        <v>85</v>
      </c>
      <c r="AW275" s="13" t="s">
        <v>32</v>
      </c>
      <c r="AX275" s="13" t="s">
        <v>83</v>
      </c>
      <c r="AY275" s="252" t="s">
        <v>230</v>
      </c>
    </row>
    <row r="276" s="2" customFormat="1" ht="37.8" customHeight="1">
      <c r="A276" s="39"/>
      <c r="B276" s="40"/>
      <c r="C276" s="228" t="s">
        <v>452</v>
      </c>
      <c r="D276" s="228" t="s">
        <v>232</v>
      </c>
      <c r="E276" s="229" t="s">
        <v>453</v>
      </c>
      <c r="F276" s="230" t="s">
        <v>454</v>
      </c>
      <c r="G276" s="231" t="s">
        <v>340</v>
      </c>
      <c r="H276" s="232">
        <v>88</v>
      </c>
      <c r="I276" s="233"/>
      <c r="J276" s="234">
        <f>ROUND(I276*H276,2)</f>
        <v>0</v>
      </c>
      <c r="K276" s="230" t="s">
        <v>1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0.0018400000000000001</v>
      </c>
      <c r="R276" s="237">
        <f>Q276*H276</f>
        <v>0.16192000000000001</v>
      </c>
      <c r="S276" s="237">
        <v>4.0000000000000003E-05</v>
      </c>
      <c r="T276" s="238">
        <f>S276*H276</f>
        <v>0.0035200000000000001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237</v>
      </c>
      <c r="AT276" s="239" t="s">
        <v>232</v>
      </c>
      <c r="AU276" s="239" t="s">
        <v>85</v>
      </c>
      <c r="AY276" s="18" t="s">
        <v>230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237</v>
      </c>
      <c r="BM276" s="239" t="s">
        <v>455</v>
      </c>
    </row>
    <row r="277" s="13" customFormat="1">
      <c r="A277" s="13"/>
      <c r="B277" s="241"/>
      <c r="C277" s="242"/>
      <c r="D277" s="243" t="s">
        <v>239</v>
      </c>
      <c r="E277" s="244" t="s">
        <v>1</v>
      </c>
      <c r="F277" s="245" t="s">
        <v>456</v>
      </c>
      <c r="G277" s="242"/>
      <c r="H277" s="246">
        <v>88</v>
      </c>
      <c r="I277" s="247"/>
      <c r="J277" s="242"/>
      <c r="K277" s="242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239</v>
      </c>
      <c r="AU277" s="252" t="s">
        <v>85</v>
      </c>
      <c r="AV277" s="13" t="s">
        <v>85</v>
      </c>
      <c r="AW277" s="13" t="s">
        <v>32</v>
      </c>
      <c r="AX277" s="13" t="s">
        <v>83</v>
      </c>
      <c r="AY277" s="252" t="s">
        <v>230</v>
      </c>
    </row>
    <row r="278" s="2" customFormat="1" ht="24.15" customHeight="1">
      <c r="A278" s="39"/>
      <c r="B278" s="40"/>
      <c r="C278" s="228" t="s">
        <v>457</v>
      </c>
      <c r="D278" s="228" t="s">
        <v>232</v>
      </c>
      <c r="E278" s="229" t="s">
        <v>458</v>
      </c>
      <c r="F278" s="230" t="s">
        <v>459</v>
      </c>
      <c r="G278" s="231" t="s">
        <v>305</v>
      </c>
      <c r="H278" s="232">
        <v>2.927</v>
      </c>
      <c r="I278" s="233"/>
      <c r="J278" s="234">
        <f>ROUND(I278*H278,2)</f>
        <v>0</v>
      </c>
      <c r="K278" s="230" t="s">
        <v>236</v>
      </c>
      <c r="L278" s="45"/>
      <c r="M278" s="235" t="s">
        <v>1</v>
      </c>
      <c r="N278" s="236" t="s">
        <v>41</v>
      </c>
      <c r="O278" s="92"/>
      <c r="P278" s="237">
        <f>O278*H278</f>
        <v>0</v>
      </c>
      <c r="Q278" s="237">
        <v>0.27128000000000002</v>
      </c>
      <c r="R278" s="237">
        <f>Q278*H278</f>
        <v>0.79403656000000011</v>
      </c>
      <c r="S278" s="237">
        <v>0</v>
      </c>
      <c r="T278" s="23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9" t="s">
        <v>237</v>
      </c>
      <c r="AT278" s="239" t="s">
        <v>232</v>
      </c>
      <c r="AU278" s="239" t="s">
        <v>85</v>
      </c>
      <c r="AY278" s="18" t="s">
        <v>230</v>
      </c>
      <c r="BE278" s="240">
        <f>IF(N278="základní",J278,0)</f>
        <v>0</v>
      </c>
      <c r="BF278" s="240">
        <f>IF(N278="snížená",J278,0)</f>
        <v>0</v>
      </c>
      <c r="BG278" s="240">
        <f>IF(N278="zákl. přenesená",J278,0)</f>
        <v>0</v>
      </c>
      <c r="BH278" s="240">
        <f>IF(N278="sníž. přenesená",J278,0)</f>
        <v>0</v>
      </c>
      <c r="BI278" s="240">
        <f>IF(N278="nulová",J278,0)</f>
        <v>0</v>
      </c>
      <c r="BJ278" s="18" t="s">
        <v>83</v>
      </c>
      <c r="BK278" s="240">
        <f>ROUND(I278*H278,2)</f>
        <v>0</v>
      </c>
      <c r="BL278" s="18" t="s">
        <v>237</v>
      </c>
      <c r="BM278" s="239" t="s">
        <v>460</v>
      </c>
    </row>
    <row r="279" s="13" customFormat="1">
      <c r="A279" s="13"/>
      <c r="B279" s="241"/>
      <c r="C279" s="242"/>
      <c r="D279" s="243" t="s">
        <v>239</v>
      </c>
      <c r="E279" s="244" t="s">
        <v>1</v>
      </c>
      <c r="F279" s="245" t="s">
        <v>461</v>
      </c>
      <c r="G279" s="242"/>
      <c r="H279" s="246">
        <v>2.927</v>
      </c>
      <c r="I279" s="247"/>
      <c r="J279" s="242"/>
      <c r="K279" s="242"/>
      <c r="L279" s="248"/>
      <c r="M279" s="249"/>
      <c r="N279" s="250"/>
      <c r="O279" s="250"/>
      <c r="P279" s="250"/>
      <c r="Q279" s="250"/>
      <c r="R279" s="250"/>
      <c r="S279" s="250"/>
      <c r="T279" s="25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2" t="s">
        <v>239</v>
      </c>
      <c r="AU279" s="252" t="s">
        <v>85</v>
      </c>
      <c r="AV279" s="13" t="s">
        <v>85</v>
      </c>
      <c r="AW279" s="13" t="s">
        <v>32</v>
      </c>
      <c r="AX279" s="13" t="s">
        <v>83</v>
      </c>
      <c r="AY279" s="252" t="s">
        <v>230</v>
      </c>
    </row>
    <row r="280" s="2" customFormat="1" ht="24.15" customHeight="1">
      <c r="A280" s="39"/>
      <c r="B280" s="40"/>
      <c r="C280" s="228" t="s">
        <v>462</v>
      </c>
      <c r="D280" s="228" t="s">
        <v>232</v>
      </c>
      <c r="E280" s="229" t="s">
        <v>463</v>
      </c>
      <c r="F280" s="230" t="s">
        <v>464</v>
      </c>
      <c r="G280" s="231" t="s">
        <v>305</v>
      </c>
      <c r="H280" s="232">
        <v>468.28800000000001</v>
      </c>
      <c r="I280" s="233"/>
      <c r="J280" s="234">
        <f>ROUND(I280*H280,2)</f>
        <v>0</v>
      </c>
      <c r="K280" s="230" t="s">
        <v>236</v>
      </c>
      <c r="L280" s="45"/>
      <c r="M280" s="235" t="s">
        <v>1</v>
      </c>
      <c r="N280" s="236" t="s">
        <v>41</v>
      </c>
      <c r="O280" s="92"/>
      <c r="P280" s="237">
        <f>O280*H280</f>
        <v>0</v>
      </c>
      <c r="Q280" s="237">
        <v>0.068479999999999999</v>
      </c>
      <c r="R280" s="237">
        <f>Q280*H280</f>
        <v>32.068362239999999</v>
      </c>
      <c r="S280" s="237">
        <v>0</v>
      </c>
      <c r="T280" s="23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9" t="s">
        <v>237</v>
      </c>
      <c r="AT280" s="239" t="s">
        <v>232</v>
      </c>
      <c r="AU280" s="239" t="s">
        <v>85</v>
      </c>
      <c r="AY280" s="18" t="s">
        <v>230</v>
      </c>
      <c r="BE280" s="240">
        <f>IF(N280="základní",J280,0)</f>
        <v>0</v>
      </c>
      <c r="BF280" s="240">
        <f>IF(N280="snížená",J280,0)</f>
        <v>0</v>
      </c>
      <c r="BG280" s="240">
        <f>IF(N280="zákl. přenesená",J280,0)</f>
        <v>0</v>
      </c>
      <c r="BH280" s="240">
        <f>IF(N280="sníž. přenesená",J280,0)</f>
        <v>0</v>
      </c>
      <c r="BI280" s="240">
        <f>IF(N280="nulová",J280,0)</f>
        <v>0</v>
      </c>
      <c r="BJ280" s="18" t="s">
        <v>83</v>
      </c>
      <c r="BK280" s="240">
        <f>ROUND(I280*H280,2)</f>
        <v>0</v>
      </c>
      <c r="BL280" s="18" t="s">
        <v>237</v>
      </c>
      <c r="BM280" s="239" t="s">
        <v>465</v>
      </c>
    </row>
    <row r="281" s="13" customFormat="1">
      <c r="A281" s="13"/>
      <c r="B281" s="241"/>
      <c r="C281" s="242"/>
      <c r="D281" s="243" t="s">
        <v>239</v>
      </c>
      <c r="E281" s="244" t="s">
        <v>1</v>
      </c>
      <c r="F281" s="245" t="s">
        <v>466</v>
      </c>
      <c r="G281" s="242"/>
      <c r="H281" s="246">
        <v>23.253</v>
      </c>
      <c r="I281" s="247"/>
      <c r="J281" s="242"/>
      <c r="K281" s="242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239</v>
      </c>
      <c r="AU281" s="252" t="s">
        <v>85</v>
      </c>
      <c r="AV281" s="13" t="s">
        <v>85</v>
      </c>
      <c r="AW281" s="13" t="s">
        <v>32</v>
      </c>
      <c r="AX281" s="13" t="s">
        <v>76</v>
      </c>
      <c r="AY281" s="252" t="s">
        <v>230</v>
      </c>
    </row>
    <row r="282" s="13" customFormat="1">
      <c r="A282" s="13"/>
      <c r="B282" s="241"/>
      <c r="C282" s="242"/>
      <c r="D282" s="243" t="s">
        <v>239</v>
      </c>
      <c r="E282" s="244" t="s">
        <v>1</v>
      </c>
      <c r="F282" s="245" t="s">
        <v>467</v>
      </c>
      <c r="G282" s="242"/>
      <c r="H282" s="246">
        <v>37.668999999999997</v>
      </c>
      <c r="I282" s="247"/>
      <c r="J282" s="242"/>
      <c r="K282" s="242"/>
      <c r="L282" s="248"/>
      <c r="M282" s="249"/>
      <c r="N282" s="250"/>
      <c r="O282" s="250"/>
      <c r="P282" s="250"/>
      <c r="Q282" s="250"/>
      <c r="R282" s="250"/>
      <c r="S282" s="250"/>
      <c r="T282" s="25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2" t="s">
        <v>239</v>
      </c>
      <c r="AU282" s="252" t="s">
        <v>85</v>
      </c>
      <c r="AV282" s="13" t="s">
        <v>85</v>
      </c>
      <c r="AW282" s="13" t="s">
        <v>32</v>
      </c>
      <c r="AX282" s="13" t="s">
        <v>76</v>
      </c>
      <c r="AY282" s="252" t="s">
        <v>230</v>
      </c>
    </row>
    <row r="283" s="13" customFormat="1">
      <c r="A283" s="13"/>
      <c r="B283" s="241"/>
      <c r="C283" s="242"/>
      <c r="D283" s="243" t="s">
        <v>239</v>
      </c>
      <c r="E283" s="244" t="s">
        <v>1</v>
      </c>
      <c r="F283" s="245" t="s">
        <v>468</v>
      </c>
      <c r="G283" s="242"/>
      <c r="H283" s="246">
        <v>8.5050000000000008</v>
      </c>
      <c r="I283" s="247"/>
      <c r="J283" s="242"/>
      <c r="K283" s="242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239</v>
      </c>
      <c r="AU283" s="252" t="s">
        <v>85</v>
      </c>
      <c r="AV283" s="13" t="s">
        <v>85</v>
      </c>
      <c r="AW283" s="13" t="s">
        <v>32</v>
      </c>
      <c r="AX283" s="13" t="s">
        <v>76</v>
      </c>
      <c r="AY283" s="252" t="s">
        <v>230</v>
      </c>
    </row>
    <row r="284" s="13" customFormat="1">
      <c r="A284" s="13"/>
      <c r="B284" s="241"/>
      <c r="C284" s="242"/>
      <c r="D284" s="243" t="s">
        <v>239</v>
      </c>
      <c r="E284" s="244" t="s">
        <v>1</v>
      </c>
      <c r="F284" s="245" t="s">
        <v>469</v>
      </c>
      <c r="G284" s="242"/>
      <c r="H284" s="246">
        <v>50.997</v>
      </c>
      <c r="I284" s="247"/>
      <c r="J284" s="242"/>
      <c r="K284" s="242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239</v>
      </c>
      <c r="AU284" s="252" t="s">
        <v>85</v>
      </c>
      <c r="AV284" s="13" t="s">
        <v>85</v>
      </c>
      <c r="AW284" s="13" t="s">
        <v>32</v>
      </c>
      <c r="AX284" s="13" t="s">
        <v>76</v>
      </c>
      <c r="AY284" s="252" t="s">
        <v>230</v>
      </c>
    </row>
    <row r="285" s="13" customFormat="1">
      <c r="A285" s="13"/>
      <c r="B285" s="241"/>
      <c r="C285" s="242"/>
      <c r="D285" s="243" t="s">
        <v>239</v>
      </c>
      <c r="E285" s="244" t="s">
        <v>1</v>
      </c>
      <c r="F285" s="245" t="s">
        <v>470</v>
      </c>
      <c r="G285" s="242"/>
      <c r="H285" s="246">
        <v>23.021999999999998</v>
      </c>
      <c r="I285" s="247"/>
      <c r="J285" s="242"/>
      <c r="K285" s="242"/>
      <c r="L285" s="248"/>
      <c r="M285" s="249"/>
      <c r="N285" s="250"/>
      <c r="O285" s="250"/>
      <c r="P285" s="250"/>
      <c r="Q285" s="250"/>
      <c r="R285" s="250"/>
      <c r="S285" s="250"/>
      <c r="T285" s="25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2" t="s">
        <v>239</v>
      </c>
      <c r="AU285" s="252" t="s">
        <v>85</v>
      </c>
      <c r="AV285" s="13" t="s">
        <v>85</v>
      </c>
      <c r="AW285" s="13" t="s">
        <v>32</v>
      </c>
      <c r="AX285" s="13" t="s">
        <v>76</v>
      </c>
      <c r="AY285" s="252" t="s">
        <v>230</v>
      </c>
    </row>
    <row r="286" s="13" customFormat="1">
      <c r="A286" s="13"/>
      <c r="B286" s="241"/>
      <c r="C286" s="242"/>
      <c r="D286" s="243" t="s">
        <v>239</v>
      </c>
      <c r="E286" s="244" t="s">
        <v>1</v>
      </c>
      <c r="F286" s="245" t="s">
        <v>471</v>
      </c>
      <c r="G286" s="242"/>
      <c r="H286" s="246">
        <v>11.201000000000001</v>
      </c>
      <c r="I286" s="247"/>
      <c r="J286" s="242"/>
      <c r="K286" s="242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239</v>
      </c>
      <c r="AU286" s="252" t="s">
        <v>85</v>
      </c>
      <c r="AV286" s="13" t="s">
        <v>85</v>
      </c>
      <c r="AW286" s="13" t="s">
        <v>32</v>
      </c>
      <c r="AX286" s="13" t="s">
        <v>76</v>
      </c>
      <c r="AY286" s="252" t="s">
        <v>230</v>
      </c>
    </row>
    <row r="287" s="13" customFormat="1">
      <c r="A287" s="13"/>
      <c r="B287" s="241"/>
      <c r="C287" s="242"/>
      <c r="D287" s="243" t="s">
        <v>239</v>
      </c>
      <c r="E287" s="244" t="s">
        <v>1</v>
      </c>
      <c r="F287" s="245" t="s">
        <v>472</v>
      </c>
      <c r="G287" s="242"/>
      <c r="H287" s="246">
        <v>79.795000000000002</v>
      </c>
      <c r="I287" s="247"/>
      <c r="J287" s="242"/>
      <c r="K287" s="242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239</v>
      </c>
      <c r="AU287" s="252" t="s">
        <v>85</v>
      </c>
      <c r="AV287" s="13" t="s">
        <v>85</v>
      </c>
      <c r="AW287" s="13" t="s">
        <v>32</v>
      </c>
      <c r="AX287" s="13" t="s">
        <v>76</v>
      </c>
      <c r="AY287" s="252" t="s">
        <v>230</v>
      </c>
    </row>
    <row r="288" s="13" customFormat="1">
      <c r="A288" s="13"/>
      <c r="B288" s="241"/>
      <c r="C288" s="242"/>
      <c r="D288" s="243" t="s">
        <v>239</v>
      </c>
      <c r="E288" s="244" t="s">
        <v>1</v>
      </c>
      <c r="F288" s="245" t="s">
        <v>473</v>
      </c>
      <c r="G288" s="242"/>
      <c r="H288" s="246">
        <v>37.414000000000001</v>
      </c>
      <c r="I288" s="247"/>
      <c r="J288" s="242"/>
      <c r="K288" s="242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239</v>
      </c>
      <c r="AU288" s="252" t="s">
        <v>85</v>
      </c>
      <c r="AV288" s="13" t="s">
        <v>85</v>
      </c>
      <c r="AW288" s="13" t="s">
        <v>32</v>
      </c>
      <c r="AX288" s="13" t="s">
        <v>76</v>
      </c>
      <c r="AY288" s="252" t="s">
        <v>230</v>
      </c>
    </row>
    <row r="289" s="13" customFormat="1">
      <c r="A289" s="13"/>
      <c r="B289" s="241"/>
      <c r="C289" s="242"/>
      <c r="D289" s="243" t="s">
        <v>239</v>
      </c>
      <c r="E289" s="244" t="s">
        <v>1</v>
      </c>
      <c r="F289" s="245" t="s">
        <v>474</v>
      </c>
      <c r="G289" s="242"/>
      <c r="H289" s="246">
        <v>13.35</v>
      </c>
      <c r="I289" s="247"/>
      <c r="J289" s="242"/>
      <c r="K289" s="242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239</v>
      </c>
      <c r="AU289" s="252" t="s">
        <v>85</v>
      </c>
      <c r="AV289" s="13" t="s">
        <v>85</v>
      </c>
      <c r="AW289" s="13" t="s">
        <v>32</v>
      </c>
      <c r="AX289" s="13" t="s">
        <v>76</v>
      </c>
      <c r="AY289" s="252" t="s">
        <v>230</v>
      </c>
    </row>
    <row r="290" s="13" customFormat="1">
      <c r="A290" s="13"/>
      <c r="B290" s="241"/>
      <c r="C290" s="242"/>
      <c r="D290" s="243" t="s">
        <v>239</v>
      </c>
      <c r="E290" s="244" t="s">
        <v>1</v>
      </c>
      <c r="F290" s="245" t="s">
        <v>475</v>
      </c>
      <c r="G290" s="242"/>
      <c r="H290" s="246">
        <v>10.720000000000001</v>
      </c>
      <c r="I290" s="247"/>
      <c r="J290" s="242"/>
      <c r="K290" s="242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239</v>
      </c>
      <c r="AU290" s="252" t="s">
        <v>85</v>
      </c>
      <c r="AV290" s="13" t="s">
        <v>85</v>
      </c>
      <c r="AW290" s="13" t="s">
        <v>32</v>
      </c>
      <c r="AX290" s="13" t="s">
        <v>76</v>
      </c>
      <c r="AY290" s="252" t="s">
        <v>230</v>
      </c>
    </row>
    <row r="291" s="13" customFormat="1">
      <c r="A291" s="13"/>
      <c r="B291" s="241"/>
      <c r="C291" s="242"/>
      <c r="D291" s="243" t="s">
        <v>239</v>
      </c>
      <c r="E291" s="244" t="s">
        <v>1</v>
      </c>
      <c r="F291" s="245" t="s">
        <v>476</v>
      </c>
      <c r="G291" s="242"/>
      <c r="H291" s="246">
        <v>83.028999999999996</v>
      </c>
      <c r="I291" s="247"/>
      <c r="J291" s="242"/>
      <c r="K291" s="242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239</v>
      </c>
      <c r="AU291" s="252" t="s">
        <v>85</v>
      </c>
      <c r="AV291" s="13" t="s">
        <v>85</v>
      </c>
      <c r="AW291" s="13" t="s">
        <v>32</v>
      </c>
      <c r="AX291" s="13" t="s">
        <v>76</v>
      </c>
      <c r="AY291" s="252" t="s">
        <v>230</v>
      </c>
    </row>
    <row r="292" s="13" customFormat="1">
      <c r="A292" s="13"/>
      <c r="B292" s="241"/>
      <c r="C292" s="242"/>
      <c r="D292" s="243" t="s">
        <v>239</v>
      </c>
      <c r="E292" s="244" t="s">
        <v>1</v>
      </c>
      <c r="F292" s="245" t="s">
        <v>477</v>
      </c>
      <c r="G292" s="242"/>
      <c r="H292" s="246">
        <v>38.688000000000002</v>
      </c>
      <c r="I292" s="247"/>
      <c r="J292" s="242"/>
      <c r="K292" s="242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239</v>
      </c>
      <c r="AU292" s="252" t="s">
        <v>85</v>
      </c>
      <c r="AV292" s="13" t="s">
        <v>85</v>
      </c>
      <c r="AW292" s="13" t="s">
        <v>32</v>
      </c>
      <c r="AX292" s="13" t="s">
        <v>76</v>
      </c>
      <c r="AY292" s="252" t="s">
        <v>230</v>
      </c>
    </row>
    <row r="293" s="13" customFormat="1">
      <c r="A293" s="13"/>
      <c r="B293" s="241"/>
      <c r="C293" s="242"/>
      <c r="D293" s="243" t="s">
        <v>239</v>
      </c>
      <c r="E293" s="244" t="s">
        <v>1</v>
      </c>
      <c r="F293" s="245" t="s">
        <v>478</v>
      </c>
      <c r="G293" s="242"/>
      <c r="H293" s="246">
        <v>13.788</v>
      </c>
      <c r="I293" s="247"/>
      <c r="J293" s="242"/>
      <c r="K293" s="242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239</v>
      </c>
      <c r="AU293" s="252" t="s">
        <v>85</v>
      </c>
      <c r="AV293" s="13" t="s">
        <v>85</v>
      </c>
      <c r="AW293" s="13" t="s">
        <v>32</v>
      </c>
      <c r="AX293" s="13" t="s">
        <v>76</v>
      </c>
      <c r="AY293" s="252" t="s">
        <v>230</v>
      </c>
    </row>
    <row r="294" s="13" customFormat="1">
      <c r="A294" s="13"/>
      <c r="B294" s="241"/>
      <c r="C294" s="242"/>
      <c r="D294" s="243" t="s">
        <v>239</v>
      </c>
      <c r="E294" s="244" t="s">
        <v>1</v>
      </c>
      <c r="F294" s="245" t="s">
        <v>479</v>
      </c>
      <c r="G294" s="242"/>
      <c r="H294" s="246">
        <v>11.071999999999999</v>
      </c>
      <c r="I294" s="247"/>
      <c r="J294" s="242"/>
      <c r="K294" s="242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239</v>
      </c>
      <c r="AU294" s="252" t="s">
        <v>85</v>
      </c>
      <c r="AV294" s="13" t="s">
        <v>85</v>
      </c>
      <c r="AW294" s="13" t="s">
        <v>32</v>
      </c>
      <c r="AX294" s="13" t="s">
        <v>76</v>
      </c>
      <c r="AY294" s="252" t="s">
        <v>230</v>
      </c>
    </row>
    <row r="295" s="13" customFormat="1">
      <c r="A295" s="13"/>
      <c r="B295" s="241"/>
      <c r="C295" s="242"/>
      <c r="D295" s="243" t="s">
        <v>239</v>
      </c>
      <c r="E295" s="244" t="s">
        <v>1</v>
      </c>
      <c r="F295" s="245" t="s">
        <v>480</v>
      </c>
      <c r="G295" s="242"/>
      <c r="H295" s="246">
        <v>16.106999999999999</v>
      </c>
      <c r="I295" s="247"/>
      <c r="J295" s="242"/>
      <c r="K295" s="242"/>
      <c r="L295" s="248"/>
      <c r="M295" s="249"/>
      <c r="N295" s="250"/>
      <c r="O295" s="250"/>
      <c r="P295" s="250"/>
      <c r="Q295" s="250"/>
      <c r="R295" s="250"/>
      <c r="S295" s="250"/>
      <c r="T295" s="25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2" t="s">
        <v>239</v>
      </c>
      <c r="AU295" s="252" t="s">
        <v>85</v>
      </c>
      <c r="AV295" s="13" t="s">
        <v>85</v>
      </c>
      <c r="AW295" s="13" t="s">
        <v>32</v>
      </c>
      <c r="AX295" s="13" t="s">
        <v>76</v>
      </c>
      <c r="AY295" s="252" t="s">
        <v>230</v>
      </c>
    </row>
    <row r="296" s="13" customFormat="1">
      <c r="A296" s="13"/>
      <c r="B296" s="241"/>
      <c r="C296" s="242"/>
      <c r="D296" s="243" t="s">
        <v>239</v>
      </c>
      <c r="E296" s="244" t="s">
        <v>1</v>
      </c>
      <c r="F296" s="245" t="s">
        <v>481</v>
      </c>
      <c r="G296" s="242"/>
      <c r="H296" s="246">
        <v>9.6780000000000008</v>
      </c>
      <c r="I296" s="247"/>
      <c r="J296" s="242"/>
      <c r="K296" s="242"/>
      <c r="L296" s="248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2" t="s">
        <v>239</v>
      </c>
      <c r="AU296" s="252" t="s">
        <v>85</v>
      </c>
      <c r="AV296" s="13" t="s">
        <v>85</v>
      </c>
      <c r="AW296" s="13" t="s">
        <v>32</v>
      </c>
      <c r="AX296" s="13" t="s">
        <v>76</v>
      </c>
      <c r="AY296" s="252" t="s">
        <v>230</v>
      </c>
    </row>
    <row r="297" s="14" customFormat="1">
      <c r="A297" s="14"/>
      <c r="B297" s="253"/>
      <c r="C297" s="254"/>
      <c r="D297" s="243" t="s">
        <v>239</v>
      </c>
      <c r="E297" s="255" t="s">
        <v>1</v>
      </c>
      <c r="F297" s="256" t="s">
        <v>242</v>
      </c>
      <c r="G297" s="254"/>
      <c r="H297" s="257">
        <v>468.28800000000001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3" t="s">
        <v>239</v>
      </c>
      <c r="AU297" s="263" t="s">
        <v>85</v>
      </c>
      <c r="AV297" s="14" t="s">
        <v>237</v>
      </c>
      <c r="AW297" s="14" t="s">
        <v>32</v>
      </c>
      <c r="AX297" s="14" t="s">
        <v>83</v>
      </c>
      <c r="AY297" s="263" t="s">
        <v>230</v>
      </c>
    </row>
    <row r="298" s="2" customFormat="1" ht="24.15" customHeight="1">
      <c r="A298" s="39"/>
      <c r="B298" s="40"/>
      <c r="C298" s="228" t="s">
        <v>482</v>
      </c>
      <c r="D298" s="228" t="s">
        <v>232</v>
      </c>
      <c r="E298" s="229" t="s">
        <v>483</v>
      </c>
      <c r="F298" s="230" t="s">
        <v>484</v>
      </c>
      <c r="G298" s="231" t="s">
        <v>305</v>
      </c>
      <c r="H298" s="232">
        <v>450.06999999999999</v>
      </c>
      <c r="I298" s="233"/>
      <c r="J298" s="234">
        <f>ROUND(I298*H298,2)</f>
        <v>0</v>
      </c>
      <c r="K298" s="230" t="s">
        <v>236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0.11396000000000001</v>
      </c>
      <c r="R298" s="237">
        <f>Q298*H298</f>
        <v>51.289977200000003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237</v>
      </c>
      <c r="AT298" s="239" t="s">
        <v>232</v>
      </c>
      <c r="AU298" s="239" t="s">
        <v>85</v>
      </c>
      <c r="AY298" s="18" t="s">
        <v>230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237</v>
      </c>
      <c r="BM298" s="239" t="s">
        <v>485</v>
      </c>
    </row>
    <row r="299" s="13" customFormat="1">
      <c r="A299" s="13"/>
      <c r="B299" s="241"/>
      <c r="C299" s="242"/>
      <c r="D299" s="243" t="s">
        <v>239</v>
      </c>
      <c r="E299" s="244" t="s">
        <v>1</v>
      </c>
      <c r="F299" s="245" t="s">
        <v>486</v>
      </c>
      <c r="G299" s="242"/>
      <c r="H299" s="246">
        <v>51.704999999999998</v>
      </c>
      <c r="I299" s="247"/>
      <c r="J299" s="242"/>
      <c r="K299" s="242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239</v>
      </c>
      <c r="AU299" s="252" t="s">
        <v>85</v>
      </c>
      <c r="AV299" s="13" t="s">
        <v>85</v>
      </c>
      <c r="AW299" s="13" t="s">
        <v>32</v>
      </c>
      <c r="AX299" s="13" t="s">
        <v>76</v>
      </c>
      <c r="AY299" s="252" t="s">
        <v>230</v>
      </c>
    </row>
    <row r="300" s="13" customFormat="1">
      <c r="A300" s="13"/>
      <c r="B300" s="241"/>
      <c r="C300" s="242"/>
      <c r="D300" s="243" t="s">
        <v>239</v>
      </c>
      <c r="E300" s="244" t="s">
        <v>1</v>
      </c>
      <c r="F300" s="245" t="s">
        <v>487</v>
      </c>
      <c r="G300" s="242"/>
      <c r="H300" s="246">
        <v>-10.244</v>
      </c>
      <c r="I300" s="247"/>
      <c r="J300" s="242"/>
      <c r="K300" s="242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239</v>
      </c>
      <c r="AU300" s="252" t="s">
        <v>85</v>
      </c>
      <c r="AV300" s="13" t="s">
        <v>85</v>
      </c>
      <c r="AW300" s="13" t="s">
        <v>32</v>
      </c>
      <c r="AX300" s="13" t="s">
        <v>76</v>
      </c>
      <c r="AY300" s="252" t="s">
        <v>230</v>
      </c>
    </row>
    <row r="301" s="13" customFormat="1">
      <c r="A301" s="13"/>
      <c r="B301" s="241"/>
      <c r="C301" s="242"/>
      <c r="D301" s="243" t="s">
        <v>239</v>
      </c>
      <c r="E301" s="244" t="s">
        <v>1</v>
      </c>
      <c r="F301" s="245" t="s">
        <v>488</v>
      </c>
      <c r="G301" s="242"/>
      <c r="H301" s="246">
        <v>7.3200000000000003</v>
      </c>
      <c r="I301" s="247"/>
      <c r="J301" s="242"/>
      <c r="K301" s="242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239</v>
      </c>
      <c r="AU301" s="252" t="s">
        <v>85</v>
      </c>
      <c r="AV301" s="13" t="s">
        <v>85</v>
      </c>
      <c r="AW301" s="13" t="s">
        <v>32</v>
      </c>
      <c r="AX301" s="13" t="s">
        <v>76</v>
      </c>
      <c r="AY301" s="252" t="s">
        <v>230</v>
      </c>
    </row>
    <row r="302" s="13" customFormat="1">
      <c r="A302" s="13"/>
      <c r="B302" s="241"/>
      <c r="C302" s="242"/>
      <c r="D302" s="243" t="s">
        <v>239</v>
      </c>
      <c r="E302" s="244" t="s">
        <v>1</v>
      </c>
      <c r="F302" s="245" t="s">
        <v>489</v>
      </c>
      <c r="G302" s="242"/>
      <c r="H302" s="246">
        <v>54.536999999999999</v>
      </c>
      <c r="I302" s="247"/>
      <c r="J302" s="242"/>
      <c r="K302" s="242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239</v>
      </c>
      <c r="AU302" s="252" t="s">
        <v>85</v>
      </c>
      <c r="AV302" s="13" t="s">
        <v>85</v>
      </c>
      <c r="AW302" s="13" t="s">
        <v>32</v>
      </c>
      <c r="AX302" s="13" t="s">
        <v>76</v>
      </c>
      <c r="AY302" s="252" t="s">
        <v>230</v>
      </c>
    </row>
    <row r="303" s="13" customFormat="1">
      <c r="A303" s="13"/>
      <c r="B303" s="241"/>
      <c r="C303" s="242"/>
      <c r="D303" s="243" t="s">
        <v>239</v>
      </c>
      <c r="E303" s="244" t="s">
        <v>1</v>
      </c>
      <c r="F303" s="245" t="s">
        <v>490</v>
      </c>
      <c r="G303" s="242"/>
      <c r="H303" s="246">
        <v>47.454999999999998</v>
      </c>
      <c r="I303" s="247"/>
      <c r="J303" s="242"/>
      <c r="K303" s="242"/>
      <c r="L303" s="248"/>
      <c r="M303" s="249"/>
      <c r="N303" s="250"/>
      <c r="O303" s="250"/>
      <c r="P303" s="250"/>
      <c r="Q303" s="250"/>
      <c r="R303" s="250"/>
      <c r="S303" s="250"/>
      <c r="T303" s="25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2" t="s">
        <v>239</v>
      </c>
      <c r="AU303" s="252" t="s">
        <v>85</v>
      </c>
      <c r="AV303" s="13" t="s">
        <v>85</v>
      </c>
      <c r="AW303" s="13" t="s">
        <v>32</v>
      </c>
      <c r="AX303" s="13" t="s">
        <v>76</v>
      </c>
      <c r="AY303" s="252" t="s">
        <v>230</v>
      </c>
    </row>
    <row r="304" s="13" customFormat="1">
      <c r="A304" s="13"/>
      <c r="B304" s="241"/>
      <c r="C304" s="242"/>
      <c r="D304" s="243" t="s">
        <v>239</v>
      </c>
      <c r="E304" s="244" t="s">
        <v>1</v>
      </c>
      <c r="F304" s="245" t="s">
        <v>491</v>
      </c>
      <c r="G304" s="242"/>
      <c r="H304" s="246">
        <v>49.369</v>
      </c>
      <c r="I304" s="247"/>
      <c r="J304" s="242"/>
      <c r="K304" s="242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239</v>
      </c>
      <c r="AU304" s="252" t="s">
        <v>85</v>
      </c>
      <c r="AV304" s="13" t="s">
        <v>85</v>
      </c>
      <c r="AW304" s="13" t="s">
        <v>32</v>
      </c>
      <c r="AX304" s="13" t="s">
        <v>76</v>
      </c>
      <c r="AY304" s="252" t="s">
        <v>230</v>
      </c>
    </row>
    <row r="305" s="13" customFormat="1">
      <c r="A305" s="13"/>
      <c r="B305" s="241"/>
      <c r="C305" s="242"/>
      <c r="D305" s="243" t="s">
        <v>239</v>
      </c>
      <c r="E305" s="244" t="s">
        <v>1</v>
      </c>
      <c r="F305" s="245" t="s">
        <v>492</v>
      </c>
      <c r="G305" s="242"/>
      <c r="H305" s="246">
        <v>34.619999999999997</v>
      </c>
      <c r="I305" s="247"/>
      <c r="J305" s="242"/>
      <c r="K305" s="242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239</v>
      </c>
      <c r="AU305" s="252" t="s">
        <v>85</v>
      </c>
      <c r="AV305" s="13" t="s">
        <v>85</v>
      </c>
      <c r="AW305" s="13" t="s">
        <v>32</v>
      </c>
      <c r="AX305" s="13" t="s">
        <v>76</v>
      </c>
      <c r="AY305" s="252" t="s">
        <v>230</v>
      </c>
    </row>
    <row r="306" s="13" customFormat="1">
      <c r="A306" s="13"/>
      <c r="B306" s="241"/>
      <c r="C306" s="242"/>
      <c r="D306" s="243" t="s">
        <v>239</v>
      </c>
      <c r="E306" s="244" t="s">
        <v>1</v>
      </c>
      <c r="F306" s="245" t="s">
        <v>493</v>
      </c>
      <c r="G306" s="242"/>
      <c r="H306" s="246">
        <v>65.215999999999994</v>
      </c>
      <c r="I306" s="247"/>
      <c r="J306" s="242"/>
      <c r="K306" s="242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239</v>
      </c>
      <c r="AU306" s="252" t="s">
        <v>85</v>
      </c>
      <c r="AV306" s="13" t="s">
        <v>85</v>
      </c>
      <c r="AW306" s="13" t="s">
        <v>32</v>
      </c>
      <c r="AX306" s="13" t="s">
        <v>76</v>
      </c>
      <c r="AY306" s="252" t="s">
        <v>230</v>
      </c>
    </row>
    <row r="307" s="16" customFormat="1">
      <c r="A307" s="16"/>
      <c r="B307" s="274"/>
      <c r="C307" s="275"/>
      <c r="D307" s="243" t="s">
        <v>239</v>
      </c>
      <c r="E307" s="276" t="s">
        <v>1</v>
      </c>
      <c r="F307" s="277" t="s">
        <v>494</v>
      </c>
      <c r="G307" s="275"/>
      <c r="H307" s="278">
        <v>299.97800000000001</v>
      </c>
      <c r="I307" s="279"/>
      <c r="J307" s="275"/>
      <c r="K307" s="275"/>
      <c r="L307" s="280"/>
      <c r="M307" s="281"/>
      <c r="N307" s="282"/>
      <c r="O307" s="282"/>
      <c r="P307" s="282"/>
      <c r="Q307" s="282"/>
      <c r="R307" s="282"/>
      <c r="S307" s="282"/>
      <c r="T307" s="283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84" t="s">
        <v>239</v>
      </c>
      <c r="AU307" s="284" t="s">
        <v>85</v>
      </c>
      <c r="AV307" s="16" t="s">
        <v>249</v>
      </c>
      <c r="AW307" s="16" t="s">
        <v>32</v>
      </c>
      <c r="AX307" s="16" t="s">
        <v>76</v>
      </c>
      <c r="AY307" s="284" t="s">
        <v>230</v>
      </c>
    </row>
    <row r="308" s="15" customFormat="1">
      <c r="A308" s="15"/>
      <c r="B308" s="264"/>
      <c r="C308" s="265"/>
      <c r="D308" s="243" t="s">
        <v>239</v>
      </c>
      <c r="E308" s="266" t="s">
        <v>1</v>
      </c>
      <c r="F308" s="267" t="s">
        <v>495</v>
      </c>
      <c r="G308" s="265"/>
      <c r="H308" s="266" t="s">
        <v>1</v>
      </c>
      <c r="I308" s="268"/>
      <c r="J308" s="265"/>
      <c r="K308" s="265"/>
      <c r="L308" s="269"/>
      <c r="M308" s="270"/>
      <c r="N308" s="271"/>
      <c r="O308" s="271"/>
      <c r="P308" s="271"/>
      <c r="Q308" s="271"/>
      <c r="R308" s="271"/>
      <c r="S308" s="271"/>
      <c r="T308" s="272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3" t="s">
        <v>239</v>
      </c>
      <c r="AU308" s="273" t="s">
        <v>85</v>
      </c>
      <c r="AV308" s="15" t="s">
        <v>83</v>
      </c>
      <c r="AW308" s="15" t="s">
        <v>32</v>
      </c>
      <c r="AX308" s="15" t="s">
        <v>76</v>
      </c>
      <c r="AY308" s="273" t="s">
        <v>230</v>
      </c>
    </row>
    <row r="309" s="13" customFormat="1">
      <c r="A309" s="13"/>
      <c r="B309" s="241"/>
      <c r="C309" s="242"/>
      <c r="D309" s="243" t="s">
        <v>239</v>
      </c>
      <c r="E309" s="244" t="s">
        <v>1</v>
      </c>
      <c r="F309" s="245" t="s">
        <v>496</v>
      </c>
      <c r="G309" s="242"/>
      <c r="H309" s="246">
        <v>73.834000000000003</v>
      </c>
      <c r="I309" s="247"/>
      <c r="J309" s="242"/>
      <c r="K309" s="242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239</v>
      </c>
      <c r="AU309" s="252" t="s">
        <v>85</v>
      </c>
      <c r="AV309" s="13" t="s">
        <v>85</v>
      </c>
      <c r="AW309" s="13" t="s">
        <v>32</v>
      </c>
      <c r="AX309" s="13" t="s">
        <v>76</v>
      </c>
      <c r="AY309" s="252" t="s">
        <v>230</v>
      </c>
    </row>
    <row r="310" s="13" customFormat="1">
      <c r="A310" s="13"/>
      <c r="B310" s="241"/>
      <c r="C310" s="242"/>
      <c r="D310" s="243" t="s">
        <v>239</v>
      </c>
      <c r="E310" s="244" t="s">
        <v>1</v>
      </c>
      <c r="F310" s="245" t="s">
        <v>497</v>
      </c>
      <c r="G310" s="242"/>
      <c r="H310" s="246">
        <v>76.257999999999996</v>
      </c>
      <c r="I310" s="247"/>
      <c r="J310" s="242"/>
      <c r="K310" s="242"/>
      <c r="L310" s="248"/>
      <c r="M310" s="249"/>
      <c r="N310" s="250"/>
      <c r="O310" s="250"/>
      <c r="P310" s="250"/>
      <c r="Q310" s="250"/>
      <c r="R310" s="250"/>
      <c r="S310" s="250"/>
      <c r="T310" s="25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2" t="s">
        <v>239</v>
      </c>
      <c r="AU310" s="252" t="s">
        <v>85</v>
      </c>
      <c r="AV310" s="13" t="s">
        <v>85</v>
      </c>
      <c r="AW310" s="13" t="s">
        <v>32</v>
      </c>
      <c r="AX310" s="13" t="s">
        <v>76</v>
      </c>
      <c r="AY310" s="252" t="s">
        <v>230</v>
      </c>
    </row>
    <row r="311" s="16" customFormat="1">
      <c r="A311" s="16"/>
      <c r="B311" s="274"/>
      <c r="C311" s="275"/>
      <c r="D311" s="243" t="s">
        <v>239</v>
      </c>
      <c r="E311" s="276" t="s">
        <v>1</v>
      </c>
      <c r="F311" s="277" t="s">
        <v>494</v>
      </c>
      <c r="G311" s="275"/>
      <c r="H311" s="278">
        <v>150.09200000000001</v>
      </c>
      <c r="I311" s="279"/>
      <c r="J311" s="275"/>
      <c r="K311" s="275"/>
      <c r="L311" s="280"/>
      <c r="M311" s="281"/>
      <c r="N311" s="282"/>
      <c r="O311" s="282"/>
      <c r="P311" s="282"/>
      <c r="Q311" s="282"/>
      <c r="R311" s="282"/>
      <c r="S311" s="282"/>
      <c r="T311" s="283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84" t="s">
        <v>239</v>
      </c>
      <c r="AU311" s="284" t="s">
        <v>85</v>
      </c>
      <c r="AV311" s="16" t="s">
        <v>249</v>
      </c>
      <c r="AW311" s="16" t="s">
        <v>32</v>
      </c>
      <c r="AX311" s="16" t="s">
        <v>76</v>
      </c>
      <c r="AY311" s="284" t="s">
        <v>230</v>
      </c>
    </row>
    <row r="312" s="14" customFormat="1">
      <c r="A312" s="14"/>
      <c r="B312" s="253"/>
      <c r="C312" s="254"/>
      <c r="D312" s="243" t="s">
        <v>239</v>
      </c>
      <c r="E312" s="255" t="s">
        <v>1</v>
      </c>
      <c r="F312" s="256" t="s">
        <v>242</v>
      </c>
      <c r="G312" s="254"/>
      <c r="H312" s="257">
        <v>450.06999999999999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239</v>
      </c>
      <c r="AU312" s="263" t="s">
        <v>85</v>
      </c>
      <c r="AV312" s="14" t="s">
        <v>237</v>
      </c>
      <c r="AW312" s="14" t="s">
        <v>32</v>
      </c>
      <c r="AX312" s="14" t="s">
        <v>83</v>
      </c>
      <c r="AY312" s="263" t="s">
        <v>230</v>
      </c>
    </row>
    <row r="313" s="2" customFormat="1" ht="24.15" customHeight="1">
      <c r="A313" s="39"/>
      <c r="B313" s="40"/>
      <c r="C313" s="228" t="s">
        <v>498</v>
      </c>
      <c r="D313" s="228" t="s">
        <v>232</v>
      </c>
      <c r="E313" s="229" t="s">
        <v>499</v>
      </c>
      <c r="F313" s="230" t="s">
        <v>500</v>
      </c>
      <c r="G313" s="231" t="s">
        <v>340</v>
      </c>
      <c r="H313" s="232">
        <v>260.61000000000001</v>
      </c>
      <c r="I313" s="233"/>
      <c r="J313" s="234">
        <f>ROUND(I313*H313,2)</f>
        <v>0</v>
      </c>
      <c r="K313" s="230" t="s">
        <v>236</v>
      </c>
      <c r="L313" s="45"/>
      <c r="M313" s="235" t="s">
        <v>1</v>
      </c>
      <c r="N313" s="236" t="s">
        <v>41</v>
      </c>
      <c r="O313" s="92"/>
      <c r="P313" s="237">
        <f>O313*H313</f>
        <v>0</v>
      </c>
      <c r="Q313" s="237">
        <v>0.00013999999999999999</v>
      </c>
      <c r="R313" s="237">
        <f>Q313*H313</f>
        <v>0.036485400000000001</v>
      </c>
      <c r="S313" s="237">
        <v>0</v>
      </c>
      <c r="T313" s="238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9" t="s">
        <v>237</v>
      </c>
      <c r="AT313" s="239" t="s">
        <v>232</v>
      </c>
      <c r="AU313" s="239" t="s">
        <v>85</v>
      </c>
      <c r="AY313" s="18" t="s">
        <v>230</v>
      </c>
      <c r="BE313" s="240">
        <f>IF(N313="základní",J313,0)</f>
        <v>0</v>
      </c>
      <c r="BF313" s="240">
        <f>IF(N313="snížená",J313,0)</f>
        <v>0</v>
      </c>
      <c r="BG313" s="240">
        <f>IF(N313="zákl. přenesená",J313,0)</f>
        <v>0</v>
      </c>
      <c r="BH313" s="240">
        <f>IF(N313="sníž. přenesená",J313,0)</f>
        <v>0</v>
      </c>
      <c r="BI313" s="240">
        <f>IF(N313="nulová",J313,0)</f>
        <v>0</v>
      </c>
      <c r="BJ313" s="18" t="s">
        <v>83</v>
      </c>
      <c r="BK313" s="240">
        <f>ROUND(I313*H313,2)</f>
        <v>0</v>
      </c>
      <c r="BL313" s="18" t="s">
        <v>237</v>
      </c>
      <c r="BM313" s="239" t="s">
        <v>501</v>
      </c>
    </row>
    <row r="314" s="13" customFormat="1">
      <c r="A314" s="13"/>
      <c r="B314" s="241"/>
      <c r="C314" s="242"/>
      <c r="D314" s="243" t="s">
        <v>239</v>
      </c>
      <c r="E314" s="244" t="s">
        <v>1</v>
      </c>
      <c r="F314" s="245" t="s">
        <v>502</v>
      </c>
      <c r="G314" s="242"/>
      <c r="H314" s="246">
        <v>48.600000000000001</v>
      </c>
      <c r="I314" s="247"/>
      <c r="J314" s="242"/>
      <c r="K314" s="242"/>
      <c r="L314" s="248"/>
      <c r="M314" s="249"/>
      <c r="N314" s="250"/>
      <c r="O314" s="250"/>
      <c r="P314" s="250"/>
      <c r="Q314" s="250"/>
      <c r="R314" s="250"/>
      <c r="S314" s="250"/>
      <c r="T314" s="25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2" t="s">
        <v>239</v>
      </c>
      <c r="AU314" s="252" t="s">
        <v>85</v>
      </c>
      <c r="AV314" s="13" t="s">
        <v>85</v>
      </c>
      <c r="AW314" s="13" t="s">
        <v>32</v>
      </c>
      <c r="AX314" s="13" t="s">
        <v>76</v>
      </c>
      <c r="AY314" s="252" t="s">
        <v>230</v>
      </c>
    </row>
    <row r="315" s="13" customFormat="1">
      <c r="A315" s="13"/>
      <c r="B315" s="241"/>
      <c r="C315" s="242"/>
      <c r="D315" s="243" t="s">
        <v>239</v>
      </c>
      <c r="E315" s="244" t="s">
        <v>1</v>
      </c>
      <c r="F315" s="245" t="s">
        <v>503</v>
      </c>
      <c r="G315" s="242"/>
      <c r="H315" s="246">
        <v>50.25</v>
      </c>
      <c r="I315" s="247"/>
      <c r="J315" s="242"/>
      <c r="K315" s="242"/>
      <c r="L315" s="248"/>
      <c r="M315" s="249"/>
      <c r="N315" s="250"/>
      <c r="O315" s="250"/>
      <c r="P315" s="250"/>
      <c r="Q315" s="250"/>
      <c r="R315" s="250"/>
      <c r="S315" s="250"/>
      <c r="T315" s="25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2" t="s">
        <v>239</v>
      </c>
      <c r="AU315" s="252" t="s">
        <v>85</v>
      </c>
      <c r="AV315" s="13" t="s">
        <v>85</v>
      </c>
      <c r="AW315" s="13" t="s">
        <v>32</v>
      </c>
      <c r="AX315" s="13" t="s">
        <v>76</v>
      </c>
      <c r="AY315" s="252" t="s">
        <v>230</v>
      </c>
    </row>
    <row r="316" s="13" customFormat="1">
      <c r="A316" s="13"/>
      <c r="B316" s="241"/>
      <c r="C316" s="242"/>
      <c r="D316" s="243" t="s">
        <v>239</v>
      </c>
      <c r="E316" s="244" t="s">
        <v>1</v>
      </c>
      <c r="F316" s="245" t="s">
        <v>504</v>
      </c>
      <c r="G316" s="242"/>
      <c r="H316" s="246">
        <v>78.719999999999999</v>
      </c>
      <c r="I316" s="247"/>
      <c r="J316" s="242"/>
      <c r="K316" s="242"/>
      <c r="L316" s="248"/>
      <c r="M316" s="249"/>
      <c r="N316" s="250"/>
      <c r="O316" s="250"/>
      <c r="P316" s="250"/>
      <c r="Q316" s="250"/>
      <c r="R316" s="250"/>
      <c r="S316" s="250"/>
      <c r="T316" s="25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2" t="s">
        <v>239</v>
      </c>
      <c r="AU316" s="252" t="s">
        <v>85</v>
      </c>
      <c r="AV316" s="13" t="s">
        <v>85</v>
      </c>
      <c r="AW316" s="13" t="s">
        <v>32</v>
      </c>
      <c r="AX316" s="13" t="s">
        <v>76</v>
      </c>
      <c r="AY316" s="252" t="s">
        <v>230</v>
      </c>
    </row>
    <row r="317" s="13" customFormat="1">
      <c r="A317" s="13"/>
      <c r="B317" s="241"/>
      <c r="C317" s="242"/>
      <c r="D317" s="243" t="s">
        <v>239</v>
      </c>
      <c r="E317" s="244" t="s">
        <v>1</v>
      </c>
      <c r="F317" s="245" t="s">
        <v>505</v>
      </c>
      <c r="G317" s="242"/>
      <c r="H317" s="246">
        <v>83.040000000000006</v>
      </c>
      <c r="I317" s="247"/>
      <c r="J317" s="242"/>
      <c r="K317" s="242"/>
      <c r="L317" s="248"/>
      <c r="M317" s="249"/>
      <c r="N317" s="250"/>
      <c r="O317" s="250"/>
      <c r="P317" s="250"/>
      <c r="Q317" s="250"/>
      <c r="R317" s="250"/>
      <c r="S317" s="250"/>
      <c r="T317" s="25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2" t="s">
        <v>239</v>
      </c>
      <c r="AU317" s="252" t="s">
        <v>85</v>
      </c>
      <c r="AV317" s="13" t="s">
        <v>85</v>
      </c>
      <c r="AW317" s="13" t="s">
        <v>32</v>
      </c>
      <c r="AX317" s="13" t="s">
        <v>76</v>
      </c>
      <c r="AY317" s="252" t="s">
        <v>230</v>
      </c>
    </row>
    <row r="318" s="14" customFormat="1">
      <c r="A318" s="14"/>
      <c r="B318" s="253"/>
      <c r="C318" s="254"/>
      <c r="D318" s="243" t="s">
        <v>239</v>
      </c>
      <c r="E318" s="255" t="s">
        <v>1</v>
      </c>
      <c r="F318" s="256" t="s">
        <v>242</v>
      </c>
      <c r="G318" s="254"/>
      <c r="H318" s="257">
        <v>260.61000000000001</v>
      </c>
      <c r="I318" s="258"/>
      <c r="J318" s="254"/>
      <c r="K318" s="254"/>
      <c r="L318" s="259"/>
      <c r="M318" s="260"/>
      <c r="N318" s="261"/>
      <c r="O318" s="261"/>
      <c r="P318" s="261"/>
      <c r="Q318" s="261"/>
      <c r="R318" s="261"/>
      <c r="S318" s="261"/>
      <c r="T318" s="26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3" t="s">
        <v>239</v>
      </c>
      <c r="AU318" s="263" t="s">
        <v>85</v>
      </c>
      <c r="AV318" s="14" t="s">
        <v>237</v>
      </c>
      <c r="AW318" s="14" t="s">
        <v>32</v>
      </c>
      <c r="AX318" s="14" t="s">
        <v>83</v>
      </c>
      <c r="AY318" s="263" t="s">
        <v>230</v>
      </c>
    </row>
    <row r="319" s="2" customFormat="1" ht="24.15" customHeight="1">
      <c r="A319" s="39"/>
      <c r="B319" s="40"/>
      <c r="C319" s="228" t="s">
        <v>506</v>
      </c>
      <c r="D319" s="228" t="s">
        <v>232</v>
      </c>
      <c r="E319" s="229" t="s">
        <v>507</v>
      </c>
      <c r="F319" s="230" t="s">
        <v>508</v>
      </c>
      <c r="G319" s="231" t="s">
        <v>305</v>
      </c>
      <c r="H319" s="232">
        <v>23.18</v>
      </c>
      <c r="I319" s="233"/>
      <c r="J319" s="234">
        <f>ROUND(I319*H319,2)</f>
        <v>0</v>
      </c>
      <c r="K319" s="230" t="s">
        <v>236</v>
      </c>
      <c r="L319" s="45"/>
      <c r="M319" s="235" t="s">
        <v>1</v>
      </c>
      <c r="N319" s="236" t="s">
        <v>41</v>
      </c>
      <c r="O319" s="92"/>
      <c r="P319" s="237">
        <f>O319*H319</f>
        <v>0</v>
      </c>
      <c r="Q319" s="237">
        <v>0.17818000000000001</v>
      </c>
      <c r="R319" s="237">
        <f>Q319*H319</f>
        <v>4.1302124000000004</v>
      </c>
      <c r="S319" s="237">
        <v>0</v>
      </c>
      <c r="T319" s="238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9" t="s">
        <v>237</v>
      </c>
      <c r="AT319" s="239" t="s">
        <v>232</v>
      </c>
      <c r="AU319" s="239" t="s">
        <v>85</v>
      </c>
      <c r="AY319" s="18" t="s">
        <v>230</v>
      </c>
      <c r="BE319" s="240">
        <f>IF(N319="základní",J319,0)</f>
        <v>0</v>
      </c>
      <c r="BF319" s="240">
        <f>IF(N319="snížená",J319,0)</f>
        <v>0</v>
      </c>
      <c r="BG319" s="240">
        <f>IF(N319="zákl. přenesená",J319,0)</f>
        <v>0</v>
      </c>
      <c r="BH319" s="240">
        <f>IF(N319="sníž. přenesená",J319,0)</f>
        <v>0</v>
      </c>
      <c r="BI319" s="240">
        <f>IF(N319="nulová",J319,0)</f>
        <v>0</v>
      </c>
      <c r="BJ319" s="18" t="s">
        <v>83</v>
      </c>
      <c r="BK319" s="240">
        <f>ROUND(I319*H319,2)</f>
        <v>0</v>
      </c>
      <c r="BL319" s="18" t="s">
        <v>237</v>
      </c>
      <c r="BM319" s="239" t="s">
        <v>509</v>
      </c>
    </row>
    <row r="320" s="13" customFormat="1">
      <c r="A320" s="13"/>
      <c r="B320" s="241"/>
      <c r="C320" s="242"/>
      <c r="D320" s="243" t="s">
        <v>239</v>
      </c>
      <c r="E320" s="244" t="s">
        <v>1</v>
      </c>
      <c r="F320" s="245" t="s">
        <v>510</v>
      </c>
      <c r="G320" s="242"/>
      <c r="H320" s="246">
        <v>15.692</v>
      </c>
      <c r="I320" s="247"/>
      <c r="J320" s="242"/>
      <c r="K320" s="242"/>
      <c r="L320" s="248"/>
      <c r="M320" s="249"/>
      <c r="N320" s="250"/>
      <c r="O320" s="250"/>
      <c r="P320" s="250"/>
      <c r="Q320" s="250"/>
      <c r="R320" s="250"/>
      <c r="S320" s="250"/>
      <c r="T320" s="25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2" t="s">
        <v>239</v>
      </c>
      <c r="AU320" s="252" t="s">
        <v>85</v>
      </c>
      <c r="AV320" s="13" t="s">
        <v>85</v>
      </c>
      <c r="AW320" s="13" t="s">
        <v>32</v>
      </c>
      <c r="AX320" s="13" t="s">
        <v>76</v>
      </c>
      <c r="AY320" s="252" t="s">
        <v>230</v>
      </c>
    </row>
    <row r="321" s="13" customFormat="1">
      <c r="A321" s="13"/>
      <c r="B321" s="241"/>
      <c r="C321" s="242"/>
      <c r="D321" s="243" t="s">
        <v>239</v>
      </c>
      <c r="E321" s="244" t="s">
        <v>1</v>
      </c>
      <c r="F321" s="245" t="s">
        <v>511</v>
      </c>
      <c r="G321" s="242"/>
      <c r="H321" s="246">
        <v>1.248</v>
      </c>
      <c r="I321" s="247"/>
      <c r="J321" s="242"/>
      <c r="K321" s="242"/>
      <c r="L321" s="248"/>
      <c r="M321" s="249"/>
      <c r="N321" s="250"/>
      <c r="O321" s="250"/>
      <c r="P321" s="250"/>
      <c r="Q321" s="250"/>
      <c r="R321" s="250"/>
      <c r="S321" s="250"/>
      <c r="T321" s="25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2" t="s">
        <v>239</v>
      </c>
      <c r="AU321" s="252" t="s">
        <v>85</v>
      </c>
      <c r="AV321" s="13" t="s">
        <v>85</v>
      </c>
      <c r="AW321" s="13" t="s">
        <v>32</v>
      </c>
      <c r="AX321" s="13" t="s">
        <v>76</v>
      </c>
      <c r="AY321" s="252" t="s">
        <v>230</v>
      </c>
    </row>
    <row r="322" s="13" customFormat="1">
      <c r="A322" s="13"/>
      <c r="B322" s="241"/>
      <c r="C322" s="242"/>
      <c r="D322" s="243" t="s">
        <v>239</v>
      </c>
      <c r="E322" s="244" t="s">
        <v>1</v>
      </c>
      <c r="F322" s="245" t="s">
        <v>512</v>
      </c>
      <c r="G322" s="242"/>
      <c r="H322" s="246">
        <v>3.1200000000000001</v>
      </c>
      <c r="I322" s="247"/>
      <c r="J322" s="242"/>
      <c r="K322" s="242"/>
      <c r="L322" s="248"/>
      <c r="M322" s="249"/>
      <c r="N322" s="250"/>
      <c r="O322" s="250"/>
      <c r="P322" s="250"/>
      <c r="Q322" s="250"/>
      <c r="R322" s="250"/>
      <c r="S322" s="250"/>
      <c r="T322" s="25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2" t="s">
        <v>239</v>
      </c>
      <c r="AU322" s="252" t="s">
        <v>85</v>
      </c>
      <c r="AV322" s="13" t="s">
        <v>85</v>
      </c>
      <c r="AW322" s="13" t="s">
        <v>32</v>
      </c>
      <c r="AX322" s="13" t="s">
        <v>76</v>
      </c>
      <c r="AY322" s="252" t="s">
        <v>230</v>
      </c>
    </row>
    <row r="323" s="13" customFormat="1">
      <c r="A323" s="13"/>
      <c r="B323" s="241"/>
      <c r="C323" s="242"/>
      <c r="D323" s="243" t="s">
        <v>239</v>
      </c>
      <c r="E323" s="244" t="s">
        <v>1</v>
      </c>
      <c r="F323" s="245" t="s">
        <v>513</v>
      </c>
      <c r="G323" s="242"/>
      <c r="H323" s="246">
        <v>3.1200000000000001</v>
      </c>
      <c r="I323" s="247"/>
      <c r="J323" s="242"/>
      <c r="K323" s="242"/>
      <c r="L323" s="248"/>
      <c r="M323" s="249"/>
      <c r="N323" s="250"/>
      <c r="O323" s="250"/>
      <c r="P323" s="250"/>
      <c r="Q323" s="250"/>
      <c r="R323" s="250"/>
      <c r="S323" s="250"/>
      <c r="T323" s="25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2" t="s">
        <v>239</v>
      </c>
      <c r="AU323" s="252" t="s">
        <v>85</v>
      </c>
      <c r="AV323" s="13" t="s">
        <v>85</v>
      </c>
      <c r="AW323" s="13" t="s">
        <v>32</v>
      </c>
      <c r="AX323" s="13" t="s">
        <v>76</v>
      </c>
      <c r="AY323" s="252" t="s">
        <v>230</v>
      </c>
    </row>
    <row r="324" s="14" customFormat="1">
      <c r="A324" s="14"/>
      <c r="B324" s="253"/>
      <c r="C324" s="254"/>
      <c r="D324" s="243" t="s">
        <v>239</v>
      </c>
      <c r="E324" s="255" t="s">
        <v>1</v>
      </c>
      <c r="F324" s="256" t="s">
        <v>242</v>
      </c>
      <c r="G324" s="254"/>
      <c r="H324" s="257">
        <v>23.18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3" t="s">
        <v>239</v>
      </c>
      <c r="AU324" s="263" t="s">
        <v>85</v>
      </c>
      <c r="AV324" s="14" t="s">
        <v>237</v>
      </c>
      <c r="AW324" s="14" t="s">
        <v>32</v>
      </c>
      <c r="AX324" s="14" t="s">
        <v>83</v>
      </c>
      <c r="AY324" s="263" t="s">
        <v>230</v>
      </c>
    </row>
    <row r="325" s="2" customFormat="1" ht="16.5" customHeight="1">
      <c r="A325" s="39"/>
      <c r="B325" s="40"/>
      <c r="C325" s="228" t="s">
        <v>514</v>
      </c>
      <c r="D325" s="228" t="s">
        <v>232</v>
      </c>
      <c r="E325" s="229" t="s">
        <v>515</v>
      </c>
      <c r="F325" s="230" t="s">
        <v>516</v>
      </c>
      <c r="G325" s="231" t="s">
        <v>305</v>
      </c>
      <c r="H325" s="232">
        <v>38.265000000000001</v>
      </c>
      <c r="I325" s="233"/>
      <c r="J325" s="234">
        <f>ROUND(I325*H325,2)</f>
        <v>0</v>
      </c>
      <c r="K325" s="230" t="s">
        <v>236</v>
      </c>
      <c r="L325" s="45"/>
      <c r="M325" s="235" t="s">
        <v>1</v>
      </c>
      <c r="N325" s="236" t="s">
        <v>41</v>
      </c>
      <c r="O325" s="92"/>
      <c r="P325" s="237">
        <f>O325*H325</f>
        <v>0</v>
      </c>
      <c r="Q325" s="237">
        <v>0.083409999999999998</v>
      </c>
      <c r="R325" s="237">
        <f>Q325*H325</f>
        <v>3.1916836499999999</v>
      </c>
      <c r="S325" s="237">
        <v>0</v>
      </c>
      <c r="T325" s="238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9" t="s">
        <v>237</v>
      </c>
      <c r="AT325" s="239" t="s">
        <v>232</v>
      </c>
      <c r="AU325" s="239" t="s">
        <v>85</v>
      </c>
      <c r="AY325" s="18" t="s">
        <v>230</v>
      </c>
      <c r="BE325" s="240">
        <f>IF(N325="základní",J325,0)</f>
        <v>0</v>
      </c>
      <c r="BF325" s="240">
        <f>IF(N325="snížená",J325,0)</f>
        <v>0</v>
      </c>
      <c r="BG325" s="240">
        <f>IF(N325="zákl. přenesená",J325,0)</f>
        <v>0</v>
      </c>
      <c r="BH325" s="240">
        <f>IF(N325="sníž. přenesená",J325,0)</f>
        <v>0</v>
      </c>
      <c r="BI325" s="240">
        <f>IF(N325="nulová",J325,0)</f>
        <v>0</v>
      </c>
      <c r="BJ325" s="18" t="s">
        <v>83</v>
      </c>
      <c r="BK325" s="240">
        <f>ROUND(I325*H325,2)</f>
        <v>0</v>
      </c>
      <c r="BL325" s="18" t="s">
        <v>237</v>
      </c>
      <c r="BM325" s="239" t="s">
        <v>517</v>
      </c>
    </row>
    <row r="326" s="13" customFormat="1">
      <c r="A326" s="13"/>
      <c r="B326" s="241"/>
      <c r="C326" s="242"/>
      <c r="D326" s="243" t="s">
        <v>239</v>
      </c>
      <c r="E326" s="244" t="s">
        <v>1</v>
      </c>
      <c r="F326" s="245" t="s">
        <v>518</v>
      </c>
      <c r="G326" s="242"/>
      <c r="H326" s="246">
        <v>7.0970000000000004</v>
      </c>
      <c r="I326" s="247"/>
      <c r="J326" s="242"/>
      <c r="K326" s="242"/>
      <c r="L326" s="248"/>
      <c r="M326" s="249"/>
      <c r="N326" s="250"/>
      <c r="O326" s="250"/>
      <c r="P326" s="250"/>
      <c r="Q326" s="250"/>
      <c r="R326" s="250"/>
      <c r="S326" s="250"/>
      <c r="T326" s="25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2" t="s">
        <v>239</v>
      </c>
      <c r="AU326" s="252" t="s">
        <v>85</v>
      </c>
      <c r="AV326" s="13" t="s">
        <v>85</v>
      </c>
      <c r="AW326" s="13" t="s">
        <v>32</v>
      </c>
      <c r="AX326" s="13" t="s">
        <v>76</v>
      </c>
      <c r="AY326" s="252" t="s">
        <v>230</v>
      </c>
    </row>
    <row r="327" s="13" customFormat="1">
      <c r="A327" s="13"/>
      <c r="B327" s="241"/>
      <c r="C327" s="242"/>
      <c r="D327" s="243" t="s">
        <v>239</v>
      </c>
      <c r="E327" s="244" t="s">
        <v>1</v>
      </c>
      <c r="F327" s="245" t="s">
        <v>519</v>
      </c>
      <c r="G327" s="242"/>
      <c r="H327" s="246">
        <v>5.9160000000000004</v>
      </c>
      <c r="I327" s="247"/>
      <c r="J327" s="242"/>
      <c r="K327" s="242"/>
      <c r="L327" s="248"/>
      <c r="M327" s="249"/>
      <c r="N327" s="250"/>
      <c r="O327" s="250"/>
      <c r="P327" s="250"/>
      <c r="Q327" s="250"/>
      <c r="R327" s="250"/>
      <c r="S327" s="250"/>
      <c r="T327" s="25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2" t="s">
        <v>239</v>
      </c>
      <c r="AU327" s="252" t="s">
        <v>85</v>
      </c>
      <c r="AV327" s="13" t="s">
        <v>85</v>
      </c>
      <c r="AW327" s="13" t="s">
        <v>32</v>
      </c>
      <c r="AX327" s="13" t="s">
        <v>76</v>
      </c>
      <c r="AY327" s="252" t="s">
        <v>230</v>
      </c>
    </row>
    <row r="328" s="13" customFormat="1">
      <c r="A328" s="13"/>
      <c r="B328" s="241"/>
      <c r="C328" s="242"/>
      <c r="D328" s="243" t="s">
        <v>239</v>
      </c>
      <c r="E328" s="244" t="s">
        <v>1</v>
      </c>
      <c r="F328" s="245" t="s">
        <v>520</v>
      </c>
      <c r="G328" s="242"/>
      <c r="H328" s="246">
        <v>10.395</v>
      </c>
      <c r="I328" s="247"/>
      <c r="J328" s="242"/>
      <c r="K328" s="242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239</v>
      </c>
      <c r="AU328" s="252" t="s">
        <v>85</v>
      </c>
      <c r="AV328" s="13" t="s">
        <v>85</v>
      </c>
      <c r="AW328" s="13" t="s">
        <v>32</v>
      </c>
      <c r="AX328" s="13" t="s">
        <v>76</v>
      </c>
      <c r="AY328" s="252" t="s">
        <v>230</v>
      </c>
    </row>
    <row r="329" s="13" customFormat="1">
      <c r="A329" s="13"/>
      <c r="B329" s="241"/>
      <c r="C329" s="242"/>
      <c r="D329" s="243" t="s">
        <v>239</v>
      </c>
      <c r="E329" s="244" t="s">
        <v>1</v>
      </c>
      <c r="F329" s="245" t="s">
        <v>521</v>
      </c>
      <c r="G329" s="242"/>
      <c r="H329" s="246">
        <v>10.856999999999999</v>
      </c>
      <c r="I329" s="247"/>
      <c r="J329" s="242"/>
      <c r="K329" s="242"/>
      <c r="L329" s="248"/>
      <c r="M329" s="249"/>
      <c r="N329" s="250"/>
      <c r="O329" s="250"/>
      <c r="P329" s="250"/>
      <c r="Q329" s="250"/>
      <c r="R329" s="250"/>
      <c r="S329" s="250"/>
      <c r="T329" s="25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2" t="s">
        <v>239</v>
      </c>
      <c r="AU329" s="252" t="s">
        <v>85</v>
      </c>
      <c r="AV329" s="13" t="s">
        <v>85</v>
      </c>
      <c r="AW329" s="13" t="s">
        <v>32</v>
      </c>
      <c r="AX329" s="13" t="s">
        <v>76</v>
      </c>
      <c r="AY329" s="252" t="s">
        <v>230</v>
      </c>
    </row>
    <row r="330" s="13" customFormat="1">
      <c r="A330" s="13"/>
      <c r="B330" s="241"/>
      <c r="C330" s="242"/>
      <c r="D330" s="243" t="s">
        <v>239</v>
      </c>
      <c r="E330" s="244" t="s">
        <v>1</v>
      </c>
      <c r="F330" s="245" t="s">
        <v>522</v>
      </c>
      <c r="G330" s="242"/>
      <c r="H330" s="246">
        <v>4</v>
      </c>
      <c r="I330" s="247"/>
      <c r="J330" s="242"/>
      <c r="K330" s="242"/>
      <c r="L330" s="248"/>
      <c r="M330" s="249"/>
      <c r="N330" s="250"/>
      <c r="O330" s="250"/>
      <c r="P330" s="250"/>
      <c r="Q330" s="250"/>
      <c r="R330" s="250"/>
      <c r="S330" s="250"/>
      <c r="T330" s="25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2" t="s">
        <v>239</v>
      </c>
      <c r="AU330" s="252" t="s">
        <v>85</v>
      </c>
      <c r="AV330" s="13" t="s">
        <v>85</v>
      </c>
      <c r="AW330" s="13" t="s">
        <v>32</v>
      </c>
      <c r="AX330" s="13" t="s">
        <v>76</v>
      </c>
      <c r="AY330" s="252" t="s">
        <v>230</v>
      </c>
    </row>
    <row r="331" s="14" customFormat="1">
      <c r="A331" s="14"/>
      <c r="B331" s="253"/>
      <c r="C331" s="254"/>
      <c r="D331" s="243" t="s">
        <v>239</v>
      </c>
      <c r="E331" s="255" t="s">
        <v>1</v>
      </c>
      <c r="F331" s="256" t="s">
        <v>242</v>
      </c>
      <c r="G331" s="254"/>
      <c r="H331" s="257">
        <v>38.265000000000001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3" t="s">
        <v>239</v>
      </c>
      <c r="AU331" s="263" t="s">
        <v>85</v>
      </c>
      <c r="AV331" s="14" t="s">
        <v>237</v>
      </c>
      <c r="AW331" s="14" t="s">
        <v>32</v>
      </c>
      <c r="AX331" s="14" t="s">
        <v>83</v>
      </c>
      <c r="AY331" s="263" t="s">
        <v>230</v>
      </c>
    </row>
    <row r="332" s="2" customFormat="1" ht="16.5" customHeight="1">
      <c r="A332" s="39"/>
      <c r="B332" s="40"/>
      <c r="C332" s="228" t="s">
        <v>523</v>
      </c>
      <c r="D332" s="228" t="s">
        <v>232</v>
      </c>
      <c r="E332" s="229" t="s">
        <v>524</v>
      </c>
      <c r="F332" s="230" t="s">
        <v>525</v>
      </c>
      <c r="G332" s="231" t="s">
        <v>305</v>
      </c>
      <c r="H332" s="232">
        <v>2.859</v>
      </c>
      <c r="I332" s="233"/>
      <c r="J332" s="234">
        <f>ROUND(I332*H332,2)</f>
        <v>0</v>
      </c>
      <c r="K332" s="230" t="s">
        <v>236</v>
      </c>
      <c r="L332" s="45"/>
      <c r="M332" s="235" t="s">
        <v>1</v>
      </c>
      <c r="N332" s="236" t="s">
        <v>41</v>
      </c>
      <c r="O332" s="92"/>
      <c r="P332" s="237">
        <f>O332*H332</f>
        <v>0</v>
      </c>
      <c r="Q332" s="237">
        <v>0.26723000000000002</v>
      </c>
      <c r="R332" s="237">
        <f>Q332*H332</f>
        <v>0.76401057000000006</v>
      </c>
      <c r="S332" s="237">
        <v>0</v>
      </c>
      <c r="T332" s="238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9" t="s">
        <v>237</v>
      </c>
      <c r="AT332" s="239" t="s">
        <v>232</v>
      </c>
      <c r="AU332" s="239" t="s">
        <v>85</v>
      </c>
      <c r="AY332" s="18" t="s">
        <v>230</v>
      </c>
      <c r="BE332" s="240">
        <f>IF(N332="základní",J332,0)</f>
        <v>0</v>
      </c>
      <c r="BF332" s="240">
        <f>IF(N332="snížená",J332,0)</f>
        <v>0</v>
      </c>
      <c r="BG332" s="240">
        <f>IF(N332="zákl. přenesená",J332,0)</f>
        <v>0</v>
      </c>
      <c r="BH332" s="240">
        <f>IF(N332="sníž. přenesená",J332,0)</f>
        <v>0</v>
      </c>
      <c r="BI332" s="240">
        <f>IF(N332="nulová",J332,0)</f>
        <v>0</v>
      </c>
      <c r="BJ332" s="18" t="s">
        <v>83</v>
      </c>
      <c r="BK332" s="240">
        <f>ROUND(I332*H332,2)</f>
        <v>0</v>
      </c>
      <c r="BL332" s="18" t="s">
        <v>237</v>
      </c>
      <c r="BM332" s="239" t="s">
        <v>526</v>
      </c>
    </row>
    <row r="333" s="13" customFormat="1">
      <c r="A333" s="13"/>
      <c r="B333" s="241"/>
      <c r="C333" s="242"/>
      <c r="D333" s="243" t="s">
        <v>239</v>
      </c>
      <c r="E333" s="244" t="s">
        <v>1</v>
      </c>
      <c r="F333" s="245" t="s">
        <v>527</v>
      </c>
      <c r="G333" s="242"/>
      <c r="H333" s="246">
        <v>1.0589999999999999</v>
      </c>
      <c r="I333" s="247"/>
      <c r="J333" s="242"/>
      <c r="K333" s="242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239</v>
      </c>
      <c r="AU333" s="252" t="s">
        <v>85</v>
      </c>
      <c r="AV333" s="13" t="s">
        <v>85</v>
      </c>
      <c r="AW333" s="13" t="s">
        <v>32</v>
      </c>
      <c r="AX333" s="13" t="s">
        <v>76</v>
      </c>
      <c r="AY333" s="252" t="s">
        <v>230</v>
      </c>
    </row>
    <row r="334" s="13" customFormat="1">
      <c r="A334" s="13"/>
      <c r="B334" s="241"/>
      <c r="C334" s="242"/>
      <c r="D334" s="243" t="s">
        <v>239</v>
      </c>
      <c r="E334" s="244" t="s">
        <v>1</v>
      </c>
      <c r="F334" s="245" t="s">
        <v>528</v>
      </c>
      <c r="G334" s="242"/>
      <c r="H334" s="246">
        <v>0.71999999999999997</v>
      </c>
      <c r="I334" s="247"/>
      <c r="J334" s="242"/>
      <c r="K334" s="242"/>
      <c r="L334" s="248"/>
      <c r="M334" s="249"/>
      <c r="N334" s="250"/>
      <c r="O334" s="250"/>
      <c r="P334" s="250"/>
      <c r="Q334" s="250"/>
      <c r="R334" s="250"/>
      <c r="S334" s="250"/>
      <c r="T334" s="25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2" t="s">
        <v>239</v>
      </c>
      <c r="AU334" s="252" t="s">
        <v>85</v>
      </c>
      <c r="AV334" s="13" t="s">
        <v>85</v>
      </c>
      <c r="AW334" s="13" t="s">
        <v>32</v>
      </c>
      <c r="AX334" s="13" t="s">
        <v>76</v>
      </c>
      <c r="AY334" s="252" t="s">
        <v>230</v>
      </c>
    </row>
    <row r="335" s="13" customFormat="1">
      <c r="A335" s="13"/>
      <c r="B335" s="241"/>
      <c r="C335" s="242"/>
      <c r="D335" s="243" t="s">
        <v>239</v>
      </c>
      <c r="E335" s="244" t="s">
        <v>1</v>
      </c>
      <c r="F335" s="245" t="s">
        <v>529</v>
      </c>
      <c r="G335" s="242"/>
      <c r="H335" s="246">
        <v>0.54000000000000004</v>
      </c>
      <c r="I335" s="247"/>
      <c r="J335" s="242"/>
      <c r="K335" s="242"/>
      <c r="L335" s="248"/>
      <c r="M335" s="249"/>
      <c r="N335" s="250"/>
      <c r="O335" s="250"/>
      <c r="P335" s="250"/>
      <c r="Q335" s="250"/>
      <c r="R335" s="250"/>
      <c r="S335" s="250"/>
      <c r="T335" s="25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2" t="s">
        <v>239</v>
      </c>
      <c r="AU335" s="252" t="s">
        <v>85</v>
      </c>
      <c r="AV335" s="13" t="s">
        <v>85</v>
      </c>
      <c r="AW335" s="13" t="s">
        <v>32</v>
      </c>
      <c r="AX335" s="13" t="s">
        <v>76</v>
      </c>
      <c r="AY335" s="252" t="s">
        <v>230</v>
      </c>
    </row>
    <row r="336" s="13" customFormat="1">
      <c r="A336" s="13"/>
      <c r="B336" s="241"/>
      <c r="C336" s="242"/>
      <c r="D336" s="243" t="s">
        <v>239</v>
      </c>
      <c r="E336" s="244" t="s">
        <v>1</v>
      </c>
      <c r="F336" s="245" t="s">
        <v>530</v>
      </c>
      <c r="G336" s="242"/>
      <c r="H336" s="246">
        <v>0.54000000000000004</v>
      </c>
      <c r="I336" s="247"/>
      <c r="J336" s="242"/>
      <c r="K336" s="242"/>
      <c r="L336" s="248"/>
      <c r="M336" s="249"/>
      <c r="N336" s="250"/>
      <c r="O336" s="250"/>
      <c r="P336" s="250"/>
      <c r="Q336" s="250"/>
      <c r="R336" s="250"/>
      <c r="S336" s="250"/>
      <c r="T336" s="25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2" t="s">
        <v>239</v>
      </c>
      <c r="AU336" s="252" t="s">
        <v>85</v>
      </c>
      <c r="AV336" s="13" t="s">
        <v>85</v>
      </c>
      <c r="AW336" s="13" t="s">
        <v>32</v>
      </c>
      <c r="AX336" s="13" t="s">
        <v>76</v>
      </c>
      <c r="AY336" s="252" t="s">
        <v>230</v>
      </c>
    </row>
    <row r="337" s="14" customFormat="1">
      <c r="A337" s="14"/>
      <c r="B337" s="253"/>
      <c r="C337" s="254"/>
      <c r="D337" s="243" t="s">
        <v>239</v>
      </c>
      <c r="E337" s="255" t="s">
        <v>1</v>
      </c>
      <c r="F337" s="256" t="s">
        <v>242</v>
      </c>
      <c r="G337" s="254"/>
      <c r="H337" s="257">
        <v>2.859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3" t="s">
        <v>239</v>
      </c>
      <c r="AU337" s="263" t="s">
        <v>85</v>
      </c>
      <c r="AV337" s="14" t="s">
        <v>237</v>
      </c>
      <c r="AW337" s="14" t="s">
        <v>32</v>
      </c>
      <c r="AX337" s="14" t="s">
        <v>83</v>
      </c>
      <c r="AY337" s="263" t="s">
        <v>230</v>
      </c>
    </row>
    <row r="338" s="2" customFormat="1" ht="21.75" customHeight="1">
      <c r="A338" s="39"/>
      <c r="B338" s="40"/>
      <c r="C338" s="228" t="s">
        <v>531</v>
      </c>
      <c r="D338" s="228" t="s">
        <v>232</v>
      </c>
      <c r="E338" s="229" t="s">
        <v>532</v>
      </c>
      <c r="F338" s="230" t="s">
        <v>533</v>
      </c>
      <c r="G338" s="231" t="s">
        <v>305</v>
      </c>
      <c r="H338" s="232">
        <v>12.603</v>
      </c>
      <c r="I338" s="233"/>
      <c r="J338" s="234">
        <f>ROUND(I338*H338,2)</f>
        <v>0</v>
      </c>
      <c r="K338" s="230" t="s">
        <v>236</v>
      </c>
      <c r="L338" s="45"/>
      <c r="M338" s="235" t="s">
        <v>1</v>
      </c>
      <c r="N338" s="236" t="s">
        <v>41</v>
      </c>
      <c r="O338" s="92"/>
      <c r="P338" s="237">
        <f>O338*H338</f>
        <v>0</v>
      </c>
      <c r="Q338" s="237">
        <v>0.45432</v>
      </c>
      <c r="R338" s="237">
        <f>Q338*H338</f>
        <v>5.72579496</v>
      </c>
      <c r="S338" s="237">
        <v>0</v>
      </c>
      <c r="T338" s="238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9" t="s">
        <v>237</v>
      </c>
      <c r="AT338" s="239" t="s">
        <v>232</v>
      </c>
      <c r="AU338" s="239" t="s">
        <v>85</v>
      </c>
      <c r="AY338" s="18" t="s">
        <v>230</v>
      </c>
      <c r="BE338" s="240">
        <f>IF(N338="základní",J338,0)</f>
        <v>0</v>
      </c>
      <c r="BF338" s="240">
        <f>IF(N338="snížená",J338,0)</f>
        <v>0</v>
      </c>
      <c r="BG338" s="240">
        <f>IF(N338="zákl. přenesená",J338,0)</f>
        <v>0</v>
      </c>
      <c r="BH338" s="240">
        <f>IF(N338="sníž. přenesená",J338,0)</f>
        <v>0</v>
      </c>
      <c r="BI338" s="240">
        <f>IF(N338="nulová",J338,0)</f>
        <v>0</v>
      </c>
      <c r="BJ338" s="18" t="s">
        <v>83</v>
      </c>
      <c r="BK338" s="240">
        <f>ROUND(I338*H338,2)</f>
        <v>0</v>
      </c>
      <c r="BL338" s="18" t="s">
        <v>237</v>
      </c>
      <c r="BM338" s="239" t="s">
        <v>534</v>
      </c>
    </row>
    <row r="339" s="13" customFormat="1">
      <c r="A339" s="13"/>
      <c r="B339" s="241"/>
      <c r="C339" s="242"/>
      <c r="D339" s="243" t="s">
        <v>239</v>
      </c>
      <c r="E339" s="244" t="s">
        <v>1</v>
      </c>
      <c r="F339" s="245" t="s">
        <v>535</v>
      </c>
      <c r="G339" s="242"/>
      <c r="H339" s="246">
        <v>1.9710000000000001</v>
      </c>
      <c r="I339" s="247"/>
      <c r="J339" s="242"/>
      <c r="K339" s="242"/>
      <c r="L339" s="248"/>
      <c r="M339" s="249"/>
      <c r="N339" s="250"/>
      <c r="O339" s="250"/>
      <c r="P339" s="250"/>
      <c r="Q339" s="250"/>
      <c r="R339" s="250"/>
      <c r="S339" s="250"/>
      <c r="T339" s="25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2" t="s">
        <v>239</v>
      </c>
      <c r="AU339" s="252" t="s">
        <v>85</v>
      </c>
      <c r="AV339" s="13" t="s">
        <v>85</v>
      </c>
      <c r="AW339" s="13" t="s">
        <v>32</v>
      </c>
      <c r="AX339" s="13" t="s">
        <v>76</v>
      </c>
      <c r="AY339" s="252" t="s">
        <v>230</v>
      </c>
    </row>
    <row r="340" s="13" customFormat="1">
      <c r="A340" s="13"/>
      <c r="B340" s="241"/>
      <c r="C340" s="242"/>
      <c r="D340" s="243" t="s">
        <v>239</v>
      </c>
      <c r="E340" s="244" t="s">
        <v>1</v>
      </c>
      <c r="F340" s="245" t="s">
        <v>536</v>
      </c>
      <c r="G340" s="242"/>
      <c r="H340" s="246">
        <v>4.6079999999999997</v>
      </c>
      <c r="I340" s="247"/>
      <c r="J340" s="242"/>
      <c r="K340" s="242"/>
      <c r="L340" s="248"/>
      <c r="M340" s="249"/>
      <c r="N340" s="250"/>
      <c r="O340" s="250"/>
      <c r="P340" s="250"/>
      <c r="Q340" s="250"/>
      <c r="R340" s="250"/>
      <c r="S340" s="250"/>
      <c r="T340" s="25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2" t="s">
        <v>239</v>
      </c>
      <c r="AU340" s="252" t="s">
        <v>85</v>
      </c>
      <c r="AV340" s="13" t="s">
        <v>85</v>
      </c>
      <c r="AW340" s="13" t="s">
        <v>32</v>
      </c>
      <c r="AX340" s="13" t="s">
        <v>76</v>
      </c>
      <c r="AY340" s="252" t="s">
        <v>230</v>
      </c>
    </row>
    <row r="341" s="13" customFormat="1">
      <c r="A341" s="13"/>
      <c r="B341" s="241"/>
      <c r="C341" s="242"/>
      <c r="D341" s="243" t="s">
        <v>239</v>
      </c>
      <c r="E341" s="244" t="s">
        <v>1</v>
      </c>
      <c r="F341" s="245" t="s">
        <v>537</v>
      </c>
      <c r="G341" s="242"/>
      <c r="H341" s="246">
        <v>2.8980000000000001</v>
      </c>
      <c r="I341" s="247"/>
      <c r="J341" s="242"/>
      <c r="K341" s="242"/>
      <c r="L341" s="248"/>
      <c r="M341" s="249"/>
      <c r="N341" s="250"/>
      <c r="O341" s="250"/>
      <c r="P341" s="250"/>
      <c r="Q341" s="250"/>
      <c r="R341" s="250"/>
      <c r="S341" s="250"/>
      <c r="T341" s="25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2" t="s">
        <v>239</v>
      </c>
      <c r="AU341" s="252" t="s">
        <v>85</v>
      </c>
      <c r="AV341" s="13" t="s">
        <v>85</v>
      </c>
      <c r="AW341" s="13" t="s">
        <v>32</v>
      </c>
      <c r="AX341" s="13" t="s">
        <v>76</v>
      </c>
      <c r="AY341" s="252" t="s">
        <v>230</v>
      </c>
    </row>
    <row r="342" s="13" customFormat="1">
      <c r="A342" s="13"/>
      <c r="B342" s="241"/>
      <c r="C342" s="242"/>
      <c r="D342" s="243" t="s">
        <v>239</v>
      </c>
      <c r="E342" s="244" t="s">
        <v>1</v>
      </c>
      <c r="F342" s="245" t="s">
        <v>538</v>
      </c>
      <c r="G342" s="242"/>
      <c r="H342" s="246">
        <v>3.1259999999999999</v>
      </c>
      <c r="I342" s="247"/>
      <c r="J342" s="242"/>
      <c r="K342" s="242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239</v>
      </c>
      <c r="AU342" s="252" t="s">
        <v>85</v>
      </c>
      <c r="AV342" s="13" t="s">
        <v>85</v>
      </c>
      <c r="AW342" s="13" t="s">
        <v>32</v>
      </c>
      <c r="AX342" s="13" t="s">
        <v>76</v>
      </c>
      <c r="AY342" s="252" t="s">
        <v>230</v>
      </c>
    </row>
    <row r="343" s="14" customFormat="1">
      <c r="A343" s="14"/>
      <c r="B343" s="253"/>
      <c r="C343" s="254"/>
      <c r="D343" s="243" t="s">
        <v>239</v>
      </c>
      <c r="E343" s="255" t="s">
        <v>1</v>
      </c>
      <c r="F343" s="256" t="s">
        <v>242</v>
      </c>
      <c r="G343" s="254"/>
      <c r="H343" s="257">
        <v>12.603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239</v>
      </c>
      <c r="AU343" s="263" t="s">
        <v>85</v>
      </c>
      <c r="AV343" s="14" t="s">
        <v>237</v>
      </c>
      <c r="AW343" s="14" t="s">
        <v>32</v>
      </c>
      <c r="AX343" s="14" t="s">
        <v>83</v>
      </c>
      <c r="AY343" s="263" t="s">
        <v>230</v>
      </c>
    </row>
    <row r="344" s="2" customFormat="1" ht="16.5" customHeight="1">
      <c r="A344" s="39"/>
      <c r="B344" s="40"/>
      <c r="C344" s="228" t="s">
        <v>539</v>
      </c>
      <c r="D344" s="228" t="s">
        <v>232</v>
      </c>
      <c r="E344" s="229" t="s">
        <v>540</v>
      </c>
      <c r="F344" s="230" t="s">
        <v>541</v>
      </c>
      <c r="G344" s="231" t="s">
        <v>235</v>
      </c>
      <c r="H344" s="232">
        <v>0.75600000000000001</v>
      </c>
      <c r="I344" s="233"/>
      <c r="J344" s="234">
        <f>ROUND(I344*H344,2)</f>
        <v>0</v>
      </c>
      <c r="K344" s="230" t="s">
        <v>236</v>
      </c>
      <c r="L344" s="45"/>
      <c r="M344" s="235" t="s">
        <v>1</v>
      </c>
      <c r="N344" s="236" t="s">
        <v>41</v>
      </c>
      <c r="O344" s="92"/>
      <c r="P344" s="237">
        <f>O344*H344</f>
        <v>0</v>
      </c>
      <c r="Q344" s="237">
        <v>2.6446800000000001</v>
      </c>
      <c r="R344" s="237">
        <f>Q344*H344</f>
        <v>1.9993780800000001</v>
      </c>
      <c r="S344" s="237">
        <v>0</v>
      </c>
      <c r="T344" s="238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9" t="s">
        <v>237</v>
      </c>
      <c r="AT344" s="239" t="s">
        <v>232</v>
      </c>
      <c r="AU344" s="239" t="s">
        <v>85</v>
      </c>
      <c r="AY344" s="18" t="s">
        <v>230</v>
      </c>
      <c r="BE344" s="240">
        <f>IF(N344="základní",J344,0)</f>
        <v>0</v>
      </c>
      <c r="BF344" s="240">
        <f>IF(N344="snížená",J344,0)</f>
        <v>0</v>
      </c>
      <c r="BG344" s="240">
        <f>IF(N344="zákl. přenesená",J344,0)</f>
        <v>0</v>
      </c>
      <c r="BH344" s="240">
        <f>IF(N344="sníž. přenesená",J344,0)</f>
        <v>0</v>
      </c>
      <c r="BI344" s="240">
        <f>IF(N344="nulová",J344,0)</f>
        <v>0</v>
      </c>
      <c r="BJ344" s="18" t="s">
        <v>83</v>
      </c>
      <c r="BK344" s="240">
        <f>ROUND(I344*H344,2)</f>
        <v>0</v>
      </c>
      <c r="BL344" s="18" t="s">
        <v>237</v>
      </c>
      <c r="BM344" s="239" t="s">
        <v>542</v>
      </c>
    </row>
    <row r="345" s="13" customFormat="1">
      <c r="A345" s="13"/>
      <c r="B345" s="241"/>
      <c r="C345" s="242"/>
      <c r="D345" s="243" t="s">
        <v>239</v>
      </c>
      <c r="E345" s="244" t="s">
        <v>1</v>
      </c>
      <c r="F345" s="245" t="s">
        <v>543</v>
      </c>
      <c r="G345" s="242"/>
      <c r="H345" s="246">
        <v>0.75600000000000001</v>
      </c>
      <c r="I345" s="247"/>
      <c r="J345" s="242"/>
      <c r="K345" s="242"/>
      <c r="L345" s="248"/>
      <c r="M345" s="249"/>
      <c r="N345" s="250"/>
      <c r="O345" s="250"/>
      <c r="P345" s="250"/>
      <c r="Q345" s="250"/>
      <c r="R345" s="250"/>
      <c r="S345" s="250"/>
      <c r="T345" s="25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2" t="s">
        <v>239</v>
      </c>
      <c r="AU345" s="252" t="s">
        <v>85</v>
      </c>
      <c r="AV345" s="13" t="s">
        <v>85</v>
      </c>
      <c r="AW345" s="13" t="s">
        <v>32</v>
      </c>
      <c r="AX345" s="13" t="s">
        <v>83</v>
      </c>
      <c r="AY345" s="252" t="s">
        <v>230</v>
      </c>
    </row>
    <row r="346" s="12" customFormat="1" ht="22.8" customHeight="1">
      <c r="A346" s="12"/>
      <c r="B346" s="212"/>
      <c r="C346" s="213"/>
      <c r="D346" s="214" t="s">
        <v>75</v>
      </c>
      <c r="E346" s="226" t="s">
        <v>237</v>
      </c>
      <c r="F346" s="226" t="s">
        <v>544</v>
      </c>
      <c r="G346" s="213"/>
      <c r="H346" s="213"/>
      <c r="I346" s="216"/>
      <c r="J346" s="227">
        <f>BK346</f>
        <v>0</v>
      </c>
      <c r="K346" s="213"/>
      <c r="L346" s="218"/>
      <c r="M346" s="219"/>
      <c r="N346" s="220"/>
      <c r="O346" s="220"/>
      <c r="P346" s="221">
        <f>SUM(P347:P394)</f>
        <v>0</v>
      </c>
      <c r="Q346" s="220"/>
      <c r="R346" s="221">
        <f>SUM(R347:R394)</f>
        <v>169.20041602999999</v>
      </c>
      <c r="S346" s="220"/>
      <c r="T346" s="222">
        <f>SUM(T347:T394)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3" t="s">
        <v>83</v>
      </c>
      <c r="AT346" s="224" t="s">
        <v>75</v>
      </c>
      <c r="AU346" s="224" t="s">
        <v>83</v>
      </c>
      <c r="AY346" s="223" t="s">
        <v>230</v>
      </c>
      <c r="BK346" s="225">
        <f>SUM(BK347:BK394)</f>
        <v>0</v>
      </c>
    </row>
    <row r="347" s="2" customFormat="1" ht="16.5" customHeight="1">
      <c r="A347" s="39"/>
      <c r="B347" s="40"/>
      <c r="C347" s="228" t="s">
        <v>545</v>
      </c>
      <c r="D347" s="228" t="s">
        <v>232</v>
      </c>
      <c r="E347" s="229" t="s">
        <v>546</v>
      </c>
      <c r="F347" s="230" t="s">
        <v>547</v>
      </c>
      <c r="G347" s="231" t="s">
        <v>235</v>
      </c>
      <c r="H347" s="232">
        <v>0.70499999999999996</v>
      </c>
      <c r="I347" s="233"/>
      <c r="J347" s="234">
        <f>ROUND(I347*H347,2)</f>
        <v>0</v>
      </c>
      <c r="K347" s="230" t="s">
        <v>236</v>
      </c>
      <c r="L347" s="45"/>
      <c r="M347" s="235" t="s">
        <v>1</v>
      </c>
      <c r="N347" s="236" t="s">
        <v>41</v>
      </c>
      <c r="O347" s="92"/>
      <c r="P347" s="237">
        <f>O347*H347</f>
        <v>0</v>
      </c>
      <c r="Q347" s="237">
        <v>2.5020099999999998</v>
      </c>
      <c r="R347" s="237">
        <f>Q347*H347</f>
        <v>1.7639170499999999</v>
      </c>
      <c r="S347" s="237">
        <v>0</v>
      </c>
      <c r="T347" s="238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9" t="s">
        <v>237</v>
      </c>
      <c r="AT347" s="239" t="s">
        <v>232</v>
      </c>
      <c r="AU347" s="239" t="s">
        <v>85</v>
      </c>
      <c r="AY347" s="18" t="s">
        <v>230</v>
      </c>
      <c r="BE347" s="240">
        <f>IF(N347="základní",J347,0)</f>
        <v>0</v>
      </c>
      <c r="BF347" s="240">
        <f>IF(N347="snížená",J347,0)</f>
        <v>0</v>
      </c>
      <c r="BG347" s="240">
        <f>IF(N347="zákl. přenesená",J347,0)</f>
        <v>0</v>
      </c>
      <c r="BH347" s="240">
        <f>IF(N347="sníž. přenesená",J347,0)</f>
        <v>0</v>
      </c>
      <c r="BI347" s="240">
        <f>IF(N347="nulová",J347,0)</f>
        <v>0</v>
      </c>
      <c r="BJ347" s="18" t="s">
        <v>83</v>
      </c>
      <c r="BK347" s="240">
        <f>ROUND(I347*H347,2)</f>
        <v>0</v>
      </c>
      <c r="BL347" s="18" t="s">
        <v>237</v>
      </c>
      <c r="BM347" s="239" t="s">
        <v>548</v>
      </c>
    </row>
    <row r="348" s="13" customFormat="1">
      <c r="A348" s="13"/>
      <c r="B348" s="241"/>
      <c r="C348" s="242"/>
      <c r="D348" s="243" t="s">
        <v>239</v>
      </c>
      <c r="E348" s="244" t="s">
        <v>1</v>
      </c>
      <c r="F348" s="245" t="s">
        <v>549</v>
      </c>
      <c r="G348" s="242"/>
      <c r="H348" s="246">
        <v>0.70499999999999996</v>
      </c>
      <c r="I348" s="247"/>
      <c r="J348" s="242"/>
      <c r="K348" s="242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239</v>
      </c>
      <c r="AU348" s="252" t="s">
        <v>85</v>
      </c>
      <c r="AV348" s="13" t="s">
        <v>85</v>
      </c>
      <c r="AW348" s="13" t="s">
        <v>32</v>
      </c>
      <c r="AX348" s="13" t="s">
        <v>83</v>
      </c>
      <c r="AY348" s="252" t="s">
        <v>230</v>
      </c>
    </row>
    <row r="349" s="2" customFormat="1" ht="24.15" customHeight="1">
      <c r="A349" s="39"/>
      <c r="B349" s="40"/>
      <c r="C349" s="228" t="s">
        <v>550</v>
      </c>
      <c r="D349" s="228" t="s">
        <v>232</v>
      </c>
      <c r="E349" s="229" t="s">
        <v>551</v>
      </c>
      <c r="F349" s="230" t="s">
        <v>552</v>
      </c>
      <c r="G349" s="231" t="s">
        <v>235</v>
      </c>
      <c r="H349" s="232">
        <v>44.311</v>
      </c>
      <c r="I349" s="233"/>
      <c r="J349" s="234">
        <f>ROUND(I349*H349,2)</f>
        <v>0</v>
      </c>
      <c r="K349" s="230" t="s">
        <v>236</v>
      </c>
      <c r="L349" s="45"/>
      <c r="M349" s="235" t="s">
        <v>1</v>
      </c>
      <c r="N349" s="236" t="s">
        <v>41</v>
      </c>
      <c r="O349" s="92"/>
      <c r="P349" s="237">
        <f>O349*H349</f>
        <v>0</v>
      </c>
      <c r="Q349" s="237">
        <v>2.5020099999999998</v>
      </c>
      <c r="R349" s="237">
        <f>Q349*H349</f>
        <v>110.86656511</v>
      </c>
      <c r="S349" s="237">
        <v>0</v>
      </c>
      <c r="T349" s="238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9" t="s">
        <v>237</v>
      </c>
      <c r="AT349" s="239" t="s">
        <v>232</v>
      </c>
      <c r="AU349" s="239" t="s">
        <v>85</v>
      </c>
      <c r="AY349" s="18" t="s">
        <v>230</v>
      </c>
      <c r="BE349" s="240">
        <f>IF(N349="základní",J349,0)</f>
        <v>0</v>
      </c>
      <c r="BF349" s="240">
        <f>IF(N349="snížená",J349,0)</f>
        <v>0</v>
      </c>
      <c r="BG349" s="240">
        <f>IF(N349="zákl. přenesená",J349,0)</f>
        <v>0</v>
      </c>
      <c r="BH349" s="240">
        <f>IF(N349="sníž. přenesená",J349,0)</f>
        <v>0</v>
      </c>
      <c r="BI349" s="240">
        <f>IF(N349="nulová",J349,0)</f>
        <v>0</v>
      </c>
      <c r="BJ349" s="18" t="s">
        <v>83</v>
      </c>
      <c r="BK349" s="240">
        <f>ROUND(I349*H349,2)</f>
        <v>0</v>
      </c>
      <c r="BL349" s="18" t="s">
        <v>237</v>
      </c>
      <c r="BM349" s="239" t="s">
        <v>553</v>
      </c>
    </row>
    <row r="350" s="13" customFormat="1">
      <c r="A350" s="13"/>
      <c r="B350" s="241"/>
      <c r="C350" s="242"/>
      <c r="D350" s="243" t="s">
        <v>239</v>
      </c>
      <c r="E350" s="244" t="s">
        <v>1</v>
      </c>
      <c r="F350" s="245" t="s">
        <v>554</v>
      </c>
      <c r="G350" s="242"/>
      <c r="H350" s="246">
        <v>9.3439999999999994</v>
      </c>
      <c r="I350" s="247"/>
      <c r="J350" s="242"/>
      <c r="K350" s="242"/>
      <c r="L350" s="248"/>
      <c r="M350" s="249"/>
      <c r="N350" s="250"/>
      <c r="O350" s="250"/>
      <c r="P350" s="250"/>
      <c r="Q350" s="250"/>
      <c r="R350" s="250"/>
      <c r="S350" s="250"/>
      <c r="T350" s="25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2" t="s">
        <v>239</v>
      </c>
      <c r="AU350" s="252" t="s">
        <v>85</v>
      </c>
      <c r="AV350" s="13" t="s">
        <v>85</v>
      </c>
      <c r="AW350" s="13" t="s">
        <v>32</v>
      </c>
      <c r="AX350" s="13" t="s">
        <v>76</v>
      </c>
      <c r="AY350" s="252" t="s">
        <v>230</v>
      </c>
    </row>
    <row r="351" s="13" customFormat="1">
      <c r="A351" s="13"/>
      <c r="B351" s="241"/>
      <c r="C351" s="242"/>
      <c r="D351" s="243" t="s">
        <v>239</v>
      </c>
      <c r="E351" s="244" t="s">
        <v>1</v>
      </c>
      <c r="F351" s="245" t="s">
        <v>555</v>
      </c>
      <c r="G351" s="242"/>
      <c r="H351" s="246">
        <v>12.175000000000001</v>
      </c>
      <c r="I351" s="247"/>
      <c r="J351" s="242"/>
      <c r="K351" s="242"/>
      <c r="L351" s="248"/>
      <c r="M351" s="249"/>
      <c r="N351" s="250"/>
      <c r="O351" s="250"/>
      <c r="P351" s="250"/>
      <c r="Q351" s="250"/>
      <c r="R351" s="250"/>
      <c r="S351" s="250"/>
      <c r="T351" s="25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2" t="s">
        <v>239</v>
      </c>
      <c r="AU351" s="252" t="s">
        <v>85</v>
      </c>
      <c r="AV351" s="13" t="s">
        <v>85</v>
      </c>
      <c r="AW351" s="13" t="s">
        <v>32</v>
      </c>
      <c r="AX351" s="13" t="s">
        <v>76</v>
      </c>
      <c r="AY351" s="252" t="s">
        <v>230</v>
      </c>
    </row>
    <row r="352" s="13" customFormat="1">
      <c r="A352" s="13"/>
      <c r="B352" s="241"/>
      <c r="C352" s="242"/>
      <c r="D352" s="243" t="s">
        <v>239</v>
      </c>
      <c r="E352" s="244" t="s">
        <v>1</v>
      </c>
      <c r="F352" s="245" t="s">
        <v>556</v>
      </c>
      <c r="G352" s="242"/>
      <c r="H352" s="246">
        <v>22.792000000000002</v>
      </c>
      <c r="I352" s="247"/>
      <c r="J352" s="242"/>
      <c r="K352" s="242"/>
      <c r="L352" s="248"/>
      <c r="M352" s="249"/>
      <c r="N352" s="250"/>
      <c r="O352" s="250"/>
      <c r="P352" s="250"/>
      <c r="Q352" s="250"/>
      <c r="R352" s="250"/>
      <c r="S352" s="250"/>
      <c r="T352" s="25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2" t="s">
        <v>239</v>
      </c>
      <c r="AU352" s="252" t="s">
        <v>85</v>
      </c>
      <c r="AV352" s="13" t="s">
        <v>85</v>
      </c>
      <c r="AW352" s="13" t="s">
        <v>32</v>
      </c>
      <c r="AX352" s="13" t="s">
        <v>76</v>
      </c>
      <c r="AY352" s="252" t="s">
        <v>230</v>
      </c>
    </row>
    <row r="353" s="14" customFormat="1">
      <c r="A353" s="14"/>
      <c r="B353" s="253"/>
      <c r="C353" s="254"/>
      <c r="D353" s="243" t="s">
        <v>239</v>
      </c>
      <c r="E353" s="255" t="s">
        <v>1</v>
      </c>
      <c r="F353" s="256" t="s">
        <v>242</v>
      </c>
      <c r="G353" s="254"/>
      <c r="H353" s="257">
        <v>44.311</v>
      </c>
      <c r="I353" s="258"/>
      <c r="J353" s="254"/>
      <c r="K353" s="254"/>
      <c r="L353" s="259"/>
      <c r="M353" s="260"/>
      <c r="N353" s="261"/>
      <c r="O353" s="261"/>
      <c r="P353" s="261"/>
      <c r="Q353" s="261"/>
      <c r="R353" s="261"/>
      <c r="S353" s="261"/>
      <c r="T353" s="26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3" t="s">
        <v>239</v>
      </c>
      <c r="AU353" s="263" t="s">
        <v>85</v>
      </c>
      <c r="AV353" s="14" t="s">
        <v>237</v>
      </c>
      <c r="AW353" s="14" t="s">
        <v>32</v>
      </c>
      <c r="AX353" s="14" t="s">
        <v>83</v>
      </c>
      <c r="AY353" s="263" t="s">
        <v>230</v>
      </c>
    </row>
    <row r="354" s="2" customFormat="1" ht="24.15" customHeight="1">
      <c r="A354" s="39"/>
      <c r="B354" s="40"/>
      <c r="C354" s="228" t="s">
        <v>557</v>
      </c>
      <c r="D354" s="228" t="s">
        <v>232</v>
      </c>
      <c r="E354" s="229" t="s">
        <v>558</v>
      </c>
      <c r="F354" s="230" t="s">
        <v>559</v>
      </c>
      <c r="G354" s="231" t="s">
        <v>305</v>
      </c>
      <c r="H354" s="232">
        <v>4.7000000000000002</v>
      </c>
      <c r="I354" s="233"/>
      <c r="J354" s="234">
        <f>ROUND(I354*H354,2)</f>
        <v>0</v>
      </c>
      <c r="K354" s="230" t="s">
        <v>236</v>
      </c>
      <c r="L354" s="45"/>
      <c r="M354" s="235" t="s">
        <v>1</v>
      </c>
      <c r="N354" s="236" t="s">
        <v>41</v>
      </c>
      <c r="O354" s="92"/>
      <c r="P354" s="237">
        <f>O354*H354</f>
        <v>0</v>
      </c>
      <c r="Q354" s="237">
        <v>0.0053299999999999997</v>
      </c>
      <c r="R354" s="237">
        <f>Q354*H354</f>
        <v>0.025051</v>
      </c>
      <c r="S354" s="237">
        <v>0</v>
      </c>
      <c r="T354" s="238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9" t="s">
        <v>237</v>
      </c>
      <c r="AT354" s="239" t="s">
        <v>232</v>
      </c>
      <c r="AU354" s="239" t="s">
        <v>85</v>
      </c>
      <c r="AY354" s="18" t="s">
        <v>230</v>
      </c>
      <c r="BE354" s="240">
        <f>IF(N354="základní",J354,0)</f>
        <v>0</v>
      </c>
      <c r="BF354" s="240">
        <f>IF(N354="snížená",J354,0)</f>
        <v>0</v>
      </c>
      <c r="BG354" s="240">
        <f>IF(N354="zákl. přenesená",J354,0)</f>
        <v>0</v>
      </c>
      <c r="BH354" s="240">
        <f>IF(N354="sníž. přenesená",J354,0)</f>
        <v>0</v>
      </c>
      <c r="BI354" s="240">
        <f>IF(N354="nulová",J354,0)</f>
        <v>0</v>
      </c>
      <c r="BJ354" s="18" t="s">
        <v>83</v>
      </c>
      <c r="BK354" s="240">
        <f>ROUND(I354*H354,2)</f>
        <v>0</v>
      </c>
      <c r="BL354" s="18" t="s">
        <v>237</v>
      </c>
      <c r="BM354" s="239" t="s">
        <v>560</v>
      </c>
    </row>
    <row r="355" s="13" customFormat="1">
      <c r="A355" s="13"/>
      <c r="B355" s="241"/>
      <c r="C355" s="242"/>
      <c r="D355" s="243" t="s">
        <v>239</v>
      </c>
      <c r="E355" s="244" t="s">
        <v>1</v>
      </c>
      <c r="F355" s="245" t="s">
        <v>561</v>
      </c>
      <c r="G355" s="242"/>
      <c r="H355" s="246">
        <v>4.7000000000000002</v>
      </c>
      <c r="I355" s="247"/>
      <c r="J355" s="242"/>
      <c r="K355" s="242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239</v>
      </c>
      <c r="AU355" s="252" t="s">
        <v>85</v>
      </c>
      <c r="AV355" s="13" t="s">
        <v>85</v>
      </c>
      <c r="AW355" s="13" t="s">
        <v>32</v>
      </c>
      <c r="AX355" s="13" t="s">
        <v>83</v>
      </c>
      <c r="AY355" s="252" t="s">
        <v>230</v>
      </c>
    </row>
    <row r="356" s="2" customFormat="1" ht="24.15" customHeight="1">
      <c r="A356" s="39"/>
      <c r="B356" s="40"/>
      <c r="C356" s="228" t="s">
        <v>562</v>
      </c>
      <c r="D356" s="228" t="s">
        <v>232</v>
      </c>
      <c r="E356" s="229" t="s">
        <v>563</v>
      </c>
      <c r="F356" s="230" t="s">
        <v>564</v>
      </c>
      <c r="G356" s="231" t="s">
        <v>305</v>
      </c>
      <c r="H356" s="232">
        <v>4.7000000000000002</v>
      </c>
      <c r="I356" s="233"/>
      <c r="J356" s="234">
        <f>ROUND(I356*H356,2)</f>
        <v>0</v>
      </c>
      <c r="K356" s="230" t="s">
        <v>236</v>
      </c>
      <c r="L356" s="45"/>
      <c r="M356" s="235" t="s">
        <v>1</v>
      </c>
      <c r="N356" s="236" t="s">
        <v>41</v>
      </c>
      <c r="O356" s="92"/>
      <c r="P356" s="237">
        <f>O356*H356</f>
        <v>0</v>
      </c>
      <c r="Q356" s="237">
        <v>0</v>
      </c>
      <c r="R356" s="237">
        <f>Q356*H356</f>
        <v>0</v>
      </c>
      <c r="S356" s="237">
        <v>0</v>
      </c>
      <c r="T356" s="238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9" t="s">
        <v>237</v>
      </c>
      <c r="AT356" s="239" t="s">
        <v>232</v>
      </c>
      <c r="AU356" s="239" t="s">
        <v>85</v>
      </c>
      <c r="AY356" s="18" t="s">
        <v>230</v>
      </c>
      <c r="BE356" s="240">
        <f>IF(N356="základní",J356,0)</f>
        <v>0</v>
      </c>
      <c r="BF356" s="240">
        <f>IF(N356="snížená",J356,0)</f>
        <v>0</v>
      </c>
      <c r="BG356" s="240">
        <f>IF(N356="zákl. přenesená",J356,0)</f>
        <v>0</v>
      </c>
      <c r="BH356" s="240">
        <f>IF(N356="sníž. přenesená",J356,0)</f>
        <v>0</v>
      </c>
      <c r="BI356" s="240">
        <f>IF(N356="nulová",J356,0)</f>
        <v>0</v>
      </c>
      <c r="BJ356" s="18" t="s">
        <v>83</v>
      </c>
      <c r="BK356" s="240">
        <f>ROUND(I356*H356,2)</f>
        <v>0</v>
      </c>
      <c r="BL356" s="18" t="s">
        <v>237</v>
      </c>
      <c r="BM356" s="239" t="s">
        <v>565</v>
      </c>
    </row>
    <row r="357" s="2" customFormat="1" ht="24.15" customHeight="1">
      <c r="A357" s="39"/>
      <c r="B357" s="40"/>
      <c r="C357" s="228" t="s">
        <v>566</v>
      </c>
      <c r="D357" s="228" t="s">
        <v>232</v>
      </c>
      <c r="E357" s="229" t="s">
        <v>567</v>
      </c>
      <c r="F357" s="230" t="s">
        <v>568</v>
      </c>
      <c r="G357" s="231" t="s">
        <v>305</v>
      </c>
      <c r="H357" s="232">
        <v>443.10399999999998</v>
      </c>
      <c r="I357" s="233"/>
      <c r="J357" s="234">
        <f>ROUND(I357*H357,2)</f>
        <v>0</v>
      </c>
      <c r="K357" s="230" t="s">
        <v>1</v>
      </c>
      <c r="L357" s="45"/>
      <c r="M357" s="235" t="s">
        <v>1</v>
      </c>
      <c r="N357" s="236" t="s">
        <v>41</v>
      </c>
      <c r="O357" s="92"/>
      <c r="P357" s="237">
        <f>O357*H357</f>
        <v>0</v>
      </c>
      <c r="Q357" s="237">
        <v>0.0073699999999999998</v>
      </c>
      <c r="R357" s="237">
        <f>Q357*H357</f>
        <v>3.2656764799999998</v>
      </c>
      <c r="S357" s="237">
        <v>0</v>
      </c>
      <c r="T357" s="23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9" t="s">
        <v>237</v>
      </c>
      <c r="AT357" s="239" t="s">
        <v>232</v>
      </c>
      <c r="AU357" s="239" t="s">
        <v>85</v>
      </c>
      <c r="AY357" s="18" t="s">
        <v>230</v>
      </c>
      <c r="BE357" s="240">
        <f>IF(N357="základní",J357,0)</f>
        <v>0</v>
      </c>
      <c r="BF357" s="240">
        <f>IF(N357="snížená",J357,0)</f>
        <v>0</v>
      </c>
      <c r="BG357" s="240">
        <f>IF(N357="zákl. přenesená",J357,0)</f>
        <v>0</v>
      </c>
      <c r="BH357" s="240">
        <f>IF(N357="sníž. přenesená",J357,0)</f>
        <v>0</v>
      </c>
      <c r="BI357" s="240">
        <f>IF(N357="nulová",J357,0)</f>
        <v>0</v>
      </c>
      <c r="BJ357" s="18" t="s">
        <v>83</v>
      </c>
      <c r="BK357" s="240">
        <f>ROUND(I357*H357,2)</f>
        <v>0</v>
      </c>
      <c r="BL357" s="18" t="s">
        <v>237</v>
      </c>
      <c r="BM357" s="239" t="s">
        <v>569</v>
      </c>
    </row>
    <row r="358" s="13" customFormat="1">
      <c r="A358" s="13"/>
      <c r="B358" s="241"/>
      <c r="C358" s="242"/>
      <c r="D358" s="243" t="s">
        <v>239</v>
      </c>
      <c r="E358" s="244" t="s">
        <v>1</v>
      </c>
      <c r="F358" s="245" t="s">
        <v>570</v>
      </c>
      <c r="G358" s="242"/>
      <c r="H358" s="246">
        <v>93.438000000000002</v>
      </c>
      <c r="I358" s="247"/>
      <c r="J358" s="242"/>
      <c r="K358" s="242"/>
      <c r="L358" s="248"/>
      <c r="M358" s="249"/>
      <c r="N358" s="250"/>
      <c r="O358" s="250"/>
      <c r="P358" s="250"/>
      <c r="Q358" s="250"/>
      <c r="R358" s="250"/>
      <c r="S358" s="250"/>
      <c r="T358" s="25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2" t="s">
        <v>239</v>
      </c>
      <c r="AU358" s="252" t="s">
        <v>85</v>
      </c>
      <c r="AV358" s="13" t="s">
        <v>85</v>
      </c>
      <c r="AW358" s="13" t="s">
        <v>32</v>
      </c>
      <c r="AX358" s="13" t="s">
        <v>76</v>
      </c>
      <c r="AY358" s="252" t="s">
        <v>230</v>
      </c>
    </row>
    <row r="359" s="13" customFormat="1">
      <c r="A359" s="13"/>
      <c r="B359" s="241"/>
      <c r="C359" s="242"/>
      <c r="D359" s="243" t="s">
        <v>239</v>
      </c>
      <c r="E359" s="244" t="s">
        <v>1</v>
      </c>
      <c r="F359" s="245" t="s">
        <v>571</v>
      </c>
      <c r="G359" s="242"/>
      <c r="H359" s="246">
        <v>121.746</v>
      </c>
      <c r="I359" s="247"/>
      <c r="J359" s="242"/>
      <c r="K359" s="242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239</v>
      </c>
      <c r="AU359" s="252" t="s">
        <v>85</v>
      </c>
      <c r="AV359" s="13" t="s">
        <v>85</v>
      </c>
      <c r="AW359" s="13" t="s">
        <v>32</v>
      </c>
      <c r="AX359" s="13" t="s">
        <v>76</v>
      </c>
      <c r="AY359" s="252" t="s">
        <v>230</v>
      </c>
    </row>
    <row r="360" s="13" customFormat="1">
      <c r="A360" s="13"/>
      <c r="B360" s="241"/>
      <c r="C360" s="242"/>
      <c r="D360" s="243" t="s">
        <v>239</v>
      </c>
      <c r="E360" s="244" t="s">
        <v>1</v>
      </c>
      <c r="F360" s="245" t="s">
        <v>572</v>
      </c>
      <c r="G360" s="242"/>
      <c r="H360" s="246">
        <v>227.91999999999999</v>
      </c>
      <c r="I360" s="247"/>
      <c r="J360" s="242"/>
      <c r="K360" s="242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239</v>
      </c>
      <c r="AU360" s="252" t="s">
        <v>85</v>
      </c>
      <c r="AV360" s="13" t="s">
        <v>85</v>
      </c>
      <c r="AW360" s="13" t="s">
        <v>32</v>
      </c>
      <c r="AX360" s="13" t="s">
        <v>76</v>
      </c>
      <c r="AY360" s="252" t="s">
        <v>230</v>
      </c>
    </row>
    <row r="361" s="14" customFormat="1">
      <c r="A361" s="14"/>
      <c r="B361" s="253"/>
      <c r="C361" s="254"/>
      <c r="D361" s="243" t="s">
        <v>239</v>
      </c>
      <c r="E361" s="255" t="s">
        <v>1</v>
      </c>
      <c r="F361" s="256" t="s">
        <v>242</v>
      </c>
      <c r="G361" s="254"/>
      <c r="H361" s="257">
        <v>443.10399999999998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239</v>
      </c>
      <c r="AU361" s="263" t="s">
        <v>85</v>
      </c>
      <c r="AV361" s="14" t="s">
        <v>237</v>
      </c>
      <c r="AW361" s="14" t="s">
        <v>32</v>
      </c>
      <c r="AX361" s="14" t="s">
        <v>83</v>
      </c>
      <c r="AY361" s="263" t="s">
        <v>230</v>
      </c>
    </row>
    <row r="362" s="2" customFormat="1" ht="24.15" customHeight="1">
      <c r="A362" s="39"/>
      <c r="B362" s="40"/>
      <c r="C362" s="228" t="s">
        <v>573</v>
      </c>
      <c r="D362" s="228" t="s">
        <v>232</v>
      </c>
      <c r="E362" s="229" t="s">
        <v>574</v>
      </c>
      <c r="F362" s="230" t="s">
        <v>575</v>
      </c>
      <c r="G362" s="231" t="s">
        <v>305</v>
      </c>
      <c r="H362" s="232">
        <v>4.7000000000000002</v>
      </c>
      <c r="I362" s="233"/>
      <c r="J362" s="234">
        <f>ROUND(I362*H362,2)</f>
        <v>0</v>
      </c>
      <c r="K362" s="230" t="s">
        <v>236</v>
      </c>
      <c r="L362" s="45"/>
      <c r="M362" s="235" t="s">
        <v>1</v>
      </c>
      <c r="N362" s="236" t="s">
        <v>41</v>
      </c>
      <c r="O362" s="92"/>
      <c r="P362" s="237">
        <f>O362*H362</f>
        <v>0</v>
      </c>
      <c r="Q362" s="237">
        <v>0.00080999999999999996</v>
      </c>
      <c r="R362" s="237">
        <f>Q362*H362</f>
        <v>0.0038070000000000001</v>
      </c>
      <c r="S362" s="237">
        <v>0</v>
      </c>
      <c r="T362" s="238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9" t="s">
        <v>237</v>
      </c>
      <c r="AT362" s="239" t="s">
        <v>232</v>
      </c>
      <c r="AU362" s="239" t="s">
        <v>85</v>
      </c>
      <c r="AY362" s="18" t="s">
        <v>230</v>
      </c>
      <c r="BE362" s="240">
        <f>IF(N362="základní",J362,0)</f>
        <v>0</v>
      </c>
      <c r="BF362" s="240">
        <f>IF(N362="snížená",J362,0)</f>
        <v>0</v>
      </c>
      <c r="BG362" s="240">
        <f>IF(N362="zákl. přenesená",J362,0)</f>
        <v>0</v>
      </c>
      <c r="BH362" s="240">
        <f>IF(N362="sníž. přenesená",J362,0)</f>
        <v>0</v>
      </c>
      <c r="BI362" s="240">
        <f>IF(N362="nulová",J362,0)</f>
        <v>0</v>
      </c>
      <c r="BJ362" s="18" t="s">
        <v>83</v>
      </c>
      <c r="BK362" s="240">
        <f>ROUND(I362*H362,2)</f>
        <v>0</v>
      </c>
      <c r="BL362" s="18" t="s">
        <v>237</v>
      </c>
      <c r="BM362" s="239" t="s">
        <v>576</v>
      </c>
    </row>
    <row r="363" s="2" customFormat="1" ht="24.15" customHeight="1">
      <c r="A363" s="39"/>
      <c r="B363" s="40"/>
      <c r="C363" s="228" t="s">
        <v>577</v>
      </c>
      <c r="D363" s="228" t="s">
        <v>232</v>
      </c>
      <c r="E363" s="229" t="s">
        <v>578</v>
      </c>
      <c r="F363" s="230" t="s">
        <v>579</v>
      </c>
      <c r="G363" s="231" t="s">
        <v>305</v>
      </c>
      <c r="H363" s="232">
        <v>4.7000000000000002</v>
      </c>
      <c r="I363" s="233"/>
      <c r="J363" s="234">
        <f>ROUND(I363*H363,2)</f>
        <v>0</v>
      </c>
      <c r="K363" s="230" t="s">
        <v>236</v>
      </c>
      <c r="L363" s="45"/>
      <c r="M363" s="235" t="s">
        <v>1</v>
      </c>
      <c r="N363" s="236" t="s">
        <v>41</v>
      </c>
      <c r="O363" s="92"/>
      <c r="P363" s="237">
        <f>O363*H363</f>
        <v>0</v>
      </c>
      <c r="Q363" s="237">
        <v>0</v>
      </c>
      <c r="R363" s="237">
        <f>Q363*H363</f>
        <v>0</v>
      </c>
      <c r="S363" s="237">
        <v>0</v>
      </c>
      <c r="T363" s="238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9" t="s">
        <v>237</v>
      </c>
      <c r="AT363" s="239" t="s">
        <v>232</v>
      </c>
      <c r="AU363" s="239" t="s">
        <v>85</v>
      </c>
      <c r="AY363" s="18" t="s">
        <v>230</v>
      </c>
      <c r="BE363" s="240">
        <f>IF(N363="základní",J363,0)</f>
        <v>0</v>
      </c>
      <c r="BF363" s="240">
        <f>IF(N363="snížená",J363,0)</f>
        <v>0</v>
      </c>
      <c r="BG363" s="240">
        <f>IF(N363="zákl. přenesená",J363,0)</f>
        <v>0</v>
      </c>
      <c r="BH363" s="240">
        <f>IF(N363="sníž. přenesená",J363,0)</f>
        <v>0</v>
      </c>
      <c r="BI363" s="240">
        <f>IF(N363="nulová",J363,0)</f>
        <v>0</v>
      </c>
      <c r="BJ363" s="18" t="s">
        <v>83</v>
      </c>
      <c r="BK363" s="240">
        <f>ROUND(I363*H363,2)</f>
        <v>0</v>
      </c>
      <c r="BL363" s="18" t="s">
        <v>237</v>
      </c>
      <c r="BM363" s="239" t="s">
        <v>580</v>
      </c>
    </row>
    <row r="364" s="2" customFormat="1" ht="16.5" customHeight="1">
      <c r="A364" s="39"/>
      <c r="B364" s="40"/>
      <c r="C364" s="228" t="s">
        <v>581</v>
      </c>
      <c r="D364" s="228" t="s">
        <v>232</v>
      </c>
      <c r="E364" s="229" t="s">
        <v>582</v>
      </c>
      <c r="F364" s="230" t="s">
        <v>583</v>
      </c>
      <c r="G364" s="231" t="s">
        <v>265</v>
      </c>
      <c r="H364" s="232">
        <v>1.3620000000000001</v>
      </c>
      <c r="I364" s="233"/>
      <c r="J364" s="234">
        <f>ROUND(I364*H364,2)</f>
        <v>0</v>
      </c>
      <c r="K364" s="230" t="s">
        <v>236</v>
      </c>
      <c r="L364" s="45"/>
      <c r="M364" s="235" t="s">
        <v>1</v>
      </c>
      <c r="N364" s="236" t="s">
        <v>41</v>
      </c>
      <c r="O364" s="92"/>
      <c r="P364" s="237">
        <f>O364*H364</f>
        <v>0</v>
      </c>
      <c r="Q364" s="237">
        <v>1.05555</v>
      </c>
      <c r="R364" s="237">
        <f>Q364*H364</f>
        <v>1.4376591000000001</v>
      </c>
      <c r="S364" s="237">
        <v>0</v>
      </c>
      <c r="T364" s="238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9" t="s">
        <v>237</v>
      </c>
      <c r="AT364" s="239" t="s">
        <v>232</v>
      </c>
      <c r="AU364" s="239" t="s">
        <v>85</v>
      </c>
      <c r="AY364" s="18" t="s">
        <v>230</v>
      </c>
      <c r="BE364" s="240">
        <f>IF(N364="základní",J364,0)</f>
        <v>0</v>
      </c>
      <c r="BF364" s="240">
        <f>IF(N364="snížená",J364,0)</f>
        <v>0</v>
      </c>
      <c r="BG364" s="240">
        <f>IF(N364="zákl. přenesená",J364,0)</f>
        <v>0</v>
      </c>
      <c r="BH364" s="240">
        <f>IF(N364="sníž. přenesená",J364,0)</f>
        <v>0</v>
      </c>
      <c r="BI364" s="240">
        <f>IF(N364="nulová",J364,0)</f>
        <v>0</v>
      </c>
      <c r="BJ364" s="18" t="s">
        <v>83</v>
      </c>
      <c r="BK364" s="240">
        <f>ROUND(I364*H364,2)</f>
        <v>0</v>
      </c>
      <c r="BL364" s="18" t="s">
        <v>237</v>
      </c>
      <c r="BM364" s="239" t="s">
        <v>584</v>
      </c>
    </row>
    <row r="365" s="13" customFormat="1">
      <c r="A365" s="13"/>
      <c r="B365" s="241"/>
      <c r="C365" s="242"/>
      <c r="D365" s="243" t="s">
        <v>239</v>
      </c>
      <c r="E365" s="244" t="s">
        <v>1</v>
      </c>
      <c r="F365" s="245" t="s">
        <v>585</v>
      </c>
      <c r="G365" s="242"/>
      <c r="H365" s="246">
        <v>0.161</v>
      </c>
      <c r="I365" s="247"/>
      <c r="J365" s="242"/>
      <c r="K365" s="242"/>
      <c r="L365" s="248"/>
      <c r="M365" s="249"/>
      <c r="N365" s="250"/>
      <c r="O365" s="250"/>
      <c r="P365" s="250"/>
      <c r="Q365" s="250"/>
      <c r="R365" s="250"/>
      <c r="S365" s="250"/>
      <c r="T365" s="25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2" t="s">
        <v>239</v>
      </c>
      <c r="AU365" s="252" t="s">
        <v>85</v>
      </c>
      <c r="AV365" s="13" t="s">
        <v>85</v>
      </c>
      <c r="AW365" s="13" t="s">
        <v>32</v>
      </c>
      <c r="AX365" s="13" t="s">
        <v>76</v>
      </c>
      <c r="AY365" s="252" t="s">
        <v>230</v>
      </c>
    </row>
    <row r="366" s="13" customFormat="1">
      <c r="A366" s="13"/>
      <c r="B366" s="241"/>
      <c r="C366" s="242"/>
      <c r="D366" s="243" t="s">
        <v>239</v>
      </c>
      <c r="E366" s="244" t="s">
        <v>1</v>
      </c>
      <c r="F366" s="245" t="s">
        <v>586</v>
      </c>
      <c r="G366" s="242"/>
      <c r="H366" s="246">
        <v>0.25700000000000001</v>
      </c>
      <c r="I366" s="247"/>
      <c r="J366" s="242"/>
      <c r="K366" s="242"/>
      <c r="L366" s="248"/>
      <c r="M366" s="249"/>
      <c r="N366" s="250"/>
      <c r="O366" s="250"/>
      <c r="P366" s="250"/>
      <c r="Q366" s="250"/>
      <c r="R366" s="250"/>
      <c r="S366" s="250"/>
      <c r="T366" s="25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2" t="s">
        <v>239</v>
      </c>
      <c r="AU366" s="252" t="s">
        <v>85</v>
      </c>
      <c r="AV366" s="13" t="s">
        <v>85</v>
      </c>
      <c r="AW366" s="13" t="s">
        <v>32</v>
      </c>
      <c r="AX366" s="13" t="s">
        <v>76</v>
      </c>
      <c r="AY366" s="252" t="s">
        <v>230</v>
      </c>
    </row>
    <row r="367" s="13" customFormat="1">
      <c r="A367" s="13"/>
      <c r="B367" s="241"/>
      <c r="C367" s="242"/>
      <c r="D367" s="243" t="s">
        <v>239</v>
      </c>
      <c r="E367" s="244" t="s">
        <v>1</v>
      </c>
      <c r="F367" s="245" t="s">
        <v>587</v>
      </c>
      <c r="G367" s="242"/>
      <c r="H367" s="246">
        <v>0.32100000000000001</v>
      </c>
      <c r="I367" s="247"/>
      <c r="J367" s="242"/>
      <c r="K367" s="242"/>
      <c r="L367" s="248"/>
      <c r="M367" s="249"/>
      <c r="N367" s="250"/>
      <c r="O367" s="250"/>
      <c r="P367" s="250"/>
      <c r="Q367" s="250"/>
      <c r="R367" s="250"/>
      <c r="S367" s="250"/>
      <c r="T367" s="25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2" t="s">
        <v>239</v>
      </c>
      <c r="AU367" s="252" t="s">
        <v>85</v>
      </c>
      <c r="AV367" s="13" t="s">
        <v>85</v>
      </c>
      <c r="AW367" s="13" t="s">
        <v>32</v>
      </c>
      <c r="AX367" s="13" t="s">
        <v>76</v>
      </c>
      <c r="AY367" s="252" t="s">
        <v>230</v>
      </c>
    </row>
    <row r="368" s="13" customFormat="1">
      <c r="A368" s="13"/>
      <c r="B368" s="241"/>
      <c r="C368" s="242"/>
      <c r="D368" s="243" t="s">
        <v>239</v>
      </c>
      <c r="E368" s="244" t="s">
        <v>1</v>
      </c>
      <c r="F368" s="245" t="s">
        <v>588</v>
      </c>
      <c r="G368" s="242"/>
      <c r="H368" s="246">
        <v>0.623</v>
      </c>
      <c r="I368" s="247"/>
      <c r="J368" s="242"/>
      <c r="K368" s="242"/>
      <c r="L368" s="248"/>
      <c r="M368" s="249"/>
      <c r="N368" s="250"/>
      <c r="O368" s="250"/>
      <c r="P368" s="250"/>
      <c r="Q368" s="250"/>
      <c r="R368" s="250"/>
      <c r="S368" s="250"/>
      <c r="T368" s="25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2" t="s">
        <v>239</v>
      </c>
      <c r="AU368" s="252" t="s">
        <v>85</v>
      </c>
      <c r="AV368" s="13" t="s">
        <v>85</v>
      </c>
      <c r="AW368" s="13" t="s">
        <v>32</v>
      </c>
      <c r="AX368" s="13" t="s">
        <v>76</v>
      </c>
      <c r="AY368" s="252" t="s">
        <v>230</v>
      </c>
    </row>
    <row r="369" s="14" customFormat="1">
      <c r="A369" s="14"/>
      <c r="B369" s="253"/>
      <c r="C369" s="254"/>
      <c r="D369" s="243" t="s">
        <v>239</v>
      </c>
      <c r="E369" s="255" t="s">
        <v>1</v>
      </c>
      <c r="F369" s="256" t="s">
        <v>242</v>
      </c>
      <c r="G369" s="254"/>
      <c r="H369" s="257">
        <v>1.3620000000000001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239</v>
      </c>
      <c r="AU369" s="263" t="s">
        <v>85</v>
      </c>
      <c r="AV369" s="14" t="s">
        <v>237</v>
      </c>
      <c r="AW369" s="14" t="s">
        <v>32</v>
      </c>
      <c r="AX369" s="14" t="s">
        <v>83</v>
      </c>
      <c r="AY369" s="263" t="s">
        <v>230</v>
      </c>
    </row>
    <row r="370" s="2" customFormat="1" ht="16.5" customHeight="1">
      <c r="A370" s="39"/>
      <c r="B370" s="40"/>
      <c r="C370" s="228" t="s">
        <v>589</v>
      </c>
      <c r="D370" s="228" t="s">
        <v>232</v>
      </c>
      <c r="E370" s="229" t="s">
        <v>590</v>
      </c>
      <c r="F370" s="230" t="s">
        <v>591</v>
      </c>
      <c r="G370" s="231" t="s">
        <v>265</v>
      </c>
      <c r="H370" s="232">
        <v>16.352</v>
      </c>
      <c r="I370" s="233"/>
      <c r="J370" s="234">
        <f>ROUND(I370*H370,2)</f>
        <v>0</v>
      </c>
      <c r="K370" s="230" t="s">
        <v>236</v>
      </c>
      <c r="L370" s="45"/>
      <c r="M370" s="235" t="s">
        <v>1</v>
      </c>
      <c r="N370" s="236" t="s">
        <v>41</v>
      </c>
      <c r="O370" s="92"/>
      <c r="P370" s="237">
        <f>O370*H370</f>
        <v>0</v>
      </c>
      <c r="Q370" s="237">
        <v>1.06277</v>
      </c>
      <c r="R370" s="237">
        <f>Q370*H370</f>
        <v>17.37841504</v>
      </c>
      <c r="S370" s="237">
        <v>0</v>
      </c>
      <c r="T370" s="238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9" t="s">
        <v>237</v>
      </c>
      <c r="AT370" s="239" t="s">
        <v>232</v>
      </c>
      <c r="AU370" s="239" t="s">
        <v>85</v>
      </c>
      <c r="AY370" s="18" t="s">
        <v>230</v>
      </c>
      <c r="BE370" s="240">
        <f>IF(N370="základní",J370,0)</f>
        <v>0</v>
      </c>
      <c r="BF370" s="240">
        <f>IF(N370="snížená",J370,0)</f>
        <v>0</v>
      </c>
      <c r="BG370" s="240">
        <f>IF(N370="zákl. přenesená",J370,0)</f>
        <v>0</v>
      </c>
      <c r="BH370" s="240">
        <f>IF(N370="sníž. přenesená",J370,0)</f>
        <v>0</v>
      </c>
      <c r="BI370" s="240">
        <f>IF(N370="nulová",J370,0)</f>
        <v>0</v>
      </c>
      <c r="BJ370" s="18" t="s">
        <v>83</v>
      </c>
      <c r="BK370" s="240">
        <f>ROUND(I370*H370,2)</f>
        <v>0</v>
      </c>
      <c r="BL370" s="18" t="s">
        <v>237</v>
      </c>
      <c r="BM370" s="239" t="s">
        <v>592</v>
      </c>
    </row>
    <row r="371" s="13" customFormat="1">
      <c r="A371" s="13"/>
      <c r="B371" s="241"/>
      <c r="C371" s="242"/>
      <c r="D371" s="243" t="s">
        <v>239</v>
      </c>
      <c r="E371" s="244" t="s">
        <v>1</v>
      </c>
      <c r="F371" s="245" t="s">
        <v>593</v>
      </c>
      <c r="G371" s="242"/>
      <c r="H371" s="246">
        <v>3.165</v>
      </c>
      <c r="I371" s="247"/>
      <c r="J371" s="242"/>
      <c r="K371" s="242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239</v>
      </c>
      <c r="AU371" s="252" t="s">
        <v>85</v>
      </c>
      <c r="AV371" s="13" t="s">
        <v>85</v>
      </c>
      <c r="AW371" s="13" t="s">
        <v>32</v>
      </c>
      <c r="AX371" s="13" t="s">
        <v>76</v>
      </c>
      <c r="AY371" s="252" t="s">
        <v>230</v>
      </c>
    </row>
    <row r="372" s="13" customFormat="1">
      <c r="A372" s="13"/>
      <c r="B372" s="241"/>
      <c r="C372" s="242"/>
      <c r="D372" s="243" t="s">
        <v>239</v>
      </c>
      <c r="E372" s="244" t="s">
        <v>1</v>
      </c>
      <c r="F372" s="245" t="s">
        <v>594</v>
      </c>
      <c r="G372" s="242"/>
      <c r="H372" s="246">
        <v>4.2199999999999998</v>
      </c>
      <c r="I372" s="247"/>
      <c r="J372" s="242"/>
      <c r="K372" s="242"/>
      <c r="L372" s="248"/>
      <c r="M372" s="249"/>
      <c r="N372" s="250"/>
      <c r="O372" s="250"/>
      <c r="P372" s="250"/>
      <c r="Q372" s="250"/>
      <c r="R372" s="250"/>
      <c r="S372" s="250"/>
      <c r="T372" s="25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2" t="s">
        <v>239</v>
      </c>
      <c r="AU372" s="252" t="s">
        <v>85</v>
      </c>
      <c r="AV372" s="13" t="s">
        <v>85</v>
      </c>
      <c r="AW372" s="13" t="s">
        <v>32</v>
      </c>
      <c r="AX372" s="13" t="s">
        <v>76</v>
      </c>
      <c r="AY372" s="252" t="s">
        <v>230</v>
      </c>
    </row>
    <row r="373" s="13" customFormat="1">
      <c r="A373" s="13"/>
      <c r="B373" s="241"/>
      <c r="C373" s="242"/>
      <c r="D373" s="243" t="s">
        <v>239</v>
      </c>
      <c r="E373" s="244" t="s">
        <v>1</v>
      </c>
      <c r="F373" s="245" t="s">
        <v>595</v>
      </c>
      <c r="G373" s="242"/>
      <c r="H373" s="246">
        <v>8.9670000000000005</v>
      </c>
      <c r="I373" s="247"/>
      <c r="J373" s="242"/>
      <c r="K373" s="242"/>
      <c r="L373" s="248"/>
      <c r="M373" s="249"/>
      <c r="N373" s="250"/>
      <c r="O373" s="250"/>
      <c r="P373" s="250"/>
      <c r="Q373" s="250"/>
      <c r="R373" s="250"/>
      <c r="S373" s="250"/>
      <c r="T373" s="25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2" t="s">
        <v>239</v>
      </c>
      <c r="AU373" s="252" t="s">
        <v>85</v>
      </c>
      <c r="AV373" s="13" t="s">
        <v>85</v>
      </c>
      <c r="AW373" s="13" t="s">
        <v>32</v>
      </c>
      <c r="AX373" s="13" t="s">
        <v>76</v>
      </c>
      <c r="AY373" s="252" t="s">
        <v>230</v>
      </c>
    </row>
    <row r="374" s="14" customFormat="1">
      <c r="A374" s="14"/>
      <c r="B374" s="253"/>
      <c r="C374" s="254"/>
      <c r="D374" s="243" t="s">
        <v>239</v>
      </c>
      <c r="E374" s="255" t="s">
        <v>1</v>
      </c>
      <c r="F374" s="256" t="s">
        <v>242</v>
      </c>
      <c r="G374" s="254"/>
      <c r="H374" s="257">
        <v>16.352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239</v>
      </c>
      <c r="AU374" s="263" t="s">
        <v>85</v>
      </c>
      <c r="AV374" s="14" t="s">
        <v>237</v>
      </c>
      <c r="AW374" s="14" t="s">
        <v>32</v>
      </c>
      <c r="AX374" s="14" t="s">
        <v>83</v>
      </c>
      <c r="AY374" s="263" t="s">
        <v>230</v>
      </c>
    </row>
    <row r="375" s="2" customFormat="1" ht="37.8" customHeight="1">
      <c r="A375" s="39"/>
      <c r="B375" s="40"/>
      <c r="C375" s="228" t="s">
        <v>596</v>
      </c>
      <c r="D375" s="228" t="s">
        <v>232</v>
      </c>
      <c r="E375" s="229" t="s">
        <v>597</v>
      </c>
      <c r="F375" s="230" t="s">
        <v>598</v>
      </c>
      <c r="G375" s="231" t="s">
        <v>599</v>
      </c>
      <c r="H375" s="232">
        <v>28649.643</v>
      </c>
      <c r="I375" s="233"/>
      <c r="J375" s="234">
        <f>ROUND(I375*H375,2)</f>
        <v>0</v>
      </c>
      <c r="K375" s="230" t="s">
        <v>1</v>
      </c>
      <c r="L375" s="45"/>
      <c r="M375" s="235" t="s">
        <v>1</v>
      </c>
      <c r="N375" s="236" t="s">
        <v>41</v>
      </c>
      <c r="O375" s="92"/>
      <c r="P375" s="237">
        <f>O375*H375</f>
        <v>0</v>
      </c>
      <c r="Q375" s="237">
        <v>0.001</v>
      </c>
      <c r="R375" s="237">
        <f>Q375*H375</f>
        <v>28.649643000000001</v>
      </c>
      <c r="S375" s="237">
        <v>0</v>
      </c>
      <c r="T375" s="238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9" t="s">
        <v>237</v>
      </c>
      <c r="AT375" s="239" t="s">
        <v>232</v>
      </c>
      <c r="AU375" s="239" t="s">
        <v>85</v>
      </c>
      <c r="AY375" s="18" t="s">
        <v>230</v>
      </c>
      <c r="BE375" s="240">
        <f>IF(N375="základní",J375,0)</f>
        <v>0</v>
      </c>
      <c r="BF375" s="240">
        <f>IF(N375="snížená",J375,0)</f>
        <v>0</v>
      </c>
      <c r="BG375" s="240">
        <f>IF(N375="zákl. přenesená",J375,0)</f>
        <v>0</v>
      </c>
      <c r="BH375" s="240">
        <f>IF(N375="sníž. přenesená",J375,0)</f>
        <v>0</v>
      </c>
      <c r="BI375" s="240">
        <f>IF(N375="nulová",J375,0)</f>
        <v>0</v>
      </c>
      <c r="BJ375" s="18" t="s">
        <v>83</v>
      </c>
      <c r="BK375" s="240">
        <f>ROUND(I375*H375,2)</f>
        <v>0</v>
      </c>
      <c r="BL375" s="18" t="s">
        <v>237</v>
      </c>
      <c r="BM375" s="239" t="s">
        <v>600</v>
      </c>
    </row>
    <row r="376" s="13" customFormat="1">
      <c r="A376" s="13"/>
      <c r="B376" s="241"/>
      <c r="C376" s="242"/>
      <c r="D376" s="243" t="s">
        <v>239</v>
      </c>
      <c r="E376" s="244" t="s">
        <v>1</v>
      </c>
      <c r="F376" s="245" t="s">
        <v>601</v>
      </c>
      <c r="G376" s="242"/>
      <c r="H376" s="246">
        <v>4272.2020000000002</v>
      </c>
      <c r="I376" s="247"/>
      <c r="J376" s="242"/>
      <c r="K376" s="242"/>
      <c r="L376" s="248"/>
      <c r="M376" s="249"/>
      <c r="N376" s="250"/>
      <c r="O376" s="250"/>
      <c r="P376" s="250"/>
      <c r="Q376" s="250"/>
      <c r="R376" s="250"/>
      <c r="S376" s="250"/>
      <c r="T376" s="25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2" t="s">
        <v>239</v>
      </c>
      <c r="AU376" s="252" t="s">
        <v>85</v>
      </c>
      <c r="AV376" s="13" t="s">
        <v>85</v>
      </c>
      <c r="AW376" s="13" t="s">
        <v>32</v>
      </c>
      <c r="AX376" s="13" t="s">
        <v>76</v>
      </c>
      <c r="AY376" s="252" t="s">
        <v>230</v>
      </c>
    </row>
    <row r="377" s="13" customFormat="1">
      <c r="A377" s="13"/>
      <c r="B377" s="241"/>
      <c r="C377" s="242"/>
      <c r="D377" s="243" t="s">
        <v>239</v>
      </c>
      <c r="E377" s="244" t="s">
        <v>1</v>
      </c>
      <c r="F377" s="245" t="s">
        <v>602</v>
      </c>
      <c r="G377" s="242"/>
      <c r="H377" s="246">
        <v>4367.0990000000002</v>
      </c>
      <c r="I377" s="247"/>
      <c r="J377" s="242"/>
      <c r="K377" s="242"/>
      <c r="L377" s="248"/>
      <c r="M377" s="249"/>
      <c r="N377" s="250"/>
      <c r="O377" s="250"/>
      <c r="P377" s="250"/>
      <c r="Q377" s="250"/>
      <c r="R377" s="250"/>
      <c r="S377" s="250"/>
      <c r="T377" s="25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2" t="s">
        <v>239</v>
      </c>
      <c r="AU377" s="252" t="s">
        <v>85</v>
      </c>
      <c r="AV377" s="13" t="s">
        <v>85</v>
      </c>
      <c r="AW377" s="13" t="s">
        <v>32</v>
      </c>
      <c r="AX377" s="13" t="s">
        <v>76</v>
      </c>
      <c r="AY377" s="252" t="s">
        <v>230</v>
      </c>
    </row>
    <row r="378" s="13" customFormat="1">
      <c r="A378" s="13"/>
      <c r="B378" s="241"/>
      <c r="C378" s="242"/>
      <c r="D378" s="243" t="s">
        <v>239</v>
      </c>
      <c r="E378" s="244" t="s">
        <v>1</v>
      </c>
      <c r="F378" s="245" t="s">
        <v>603</v>
      </c>
      <c r="G378" s="242"/>
      <c r="H378" s="246">
        <v>5556.3860000000004</v>
      </c>
      <c r="I378" s="247"/>
      <c r="J378" s="242"/>
      <c r="K378" s="242"/>
      <c r="L378" s="248"/>
      <c r="M378" s="249"/>
      <c r="N378" s="250"/>
      <c r="O378" s="250"/>
      <c r="P378" s="250"/>
      <c r="Q378" s="250"/>
      <c r="R378" s="250"/>
      <c r="S378" s="250"/>
      <c r="T378" s="25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2" t="s">
        <v>239</v>
      </c>
      <c r="AU378" s="252" t="s">
        <v>85</v>
      </c>
      <c r="AV378" s="13" t="s">
        <v>85</v>
      </c>
      <c r="AW378" s="13" t="s">
        <v>32</v>
      </c>
      <c r="AX378" s="13" t="s">
        <v>76</v>
      </c>
      <c r="AY378" s="252" t="s">
        <v>230</v>
      </c>
    </row>
    <row r="379" s="13" customFormat="1">
      <c r="A379" s="13"/>
      <c r="B379" s="241"/>
      <c r="C379" s="242"/>
      <c r="D379" s="243" t="s">
        <v>239</v>
      </c>
      <c r="E379" s="244" t="s">
        <v>1</v>
      </c>
      <c r="F379" s="245" t="s">
        <v>604</v>
      </c>
      <c r="G379" s="242"/>
      <c r="H379" s="246">
        <v>614.32799999999997</v>
      </c>
      <c r="I379" s="247"/>
      <c r="J379" s="242"/>
      <c r="K379" s="242"/>
      <c r="L379" s="248"/>
      <c r="M379" s="249"/>
      <c r="N379" s="250"/>
      <c r="O379" s="250"/>
      <c r="P379" s="250"/>
      <c r="Q379" s="250"/>
      <c r="R379" s="250"/>
      <c r="S379" s="250"/>
      <c r="T379" s="25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2" t="s">
        <v>239</v>
      </c>
      <c r="AU379" s="252" t="s">
        <v>85</v>
      </c>
      <c r="AV379" s="13" t="s">
        <v>85</v>
      </c>
      <c r="AW379" s="13" t="s">
        <v>32</v>
      </c>
      <c r="AX379" s="13" t="s">
        <v>76</v>
      </c>
      <c r="AY379" s="252" t="s">
        <v>230</v>
      </c>
    </row>
    <row r="380" s="13" customFormat="1">
      <c r="A380" s="13"/>
      <c r="B380" s="241"/>
      <c r="C380" s="242"/>
      <c r="D380" s="243" t="s">
        <v>239</v>
      </c>
      <c r="E380" s="244" t="s">
        <v>1</v>
      </c>
      <c r="F380" s="245" t="s">
        <v>605</v>
      </c>
      <c r="G380" s="242"/>
      <c r="H380" s="246">
        <v>13839.628000000001</v>
      </c>
      <c r="I380" s="247"/>
      <c r="J380" s="242"/>
      <c r="K380" s="242"/>
      <c r="L380" s="248"/>
      <c r="M380" s="249"/>
      <c r="N380" s="250"/>
      <c r="O380" s="250"/>
      <c r="P380" s="250"/>
      <c r="Q380" s="250"/>
      <c r="R380" s="250"/>
      <c r="S380" s="250"/>
      <c r="T380" s="25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2" t="s">
        <v>239</v>
      </c>
      <c r="AU380" s="252" t="s">
        <v>85</v>
      </c>
      <c r="AV380" s="13" t="s">
        <v>85</v>
      </c>
      <c r="AW380" s="13" t="s">
        <v>32</v>
      </c>
      <c r="AX380" s="13" t="s">
        <v>76</v>
      </c>
      <c r="AY380" s="252" t="s">
        <v>230</v>
      </c>
    </row>
    <row r="381" s="14" customFormat="1">
      <c r="A381" s="14"/>
      <c r="B381" s="253"/>
      <c r="C381" s="254"/>
      <c r="D381" s="243" t="s">
        <v>239</v>
      </c>
      <c r="E381" s="255" t="s">
        <v>1</v>
      </c>
      <c r="F381" s="256" t="s">
        <v>242</v>
      </c>
      <c r="G381" s="254"/>
      <c r="H381" s="257">
        <v>28649.643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239</v>
      </c>
      <c r="AU381" s="263" t="s">
        <v>85</v>
      </c>
      <c r="AV381" s="14" t="s">
        <v>237</v>
      </c>
      <c r="AW381" s="14" t="s">
        <v>32</v>
      </c>
      <c r="AX381" s="14" t="s">
        <v>83</v>
      </c>
      <c r="AY381" s="263" t="s">
        <v>230</v>
      </c>
    </row>
    <row r="382" s="2" customFormat="1" ht="24.15" customHeight="1">
      <c r="A382" s="39"/>
      <c r="B382" s="40"/>
      <c r="C382" s="228" t="s">
        <v>606</v>
      </c>
      <c r="D382" s="228" t="s">
        <v>232</v>
      </c>
      <c r="E382" s="229" t="s">
        <v>607</v>
      </c>
      <c r="F382" s="230" t="s">
        <v>608</v>
      </c>
      <c r="G382" s="231" t="s">
        <v>340</v>
      </c>
      <c r="H382" s="232">
        <v>5</v>
      </c>
      <c r="I382" s="233"/>
      <c r="J382" s="234">
        <f>ROUND(I382*H382,2)</f>
        <v>0</v>
      </c>
      <c r="K382" s="230" t="s">
        <v>236</v>
      </c>
      <c r="L382" s="45"/>
      <c r="M382" s="235" t="s">
        <v>1</v>
      </c>
      <c r="N382" s="236" t="s">
        <v>41</v>
      </c>
      <c r="O382" s="92"/>
      <c r="P382" s="237">
        <f>O382*H382</f>
        <v>0</v>
      </c>
      <c r="Q382" s="237">
        <v>0.11046</v>
      </c>
      <c r="R382" s="237">
        <f>Q382*H382</f>
        <v>0.55230000000000001</v>
      </c>
      <c r="S382" s="237">
        <v>0</v>
      </c>
      <c r="T382" s="23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9" t="s">
        <v>237</v>
      </c>
      <c r="AT382" s="239" t="s">
        <v>232</v>
      </c>
      <c r="AU382" s="239" t="s">
        <v>85</v>
      </c>
      <c r="AY382" s="18" t="s">
        <v>230</v>
      </c>
      <c r="BE382" s="240">
        <f>IF(N382="základní",J382,0)</f>
        <v>0</v>
      </c>
      <c r="BF382" s="240">
        <f>IF(N382="snížená",J382,0)</f>
        <v>0</v>
      </c>
      <c r="BG382" s="240">
        <f>IF(N382="zákl. přenesená",J382,0)</f>
        <v>0</v>
      </c>
      <c r="BH382" s="240">
        <f>IF(N382="sníž. přenesená",J382,0)</f>
        <v>0</v>
      </c>
      <c r="BI382" s="240">
        <f>IF(N382="nulová",J382,0)</f>
        <v>0</v>
      </c>
      <c r="BJ382" s="18" t="s">
        <v>83</v>
      </c>
      <c r="BK382" s="240">
        <f>ROUND(I382*H382,2)</f>
        <v>0</v>
      </c>
      <c r="BL382" s="18" t="s">
        <v>237</v>
      </c>
      <c r="BM382" s="239" t="s">
        <v>609</v>
      </c>
    </row>
    <row r="383" s="13" customFormat="1">
      <c r="A383" s="13"/>
      <c r="B383" s="241"/>
      <c r="C383" s="242"/>
      <c r="D383" s="243" t="s">
        <v>239</v>
      </c>
      <c r="E383" s="244" t="s">
        <v>1</v>
      </c>
      <c r="F383" s="245" t="s">
        <v>610</v>
      </c>
      <c r="G383" s="242"/>
      <c r="H383" s="246">
        <v>5</v>
      </c>
      <c r="I383" s="247"/>
      <c r="J383" s="242"/>
      <c r="K383" s="242"/>
      <c r="L383" s="248"/>
      <c r="M383" s="249"/>
      <c r="N383" s="250"/>
      <c r="O383" s="250"/>
      <c r="P383" s="250"/>
      <c r="Q383" s="250"/>
      <c r="R383" s="250"/>
      <c r="S383" s="250"/>
      <c r="T383" s="25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2" t="s">
        <v>239</v>
      </c>
      <c r="AU383" s="252" t="s">
        <v>85</v>
      </c>
      <c r="AV383" s="13" t="s">
        <v>85</v>
      </c>
      <c r="AW383" s="13" t="s">
        <v>32</v>
      </c>
      <c r="AX383" s="13" t="s">
        <v>83</v>
      </c>
      <c r="AY383" s="252" t="s">
        <v>230</v>
      </c>
    </row>
    <row r="384" s="2" customFormat="1" ht="16.5" customHeight="1">
      <c r="A384" s="39"/>
      <c r="B384" s="40"/>
      <c r="C384" s="228" t="s">
        <v>611</v>
      </c>
      <c r="D384" s="228" t="s">
        <v>232</v>
      </c>
      <c r="E384" s="229" t="s">
        <v>612</v>
      </c>
      <c r="F384" s="230" t="s">
        <v>613</v>
      </c>
      <c r="G384" s="231" t="s">
        <v>305</v>
      </c>
      <c r="H384" s="232">
        <v>2.7999999999999998</v>
      </c>
      <c r="I384" s="233"/>
      <c r="J384" s="234">
        <f>ROUND(I384*H384,2)</f>
        <v>0</v>
      </c>
      <c r="K384" s="230" t="s">
        <v>236</v>
      </c>
      <c r="L384" s="45"/>
      <c r="M384" s="235" t="s">
        <v>1</v>
      </c>
      <c r="N384" s="236" t="s">
        <v>41</v>
      </c>
      <c r="O384" s="92"/>
      <c r="P384" s="237">
        <f>O384*H384</f>
        <v>0</v>
      </c>
      <c r="Q384" s="237">
        <v>0.00792</v>
      </c>
      <c r="R384" s="237">
        <f>Q384*H384</f>
        <v>0.022175999999999998</v>
      </c>
      <c r="S384" s="237">
        <v>0</v>
      </c>
      <c r="T384" s="238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9" t="s">
        <v>237</v>
      </c>
      <c r="AT384" s="239" t="s">
        <v>232</v>
      </c>
      <c r="AU384" s="239" t="s">
        <v>85</v>
      </c>
      <c r="AY384" s="18" t="s">
        <v>230</v>
      </c>
      <c r="BE384" s="240">
        <f>IF(N384="základní",J384,0)</f>
        <v>0</v>
      </c>
      <c r="BF384" s="240">
        <f>IF(N384="snížená",J384,0)</f>
        <v>0</v>
      </c>
      <c r="BG384" s="240">
        <f>IF(N384="zákl. přenesená",J384,0)</f>
        <v>0</v>
      </c>
      <c r="BH384" s="240">
        <f>IF(N384="sníž. přenesená",J384,0)</f>
        <v>0</v>
      </c>
      <c r="BI384" s="240">
        <f>IF(N384="nulová",J384,0)</f>
        <v>0</v>
      </c>
      <c r="BJ384" s="18" t="s">
        <v>83</v>
      </c>
      <c r="BK384" s="240">
        <f>ROUND(I384*H384,2)</f>
        <v>0</v>
      </c>
      <c r="BL384" s="18" t="s">
        <v>237</v>
      </c>
      <c r="BM384" s="239" t="s">
        <v>614</v>
      </c>
    </row>
    <row r="385" s="13" customFormat="1">
      <c r="A385" s="13"/>
      <c r="B385" s="241"/>
      <c r="C385" s="242"/>
      <c r="D385" s="243" t="s">
        <v>239</v>
      </c>
      <c r="E385" s="244" t="s">
        <v>1</v>
      </c>
      <c r="F385" s="245" t="s">
        <v>615</v>
      </c>
      <c r="G385" s="242"/>
      <c r="H385" s="246">
        <v>2.7999999999999998</v>
      </c>
      <c r="I385" s="247"/>
      <c r="J385" s="242"/>
      <c r="K385" s="242"/>
      <c r="L385" s="248"/>
      <c r="M385" s="249"/>
      <c r="N385" s="250"/>
      <c r="O385" s="250"/>
      <c r="P385" s="250"/>
      <c r="Q385" s="250"/>
      <c r="R385" s="250"/>
      <c r="S385" s="250"/>
      <c r="T385" s="25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2" t="s">
        <v>239</v>
      </c>
      <c r="AU385" s="252" t="s">
        <v>85</v>
      </c>
      <c r="AV385" s="13" t="s">
        <v>85</v>
      </c>
      <c r="AW385" s="13" t="s">
        <v>32</v>
      </c>
      <c r="AX385" s="13" t="s">
        <v>83</v>
      </c>
      <c r="AY385" s="252" t="s">
        <v>230</v>
      </c>
    </row>
    <row r="386" s="2" customFormat="1" ht="16.5" customHeight="1">
      <c r="A386" s="39"/>
      <c r="B386" s="40"/>
      <c r="C386" s="228" t="s">
        <v>616</v>
      </c>
      <c r="D386" s="228" t="s">
        <v>232</v>
      </c>
      <c r="E386" s="229" t="s">
        <v>617</v>
      </c>
      <c r="F386" s="230" t="s">
        <v>618</v>
      </c>
      <c r="G386" s="231" t="s">
        <v>305</v>
      </c>
      <c r="H386" s="232">
        <v>2.7999999999999998</v>
      </c>
      <c r="I386" s="233"/>
      <c r="J386" s="234">
        <f>ROUND(I386*H386,2)</f>
        <v>0</v>
      </c>
      <c r="K386" s="230" t="s">
        <v>236</v>
      </c>
      <c r="L386" s="45"/>
      <c r="M386" s="235" t="s">
        <v>1</v>
      </c>
      <c r="N386" s="236" t="s">
        <v>41</v>
      </c>
      <c r="O386" s="92"/>
      <c r="P386" s="237">
        <f>O386*H386</f>
        <v>0</v>
      </c>
      <c r="Q386" s="237">
        <v>0</v>
      </c>
      <c r="R386" s="237">
        <f>Q386*H386</f>
        <v>0</v>
      </c>
      <c r="S386" s="237">
        <v>0</v>
      </c>
      <c r="T386" s="238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9" t="s">
        <v>237</v>
      </c>
      <c r="AT386" s="239" t="s">
        <v>232</v>
      </c>
      <c r="AU386" s="239" t="s">
        <v>85</v>
      </c>
      <c r="AY386" s="18" t="s">
        <v>230</v>
      </c>
      <c r="BE386" s="240">
        <f>IF(N386="základní",J386,0)</f>
        <v>0</v>
      </c>
      <c r="BF386" s="240">
        <f>IF(N386="snížená",J386,0)</f>
        <v>0</v>
      </c>
      <c r="BG386" s="240">
        <f>IF(N386="zákl. přenesená",J386,0)</f>
        <v>0</v>
      </c>
      <c r="BH386" s="240">
        <f>IF(N386="sníž. přenesená",J386,0)</f>
        <v>0</v>
      </c>
      <c r="BI386" s="240">
        <f>IF(N386="nulová",J386,0)</f>
        <v>0</v>
      </c>
      <c r="BJ386" s="18" t="s">
        <v>83</v>
      </c>
      <c r="BK386" s="240">
        <f>ROUND(I386*H386,2)</f>
        <v>0</v>
      </c>
      <c r="BL386" s="18" t="s">
        <v>237</v>
      </c>
      <c r="BM386" s="239" t="s">
        <v>619</v>
      </c>
    </row>
    <row r="387" s="2" customFormat="1" ht="49.05" customHeight="1">
      <c r="A387" s="39"/>
      <c r="B387" s="40"/>
      <c r="C387" s="228" t="s">
        <v>620</v>
      </c>
      <c r="D387" s="228" t="s">
        <v>232</v>
      </c>
      <c r="E387" s="229" t="s">
        <v>621</v>
      </c>
      <c r="F387" s="230" t="s">
        <v>622</v>
      </c>
      <c r="G387" s="231" t="s">
        <v>305</v>
      </c>
      <c r="H387" s="232">
        <v>24.375</v>
      </c>
      <c r="I387" s="233"/>
      <c r="J387" s="234">
        <f>ROUND(I387*H387,2)</f>
        <v>0</v>
      </c>
      <c r="K387" s="230" t="s">
        <v>1</v>
      </c>
      <c r="L387" s="45"/>
      <c r="M387" s="235" t="s">
        <v>1</v>
      </c>
      <c r="N387" s="236" t="s">
        <v>41</v>
      </c>
      <c r="O387" s="92"/>
      <c r="P387" s="237">
        <f>O387*H387</f>
        <v>0</v>
      </c>
      <c r="Q387" s="237">
        <v>0.0010300000000000001</v>
      </c>
      <c r="R387" s="237">
        <f>Q387*H387</f>
        <v>0.025106250000000004</v>
      </c>
      <c r="S387" s="237">
        <v>0</v>
      </c>
      <c r="T387" s="238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9" t="s">
        <v>237</v>
      </c>
      <c r="AT387" s="239" t="s">
        <v>232</v>
      </c>
      <c r="AU387" s="239" t="s">
        <v>85</v>
      </c>
      <c r="AY387" s="18" t="s">
        <v>230</v>
      </c>
      <c r="BE387" s="240">
        <f>IF(N387="základní",J387,0)</f>
        <v>0</v>
      </c>
      <c r="BF387" s="240">
        <f>IF(N387="snížená",J387,0)</f>
        <v>0</v>
      </c>
      <c r="BG387" s="240">
        <f>IF(N387="zákl. přenesená",J387,0)</f>
        <v>0</v>
      </c>
      <c r="BH387" s="240">
        <f>IF(N387="sníž. přenesená",J387,0)</f>
        <v>0</v>
      </c>
      <c r="BI387" s="240">
        <f>IF(N387="nulová",J387,0)</f>
        <v>0</v>
      </c>
      <c r="BJ387" s="18" t="s">
        <v>83</v>
      </c>
      <c r="BK387" s="240">
        <f>ROUND(I387*H387,2)</f>
        <v>0</v>
      </c>
      <c r="BL387" s="18" t="s">
        <v>237</v>
      </c>
      <c r="BM387" s="239" t="s">
        <v>623</v>
      </c>
    </row>
    <row r="388" s="13" customFormat="1">
      <c r="A388" s="13"/>
      <c r="B388" s="241"/>
      <c r="C388" s="242"/>
      <c r="D388" s="243" t="s">
        <v>239</v>
      </c>
      <c r="E388" s="244" t="s">
        <v>1</v>
      </c>
      <c r="F388" s="245" t="s">
        <v>624</v>
      </c>
      <c r="G388" s="242"/>
      <c r="H388" s="246">
        <v>24.375</v>
      </c>
      <c r="I388" s="247"/>
      <c r="J388" s="242"/>
      <c r="K388" s="242"/>
      <c r="L388" s="248"/>
      <c r="M388" s="249"/>
      <c r="N388" s="250"/>
      <c r="O388" s="250"/>
      <c r="P388" s="250"/>
      <c r="Q388" s="250"/>
      <c r="R388" s="250"/>
      <c r="S388" s="250"/>
      <c r="T388" s="25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2" t="s">
        <v>239</v>
      </c>
      <c r="AU388" s="252" t="s">
        <v>85</v>
      </c>
      <c r="AV388" s="13" t="s">
        <v>85</v>
      </c>
      <c r="AW388" s="13" t="s">
        <v>32</v>
      </c>
      <c r="AX388" s="13" t="s">
        <v>83</v>
      </c>
      <c r="AY388" s="252" t="s">
        <v>230</v>
      </c>
    </row>
    <row r="389" s="2" customFormat="1" ht="44.25" customHeight="1">
      <c r="A389" s="39"/>
      <c r="B389" s="40"/>
      <c r="C389" s="228" t="s">
        <v>625</v>
      </c>
      <c r="D389" s="228" t="s">
        <v>232</v>
      </c>
      <c r="E389" s="229" t="s">
        <v>626</v>
      </c>
      <c r="F389" s="230" t="s">
        <v>627</v>
      </c>
      <c r="G389" s="231" t="s">
        <v>370</v>
      </c>
      <c r="H389" s="232">
        <v>42</v>
      </c>
      <c r="I389" s="233"/>
      <c r="J389" s="234">
        <f>ROUND(I389*H389,2)</f>
        <v>0</v>
      </c>
      <c r="K389" s="230" t="s">
        <v>1</v>
      </c>
      <c r="L389" s="45"/>
      <c r="M389" s="235" t="s">
        <v>1</v>
      </c>
      <c r="N389" s="236" t="s">
        <v>41</v>
      </c>
      <c r="O389" s="92"/>
      <c r="P389" s="237">
        <f>O389*H389</f>
        <v>0</v>
      </c>
      <c r="Q389" s="237">
        <v>0.12404999999999999</v>
      </c>
      <c r="R389" s="237">
        <f>Q389*H389</f>
        <v>5.2100999999999997</v>
      </c>
      <c r="S389" s="237">
        <v>0</v>
      </c>
      <c r="T389" s="238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9" t="s">
        <v>237</v>
      </c>
      <c r="AT389" s="239" t="s">
        <v>232</v>
      </c>
      <c r="AU389" s="239" t="s">
        <v>85</v>
      </c>
      <c r="AY389" s="18" t="s">
        <v>230</v>
      </c>
      <c r="BE389" s="240">
        <f>IF(N389="základní",J389,0)</f>
        <v>0</v>
      </c>
      <c r="BF389" s="240">
        <f>IF(N389="snížená",J389,0)</f>
        <v>0</v>
      </c>
      <c r="BG389" s="240">
        <f>IF(N389="zákl. přenesená",J389,0)</f>
        <v>0</v>
      </c>
      <c r="BH389" s="240">
        <f>IF(N389="sníž. přenesená",J389,0)</f>
        <v>0</v>
      </c>
      <c r="BI389" s="240">
        <f>IF(N389="nulová",J389,0)</f>
        <v>0</v>
      </c>
      <c r="BJ389" s="18" t="s">
        <v>83</v>
      </c>
      <c r="BK389" s="240">
        <f>ROUND(I389*H389,2)</f>
        <v>0</v>
      </c>
      <c r="BL389" s="18" t="s">
        <v>237</v>
      </c>
      <c r="BM389" s="239" t="s">
        <v>628</v>
      </c>
    </row>
    <row r="390" s="15" customFormat="1">
      <c r="A390" s="15"/>
      <c r="B390" s="264"/>
      <c r="C390" s="265"/>
      <c r="D390" s="243" t="s">
        <v>239</v>
      </c>
      <c r="E390" s="266" t="s">
        <v>1</v>
      </c>
      <c r="F390" s="267" t="s">
        <v>629</v>
      </c>
      <c r="G390" s="265"/>
      <c r="H390" s="266" t="s">
        <v>1</v>
      </c>
      <c r="I390" s="268"/>
      <c r="J390" s="265"/>
      <c r="K390" s="265"/>
      <c r="L390" s="269"/>
      <c r="M390" s="270"/>
      <c r="N390" s="271"/>
      <c r="O390" s="271"/>
      <c r="P390" s="271"/>
      <c r="Q390" s="271"/>
      <c r="R390" s="271"/>
      <c r="S390" s="271"/>
      <c r="T390" s="272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3" t="s">
        <v>239</v>
      </c>
      <c r="AU390" s="273" t="s">
        <v>85</v>
      </c>
      <c r="AV390" s="15" t="s">
        <v>83</v>
      </c>
      <c r="AW390" s="15" t="s">
        <v>32</v>
      </c>
      <c r="AX390" s="15" t="s">
        <v>76</v>
      </c>
      <c r="AY390" s="273" t="s">
        <v>230</v>
      </c>
    </row>
    <row r="391" s="13" customFormat="1">
      <c r="A391" s="13"/>
      <c r="B391" s="241"/>
      <c r="C391" s="242"/>
      <c r="D391" s="243" t="s">
        <v>239</v>
      </c>
      <c r="E391" s="244" t="s">
        <v>1</v>
      </c>
      <c r="F391" s="245" t="s">
        <v>630</v>
      </c>
      <c r="G391" s="242"/>
      <c r="H391" s="246">
        <v>10</v>
      </c>
      <c r="I391" s="247"/>
      <c r="J391" s="242"/>
      <c r="K391" s="242"/>
      <c r="L391" s="248"/>
      <c r="M391" s="249"/>
      <c r="N391" s="250"/>
      <c r="O391" s="250"/>
      <c r="P391" s="250"/>
      <c r="Q391" s="250"/>
      <c r="R391" s="250"/>
      <c r="S391" s="250"/>
      <c r="T391" s="25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2" t="s">
        <v>239</v>
      </c>
      <c r="AU391" s="252" t="s">
        <v>85</v>
      </c>
      <c r="AV391" s="13" t="s">
        <v>85</v>
      </c>
      <c r="AW391" s="13" t="s">
        <v>32</v>
      </c>
      <c r="AX391" s="13" t="s">
        <v>76</v>
      </c>
      <c r="AY391" s="252" t="s">
        <v>230</v>
      </c>
    </row>
    <row r="392" s="13" customFormat="1">
      <c r="A392" s="13"/>
      <c r="B392" s="241"/>
      <c r="C392" s="242"/>
      <c r="D392" s="243" t="s">
        <v>239</v>
      </c>
      <c r="E392" s="244" t="s">
        <v>1</v>
      </c>
      <c r="F392" s="245" t="s">
        <v>631</v>
      </c>
      <c r="G392" s="242"/>
      <c r="H392" s="246">
        <v>11</v>
      </c>
      <c r="I392" s="247"/>
      <c r="J392" s="242"/>
      <c r="K392" s="242"/>
      <c r="L392" s="248"/>
      <c r="M392" s="249"/>
      <c r="N392" s="250"/>
      <c r="O392" s="250"/>
      <c r="P392" s="250"/>
      <c r="Q392" s="250"/>
      <c r="R392" s="250"/>
      <c r="S392" s="250"/>
      <c r="T392" s="25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2" t="s">
        <v>239</v>
      </c>
      <c r="AU392" s="252" t="s">
        <v>85</v>
      </c>
      <c r="AV392" s="13" t="s">
        <v>85</v>
      </c>
      <c r="AW392" s="13" t="s">
        <v>32</v>
      </c>
      <c r="AX392" s="13" t="s">
        <v>76</v>
      </c>
      <c r="AY392" s="252" t="s">
        <v>230</v>
      </c>
    </row>
    <row r="393" s="13" customFormat="1">
      <c r="A393" s="13"/>
      <c r="B393" s="241"/>
      <c r="C393" s="242"/>
      <c r="D393" s="243" t="s">
        <v>239</v>
      </c>
      <c r="E393" s="244" t="s">
        <v>1</v>
      </c>
      <c r="F393" s="245" t="s">
        <v>632</v>
      </c>
      <c r="G393" s="242"/>
      <c r="H393" s="246">
        <v>21</v>
      </c>
      <c r="I393" s="247"/>
      <c r="J393" s="242"/>
      <c r="K393" s="242"/>
      <c r="L393" s="248"/>
      <c r="M393" s="249"/>
      <c r="N393" s="250"/>
      <c r="O393" s="250"/>
      <c r="P393" s="250"/>
      <c r="Q393" s="250"/>
      <c r="R393" s="250"/>
      <c r="S393" s="250"/>
      <c r="T393" s="25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2" t="s">
        <v>239</v>
      </c>
      <c r="AU393" s="252" t="s">
        <v>85</v>
      </c>
      <c r="AV393" s="13" t="s">
        <v>85</v>
      </c>
      <c r="AW393" s="13" t="s">
        <v>32</v>
      </c>
      <c r="AX393" s="13" t="s">
        <v>76</v>
      </c>
      <c r="AY393" s="252" t="s">
        <v>230</v>
      </c>
    </row>
    <row r="394" s="14" customFormat="1">
      <c r="A394" s="14"/>
      <c r="B394" s="253"/>
      <c r="C394" s="254"/>
      <c r="D394" s="243" t="s">
        <v>239</v>
      </c>
      <c r="E394" s="255" t="s">
        <v>1</v>
      </c>
      <c r="F394" s="256" t="s">
        <v>242</v>
      </c>
      <c r="G394" s="254"/>
      <c r="H394" s="257">
        <v>42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239</v>
      </c>
      <c r="AU394" s="263" t="s">
        <v>85</v>
      </c>
      <c r="AV394" s="14" t="s">
        <v>237</v>
      </c>
      <c r="AW394" s="14" t="s">
        <v>32</v>
      </c>
      <c r="AX394" s="14" t="s">
        <v>83</v>
      </c>
      <c r="AY394" s="263" t="s">
        <v>230</v>
      </c>
    </row>
    <row r="395" s="12" customFormat="1" ht="22.8" customHeight="1">
      <c r="A395" s="12"/>
      <c r="B395" s="212"/>
      <c r="C395" s="213"/>
      <c r="D395" s="214" t="s">
        <v>75</v>
      </c>
      <c r="E395" s="226" t="s">
        <v>262</v>
      </c>
      <c r="F395" s="226" t="s">
        <v>633</v>
      </c>
      <c r="G395" s="213"/>
      <c r="H395" s="213"/>
      <c r="I395" s="216"/>
      <c r="J395" s="227">
        <f>BK395</f>
        <v>0</v>
      </c>
      <c r="K395" s="213"/>
      <c r="L395" s="218"/>
      <c r="M395" s="219"/>
      <c r="N395" s="220"/>
      <c r="O395" s="220"/>
      <c r="P395" s="221">
        <f>SUM(P396:P613)</f>
        <v>0</v>
      </c>
      <c r="Q395" s="220"/>
      <c r="R395" s="221">
        <f>SUM(R396:R613)</f>
        <v>465.49180132999999</v>
      </c>
      <c r="S395" s="220"/>
      <c r="T395" s="222">
        <f>SUM(T396:T613)</f>
        <v>0.0036182400000000004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23" t="s">
        <v>83</v>
      </c>
      <c r="AT395" s="224" t="s">
        <v>75</v>
      </c>
      <c r="AU395" s="224" t="s">
        <v>83</v>
      </c>
      <c r="AY395" s="223" t="s">
        <v>230</v>
      </c>
      <c r="BK395" s="225">
        <f>SUM(BK396:BK613)</f>
        <v>0</v>
      </c>
    </row>
    <row r="396" s="2" customFormat="1" ht="44.25" customHeight="1">
      <c r="A396" s="39"/>
      <c r="B396" s="40"/>
      <c r="C396" s="228" t="s">
        <v>634</v>
      </c>
      <c r="D396" s="228" t="s">
        <v>232</v>
      </c>
      <c r="E396" s="229" t="s">
        <v>635</v>
      </c>
      <c r="F396" s="230" t="s">
        <v>636</v>
      </c>
      <c r="G396" s="231" t="s">
        <v>305</v>
      </c>
      <c r="H396" s="232">
        <v>252.61600000000001</v>
      </c>
      <c r="I396" s="233"/>
      <c r="J396" s="234">
        <f>ROUND(I396*H396,2)</f>
        <v>0</v>
      </c>
      <c r="K396" s="230" t="s">
        <v>236</v>
      </c>
      <c r="L396" s="45"/>
      <c r="M396" s="235" t="s">
        <v>1</v>
      </c>
      <c r="N396" s="236" t="s">
        <v>41</v>
      </c>
      <c r="O396" s="92"/>
      <c r="P396" s="237">
        <f>O396*H396</f>
        <v>0</v>
      </c>
      <c r="Q396" s="237">
        <v>0.021899999999999999</v>
      </c>
      <c r="R396" s="237">
        <f>Q396*H396</f>
        <v>5.5322903999999999</v>
      </c>
      <c r="S396" s="237">
        <v>0</v>
      </c>
      <c r="T396" s="238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9" t="s">
        <v>237</v>
      </c>
      <c r="AT396" s="239" t="s">
        <v>232</v>
      </c>
      <c r="AU396" s="239" t="s">
        <v>85</v>
      </c>
      <c r="AY396" s="18" t="s">
        <v>230</v>
      </c>
      <c r="BE396" s="240">
        <f>IF(N396="základní",J396,0)</f>
        <v>0</v>
      </c>
      <c r="BF396" s="240">
        <f>IF(N396="snížená",J396,0)</f>
        <v>0</v>
      </c>
      <c r="BG396" s="240">
        <f>IF(N396="zákl. přenesená",J396,0)</f>
        <v>0</v>
      </c>
      <c r="BH396" s="240">
        <f>IF(N396="sníž. přenesená",J396,0)</f>
        <v>0</v>
      </c>
      <c r="BI396" s="240">
        <f>IF(N396="nulová",J396,0)</f>
        <v>0</v>
      </c>
      <c r="BJ396" s="18" t="s">
        <v>83</v>
      </c>
      <c r="BK396" s="240">
        <f>ROUND(I396*H396,2)</f>
        <v>0</v>
      </c>
      <c r="BL396" s="18" t="s">
        <v>237</v>
      </c>
      <c r="BM396" s="239" t="s">
        <v>637</v>
      </c>
    </row>
    <row r="397" s="13" customFormat="1">
      <c r="A397" s="13"/>
      <c r="B397" s="241"/>
      <c r="C397" s="242"/>
      <c r="D397" s="243" t="s">
        <v>239</v>
      </c>
      <c r="E397" s="244" t="s">
        <v>1</v>
      </c>
      <c r="F397" s="245" t="s">
        <v>638</v>
      </c>
      <c r="G397" s="242"/>
      <c r="H397" s="246">
        <v>252.61600000000001</v>
      </c>
      <c r="I397" s="247"/>
      <c r="J397" s="242"/>
      <c r="K397" s="242"/>
      <c r="L397" s="248"/>
      <c r="M397" s="249"/>
      <c r="N397" s="250"/>
      <c r="O397" s="250"/>
      <c r="P397" s="250"/>
      <c r="Q397" s="250"/>
      <c r="R397" s="250"/>
      <c r="S397" s="250"/>
      <c r="T397" s="25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2" t="s">
        <v>239</v>
      </c>
      <c r="AU397" s="252" t="s">
        <v>85</v>
      </c>
      <c r="AV397" s="13" t="s">
        <v>85</v>
      </c>
      <c r="AW397" s="13" t="s">
        <v>32</v>
      </c>
      <c r="AX397" s="13" t="s">
        <v>83</v>
      </c>
      <c r="AY397" s="252" t="s">
        <v>230</v>
      </c>
    </row>
    <row r="398" s="2" customFormat="1" ht="24.15" customHeight="1">
      <c r="A398" s="39"/>
      <c r="B398" s="40"/>
      <c r="C398" s="228" t="s">
        <v>639</v>
      </c>
      <c r="D398" s="228" t="s">
        <v>232</v>
      </c>
      <c r="E398" s="229" t="s">
        <v>640</v>
      </c>
      <c r="F398" s="230" t="s">
        <v>641</v>
      </c>
      <c r="G398" s="231" t="s">
        <v>305</v>
      </c>
      <c r="H398" s="232">
        <v>1746.8720000000001</v>
      </c>
      <c r="I398" s="233"/>
      <c r="J398" s="234">
        <f>ROUND(I398*H398,2)</f>
        <v>0</v>
      </c>
      <c r="K398" s="230" t="s">
        <v>236</v>
      </c>
      <c r="L398" s="45"/>
      <c r="M398" s="235" t="s">
        <v>1</v>
      </c>
      <c r="N398" s="236" t="s">
        <v>41</v>
      </c>
      <c r="O398" s="92"/>
      <c r="P398" s="237">
        <f>O398*H398</f>
        <v>0</v>
      </c>
      <c r="Q398" s="237">
        <v>0.0073499999999999998</v>
      </c>
      <c r="R398" s="237">
        <f>Q398*H398</f>
        <v>12.8395092</v>
      </c>
      <c r="S398" s="237">
        <v>0</v>
      </c>
      <c r="T398" s="238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9" t="s">
        <v>237</v>
      </c>
      <c r="AT398" s="239" t="s">
        <v>232</v>
      </c>
      <c r="AU398" s="239" t="s">
        <v>85</v>
      </c>
      <c r="AY398" s="18" t="s">
        <v>230</v>
      </c>
      <c r="BE398" s="240">
        <f>IF(N398="základní",J398,0)</f>
        <v>0</v>
      </c>
      <c r="BF398" s="240">
        <f>IF(N398="snížená",J398,0)</f>
        <v>0</v>
      </c>
      <c r="BG398" s="240">
        <f>IF(N398="zákl. přenesená",J398,0)</f>
        <v>0</v>
      </c>
      <c r="BH398" s="240">
        <f>IF(N398="sníž. přenesená",J398,0)</f>
        <v>0</v>
      </c>
      <c r="BI398" s="240">
        <f>IF(N398="nulová",J398,0)</f>
        <v>0</v>
      </c>
      <c r="BJ398" s="18" t="s">
        <v>83</v>
      </c>
      <c r="BK398" s="240">
        <f>ROUND(I398*H398,2)</f>
        <v>0</v>
      </c>
      <c r="BL398" s="18" t="s">
        <v>237</v>
      </c>
      <c r="BM398" s="239" t="s">
        <v>642</v>
      </c>
    </row>
    <row r="399" s="2" customFormat="1" ht="24.15" customHeight="1">
      <c r="A399" s="39"/>
      <c r="B399" s="40"/>
      <c r="C399" s="228" t="s">
        <v>643</v>
      </c>
      <c r="D399" s="228" t="s">
        <v>232</v>
      </c>
      <c r="E399" s="229" t="s">
        <v>644</v>
      </c>
      <c r="F399" s="230" t="s">
        <v>645</v>
      </c>
      <c r="G399" s="231" t="s">
        <v>305</v>
      </c>
      <c r="H399" s="232">
        <v>1746.8720000000001</v>
      </c>
      <c r="I399" s="233"/>
      <c r="J399" s="234">
        <f>ROUND(I399*H399,2)</f>
        <v>0</v>
      </c>
      <c r="K399" s="230" t="s">
        <v>236</v>
      </c>
      <c r="L399" s="45"/>
      <c r="M399" s="235" t="s">
        <v>1</v>
      </c>
      <c r="N399" s="236" t="s">
        <v>41</v>
      </c>
      <c r="O399" s="92"/>
      <c r="P399" s="237">
        <f>O399*H399</f>
        <v>0</v>
      </c>
      <c r="Q399" s="237">
        <v>0.018380000000000001</v>
      </c>
      <c r="R399" s="237">
        <f>Q399*H399</f>
        <v>32.10750736</v>
      </c>
      <c r="S399" s="237">
        <v>0</v>
      </c>
      <c r="T399" s="238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9" t="s">
        <v>237</v>
      </c>
      <c r="AT399" s="239" t="s">
        <v>232</v>
      </c>
      <c r="AU399" s="239" t="s">
        <v>85</v>
      </c>
      <c r="AY399" s="18" t="s">
        <v>230</v>
      </c>
      <c r="BE399" s="240">
        <f>IF(N399="základní",J399,0)</f>
        <v>0</v>
      </c>
      <c r="BF399" s="240">
        <f>IF(N399="snížená",J399,0)</f>
        <v>0</v>
      </c>
      <c r="BG399" s="240">
        <f>IF(N399="zákl. přenesená",J399,0)</f>
        <v>0</v>
      </c>
      <c r="BH399" s="240">
        <f>IF(N399="sníž. přenesená",J399,0)</f>
        <v>0</v>
      </c>
      <c r="BI399" s="240">
        <f>IF(N399="nulová",J399,0)</f>
        <v>0</v>
      </c>
      <c r="BJ399" s="18" t="s">
        <v>83</v>
      </c>
      <c r="BK399" s="240">
        <f>ROUND(I399*H399,2)</f>
        <v>0</v>
      </c>
      <c r="BL399" s="18" t="s">
        <v>237</v>
      </c>
      <c r="BM399" s="239" t="s">
        <v>646</v>
      </c>
    </row>
    <row r="400" s="13" customFormat="1">
      <c r="A400" s="13"/>
      <c r="B400" s="241"/>
      <c r="C400" s="242"/>
      <c r="D400" s="243" t="s">
        <v>239</v>
      </c>
      <c r="E400" s="244" t="s">
        <v>1</v>
      </c>
      <c r="F400" s="245" t="s">
        <v>647</v>
      </c>
      <c r="G400" s="242"/>
      <c r="H400" s="246">
        <v>1746.8720000000001</v>
      </c>
      <c r="I400" s="247"/>
      <c r="J400" s="242"/>
      <c r="K400" s="242"/>
      <c r="L400" s="248"/>
      <c r="M400" s="249"/>
      <c r="N400" s="250"/>
      <c r="O400" s="250"/>
      <c r="P400" s="250"/>
      <c r="Q400" s="250"/>
      <c r="R400" s="250"/>
      <c r="S400" s="250"/>
      <c r="T400" s="25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2" t="s">
        <v>239</v>
      </c>
      <c r="AU400" s="252" t="s">
        <v>85</v>
      </c>
      <c r="AV400" s="13" t="s">
        <v>85</v>
      </c>
      <c r="AW400" s="13" t="s">
        <v>32</v>
      </c>
      <c r="AX400" s="13" t="s">
        <v>83</v>
      </c>
      <c r="AY400" s="252" t="s">
        <v>230</v>
      </c>
    </row>
    <row r="401" s="2" customFormat="1" ht="24.15" customHeight="1">
      <c r="A401" s="39"/>
      <c r="B401" s="40"/>
      <c r="C401" s="228" t="s">
        <v>648</v>
      </c>
      <c r="D401" s="228" t="s">
        <v>232</v>
      </c>
      <c r="E401" s="229" t="s">
        <v>649</v>
      </c>
      <c r="F401" s="230" t="s">
        <v>650</v>
      </c>
      <c r="G401" s="231" t="s">
        <v>305</v>
      </c>
      <c r="H401" s="232">
        <v>1746.8720000000001</v>
      </c>
      <c r="I401" s="233"/>
      <c r="J401" s="234">
        <f>ROUND(I401*H401,2)</f>
        <v>0</v>
      </c>
      <c r="K401" s="230" t="s">
        <v>236</v>
      </c>
      <c r="L401" s="45"/>
      <c r="M401" s="235" t="s">
        <v>1</v>
      </c>
      <c r="N401" s="236" t="s">
        <v>41</v>
      </c>
      <c r="O401" s="92"/>
      <c r="P401" s="237">
        <f>O401*H401</f>
        <v>0</v>
      </c>
      <c r="Q401" s="237">
        <v>0.0079000000000000008</v>
      </c>
      <c r="R401" s="237">
        <f>Q401*H401</f>
        <v>13.800288800000002</v>
      </c>
      <c r="S401" s="237">
        <v>0</v>
      </c>
      <c r="T401" s="238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9" t="s">
        <v>237</v>
      </c>
      <c r="AT401" s="239" t="s">
        <v>232</v>
      </c>
      <c r="AU401" s="239" t="s">
        <v>85</v>
      </c>
      <c r="AY401" s="18" t="s">
        <v>230</v>
      </c>
      <c r="BE401" s="240">
        <f>IF(N401="základní",J401,0)</f>
        <v>0</v>
      </c>
      <c r="BF401" s="240">
        <f>IF(N401="snížená",J401,0)</f>
        <v>0</v>
      </c>
      <c r="BG401" s="240">
        <f>IF(N401="zákl. přenesená",J401,0)</f>
        <v>0</v>
      </c>
      <c r="BH401" s="240">
        <f>IF(N401="sníž. přenesená",J401,0)</f>
        <v>0</v>
      </c>
      <c r="BI401" s="240">
        <f>IF(N401="nulová",J401,0)</f>
        <v>0</v>
      </c>
      <c r="BJ401" s="18" t="s">
        <v>83</v>
      </c>
      <c r="BK401" s="240">
        <f>ROUND(I401*H401,2)</f>
        <v>0</v>
      </c>
      <c r="BL401" s="18" t="s">
        <v>237</v>
      </c>
      <c r="BM401" s="239" t="s">
        <v>651</v>
      </c>
    </row>
    <row r="402" s="2" customFormat="1" ht="24.15" customHeight="1">
      <c r="A402" s="39"/>
      <c r="B402" s="40"/>
      <c r="C402" s="228" t="s">
        <v>652</v>
      </c>
      <c r="D402" s="228" t="s">
        <v>232</v>
      </c>
      <c r="E402" s="229" t="s">
        <v>653</v>
      </c>
      <c r="F402" s="230" t="s">
        <v>654</v>
      </c>
      <c r="G402" s="231" t="s">
        <v>305</v>
      </c>
      <c r="H402" s="232">
        <v>450.29700000000003</v>
      </c>
      <c r="I402" s="233"/>
      <c r="J402" s="234">
        <f>ROUND(I402*H402,2)</f>
        <v>0</v>
      </c>
      <c r="K402" s="230" t="s">
        <v>236</v>
      </c>
      <c r="L402" s="45"/>
      <c r="M402" s="235" t="s">
        <v>1</v>
      </c>
      <c r="N402" s="236" t="s">
        <v>41</v>
      </c>
      <c r="O402" s="92"/>
      <c r="P402" s="237">
        <f>O402*H402</f>
        <v>0</v>
      </c>
      <c r="Q402" s="237">
        <v>0.012</v>
      </c>
      <c r="R402" s="237">
        <f>Q402*H402</f>
        <v>5.4035640000000003</v>
      </c>
      <c r="S402" s="237">
        <v>0</v>
      </c>
      <c r="T402" s="238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9" t="s">
        <v>237</v>
      </c>
      <c r="AT402" s="239" t="s">
        <v>232</v>
      </c>
      <c r="AU402" s="239" t="s">
        <v>85</v>
      </c>
      <c r="AY402" s="18" t="s">
        <v>230</v>
      </c>
      <c r="BE402" s="240">
        <f>IF(N402="základní",J402,0)</f>
        <v>0</v>
      </c>
      <c r="BF402" s="240">
        <f>IF(N402="snížená",J402,0)</f>
        <v>0</v>
      </c>
      <c r="BG402" s="240">
        <f>IF(N402="zákl. přenesená",J402,0)</f>
        <v>0</v>
      </c>
      <c r="BH402" s="240">
        <f>IF(N402="sníž. přenesená",J402,0)</f>
        <v>0</v>
      </c>
      <c r="BI402" s="240">
        <f>IF(N402="nulová",J402,0)</f>
        <v>0</v>
      </c>
      <c r="BJ402" s="18" t="s">
        <v>83</v>
      </c>
      <c r="BK402" s="240">
        <f>ROUND(I402*H402,2)</f>
        <v>0</v>
      </c>
      <c r="BL402" s="18" t="s">
        <v>237</v>
      </c>
      <c r="BM402" s="239" t="s">
        <v>655</v>
      </c>
    </row>
    <row r="403" s="2" customFormat="1" ht="21.75" customHeight="1">
      <c r="A403" s="39"/>
      <c r="B403" s="40"/>
      <c r="C403" s="228" t="s">
        <v>656</v>
      </c>
      <c r="D403" s="228" t="s">
        <v>232</v>
      </c>
      <c r="E403" s="229" t="s">
        <v>657</v>
      </c>
      <c r="F403" s="230" t="s">
        <v>658</v>
      </c>
      <c r="G403" s="231" t="s">
        <v>305</v>
      </c>
      <c r="H403" s="232">
        <v>450.29700000000003</v>
      </c>
      <c r="I403" s="233"/>
      <c r="J403" s="234">
        <f>ROUND(I403*H403,2)</f>
        <v>0</v>
      </c>
      <c r="K403" s="230" t="s">
        <v>236</v>
      </c>
      <c r="L403" s="45"/>
      <c r="M403" s="235" t="s">
        <v>1</v>
      </c>
      <c r="N403" s="236" t="s">
        <v>41</v>
      </c>
      <c r="O403" s="92"/>
      <c r="P403" s="237">
        <f>O403*H403</f>
        <v>0</v>
      </c>
      <c r="Q403" s="237">
        <v>0.016199999999999999</v>
      </c>
      <c r="R403" s="237">
        <f>Q403*H403</f>
        <v>7.2948114000000004</v>
      </c>
      <c r="S403" s="237">
        <v>0</v>
      </c>
      <c r="T403" s="238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9" t="s">
        <v>237</v>
      </c>
      <c r="AT403" s="239" t="s">
        <v>232</v>
      </c>
      <c r="AU403" s="239" t="s">
        <v>85</v>
      </c>
      <c r="AY403" s="18" t="s">
        <v>230</v>
      </c>
      <c r="BE403" s="240">
        <f>IF(N403="základní",J403,0)</f>
        <v>0</v>
      </c>
      <c r="BF403" s="240">
        <f>IF(N403="snížená",J403,0)</f>
        <v>0</v>
      </c>
      <c r="BG403" s="240">
        <f>IF(N403="zákl. přenesená",J403,0)</f>
        <v>0</v>
      </c>
      <c r="BH403" s="240">
        <f>IF(N403="sníž. přenesená",J403,0)</f>
        <v>0</v>
      </c>
      <c r="BI403" s="240">
        <f>IF(N403="nulová",J403,0)</f>
        <v>0</v>
      </c>
      <c r="BJ403" s="18" t="s">
        <v>83</v>
      </c>
      <c r="BK403" s="240">
        <f>ROUND(I403*H403,2)</f>
        <v>0</v>
      </c>
      <c r="BL403" s="18" t="s">
        <v>237</v>
      </c>
      <c r="BM403" s="239" t="s">
        <v>659</v>
      </c>
    </row>
    <row r="404" s="15" customFormat="1">
      <c r="A404" s="15"/>
      <c r="B404" s="264"/>
      <c r="C404" s="265"/>
      <c r="D404" s="243" t="s">
        <v>239</v>
      </c>
      <c r="E404" s="266" t="s">
        <v>1</v>
      </c>
      <c r="F404" s="267" t="s">
        <v>660</v>
      </c>
      <c r="G404" s="265"/>
      <c r="H404" s="266" t="s">
        <v>1</v>
      </c>
      <c r="I404" s="268"/>
      <c r="J404" s="265"/>
      <c r="K404" s="265"/>
      <c r="L404" s="269"/>
      <c r="M404" s="270"/>
      <c r="N404" s="271"/>
      <c r="O404" s="271"/>
      <c r="P404" s="271"/>
      <c r="Q404" s="271"/>
      <c r="R404" s="271"/>
      <c r="S404" s="271"/>
      <c r="T404" s="272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3" t="s">
        <v>239</v>
      </c>
      <c r="AU404" s="273" t="s">
        <v>85</v>
      </c>
      <c r="AV404" s="15" t="s">
        <v>83</v>
      </c>
      <c r="AW404" s="15" t="s">
        <v>32</v>
      </c>
      <c r="AX404" s="15" t="s">
        <v>76</v>
      </c>
      <c r="AY404" s="273" t="s">
        <v>230</v>
      </c>
    </row>
    <row r="405" s="13" customFormat="1">
      <c r="A405" s="13"/>
      <c r="B405" s="241"/>
      <c r="C405" s="242"/>
      <c r="D405" s="243" t="s">
        <v>239</v>
      </c>
      <c r="E405" s="244" t="s">
        <v>1</v>
      </c>
      <c r="F405" s="245" t="s">
        <v>661</v>
      </c>
      <c r="G405" s="242"/>
      <c r="H405" s="246">
        <v>216.428</v>
      </c>
      <c r="I405" s="247"/>
      <c r="J405" s="242"/>
      <c r="K405" s="242"/>
      <c r="L405" s="248"/>
      <c r="M405" s="249"/>
      <c r="N405" s="250"/>
      <c r="O405" s="250"/>
      <c r="P405" s="250"/>
      <c r="Q405" s="250"/>
      <c r="R405" s="250"/>
      <c r="S405" s="250"/>
      <c r="T405" s="25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2" t="s">
        <v>239</v>
      </c>
      <c r="AU405" s="252" t="s">
        <v>85</v>
      </c>
      <c r="AV405" s="13" t="s">
        <v>85</v>
      </c>
      <c r="AW405" s="13" t="s">
        <v>32</v>
      </c>
      <c r="AX405" s="13" t="s">
        <v>76</v>
      </c>
      <c r="AY405" s="252" t="s">
        <v>230</v>
      </c>
    </row>
    <row r="406" s="13" customFormat="1">
      <c r="A406" s="13"/>
      <c r="B406" s="241"/>
      <c r="C406" s="242"/>
      <c r="D406" s="243" t="s">
        <v>239</v>
      </c>
      <c r="E406" s="244" t="s">
        <v>1</v>
      </c>
      <c r="F406" s="245" t="s">
        <v>662</v>
      </c>
      <c r="G406" s="242"/>
      <c r="H406" s="246">
        <v>40.780999999999999</v>
      </c>
      <c r="I406" s="247"/>
      <c r="J406" s="242"/>
      <c r="K406" s="242"/>
      <c r="L406" s="248"/>
      <c r="M406" s="249"/>
      <c r="N406" s="250"/>
      <c r="O406" s="250"/>
      <c r="P406" s="250"/>
      <c r="Q406" s="250"/>
      <c r="R406" s="250"/>
      <c r="S406" s="250"/>
      <c r="T406" s="25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2" t="s">
        <v>239</v>
      </c>
      <c r="AU406" s="252" t="s">
        <v>85</v>
      </c>
      <c r="AV406" s="13" t="s">
        <v>85</v>
      </c>
      <c r="AW406" s="13" t="s">
        <v>32</v>
      </c>
      <c r="AX406" s="13" t="s">
        <v>76</v>
      </c>
      <c r="AY406" s="252" t="s">
        <v>230</v>
      </c>
    </row>
    <row r="407" s="13" customFormat="1">
      <c r="A407" s="13"/>
      <c r="B407" s="241"/>
      <c r="C407" s="242"/>
      <c r="D407" s="243" t="s">
        <v>239</v>
      </c>
      <c r="E407" s="244" t="s">
        <v>1</v>
      </c>
      <c r="F407" s="245" t="s">
        <v>663</v>
      </c>
      <c r="G407" s="242"/>
      <c r="H407" s="246">
        <v>175.83699999999999</v>
      </c>
      <c r="I407" s="247"/>
      <c r="J407" s="242"/>
      <c r="K407" s="242"/>
      <c r="L407" s="248"/>
      <c r="M407" s="249"/>
      <c r="N407" s="250"/>
      <c r="O407" s="250"/>
      <c r="P407" s="250"/>
      <c r="Q407" s="250"/>
      <c r="R407" s="250"/>
      <c r="S407" s="250"/>
      <c r="T407" s="25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2" t="s">
        <v>239</v>
      </c>
      <c r="AU407" s="252" t="s">
        <v>85</v>
      </c>
      <c r="AV407" s="13" t="s">
        <v>85</v>
      </c>
      <c r="AW407" s="13" t="s">
        <v>32</v>
      </c>
      <c r="AX407" s="13" t="s">
        <v>76</v>
      </c>
      <c r="AY407" s="252" t="s">
        <v>230</v>
      </c>
    </row>
    <row r="408" s="13" customFormat="1">
      <c r="A408" s="13"/>
      <c r="B408" s="241"/>
      <c r="C408" s="242"/>
      <c r="D408" s="243" t="s">
        <v>239</v>
      </c>
      <c r="E408" s="244" t="s">
        <v>1</v>
      </c>
      <c r="F408" s="245" t="s">
        <v>664</v>
      </c>
      <c r="G408" s="242"/>
      <c r="H408" s="246">
        <v>17.251000000000001</v>
      </c>
      <c r="I408" s="247"/>
      <c r="J408" s="242"/>
      <c r="K408" s="242"/>
      <c r="L408" s="248"/>
      <c r="M408" s="249"/>
      <c r="N408" s="250"/>
      <c r="O408" s="250"/>
      <c r="P408" s="250"/>
      <c r="Q408" s="250"/>
      <c r="R408" s="250"/>
      <c r="S408" s="250"/>
      <c r="T408" s="25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2" t="s">
        <v>239</v>
      </c>
      <c r="AU408" s="252" t="s">
        <v>85</v>
      </c>
      <c r="AV408" s="13" t="s">
        <v>85</v>
      </c>
      <c r="AW408" s="13" t="s">
        <v>32</v>
      </c>
      <c r="AX408" s="13" t="s">
        <v>76</v>
      </c>
      <c r="AY408" s="252" t="s">
        <v>230</v>
      </c>
    </row>
    <row r="409" s="14" customFormat="1">
      <c r="A409" s="14"/>
      <c r="B409" s="253"/>
      <c r="C409" s="254"/>
      <c r="D409" s="243" t="s">
        <v>239</v>
      </c>
      <c r="E409" s="255" t="s">
        <v>1</v>
      </c>
      <c r="F409" s="256" t="s">
        <v>242</v>
      </c>
      <c r="G409" s="254"/>
      <c r="H409" s="257">
        <v>450.29700000000003</v>
      </c>
      <c r="I409" s="258"/>
      <c r="J409" s="254"/>
      <c r="K409" s="254"/>
      <c r="L409" s="259"/>
      <c r="M409" s="260"/>
      <c r="N409" s="261"/>
      <c r="O409" s="261"/>
      <c r="P409" s="261"/>
      <c r="Q409" s="261"/>
      <c r="R409" s="261"/>
      <c r="S409" s="261"/>
      <c r="T409" s="26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3" t="s">
        <v>239</v>
      </c>
      <c r="AU409" s="263" t="s">
        <v>85</v>
      </c>
      <c r="AV409" s="14" t="s">
        <v>237</v>
      </c>
      <c r="AW409" s="14" t="s">
        <v>32</v>
      </c>
      <c r="AX409" s="14" t="s">
        <v>83</v>
      </c>
      <c r="AY409" s="263" t="s">
        <v>230</v>
      </c>
    </row>
    <row r="410" s="2" customFormat="1" ht="33" customHeight="1">
      <c r="A410" s="39"/>
      <c r="B410" s="40"/>
      <c r="C410" s="228" t="s">
        <v>665</v>
      </c>
      <c r="D410" s="228" t="s">
        <v>232</v>
      </c>
      <c r="E410" s="229" t="s">
        <v>666</v>
      </c>
      <c r="F410" s="230" t="s">
        <v>667</v>
      </c>
      <c r="G410" s="231" t="s">
        <v>305</v>
      </c>
      <c r="H410" s="232">
        <v>900.59400000000005</v>
      </c>
      <c r="I410" s="233"/>
      <c r="J410" s="234">
        <f>ROUND(I410*H410,2)</f>
        <v>0</v>
      </c>
      <c r="K410" s="230" t="s">
        <v>236</v>
      </c>
      <c r="L410" s="45"/>
      <c r="M410" s="235" t="s">
        <v>1</v>
      </c>
      <c r="N410" s="236" t="s">
        <v>41</v>
      </c>
      <c r="O410" s="92"/>
      <c r="P410" s="237">
        <f>O410*H410</f>
        <v>0</v>
      </c>
      <c r="Q410" s="237">
        <v>0.0054000000000000003</v>
      </c>
      <c r="R410" s="237">
        <f>Q410*H410</f>
        <v>4.8632076000000009</v>
      </c>
      <c r="S410" s="237">
        <v>0</v>
      </c>
      <c r="T410" s="238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9" t="s">
        <v>237</v>
      </c>
      <c r="AT410" s="239" t="s">
        <v>232</v>
      </c>
      <c r="AU410" s="239" t="s">
        <v>85</v>
      </c>
      <c r="AY410" s="18" t="s">
        <v>230</v>
      </c>
      <c r="BE410" s="240">
        <f>IF(N410="základní",J410,0)</f>
        <v>0</v>
      </c>
      <c r="BF410" s="240">
        <f>IF(N410="snížená",J410,0)</f>
        <v>0</v>
      </c>
      <c r="BG410" s="240">
        <f>IF(N410="zákl. přenesená",J410,0)</f>
        <v>0</v>
      </c>
      <c r="BH410" s="240">
        <f>IF(N410="sníž. přenesená",J410,0)</f>
        <v>0</v>
      </c>
      <c r="BI410" s="240">
        <f>IF(N410="nulová",J410,0)</f>
        <v>0</v>
      </c>
      <c r="BJ410" s="18" t="s">
        <v>83</v>
      </c>
      <c r="BK410" s="240">
        <f>ROUND(I410*H410,2)</f>
        <v>0</v>
      </c>
      <c r="BL410" s="18" t="s">
        <v>237</v>
      </c>
      <c r="BM410" s="239" t="s">
        <v>668</v>
      </c>
    </row>
    <row r="411" s="13" customFormat="1">
      <c r="A411" s="13"/>
      <c r="B411" s="241"/>
      <c r="C411" s="242"/>
      <c r="D411" s="243" t="s">
        <v>239</v>
      </c>
      <c r="E411" s="242"/>
      <c r="F411" s="245" t="s">
        <v>669</v>
      </c>
      <c r="G411" s="242"/>
      <c r="H411" s="246">
        <v>900.59400000000005</v>
      </c>
      <c r="I411" s="247"/>
      <c r="J411" s="242"/>
      <c r="K411" s="242"/>
      <c r="L411" s="248"/>
      <c r="M411" s="249"/>
      <c r="N411" s="250"/>
      <c r="O411" s="250"/>
      <c r="P411" s="250"/>
      <c r="Q411" s="250"/>
      <c r="R411" s="250"/>
      <c r="S411" s="250"/>
      <c r="T411" s="25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2" t="s">
        <v>239</v>
      </c>
      <c r="AU411" s="252" t="s">
        <v>85</v>
      </c>
      <c r="AV411" s="13" t="s">
        <v>85</v>
      </c>
      <c r="AW411" s="13" t="s">
        <v>4</v>
      </c>
      <c r="AX411" s="13" t="s">
        <v>83</v>
      </c>
      <c r="AY411" s="252" t="s">
        <v>230</v>
      </c>
    </row>
    <row r="412" s="2" customFormat="1" ht="16.5" customHeight="1">
      <c r="A412" s="39"/>
      <c r="B412" s="40"/>
      <c r="C412" s="228" t="s">
        <v>670</v>
      </c>
      <c r="D412" s="228" t="s">
        <v>232</v>
      </c>
      <c r="E412" s="229" t="s">
        <v>671</v>
      </c>
      <c r="F412" s="230" t="s">
        <v>672</v>
      </c>
      <c r="G412" s="231" t="s">
        <v>305</v>
      </c>
      <c r="H412" s="232">
        <v>450.29700000000003</v>
      </c>
      <c r="I412" s="233"/>
      <c r="J412" s="234">
        <f>ROUND(I412*H412,2)</f>
        <v>0</v>
      </c>
      <c r="K412" s="230" t="s">
        <v>236</v>
      </c>
      <c r="L412" s="45"/>
      <c r="M412" s="235" t="s">
        <v>1</v>
      </c>
      <c r="N412" s="236" t="s">
        <v>41</v>
      </c>
      <c r="O412" s="92"/>
      <c r="P412" s="237">
        <f>O412*H412</f>
        <v>0</v>
      </c>
      <c r="Q412" s="237">
        <v>0.0040000000000000001</v>
      </c>
      <c r="R412" s="237">
        <f>Q412*H412</f>
        <v>1.8011880000000002</v>
      </c>
      <c r="S412" s="237">
        <v>0</v>
      </c>
      <c r="T412" s="238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9" t="s">
        <v>237</v>
      </c>
      <c r="AT412" s="239" t="s">
        <v>232</v>
      </c>
      <c r="AU412" s="239" t="s">
        <v>85</v>
      </c>
      <c r="AY412" s="18" t="s">
        <v>230</v>
      </c>
      <c r="BE412" s="240">
        <f>IF(N412="základní",J412,0)</f>
        <v>0</v>
      </c>
      <c r="BF412" s="240">
        <f>IF(N412="snížená",J412,0)</f>
        <v>0</v>
      </c>
      <c r="BG412" s="240">
        <f>IF(N412="zákl. přenesená",J412,0)</f>
        <v>0</v>
      </c>
      <c r="BH412" s="240">
        <f>IF(N412="sníž. přenesená",J412,0)</f>
        <v>0</v>
      </c>
      <c r="BI412" s="240">
        <f>IF(N412="nulová",J412,0)</f>
        <v>0</v>
      </c>
      <c r="BJ412" s="18" t="s">
        <v>83</v>
      </c>
      <c r="BK412" s="240">
        <f>ROUND(I412*H412,2)</f>
        <v>0</v>
      </c>
      <c r="BL412" s="18" t="s">
        <v>237</v>
      </c>
      <c r="BM412" s="239" t="s">
        <v>673</v>
      </c>
    </row>
    <row r="413" s="2" customFormat="1" ht="44.25" customHeight="1">
      <c r="A413" s="39"/>
      <c r="B413" s="40"/>
      <c r="C413" s="228" t="s">
        <v>674</v>
      </c>
      <c r="D413" s="228" t="s">
        <v>232</v>
      </c>
      <c r="E413" s="229" t="s">
        <v>675</v>
      </c>
      <c r="F413" s="230" t="s">
        <v>676</v>
      </c>
      <c r="G413" s="231" t="s">
        <v>305</v>
      </c>
      <c r="H413" s="232">
        <v>1164.9069999999999</v>
      </c>
      <c r="I413" s="233"/>
      <c r="J413" s="234">
        <f>ROUND(I413*H413,2)</f>
        <v>0</v>
      </c>
      <c r="K413" s="230" t="s">
        <v>236</v>
      </c>
      <c r="L413" s="45"/>
      <c r="M413" s="235" t="s">
        <v>1</v>
      </c>
      <c r="N413" s="236" t="s">
        <v>41</v>
      </c>
      <c r="O413" s="92"/>
      <c r="P413" s="237">
        <f>O413*H413</f>
        <v>0</v>
      </c>
      <c r="Q413" s="237">
        <v>0.031800000000000002</v>
      </c>
      <c r="R413" s="237">
        <f>Q413*H413</f>
        <v>37.044042599999997</v>
      </c>
      <c r="S413" s="237">
        <v>0</v>
      </c>
      <c r="T413" s="238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9" t="s">
        <v>237</v>
      </c>
      <c r="AT413" s="239" t="s">
        <v>232</v>
      </c>
      <c r="AU413" s="239" t="s">
        <v>85</v>
      </c>
      <c r="AY413" s="18" t="s">
        <v>230</v>
      </c>
      <c r="BE413" s="240">
        <f>IF(N413="základní",J413,0)</f>
        <v>0</v>
      </c>
      <c r="BF413" s="240">
        <f>IF(N413="snížená",J413,0)</f>
        <v>0</v>
      </c>
      <c r="BG413" s="240">
        <f>IF(N413="zákl. přenesená",J413,0)</f>
        <v>0</v>
      </c>
      <c r="BH413" s="240">
        <f>IF(N413="sníž. přenesená",J413,0)</f>
        <v>0</v>
      </c>
      <c r="BI413" s="240">
        <f>IF(N413="nulová",J413,0)</f>
        <v>0</v>
      </c>
      <c r="BJ413" s="18" t="s">
        <v>83</v>
      </c>
      <c r="BK413" s="240">
        <f>ROUND(I413*H413,2)</f>
        <v>0</v>
      </c>
      <c r="BL413" s="18" t="s">
        <v>237</v>
      </c>
      <c r="BM413" s="239" t="s">
        <v>677</v>
      </c>
    </row>
    <row r="414" s="15" customFormat="1">
      <c r="A414" s="15"/>
      <c r="B414" s="264"/>
      <c r="C414" s="265"/>
      <c r="D414" s="243" t="s">
        <v>239</v>
      </c>
      <c r="E414" s="266" t="s">
        <v>1</v>
      </c>
      <c r="F414" s="267" t="s">
        <v>678</v>
      </c>
      <c r="G414" s="265"/>
      <c r="H414" s="266" t="s">
        <v>1</v>
      </c>
      <c r="I414" s="268"/>
      <c r="J414" s="265"/>
      <c r="K414" s="265"/>
      <c r="L414" s="269"/>
      <c r="M414" s="270"/>
      <c r="N414" s="271"/>
      <c r="O414" s="271"/>
      <c r="P414" s="271"/>
      <c r="Q414" s="271"/>
      <c r="R414" s="271"/>
      <c r="S414" s="271"/>
      <c r="T414" s="272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3" t="s">
        <v>239</v>
      </c>
      <c r="AU414" s="273" t="s">
        <v>85</v>
      </c>
      <c r="AV414" s="15" t="s">
        <v>83</v>
      </c>
      <c r="AW414" s="15" t="s">
        <v>32</v>
      </c>
      <c r="AX414" s="15" t="s">
        <v>76</v>
      </c>
      <c r="AY414" s="273" t="s">
        <v>230</v>
      </c>
    </row>
    <row r="415" s="13" customFormat="1">
      <c r="A415" s="13"/>
      <c r="B415" s="241"/>
      <c r="C415" s="242"/>
      <c r="D415" s="243" t="s">
        <v>239</v>
      </c>
      <c r="E415" s="244" t="s">
        <v>1</v>
      </c>
      <c r="F415" s="245" t="s">
        <v>679</v>
      </c>
      <c r="G415" s="242"/>
      <c r="H415" s="246">
        <v>165.42099999999999</v>
      </c>
      <c r="I415" s="247"/>
      <c r="J415" s="242"/>
      <c r="K415" s="242"/>
      <c r="L415" s="248"/>
      <c r="M415" s="249"/>
      <c r="N415" s="250"/>
      <c r="O415" s="250"/>
      <c r="P415" s="250"/>
      <c r="Q415" s="250"/>
      <c r="R415" s="250"/>
      <c r="S415" s="250"/>
      <c r="T415" s="25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2" t="s">
        <v>239</v>
      </c>
      <c r="AU415" s="252" t="s">
        <v>85</v>
      </c>
      <c r="AV415" s="13" t="s">
        <v>85</v>
      </c>
      <c r="AW415" s="13" t="s">
        <v>32</v>
      </c>
      <c r="AX415" s="13" t="s">
        <v>76</v>
      </c>
      <c r="AY415" s="252" t="s">
        <v>230</v>
      </c>
    </row>
    <row r="416" s="13" customFormat="1">
      <c r="A416" s="13"/>
      <c r="B416" s="241"/>
      <c r="C416" s="242"/>
      <c r="D416" s="243" t="s">
        <v>239</v>
      </c>
      <c r="E416" s="244" t="s">
        <v>1</v>
      </c>
      <c r="F416" s="245" t="s">
        <v>680</v>
      </c>
      <c r="G416" s="242"/>
      <c r="H416" s="246">
        <v>22.469999999999999</v>
      </c>
      <c r="I416" s="247"/>
      <c r="J416" s="242"/>
      <c r="K416" s="242"/>
      <c r="L416" s="248"/>
      <c r="M416" s="249"/>
      <c r="N416" s="250"/>
      <c r="O416" s="250"/>
      <c r="P416" s="250"/>
      <c r="Q416" s="250"/>
      <c r="R416" s="250"/>
      <c r="S416" s="250"/>
      <c r="T416" s="25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2" t="s">
        <v>239</v>
      </c>
      <c r="AU416" s="252" t="s">
        <v>85</v>
      </c>
      <c r="AV416" s="13" t="s">
        <v>85</v>
      </c>
      <c r="AW416" s="13" t="s">
        <v>32</v>
      </c>
      <c r="AX416" s="13" t="s">
        <v>76</v>
      </c>
      <c r="AY416" s="252" t="s">
        <v>230</v>
      </c>
    </row>
    <row r="417" s="13" customFormat="1">
      <c r="A417" s="13"/>
      <c r="B417" s="241"/>
      <c r="C417" s="242"/>
      <c r="D417" s="243" t="s">
        <v>239</v>
      </c>
      <c r="E417" s="244" t="s">
        <v>1</v>
      </c>
      <c r="F417" s="245" t="s">
        <v>681</v>
      </c>
      <c r="G417" s="242"/>
      <c r="H417" s="246">
        <v>179.018</v>
      </c>
      <c r="I417" s="247"/>
      <c r="J417" s="242"/>
      <c r="K417" s="242"/>
      <c r="L417" s="248"/>
      <c r="M417" s="249"/>
      <c r="N417" s="250"/>
      <c r="O417" s="250"/>
      <c r="P417" s="250"/>
      <c r="Q417" s="250"/>
      <c r="R417" s="250"/>
      <c r="S417" s="250"/>
      <c r="T417" s="25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2" t="s">
        <v>239</v>
      </c>
      <c r="AU417" s="252" t="s">
        <v>85</v>
      </c>
      <c r="AV417" s="13" t="s">
        <v>85</v>
      </c>
      <c r="AW417" s="13" t="s">
        <v>32</v>
      </c>
      <c r="AX417" s="13" t="s">
        <v>76</v>
      </c>
      <c r="AY417" s="252" t="s">
        <v>230</v>
      </c>
    </row>
    <row r="418" s="13" customFormat="1">
      <c r="A418" s="13"/>
      <c r="B418" s="241"/>
      <c r="C418" s="242"/>
      <c r="D418" s="243" t="s">
        <v>239</v>
      </c>
      <c r="E418" s="244" t="s">
        <v>1</v>
      </c>
      <c r="F418" s="245" t="s">
        <v>682</v>
      </c>
      <c r="G418" s="242"/>
      <c r="H418" s="246">
        <v>19.149999999999999</v>
      </c>
      <c r="I418" s="247"/>
      <c r="J418" s="242"/>
      <c r="K418" s="242"/>
      <c r="L418" s="248"/>
      <c r="M418" s="249"/>
      <c r="N418" s="250"/>
      <c r="O418" s="250"/>
      <c r="P418" s="250"/>
      <c r="Q418" s="250"/>
      <c r="R418" s="250"/>
      <c r="S418" s="250"/>
      <c r="T418" s="25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2" t="s">
        <v>239</v>
      </c>
      <c r="AU418" s="252" t="s">
        <v>85</v>
      </c>
      <c r="AV418" s="13" t="s">
        <v>85</v>
      </c>
      <c r="AW418" s="13" t="s">
        <v>32</v>
      </c>
      <c r="AX418" s="13" t="s">
        <v>76</v>
      </c>
      <c r="AY418" s="252" t="s">
        <v>230</v>
      </c>
    </row>
    <row r="419" s="16" customFormat="1">
      <c r="A419" s="16"/>
      <c r="B419" s="274"/>
      <c r="C419" s="275"/>
      <c r="D419" s="243" t="s">
        <v>239</v>
      </c>
      <c r="E419" s="276" t="s">
        <v>1</v>
      </c>
      <c r="F419" s="277" t="s">
        <v>494</v>
      </c>
      <c r="G419" s="275"/>
      <c r="H419" s="278">
        <v>386.05900000000003</v>
      </c>
      <c r="I419" s="279"/>
      <c r="J419" s="275"/>
      <c r="K419" s="275"/>
      <c r="L419" s="280"/>
      <c r="M419" s="281"/>
      <c r="N419" s="282"/>
      <c r="O419" s="282"/>
      <c r="P419" s="282"/>
      <c r="Q419" s="282"/>
      <c r="R419" s="282"/>
      <c r="S419" s="282"/>
      <c r="T419" s="283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84" t="s">
        <v>239</v>
      </c>
      <c r="AU419" s="284" t="s">
        <v>85</v>
      </c>
      <c r="AV419" s="16" t="s">
        <v>249</v>
      </c>
      <c r="AW419" s="16" t="s">
        <v>32</v>
      </c>
      <c r="AX419" s="16" t="s">
        <v>76</v>
      </c>
      <c r="AY419" s="284" t="s">
        <v>230</v>
      </c>
    </row>
    <row r="420" s="15" customFormat="1">
      <c r="A420" s="15"/>
      <c r="B420" s="264"/>
      <c r="C420" s="265"/>
      <c r="D420" s="243" t="s">
        <v>239</v>
      </c>
      <c r="E420" s="266" t="s">
        <v>1</v>
      </c>
      <c r="F420" s="267" t="s">
        <v>683</v>
      </c>
      <c r="G420" s="265"/>
      <c r="H420" s="266" t="s">
        <v>1</v>
      </c>
      <c r="I420" s="268"/>
      <c r="J420" s="265"/>
      <c r="K420" s="265"/>
      <c r="L420" s="269"/>
      <c r="M420" s="270"/>
      <c r="N420" s="271"/>
      <c r="O420" s="271"/>
      <c r="P420" s="271"/>
      <c r="Q420" s="271"/>
      <c r="R420" s="271"/>
      <c r="S420" s="271"/>
      <c r="T420" s="272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73" t="s">
        <v>239</v>
      </c>
      <c r="AU420" s="273" t="s">
        <v>85</v>
      </c>
      <c r="AV420" s="15" t="s">
        <v>83</v>
      </c>
      <c r="AW420" s="15" t="s">
        <v>32</v>
      </c>
      <c r="AX420" s="15" t="s">
        <v>76</v>
      </c>
      <c r="AY420" s="273" t="s">
        <v>230</v>
      </c>
    </row>
    <row r="421" s="13" customFormat="1">
      <c r="A421" s="13"/>
      <c r="B421" s="241"/>
      <c r="C421" s="242"/>
      <c r="D421" s="243" t="s">
        <v>239</v>
      </c>
      <c r="E421" s="244" t="s">
        <v>1</v>
      </c>
      <c r="F421" s="245" t="s">
        <v>684</v>
      </c>
      <c r="G421" s="242"/>
      <c r="H421" s="246">
        <v>131.26599999999999</v>
      </c>
      <c r="I421" s="247"/>
      <c r="J421" s="242"/>
      <c r="K421" s="242"/>
      <c r="L421" s="248"/>
      <c r="M421" s="249"/>
      <c r="N421" s="250"/>
      <c r="O421" s="250"/>
      <c r="P421" s="250"/>
      <c r="Q421" s="250"/>
      <c r="R421" s="250"/>
      <c r="S421" s="250"/>
      <c r="T421" s="25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2" t="s">
        <v>239</v>
      </c>
      <c r="AU421" s="252" t="s">
        <v>85</v>
      </c>
      <c r="AV421" s="13" t="s">
        <v>85</v>
      </c>
      <c r="AW421" s="13" t="s">
        <v>32</v>
      </c>
      <c r="AX421" s="13" t="s">
        <v>76</v>
      </c>
      <c r="AY421" s="252" t="s">
        <v>230</v>
      </c>
    </row>
    <row r="422" s="13" customFormat="1">
      <c r="A422" s="13"/>
      <c r="B422" s="241"/>
      <c r="C422" s="242"/>
      <c r="D422" s="243" t="s">
        <v>239</v>
      </c>
      <c r="E422" s="244" t="s">
        <v>1</v>
      </c>
      <c r="F422" s="245" t="s">
        <v>685</v>
      </c>
      <c r="G422" s="242"/>
      <c r="H422" s="246">
        <v>23.838000000000001</v>
      </c>
      <c r="I422" s="247"/>
      <c r="J422" s="242"/>
      <c r="K422" s="242"/>
      <c r="L422" s="248"/>
      <c r="M422" s="249"/>
      <c r="N422" s="250"/>
      <c r="O422" s="250"/>
      <c r="P422" s="250"/>
      <c r="Q422" s="250"/>
      <c r="R422" s="250"/>
      <c r="S422" s="250"/>
      <c r="T422" s="25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2" t="s">
        <v>239</v>
      </c>
      <c r="AU422" s="252" t="s">
        <v>85</v>
      </c>
      <c r="AV422" s="13" t="s">
        <v>85</v>
      </c>
      <c r="AW422" s="13" t="s">
        <v>32</v>
      </c>
      <c r="AX422" s="13" t="s">
        <v>76</v>
      </c>
      <c r="AY422" s="252" t="s">
        <v>230</v>
      </c>
    </row>
    <row r="423" s="13" customFormat="1">
      <c r="A423" s="13"/>
      <c r="B423" s="241"/>
      <c r="C423" s="242"/>
      <c r="D423" s="243" t="s">
        <v>239</v>
      </c>
      <c r="E423" s="244" t="s">
        <v>1</v>
      </c>
      <c r="F423" s="245" t="s">
        <v>686</v>
      </c>
      <c r="G423" s="242"/>
      <c r="H423" s="246">
        <v>180.29599999999999</v>
      </c>
      <c r="I423" s="247"/>
      <c r="J423" s="242"/>
      <c r="K423" s="242"/>
      <c r="L423" s="248"/>
      <c r="M423" s="249"/>
      <c r="N423" s="250"/>
      <c r="O423" s="250"/>
      <c r="P423" s="250"/>
      <c r="Q423" s="250"/>
      <c r="R423" s="250"/>
      <c r="S423" s="250"/>
      <c r="T423" s="25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2" t="s">
        <v>239</v>
      </c>
      <c r="AU423" s="252" t="s">
        <v>85</v>
      </c>
      <c r="AV423" s="13" t="s">
        <v>85</v>
      </c>
      <c r="AW423" s="13" t="s">
        <v>32</v>
      </c>
      <c r="AX423" s="13" t="s">
        <v>76</v>
      </c>
      <c r="AY423" s="252" t="s">
        <v>230</v>
      </c>
    </row>
    <row r="424" s="13" customFormat="1">
      <c r="A424" s="13"/>
      <c r="B424" s="241"/>
      <c r="C424" s="242"/>
      <c r="D424" s="243" t="s">
        <v>239</v>
      </c>
      <c r="E424" s="244" t="s">
        <v>1</v>
      </c>
      <c r="F424" s="245" t="s">
        <v>687</v>
      </c>
      <c r="G424" s="242"/>
      <c r="H424" s="246">
        <v>15.026</v>
      </c>
      <c r="I424" s="247"/>
      <c r="J424" s="242"/>
      <c r="K424" s="242"/>
      <c r="L424" s="248"/>
      <c r="M424" s="249"/>
      <c r="N424" s="250"/>
      <c r="O424" s="250"/>
      <c r="P424" s="250"/>
      <c r="Q424" s="250"/>
      <c r="R424" s="250"/>
      <c r="S424" s="250"/>
      <c r="T424" s="25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2" t="s">
        <v>239</v>
      </c>
      <c r="AU424" s="252" t="s">
        <v>85</v>
      </c>
      <c r="AV424" s="13" t="s">
        <v>85</v>
      </c>
      <c r="AW424" s="13" t="s">
        <v>32</v>
      </c>
      <c r="AX424" s="13" t="s">
        <v>76</v>
      </c>
      <c r="AY424" s="252" t="s">
        <v>230</v>
      </c>
    </row>
    <row r="425" s="16" customFormat="1">
      <c r="A425" s="16"/>
      <c r="B425" s="274"/>
      <c r="C425" s="275"/>
      <c r="D425" s="243" t="s">
        <v>239</v>
      </c>
      <c r="E425" s="276" t="s">
        <v>1</v>
      </c>
      <c r="F425" s="277" t="s">
        <v>494</v>
      </c>
      <c r="G425" s="275"/>
      <c r="H425" s="278">
        <v>350.42599999999999</v>
      </c>
      <c r="I425" s="279"/>
      <c r="J425" s="275"/>
      <c r="K425" s="275"/>
      <c r="L425" s="280"/>
      <c r="M425" s="281"/>
      <c r="N425" s="282"/>
      <c r="O425" s="282"/>
      <c r="P425" s="282"/>
      <c r="Q425" s="282"/>
      <c r="R425" s="282"/>
      <c r="S425" s="282"/>
      <c r="T425" s="283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84" t="s">
        <v>239</v>
      </c>
      <c r="AU425" s="284" t="s">
        <v>85</v>
      </c>
      <c r="AV425" s="16" t="s">
        <v>249</v>
      </c>
      <c r="AW425" s="16" t="s">
        <v>32</v>
      </c>
      <c r="AX425" s="16" t="s">
        <v>76</v>
      </c>
      <c r="AY425" s="284" t="s">
        <v>230</v>
      </c>
    </row>
    <row r="426" s="15" customFormat="1">
      <c r="A426" s="15"/>
      <c r="B426" s="264"/>
      <c r="C426" s="265"/>
      <c r="D426" s="243" t="s">
        <v>239</v>
      </c>
      <c r="E426" s="266" t="s">
        <v>1</v>
      </c>
      <c r="F426" s="267" t="s">
        <v>688</v>
      </c>
      <c r="G426" s="265"/>
      <c r="H426" s="266" t="s">
        <v>1</v>
      </c>
      <c r="I426" s="268"/>
      <c r="J426" s="265"/>
      <c r="K426" s="265"/>
      <c r="L426" s="269"/>
      <c r="M426" s="270"/>
      <c r="N426" s="271"/>
      <c r="O426" s="271"/>
      <c r="P426" s="271"/>
      <c r="Q426" s="271"/>
      <c r="R426" s="271"/>
      <c r="S426" s="271"/>
      <c r="T426" s="272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3" t="s">
        <v>239</v>
      </c>
      <c r="AU426" s="273" t="s">
        <v>85</v>
      </c>
      <c r="AV426" s="15" t="s">
        <v>83</v>
      </c>
      <c r="AW426" s="15" t="s">
        <v>32</v>
      </c>
      <c r="AX426" s="15" t="s">
        <v>76</v>
      </c>
      <c r="AY426" s="273" t="s">
        <v>230</v>
      </c>
    </row>
    <row r="427" s="13" customFormat="1">
      <c r="A427" s="13"/>
      <c r="B427" s="241"/>
      <c r="C427" s="242"/>
      <c r="D427" s="243" t="s">
        <v>239</v>
      </c>
      <c r="E427" s="244" t="s">
        <v>1</v>
      </c>
      <c r="F427" s="245" t="s">
        <v>689</v>
      </c>
      <c r="G427" s="242"/>
      <c r="H427" s="246">
        <v>138.63300000000001</v>
      </c>
      <c r="I427" s="247"/>
      <c r="J427" s="242"/>
      <c r="K427" s="242"/>
      <c r="L427" s="248"/>
      <c r="M427" s="249"/>
      <c r="N427" s="250"/>
      <c r="O427" s="250"/>
      <c r="P427" s="250"/>
      <c r="Q427" s="250"/>
      <c r="R427" s="250"/>
      <c r="S427" s="250"/>
      <c r="T427" s="25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2" t="s">
        <v>239</v>
      </c>
      <c r="AU427" s="252" t="s">
        <v>85</v>
      </c>
      <c r="AV427" s="13" t="s">
        <v>85</v>
      </c>
      <c r="AW427" s="13" t="s">
        <v>32</v>
      </c>
      <c r="AX427" s="13" t="s">
        <v>76</v>
      </c>
      <c r="AY427" s="252" t="s">
        <v>230</v>
      </c>
    </row>
    <row r="428" s="13" customFormat="1">
      <c r="A428" s="13"/>
      <c r="B428" s="241"/>
      <c r="C428" s="242"/>
      <c r="D428" s="243" t="s">
        <v>239</v>
      </c>
      <c r="E428" s="244" t="s">
        <v>1</v>
      </c>
      <c r="F428" s="245" t="s">
        <v>685</v>
      </c>
      <c r="G428" s="242"/>
      <c r="H428" s="246">
        <v>23.838000000000001</v>
      </c>
      <c r="I428" s="247"/>
      <c r="J428" s="242"/>
      <c r="K428" s="242"/>
      <c r="L428" s="248"/>
      <c r="M428" s="249"/>
      <c r="N428" s="250"/>
      <c r="O428" s="250"/>
      <c r="P428" s="250"/>
      <c r="Q428" s="250"/>
      <c r="R428" s="250"/>
      <c r="S428" s="250"/>
      <c r="T428" s="25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2" t="s">
        <v>239</v>
      </c>
      <c r="AU428" s="252" t="s">
        <v>85</v>
      </c>
      <c r="AV428" s="13" t="s">
        <v>85</v>
      </c>
      <c r="AW428" s="13" t="s">
        <v>32</v>
      </c>
      <c r="AX428" s="13" t="s">
        <v>76</v>
      </c>
      <c r="AY428" s="252" t="s">
        <v>230</v>
      </c>
    </row>
    <row r="429" s="13" customFormat="1">
      <c r="A429" s="13"/>
      <c r="B429" s="241"/>
      <c r="C429" s="242"/>
      <c r="D429" s="243" t="s">
        <v>239</v>
      </c>
      <c r="E429" s="244" t="s">
        <v>1</v>
      </c>
      <c r="F429" s="245" t="s">
        <v>690</v>
      </c>
      <c r="G429" s="242"/>
      <c r="H429" s="246">
        <v>189.47200000000001</v>
      </c>
      <c r="I429" s="247"/>
      <c r="J429" s="242"/>
      <c r="K429" s="242"/>
      <c r="L429" s="248"/>
      <c r="M429" s="249"/>
      <c r="N429" s="250"/>
      <c r="O429" s="250"/>
      <c r="P429" s="250"/>
      <c r="Q429" s="250"/>
      <c r="R429" s="250"/>
      <c r="S429" s="250"/>
      <c r="T429" s="25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2" t="s">
        <v>239</v>
      </c>
      <c r="AU429" s="252" t="s">
        <v>85</v>
      </c>
      <c r="AV429" s="13" t="s">
        <v>85</v>
      </c>
      <c r="AW429" s="13" t="s">
        <v>32</v>
      </c>
      <c r="AX429" s="13" t="s">
        <v>76</v>
      </c>
      <c r="AY429" s="252" t="s">
        <v>230</v>
      </c>
    </row>
    <row r="430" s="13" customFormat="1">
      <c r="A430" s="13"/>
      <c r="B430" s="241"/>
      <c r="C430" s="242"/>
      <c r="D430" s="243" t="s">
        <v>239</v>
      </c>
      <c r="E430" s="244" t="s">
        <v>1</v>
      </c>
      <c r="F430" s="245" t="s">
        <v>687</v>
      </c>
      <c r="G430" s="242"/>
      <c r="H430" s="246">
        <v>15.026</v>
      </c>
      <c r="I430" s="247"/>
      <c r="J430" s="242"/>
      <c r="K430" s="242"/>
      <c r="L430" s="248"/>
      <c r="M430" s="249"/>
      <c r="N430" s="250"/>
      <c r="O430" s="250"/>
      <c r="P430" s="250"/>
      <c r="Q430" s="250"/>
      <c r="R430" s="250"/>
      <c r="S430" s="250"/>
      <c r="T430" s="25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2" t="s">
        <v>239</v>
      </c>
      <c r="AU430" s="252" t="s">
        <v>85</v>
      </c>
      <c r="AV430" s="13" t="s">
        <v>85</v>
      </c>
      <c r="AW430" s="13" t="s">
        <v>32</v>
      </c>
      <c r="AX430" s="13" t="s">
        <v>76</v>
      </c>
      <c r="AY430" s="252" t="s">
        <v>230</v>
      </c>
    </row>
    <row r="431" s="16" customFormat="1">
      <c r="A431" s="16"/>
      <c r="B431" s="274"/>
      <c r="C431" s="275"/>
      <c r="D431" s="243" t="s">
        <v>239</v>
      </c>
      <c r="E431" s="276" t="s">
        <v>1</v>
      </c>
      <c r="F431" s="277" t="s">
        <v>494</v>
      </c>
      <c r="G431" s="275"/>
      <c r="H431" s="278">
        <v>366.96899999999999</v>
      </c>
      <c r="I431" s="279"/>
      <c r="J431" s="275"/>
      <c r="K431" s="275"/>
      <c r="L431" s="280"/>
      <c r="M431" s="281"/>
      <c r="N431" s="282"/>
      <c r="O431" s="282"/>
      <c r="P431" s="282"/>
      <c r="Q431" s="282"/>
      <c r="R431" s="282"/>
      <c r="S431" s="282"/>
      <c r="T431" s="283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84" t="s">
        <v>239</v>
      </c>
      <c r="AU431" s="284" t="s">
        <v>85</v>
      </c>
      <c r="AV431" s="16" t="s">
        <v>249</v>
      </c>
      <c r="AW431" s="16" t="s">
        <v>32</v>
      </c>
      <c r="AX431" s="16" t="s">
        <v>76</v>
      </c>
      <c r="AY431" s="284" t="s">
        <v>230</v>
      </c>
    </row>
    <row r="432" s="15" customFormat="1">
      <c r="A432" s="15"/>
      <c r="B432" s="264"/>
      <c r="C432" s="265"/>
      <c r="D432" s="243" t="s">
        <v>239</v>
      </c>
      <c r="E432" s="266" t="s">
        <v>1</v>
      </c>
      <c r="F432" s="267" t="s">
        <v>691</v>
      </c>
      <c r="G432" s="265"/>
      <c r="H432" s="266" t="s">
        <v>1</v>
      </c>
      <c r="I432" s="268"/>
      <c r="J432" s="265"/>
      <c r="K432" s="265"/>
      <c r="L432" s="269"/>
      <c r="M432" s="270"/>
      <c r="N432" s="271"/>
      <c r="O432" s="271"/>
      <c r="P432" s="271"/>
      <c r="Q432" s="271"/>
      <c r="R432" s="271"/>
      <c r="S432" s="271"/>
      <c r="T432" s="272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3" t="s">
        <v>239</v>
      </c>
      <c r="AU432" s="273" t="s">
        <v>85</v>
      </c>
      <c r="AV432" s="15" t="s">
        <v>83</v>
      </c>
      <c r="AW432" s="15" t="s">
        <v>32</v>
      </c>
      <c r="AX432" s="15" t="s">
        <v>76</v>
      </c>
      <c r="AY432" s="273" t="s">
        <v>230</v>
      </c>
    </row>
    <row r="433" s="13" customFormat="1">
      <c r="A433" s="13"/>
      <c r="B433" s="241"/>
      <c r="C433" s="242"/>
      <c r="D433" s="243" t="s">
        <v>239</v>
      </c>
      <c r="E433" s="244" t="s">
        <v>1</v>
      </c>
      <c r="F433" s="245" t="s">
        <v>692</v>
      </c>
      <c r="G433" s="242"/>
      <c r="H433" s="246">
        <v>61.453000000000003</v>
      </c>
      <c r="I433" s="247"/>
      <c r="J433" s="242"/>
      <c r="K433" s="242"/>
      <c r="L433" s="248"/>
      <c r="M433" s="249"/>
      <c r="N433" s="250"/>
      <c r="O433" s="250"/>
      <c r="P433" s="250"/>
      <c r="Q433" s="250"/>
      <c r="R433" s="250"/>
      <c r="S433" s="250"/>
      <c r="T433" s="25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2" t="s">
        <v>239</v>
      </c>
      <c r="AU433" s="252" t="s">
        <v>85</v>
      </c>
      <c r="AV433" s="13" t="s">
        <v>85</v>
      </c>
      <c r="AW433" s="13" t="s">
        <v>32</v>
      </c>
      <c r="AX433" s="13" t="s">
        <v>76</v>
      </c>
      <c r="AY433" s="252" t="s">
        <v>230</v>
      </c>
    </row>
    <row r="434" s="16" customFormat="1">
      <c r="A434" s="16"/>
      <c r="B434" s="274"/>
      <c r="C434" s="275"/>
      <c r="D434" s="243" t="s">
        <v>239</v>
      </c>
      <c r="E434" s="276" t="s">
        <v>1</v>
      </c>
      <c r="F434" s="277" t="s">
        <v>494</v>
      </c>
      <c r="G434" s="275"/>
      <c r="H434" s="278">
        <v>61.453000000000003</v>
      </c>
      <c r="I434" s="279"/>
      <c r="J434" s="275"/>
      <c r="K434" s="275"/>
      <c r="L434" s="280"/>
      <c r="M434" s="281"/>
      <c r="N434" s="282"/>
      <c r="O434" s="282"/>
      <c r="P434" s="282"/>
      <c r="Q434" s="282"/>
      <c r="R434" s="282"/>
      <c r="S434" s="282"/>
      <c r="T434" s="283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84" t="s">
        <v>239</v>
      </c>
      <c r="AU434" s="284" t="s">
        <v>85</v>
      </c>
      <c r="AV434" s="16" t="s">
        <v>249</v>
      </c>
      <c r="AW434" s="16" t="s">
        <v>32</v>
      </c>
      <c r="AX434" s="16" t="s">
        <v>76</v>
      </c>
      <c r="AY434" s="284" t="s">
        <v>230</v>
      </c>
    </row>
    <row r="435" s="14" customFormat="1">
      <c r="A435" s="14"/>
      <c r="B435" s="253"/>
      <c r="C435" s="254"/>
      <c r="D435" s="243" t="s">
        <v>239</v>
      </c>
      <c r="E435" s="255" t="s">
        <v>1</v>
      </c>
      <c r="F435" s="256" t="s">
        <v>242</v>
      </c>
      <c r="G435" s="254"/>
      <c r="H435" s="257">
        <v>1164.9069999999999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3" t="s">
        <v>239</v>
      </c>
      <c r="AU435" s="263" t="s">
        <v>85</v>
      </c>
      <c r="AV435" s="14" t="s">
        <v>237</v>
      </c>
      <c r="AW435" s="14" t="s">
        <v>32</v>
      </c>
      <c r="AX435" s="14" t="s">
        <v>83</v>
      </c>
      <c r="AY435" s="263" t="s">
        <v>230</v>
      </c>
    </row>
    <row r="436" s="2" customFormat="1" ht="24.15" customHeight="1">
      <c r="A436" s="39"/>
      <c r="B436" s="40"/>
      <c r="C436" s="228" t="s">
        <v>693</v>
      </c>
      <c r="D436" s="228" t="s">
        <v>232</v>
      </c>
      <c r="E436" s="229" t="s">
        <v>694</v>
      </c>
      <c r="F436" s="230" t="s">
        <v>695</v>
      </c>
      <c r="G436" s="231" t="s">
        <v>340</v>
      </c>
      <c r="H436" s="232">
        <v>293.66000000000003</v>
      </c>
      <c r="I436" s="233"/>
      <c r="J436" s="234">
        <f>ROUND(I436*H436,2)</f>
        <v>0</v>
      </c>
      <c r="K436" s="230" t="s">
        <v>1</v>
      </c>
      <c r="L436" s="45"/>
      <c r="M436" s="235" t="s">
        <v>1</v>
      </c>
      <c r="N436" s="236" t="s">
        <v>41</v>
      </c>
      <c r="O436" s="92"/>
      <c r="P436" s="237">
        <f>O436*H436</f>
        <v>0</v>
      </c>
      <c r="Q436" s="237">
        <v>0</v>
      </c>
      <c r="R436" s="237">
        <f>Q436*H436</f>
        <v>0</v>
      </c>
      <c r="S436" s="237">
        <v>0</v>
      </c>
      <c r="T436" s="238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9" t="s">
        <v>237</v>
      </c>
      <c r="AT436" s="239" t="s">
        <v>232</v>
      </c>
      <c r="AU436" s="239" t="s">
        <v>85</v>
      </c>
      <c r="AY436" s="18" t="s">
        <v>230</v>
      </c>
      <c r="BE436" s="240">
        <f>IF(N436="základní",J436,0)</f>
        <v>0</v>
      </c>
      <c r="BF436" s="240">
        <f>IF(N436="snížená",J436,0)</f>
        <v>0</v>
      </c>
      <c r="BG436" s="240">
        <f>IF(N436="zákl. přenesená",J436,0)</f>
        <v>0</v>
      </c>
      <c r="BH436" s="240">
        <f>IF(N436="sníž. přenesená",J436,0)</f>
        <v>0</v>
      </c>
      <c r="BI436" s="240">
        <f>IF(N436="nulová",J436,0)</f>
        <v>0</v>
      </c>
      <c r="BJ436" s="18" t="s">
        <v>83</v>
      </c>
      <c r="BK436" s="240">
        <f>ROUND(I436*H436,2)</f>
        <v>0</v>
      </c>
      <c r="BL436" s="18" t="s">
        <v>237</v>
      </c>
      <c r="BM436" s="239" t="s">
        <v>696</v>
      </c>
    </row>
    <row r="437" s="13" customFormat="1">
      <c r="A437" s="13"/>
      <c r="B437" s="241"/>
      <c r="C437" s="242"/>
      <c r="D437" s="243" t="s">
        <v>239</v>
      </c>
      <c r="E437" s="244" t="s">
        <v>1</v>
      </c>
      <c r="F437" s="245" t="s">
        <v>697</v>
      </c>
      <c r="G437" s="242"/>
      <c r="H437" s="246">
        <v>40.600000000000001</v>
      </c>
      <c r="I437" s="247"/>
      <c r="J437" s="242"/>
      <c r="K437" s="242"/>
      <c r="L437" s="248"/>
      <c r="M437" s="249"/>
      <c r="N437" s="250"/>
      <c r="O437" s="250"/>
      <c r="P437" s="250"/>
      <c r="Q437" s="250"/>
      <c r="R437" s="250"/>
      <c r="S437" s="250"/>
      <c r="T437" s="25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2" t="s">
        <v>239</v>
      </c>
      <c r="AU437" s="252" t="s">
        <v>85</v>
      </c>
      <c r="AV437" s="13" t="s">
        <v>85</v>
      </c>
      <c r="AW437" s="13" t="s">
        <v>32</v>
      </c>
      <c r="AX437" s="13" t="s">
        <v>76</v>
      </c>
      <c r="AY437" s="252" t="s">
        <v>230</v>
      </c>
    </row>
    <row r="438" s="13" customFormat="1">
      <c r="A438" s="13"/>
      <c r="B438" s="241"/>
      <c r="C438" s="242"/>
      <c r="D438" s="243" t="s">
        <v>239</v>
      </c>
      <c r="E438" s="244" t="s">
        <v>1</v>
      </c>
      <c r="F438" s="245" t="s">
        <v>698</v>
      </c>
      <c r="G438" s="242"/>
      <c r="H438" s="246">
        <v>2.6000000000000001</v>
      </c>
      <c r="I438" s="247"/>
      <c r="J438" s="242"/>
      <c r="K438" s="242"/>
      <c r="L438" s="248"/>
      <c r="M438" s="249"/>
      <c r="N438" s="250"/>
      <c r="O438" s="250"/>
      <c r="P438" s="250"/>
      <c r="Q438" s="250"/>
      <c r="R438" s="250"/>
      <c r="S438" s="250"/>
      <c r="T438" s="25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2" t="s">
        <v>239</v>
      </c>
      <c r="AU438" s="252" t="s">
        <v>85</v>
      </c>
      <c r="AV438" s="13" t="s">
        <v>85</v>
      </c>
      <c r="AW438" s="13" t="s">
        <v>32</v>
      </c>
      <c r="AX438" s="13" t="s">
        <v>76</v>
      </c>
      <c r="AY438" s="252" t="s">
        <v>230</v>
      </c>
    </row>
    <row r="439" s="13" customFormat="1">
      <c r="A439" s="13"/>
      <c r="B439" s="241"/>
      <c r="C439" s="242"/>
      <c r="D439" s="243" t="s">
        <v>239</v>
      </c>
      <c r="E439" s="244" t="s">
        <v>1</v>
      </c>
      <c r="F439" s="245" t="s">
        <v>699</v>
      </c>
      <c r="G439" s="242"/>
      <c r="H439" s="246">
        <v>2.4399999999999999</v>
      </c>
      <c r="I439" s="247"/>
      <c r="J439" s="242"/>
      <c r="K439" s="242"/>
      <c r="L439" s="248"/>
      <c r="M439" s="249"/>
      <c r="N439" s="250"/>
      <c r="O439" s="250"/>
      <c r="P439" s="250"/>
      <c r="Q439" s="250"/>
      <c r="R439" s="250"/>
      <c r="S439" s="250"/>
      <c r="T439" s="25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2" t="s">
        <v>239</v>
      </c>
      <c r="AU439" s="252" t="s">
        <v>85</v>
      </c>
      <c r="AV439" s="13" t="s">
        <v>85</v>
      </c>
      <c r="AW439" s="13" t="s">
        <v>32</v>
      </c>
      <c r="AX439" s="13" t="s">
        <v>76</v>
      </c>
      <c r="AY439" s="252" t="s">
        <v>230</v>
      </c>
    </row>
    <row r="440" s="13" customFormat="1">
      <c r="A440" s="13"/>
      <c r="B440" s="241"/>
      <c r="C440" s="242"/>
      <c r="D440" s="243" t="s">
        <v>239</v>
      </c>
      <c r="E440" s="244" t="s">
        <v>1</v>
      </c>
      <c r="F440" s="245" t="s">
        <v>700</v>
      </c>
      <c r="G440" s="242"/>
      <c r="H440" s="246">
        <v>121</v>
      </c>
      <c r="I440" s="247"/>
      <c r="J440" s="242"/>
      <c r="K440" s="242"/>
      <c r="L440" s="248"/>
      <c r="M440" s="249"/>
      <c r="N440" s="250"/>
      <c r="O440" s="250"/>
      <c r="P440" s="250"/>
      <c r="Q440" s="250"/>
      <c r="R440" s="250"/>
      <c r="S440" s="250"/>
      <c r="T440" s="25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2" t="s">
        <v>239</v>
      </c>
      <c r="AU440" s="252" t="s">
        <v>85</v>
      </c>
      <c r="AV440" s="13" t="s">
        <v>85</v>
      </c>
      <c r="AW440" s="13" t="s">
        <v>32</v>
      </c>
      <c r="AX440" s="13" t="s">
        <v>76</v>
      </c>
      <c r="AY440" s="252" t="s">
        <v>230</v>
      </c>
    </row>
    <row r="441" s="13" customFormat="1">
      <c r="A441" s="13"/>
      <c r="B441" s="241"/>
      <c r="C441" s="242"/>
      <c r="D441" s="243" t="s">
        <v>239</v>
      </c>
      <c r="E441" s="244" t="s">
        <v>1</v>
      </c>
      <c r="F441" s="245" t="s">
        <v>701</v>
      </c>
      <c r="G441" s="242"/>
      <c r="H441" s="246">
        <v>9.4499999999999993</v>
      </c>
      <c r="I441" s="247"/>
      <c r="J441" s="242"/>
      <c r="K441" s="242"/>
      <c r="L441" s="248"/>
      <c r="M441" s="249"/>
      <c r="N441" s="250"/>
      <c r="O441" s="250"/>
      <c r="P441" s="250"/>
      <c r="Q441" s="250"/>
      <c r="R441" s="250"/>
      <c r="S441" s="250"/>
      <c r="T441" s="25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2" t="s">
        <v>239</v>
      </c>
      <c r="AU441" s="252" t="s">
        <v>85</v>
      </c>
      <c r="AV441" s="13" t="s">
        <v>85</v>
      </c>
      <c r="AW441" s="13" t="s">
        <v>32</v>
      </c>
      <c r="AX441" s="13" t="s">
        <v>76</v>
      </c>
      <c r="AY441" s="252" t="s">
        <v>230</v>
      </c>
    </row>
    <row r="442" s="13" customFormat="1">
      <c r="A442" s="13"/>
      <c r="B442" s="241"/>
      <c r="C442" s="242"/>
      <c r="D442" s="243" t="s">
        <v>239</v>
      </c>
      <c r="E442" s="244" t="s">
        <v>1</v>
      </c>
      <c r="F442" s="245" t="s">
        <v>702</v>
      </c>
      <c r="G442" s="242"/>
      <c r="H442" s="246">
        <v>8.9700000000000006</v>
      </c>
      <c r="I442" s="247"/>
      <c r="J442" s="242"/>
      <c r="K442" s="242"/>
      <c r="L442" s="248"/>
      <c r="M442" s="249"/>
      <c r="N442" s="250"/>
      <c r="O442" s="250"/>
      <c r="P442" s="250"/>
      <c r="Q442" s="250"/>
      <c r="R442" s="250"/>
      <c r="S442" s="250"/>
      <c r="T442" s="25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2" t="s">
        <v>239</v>
      </c>
      <c r="AU442" s="252" t="s">
        <v>85</v>
      </c>
      <c r="AV442" s="13" t="s">
        <v>85</v>
      </c>
      <c r="AW442" s="13" t="s">
        <v>32</v>
      </c>
      <c r="AX442" s="13" t="s">
        <v>76</v>
      </c>
      <c r="AY442" s="252" t="s">
        <v>230</v>
      </c>
    </row>
    <row r="443" s="13" customFormat="1">
      <c r="A443" s="13"/>
      <c r="B443" s="241"/>
      <c r="C443" s="242"/>
      <c r="D443" s="243" t="s">
        <v>239</v>
      </c>
      <c r="E443" s="244" t="s">
        <v>1</v>
      </c>
      <c r="F443" s="245" t="s">
        <v>703</v>
      </c>
      <c r="G443" s="242"/>
      <c r="H443" s="246">
        <v>15.300000000000001</v>
      </c>
      <c r="I443" s="247"/>
      <c r="J443" s="242"/>
      <c r="K443" s="242"/>
      <c r="L443" s="248"/>
      <c r="M443" s="249"/>
      <c r="N443" s="250"/>
      <c r="O443" s="250"/>
      <c r="P443" s="250"/>
      <c r="Q443" s="250"/>
      <c r="R443" s="250"/>
      <c r="S443" s="250"/>
      <c r="T443" s="25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2" t="s">
        <v>239</v>
      </c>
      <c r="AU443" s="252" t="s">
        <v>85</v>
      </c>
      <c r="AV443" s="13" t="s">
        <v>85</v>
      </c>
      <c r="AW443" s="13" t="s">
        <v>32</v>
      </c>
      <c r="AX443" s="13" t="s">
        <v>76</v>
      </c>
      <c r="AY443" s="252" t="s">
        <v>230</v>
      </c>
    </row>
    <row r="444" s="13" customFormat="1">
      <c r="A444" s="13"/>
      <c r="B444" s="241"/>
      <c r="C444" s="242"/>
      <c r="D444" s="243" t="s">
        <v>239</v>
      </c>
      <c r="E444" s="244" t="s">
        <v>1</v>
      </c>
      <c r="F444" s="245" t="s">
        <v>704</v>
      </c>
      <c r="G444" s="242"/>
      <c r="H444" s="246">
        <v>2.8900000000000001</v>
      </c>
      <c r="I444" s="247"/>
      <c r="J444" s="242"/>
      <c r="K444" s="242"/>
      <c r="L444" s="248"/>
      <c r="M444" s="249"/>
      <c r="N444" s="250"/>
      <c r="O444" s="250"/>
      <c r="P444" s="250"/>
      <c r="Q444" s="250"/>
      <c r="R444" s="250"/>
      <c r="S444" s="250"/>
      <c r="T444" s="25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2" t="s">
        <v>239</v>
      </c>
      <c r="AU444" s="252" t="s">
        <v>85</v>
      </c>
      <c r="AV444" s="13" t="s">
        <v>85</v>
      </c>
      <c r="AW444" s="13" t="s">
        <v>32</v>
      </c>
      <c r="AX444" s="13" t="s">
        <v>76</v>
      </c>
      <c r="AY444" s="252" t="s">
        <v>230</v>
      </c>
    </row>
    <row r="445" s="13" customFormat="1">
      <c r="A445" s="13"/>
      <c r="B445" s="241"/>
      <c r="C445" s="242"/>
      <c r="D445" s="243" t="s">
        <v>239</v>
      </c>
      <c r="E445" s="244" t="s">
        <v>1</v>
      </c>
      <c r="F445" s="245" t="s">
        <v>705</v>
      </c>
      <c r="G445" s="242"/>
      <c r="H445" s="246">
        <v>13.140000000000001</v>
      </c>
      <c r="I445" s="247"/>
      <c r="J445" s="242"/>
      <c r="K445" s="242"/>
      <c r="L445" s="248"/>
      <c r="M445" s="249"/>
      <c r="N445" s="250"/>
      <c r="O445" s="250"/>
      <c r="P445" s="250"/>
      <c r="Q445" s="250"/>
      <c r="R445" s="250"/>
      <c r="S445" s="250"/>
      <c r="T445" s="25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2" t="s">
        <v>239</v>
      </c>
      <c r="AU445" s="252" t="s">
        <v>85</v>
      </c>
      <c r="AV445" s="13" t="s">
        <v>85</v>
      </c>
      <c r="AW445" s="13" t="s">
        <v>32</v>
      </c>
      <c r="AX445" s="13" t="s">
        <v>76</v>
      </c>
      <c r="AY445" s="252" t="s">
        <v>230</v>
      </c>
    </row>
    <row r="446" s="13" customFormat="1">
      <c r="A446" s="13"/>
      <c r="B446" s="241"/>
      <c r="C446" s="242"/>
      <c r="D446" s="243" t="s">
        <v>239</v>
      </c>
      <c r="E446" s="244" t="s">
        <v>1</v>
      </c>
      <c r="F446" s="245" t="s">
        <v>706</v>
      </c>
      <c r="G446" s="242"/>
      <c r="H446" s="246">
        <v>10.34</v>
      </c>
      <c r="I446" s="247"/>
      <c r="J446" s="242"/>
      <c r="K446" s="242"/>
      <c r="L446" s="248"/>
      <c r="M446" s="249"/>
      <c r="N446" s="250"/>
      <c r="O446" s="250"/>
      <c r="P446" s="250"/>
      <c r="Q446" s="250"/>
      <c r="R446" s="250"/>
      <c r="S446" s="250"/>
      <c r="T446" s="25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2" t="s">
        <v>239</v>
      </c>
      <c r="AU446" s="252" t="s">
        <v>85</v>
      </c>
      <c r="AV446" s="13" t="s">
        <v>85</v>
      </c>
      <c r="AW446" s="13" t="s">
        <v>32</v>
      </c>
      <c r="AX446" s="13" t="s">
        <v>76</v>
      </c>
      <c r="AY446" s="252" t="s">
        <v>230</v>
      </c>
    </row>
    <row r="447" s="13" customFormat="1">
      <c r="A447" s="13"/>
      <c r="B447" s="241"/>
      <c r="C447" s="242"/>
      <c r="D447" s="243" t="s">
        <v>239</v>
      </c>
      <c r="E447" s="244" t="s">
        <v>1</v>
      </c>
      <c r="F447" s="245" t="s">
        <v>707</v>
      </c>
      <c r="G447" s="242"/>
      <c r="H447" s="246">
        <v>14.01</v>
      </c>
      <c r="I447" s="247"/>
      <c r="J447" s="242"/>
      <c r="K447" s="242"/>
      <c r="L447" s="248"/>
      <c r="M447" s="249"/>
      <c r="N447" s="250"/>
      <c r="O447" s="250"/>
      <c r="P447" s="250"/>
      <c r="Q447" s="250"/>
      <c r="R447" s="250"/>
      <c r="S447" s="250"/>
      <c r="T447" s="25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2" t="s">
        <v>239</v>
      </c>
      <c r="AU447" s="252" t="s">
        <v>85</v>
      </c>
      <c r="AV447" s="13" t="s">
        <v>85</v>
      </c>
      <c r="AW447" s="13" t="s">
        <v>32</v>
      </c>
      <c r="AX447" s="13" t="s">
        <v>76</v>
      </c>
      <c r="AY447" s="252" t="s">
        <v>230</v>
      </c>
    </row>
    <row r="448" s="13" customFormat="1">
      <c r="A448" s="13"/>
      <c r="B448" s="241"/>
      <c r="C448" s="242"/>
      <c r="D448" s="243" t="s">
        <v>239</v>
      </c>
      <c r="E448" s="244" t="s">
        <v>1</v>
      </c>
      <c r="F448" s="245" t="s">
        <v>708</v>
      </c>
      <c r="G448" s="242"/>
      <c r="H448" s="246">
        <v>10.6</v>
      </c>
      <c r="I448" s="247"/>
      <c r="J448" s="242"/>
      <c r="K448" s="242"/>
      <c r="L448" s="248"/>
      <c r="M448" s="249"/>
      <c r="N448" s="250"/>
      <c r="O448" s="250"/>
      <c r="P448" s="250"/>
      <c r="Q448" s="250"/>
      <c r="R448" s="250"/>
      <c r="S448" s="250"/>
      <c r="T448" s="25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2" t="s">
        <v>239</v>
      </c>
      <c r="AU448" s="252" t="s">
        <v>85</v>
      </c>
      <c r="AV448" s="13" t="s">
        <v>85</v>
      </c>
      <c r="AW448" s="13" t="s">
        <v>32</v>
      </c>
      <c r="AX448" s="13" t="s">
        <v>76</v>
      </c>
      <c r="AY448" s="252" t="s">
        <v>230</v>
      </c>
    </row>
    <row r="449" s="16" customFormat="1">
      <c r="A449" s="16"/>
      <c r="B449" s="274"/>
      <c r="C449" s="275"/>
      <c r="D449" s="243" t="s">
        <v>239</v>
      </c>
      <c r="E449" s="276" t="s">
        <v>1</v>
      </c>
      <c r="F449" s="277" t="s">
        <v>494</v>
      </c>
      <c r="G449" s="275"/>
      <c r="H449" s="278">
        <v>251.34</v>
      </c>
      <c r="I449" s="279"/>
      <c r="J449" s="275"/>
      <c r="K449" s="275"/>
      <c r="L449" s="280"/>
      <c r="M449" s="281"/>
      <c r="N449" s="282"/>
      <c r="O449" s="282"/>
      <c r="P449" s="282"/>
      <c r="Q449" s="282"/>
      <c r="R449" s="282"/>
      <c r="S449" s="282"/>
      <c r="T449" s="283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84" t="s">
        <v>239</v>
      </c>
      <c r="AU449" s="284" t="s">
        <v>85</v>
      </c>
      <c r="AV449" s="16" t="s">
        <v>249</v>
      </c>
      <c r="AW449" s="16" t="s">
        <v>32</v>
      </c>
      <c r="AX449" s="16" t="s">
        <v>76</v>
      </c>
      <c r="AY449" s="284" t="s">
        <v>230</v>
      </c>
    </row>
    <row r="450" s="13" customFormat="1">
      <c r="A450" s="13"/>
      <c r="B450" s="241"/>
      <c r="C450" s="242"/>
      <c r="D450" s="243" t="s">
        <v>239</v>
      </c>
      <c r="E450" s="244" t="s">
        <v>1</v>
      </c>
      <c r="F450" s="245" t="s">
        <v>709</v>
      </c>
      <c r="G450" s="242"/>
      <c r="H450" s="246">
        <v>6.0999999999999996</v>
      </c>
      <c r="I450" s="247"/>
      <c r="J450" s="242"/>
      <c r="K450" s="242"/>
      <c r="L450" s="248"/>
      <c r="M450" s="249"/>
      <c r="N450" s="250"/>
      <c r="O450" s="250"/>
      <c r="P450" s="250"/>
      <c r="Q450" s="250"/>
      <c r="R450" s="250"/>
      <c r="S450" s="250"/>
      <c r="T450" s="25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2" t="s">
        <v>239</v>
      </c>
      <c r="AU450" s="252" t="s">
        <v>85</v>
      </c>
      <c r="AV450" s="13" t="s">
        <v>85</v>
      </c>
      <c r="AW450" s="13" t="s">
        <v>32</v>
      </c>
      <c r="AX450" s="13" t="s">
        <v>76</v>
      </c>
      <c r="AY450" s="252" t="s">
        <v>230</v>
      </c>
    </row>
    <row r="451" s="13" customFormat="1">
      <c r="A451" s="13"/>
      <c r="B451" s="241"/>
      <c r="C451" s="242"/>
      <c r="D451" s="243" t="s">
        <v>239</v>
      </c>
      <c r="E451" s="244" t="s">
        <v>1</v>
      </c>
      <c r="F451" s="245" t="s">
        <v>710</v>
      </c>
      <c r="G451" s="242"/>
      <c r="H451" s="246">
        <v>15.9</v>
      </c>
      <c r="I451" s="247"/>
      <c r="J451" s="242"/>
      <c r="K451" s="242"/>
      <c r="L451" s="248"/>
      <c r="M451" s="249"/>
      <c r="N451" s="250"/>
      <c r="O451" s="250"/>
      <c r="P451" s="250"/>
      <c r="Q451" s="250"/>
      <c r="R451" s="250"/>
      <c r="S451" s="250"/>
      <c r="T451" s="25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2" t="s">
        <v>239</v>
      </c>
      <c r="AU451" s="252" t="s">
        <v>85</v>
      </c>
      <c r="AV451" s="13" t="s">
        <v>85</v>
      </c>
      <c r="AW451" s="13" t="s">
        <v>32</v>
      </c>
      <c r="AX451" s="13" t="s">
        <v>76</v>
      </c>
      <c r="AY451" s="252" t="s">
        <v>230</v>
      </c>
    </row>
    <row r="452" s="13" customFormat="1">
      <c r="A452" s="13"/>
      <c r="B452" s="241"/>
      <c r="C452" s="242"/>
      <c r="D452" s="243" t="s">
        <v>239</v>
      </c>
      <c r="E452" s="244" t="s">
        <v>1</v>
      </c>
      <c r="F452" s="245" t="s">
        <v>711</v>
      </c>
      <c r="G452" s="242"/>
      <c r="H452" s="246">
        <v>16.440000000000001</v>
      </c>
      <c r="I452" s="247"/>
      <c r="J452" s="242"/>
      <c r="K452" s="242"/>
      <c r="L452" s="248"/>
      <c r="M452" s="249"/>
      <c r="N452" s="250"/>
      <c r="O452" s="250"/>
      <c r="P452" s="250"/>
      <c r="Q452" s="250"/>
      <c r="R452" s="250"/>
      <c r="S452" s="250"/>
      <c r="T452" s="25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2" t="s">
        <v>239</v>
      </c>
      <c r="AU452" s="252" t="s">
        <v>85</v>
      </c>
      <c r="AV452" s="13" t="s">
        <v>85</v>
      </c>
      <c r="AW452" s="13" t="s">
        <v>32</v>
      </c>
      <c r="AX452" s="13" t="s">
        <v>76</v>
      </c>
      <c r="AY452" s="252" t="s">
        <v>230</v>
      </c>
    </row>
    <row r="453" s="13" customFormat="1">
      <c r="A453" s="13"/>
      <c r="B453" s="241"/>
      <c r="C453" s="242"/>
      <c r="D453" s="243" t="s">
        <v>239</v>
      </c>
      <c r="E453" s="244" t="s">
        <v>1</v>
      </c>
      <c r="F453" s="245" t="s">
        <v>712</v>
      </c>
      <c r="G453" s="242"/>
      <c r="H453" s="246">
        <v>3.8799999999999999</v>
      </c>
      <c r="I453" s="247"/>
      <c r="J453" s="242"/>
      <c r="K453" s="242"/>
      <c r="L453" s="248"/>
      <c r="M453" s="249"/>
      <c r="N453" s="250"/>
      <c r="O453" s="250"/>
      <c r="P453" s="250"/>
      <c r="Q453" s="250"/>
      <c r="R453" s="250"/>
      <c r="S453" s="250"/>
      <c r="T453" s="25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2" t="s">
        <v>239</v>
      </c>
      <c r="AU453" s="252" t="s">
        <v>85</v>
      </c>
      <c r="AV453" s="13" t="s">
        <v>85</v>
      </c>
      <c r="AW453" s="13" t="s">
        <v>32</v>
      </c>
      <c r="AX453" s="13" t="s">
        <v>76</v>
      </c>
      <c r="AY453" s="252" t="s">
        <v>230</v>
      </c>
    </row>
    <row r="454" s="16" customFormat="1">
      <c r="A454" s="16"/>
      <c r="B454" s="274"/>
      <c r="C454" s="275"/>
      <c r="D454" s="243" t="s">
        <v>239</v>
      </c>
      <c r="E454" s="276" t="s">
        <v>1</v>
      </c>
      <c r="F454" s="277" t="s">
        <v>494</v>
      </c>
      <c r="G454" s="275"/>
      <c r="H454" s="278">
        <v>42.32</v>
      </c>
      <c r="I454" s="279"/>
      <c r="J454" s="275"/>
      <c r="K454" s="275"/>
      <c r="L454" s="280"/>
      <c r="M454" s="281"/>
      <c r="N454" s="282"/>
      <c r="O454" s="282"/>
      <c r="P454" s="282"/>
      <c r="Q454" s="282"/>
      <c r="R454" s="282"/>
      <c r="S454" s="282"/>
      <c r="T454" s="283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84" t="s">
        <v>239</v>
      </c>
      <c r="AU454" s="284" t="s">
        <v>85</v>
      </c>
      <c r="AV454" s="16" t="s">
        <v>249</v>
      </c>
      <c r="AW454" s="16" t="s">
        <v>32</v>
      </c>
      <c r="AX454" s="16" t="s">
        <v>76</v>
      </c>
      <c r="AY454" s="284" t="s">
        <v>230</v>
      </c>
    </row>
    <row r="455" s="14" customFormat="1">
      <c r="A455" s="14"/>
      <c r="B455" s="253"/>
      <c r="C455" s="254"/>
      <c r="D455" s="243" t="s">
        <v>239</v>
      </c>
      <c r="E455" s="255" t="s">
        <v>1</v>
      </c>
      <c r="F455" s="256" t="s">
        <v>242</v>
      </c>
      <c r="G455" s="254"/>
      <c r="H455" s="257">
        <v>293.66000000000003</v>
      </c>
      <c r="I455" s="258"/>
      <c r="J455" s="254"/>
      <c r="K455" s="254"/>
      <c r="L455" s="259"/>
      <c r="M455" s="260"/>
      <c r="N455" s="261"/>
      <c r="O455" s="261"/>
      <c r="P455" s="261"/>
      <c r="Q455" s="261"/>
      <c r="R455" s="261"/>
      <c r="S455" s="261"/>
      <c r="T455" s="26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3" t="s">
        <v>239</v>
      </c>
      <c r="AU455" s="263" t="s">
        <v>85</v>
      </c>
      <c r="AV455" s="14" t="s">
        <v>237</v>
      </c>
      <c r="AW455" s="14" t="s">
        <v>32</v>
      </c>
      <c r="AX455" s="14" t="s">
        <v>83</v>
      </c>
      <c r="AY455" s="263" t="s">
        <v>230</v>
      </c>
    </row>
    <row r="456" s="2" customFormat="1" ht="16.5" customHeight="1">
      <c r="A456" s="39"/>
      <c r="B456" s="40"/>
      <c r="C456" s="285" t="s">
        <v>713</v>
      </c>
      <c r="D456" s="285" t="s">
        <v>714</v>
      </c>
      <c r="E456" s="286" t="s">
        <v>715</v>
      </c>
      <c r="F456" s="287" t="s">
        <v>716</v>
      </c>
      <c r="G456" s="288" t="s">
        <v>340</v>
      </c>
      <c r="H456" s="289">
        <v>308.34300000000002</v>
      </c>
      <c r="I456" s="290"/>
      <c r="J456" s="291">
        <f>ROUND(I456*H456,2)</f>
        <v>0</v>
      </c>
      <c r="K456" s="287" t="s">
        <v>236</v>
      </c>
      <c r="L456" s="292"/>
      <c r="M456" s="293" t="s">
        <v>1</v>
      </c>
      <c r="N456" s="294" t="s">
        <v>41</v>
      </c>
      <c r="O456" s="92"/>
      <c r="P456" s="237">
        <f>O456*H456</f>
        <v>0</v>
      </c>
      <c r="Q456" s="237">
        <v>0.00010000000000000001</v>
      </c>
      <c r="R456" s="237">
        <f>Q456*H456</f>
        <v>0.030834300000000002</v>
      </c>
      <c r="S456" s="237">
        <v>0</v>
      </c>
      <c r="T456" s="238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9" t="s">
        <v>272</v>
      </c>
      <c r="AT456" s="239" t="s">
        <v>714</v>
      </c>
      <c r="AU456" s="239" t="s">
        <v>85</v>
      </c>
      <c r="AY456" s="18" t="s">
        <v>230</v>
      </c>
      <c r="BE456" s="240">
        <f>IF(N456="základní",J456,0)</f>
        <v>0</v>
      </c>
      <c r="BF456" s="240">
        <f>IF(N456="snížená",J456,0)</f>
        <v>0</v>
      </c>
      <c r="BG456" s="240">
        <f>IF(N456="zákl. přenesená",J456,0)</f>
        <v>0</v>
      </c>
      <c r="BH456" s="240">
        <f>IF(N456="sníž. přenesená",J456,0)</f>
        <v>0</v>
      </c>
      <c r="BI456" s="240">
        <f>IF(N456="nulová",J456,0)</f>
        <v>0</v>
      </c>
      <c r="BJ456" s="18" t="s">
        <v>83</v>
      </c>
      <c r="BK456" s="240">
        <f>ROUND(I456*H456,2)</f>
        <v>0</v>
      </c>
      <c r="BL456" s="18" t="s">
        <v>237</v>
      </c>
      <c r="BM456" s="239" t="s">
        <v>717</v>
      </c>
    </row>
    <row r="457" s="13" customFormat="1">
      <c r="A457" s="13"/>
      <c r="B457" s="241"/>
      <c r="C457" s="242"/>
      <c r="D457" s="243" t="s">
        <v>239</v>
      </c>
      <c r="E457" s="242"/>
      <c r="F457" s="245" t="s">
        <v>718</v>
      </c>
      <c r="G457" s="242"/>
      <c r="H457" s="246">
        <v>308.34300000000002</v>
      </c>
      <c r="I457" s="247"/>
      <c r="J457" s="242"/>
      <c r="K457" s="242"/>
      <c r="L457" s="248"/>
      <c r="M457" s="249"/>
      <c r="N457" s="250"/>
      <c r="O457" s="250"/>
      <c r="P457" s="250"/>
      <c r="Q457" s="250"/>
      <c r="R457" s="250"/>
      <c r="S457" s="250"/>
      <c r="T457" s="25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2" t="s">
        <v>239</v>
      </c>
      <c r="AU457" s="252" t="s">
        <v>85</v>
      </c>
      <c r="AV457" s="13" t="s">
        <v>85</v>
      </c>
      <c r="AW457" s="13" t="s">
        <v>4</v>
      </c>
      <c r="AX457" s="13" t="s">
        <v>83</v>
      </c>
      <c r="AY457" s="252" t="s">
        <v>230</v>
      </c>
    </row>
    <row r="458" s="2" customFormat="1" ht="24.15" customHeight="1">
      <c r="A458" s="39"/>
      <c r="B458" s="40"/>
      <c r="C458" s="228" t="s">
        <v>719</v>
      </c>
      <c r="D458" s="228" t="s">
        <v>232</v>
      </c>
      <c r="E458" s="229" t="s">
        <v>720</v>
      </c>
      <c r="F458" s="230" t="s">
        <v>721</v>
      </c>
      <c r="G458" s="231" t="s">
        <v>305</v>
      </c>
      <c r="H458" s="232">
        <v>86.353999999999999</v>
      </c>
      <c r="I458" s="233"/>
      <c r="J458" s="234">
        <f>ROUND(I458*H458,2)</f>
        <v>0</v>
      </c>
      <c r="K458" s="230" t="s">
        <v>236</v>
      </c>
      <c r="L458" s="45"/>
      <c r="M458" s="235" t="s">
        <v>1</v>
      </c>
      <c r="N458" s="236" t="s">
        <v>41</v>
      </c>
      <c r="O458" s="92"/>
      <c r="P458" s="237">
        <f>O458*H458</f>
        <v>0</v>
      </c>
      <c r="Q458" s="237">
        <v>0.0073499999999999998</v>
      </c>
      <c r="R458" s="237">
        <f>Q458*H458</f>
        <v>0.63470189999999993</v>
      </c>
      <c r="S458" s="237">
        <v>0</v>
      </c>
      <c r="T458" s="238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9" t="s">
        <v>237</v>
      </c>
      <c r="AT458" s="239" t="s">
        <v>232</v>
      </c>
      <c r="AU458" s="239" t="s">
        <v>85</v>
      </c>
      <c r="AY458" s="18" t="s">
        <v>230</v>
      </c>
      <c r="BE458" s="240">
        <f>IF(N458="základní",J458,0)</f>
        <v>0</v>
      </c>
      <c r="BF458" s="240">
        <f>IF(N458="snížená",J458,0)</f>
        <v>0</v>
      </c>
      <c r="BG458" s="240">
        <f>IF(N458="zákl. přenesená",J458,0)</f>
        <v>0</v>
      </c>
      <c r="BH458" s="240">
        <f>IF(N458="sníž. přenesená",J458,0)</f>
        <v>0</v>
      </c>
      <c r="BI458" s="240">
        <f>IF(N458="nulová",J458,0)</f>
        <v>0</v>
      </c>
      <c r="BJ458" s="18" t="s">
        <v>83</v>
      </c>
      <c r="BK458" s="240">
        <f>ROUND(I458*H458,2)</f>
        <v>0</v>
      </c>
      <c r="BL458" s="18" t="s">
        <v>237</v>
      </c>
      <c r="BM458" s="239" t="s">
        <v>722</v>
      </c>
    </row>
    <row r="459" s="2" customFormat="1" ht="24.15" customHeight="1">
      <c r="A459" s="39"/>
      <c r="B459" s="40"/>
      <c r="C459" s="228" t="s">
        <v>723</v>
      </c>
      <c r="D459" s="228" t="s">
        <v>232</v>
      </c>
      <c r="E459" s="229" t="s">
        <v>724</v>
      </c>
      <c r="F459" s="230" t="s">
        <v>725</v>
      </c>
      <c r="G459" s="231" t="s">
        <v>305</v>
      </c>
      <c r="H459" s="232">
        <v>86.353999999999999</v>
      </c>
      <c r="I459" s="233"/>
      <c r="J459" s="234">
        <f>ROUND(I459*H459,2)</f>
        <v>0</v>
      </c>
      <c r="K459" s="230" t="s">
        <v>236</v>
      </c>
      <c r="L459" s="45"/>
      <c r="M459" s="235" t="s">
        <v>1</v>
      </c>
      <c r="N459" s="236" t="s">
        <v>41</v>
      </c>
      <c r="O459" s="92"/>
      <c r="P459" s="237">
        <f>O459*H459</f>
        <v>0</v>
      </c>
      <c r="Q459" s="237">
        <v>0.013599999999999999</v>
      </c>
      <c r="R459" s="237">
        <f>Q459*H459</f>
        <v>1.1744143999999999</v>
      </c>
      <c r="S459" s="237">
        <v>0</v>
      </c>
      <c r="T459" s="238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9" t="s">
        <v>237</v>
      </c>
      <c r="AT459" s="239" t="s">
        <v>232</v>
      </c>
      <c r="AU459" s="239" t="s">
        <v>85</v>
      </c>
      <c r="AY459" s="18" t="s">
        <v>230</v>
      </c>
      <c r="BE459" s="240">
        <f>IF(N459="základní",J459,0)</f>
        <v>0</v>
      </c>
      <c r="BF459" s="240">
        <f>IF(N459="snížená",J459,0)</f>
        <v>0</v>
      </c>
      <c r="BG459" s="240">
        <f>IF(N459="zákl. přenesená",J459,0)</f>
        <v>0</v>
      </c>
      <c r="BH459" s="240">
        <f>IF(N459="sníž. přenesená",J459,0)</f>
        <v>0</v>
      </c>
      <c r="BI459" s="240">
        <f>IF(N459="nulová",J459,0)</f>
        <v>0</v>
      </c>
      <c r="BJ459" s="18" t="s">
        <v>83</v>
      </c>
      <c r="BK459" s="240">
        <f>ROUND(I459*H459,2)</f>
        <v>0</v>
      </c>
      <c r="BL459" s="18" t="s">
        <v>237</v>
      </c>
      <c r="BM459" s="239" t="s">
        <v>726</v>
      </c>
    </row>
    <row r="460" s="13" customFormat="1">
      <c r="A460" s="13"/>
      <c r="B460" s="241"/>
      <c r="C460" s="242"/>
      <c r="D460" s="243" t="s">
        <v>239</v>
      </c>
      <c r="E460" s="244" t="s">
        <v>1</v>
      </c>
      <c r="F460" s="245" t="s">
        <v>727</v>
      </c>
      <c r="G460" s="242"/>
      <c r="H460" s="246">
        <v>86.353999999999999</v>
      </c>
      <c r="I460" s="247"/>
      <c r="J460" s="242"/>
      <c r="K460" s="242"/>
      <c r="L460" s="248"/>
      <c r="M460" s="249"/>
      <c r="N460" s="250"/>
      <c r="O460" s="250"/>
      <c r="P460" s="250"/>
      <c r="Q460" s="250"/>
      <c r="R460" s="250"/>
      <c r="S460" s="250"/>
      <c r="T460" s="25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2" t="s">
        <v>239</v>
      </c>
      <c r="AU460" s="252" t="s">
        <v>85</v>
      </c>
      <c r="AV460" s="13" t="s">
        <v>85</v>
      </c>
      <c r="AW460" s="13" t="s">
        <v>32</v>
      </c>
      <c r="AX460" s="13" t="s">
        <v>83</v>
      </c>
      <c r="AY460" s="252" t="s">
        <v>230</v>
      </c>
    </row>
    <row r="461" s="2" customFormat="1" ht="24.15" customHeight="1">
      <c r="A461" s="39"/>
      <c r="B461" s="40"/>
      <c r="C461" s="228" t="s">
        <v>728</v>
      </c>
      <c r="D461" s="228" t="s">
        <v>232</v>
      </c>
      <c r="E461" s="229" t="s">
        <v>729</v>
      </c>
      <c r="F461" s="230" t="s">
        <v>730</v>
      </c>
      <c r="G461" s="231" t="s">
        <v>305</v>
      </c>
      <c r="H461" s="232">
        <v>57</v>
      </c>
      <c r="I461" s="233"/>
      <c r="J461" s="234">
        <f>ROUND(I461*H461,2)</f>
        <v>0</v>
      </c>
      <c r="K461" s="230" t="s">
        <v>236</v>
      </c>
      <c r="L461" s="45"/>
      <c r="M461" s="235" t="s">
        <v>1</v>
      </c>
      <c r="N461" s="236" t="s">
        <v>41</v>
      </c>
      <c r="O461" s="92"/>
      <c r="P461" s="237">
        <f>O461*H461</f>
        <v>0</v>
      </c>
      <c r="Q461" s="237">
        <v>0.00020000000000000001</v>
      </c>
      <c r="R461" s="237">
        <f>Q461*H461</f>
        <v>0.0114</v>
      </c>
      <c r="S461" s="237">
        <v>0</v>
      </c>
      <c r="T461" s="238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9" t="s">
        <v>237</v>
      </c>
      <c r="AT461" s="239" t="s">
        <v>232</v>
      </c>
      <c r="AU461" s="239" t="s">
        <v>85</v>
      </c>
      <c r="AY461" s="18" t="s">
        <v>230</v>
      </c>
      <c r="BE461" s="240">
        <f>IF(N461="základní",J461,0)</f>
        <v>0</v>
      </c>
      <c r="BF461" s="240">
        <f>IF(N461="snížená",J461,0)</f>
        <v>0</v>
      </c>
      <c r="BG461" s="240">
        <f>IF(N461="zákl. přenesená",J461,0)</f>
        <v>0</v>
      </c>
      <c r="BH461" s="240">
        <f>IF(N461="sníž. přenesená",J461,0)</f>
        <v>0</v>
      </c>
      <c r="BI461" s="240">
        <f>IF(N461="nulová",J461,0)</f>
        <v>0</v>
      </c>
      <c r="BJ461" s="18" t="s">
        <v>83</v>
      </c>
      <c r="BK461" s="240">
        <f>ROUND(I461*H461,2)</f>
        <v>0</v>
      </c>
      <c r="BL461" s="18" t="s">
        <v>237</v>
      </c>
      <c r="BM461" s="239" t="s">
        <v>731</v>
      </c>
    </row>
    <row r="462" s="13" customFormat="1">
      <c r="A462" s="13"/>
      <c r="B462" s="241"/>
      <c r="C462" s="242"/>
      <c r="D462" s="243" t="s">
        <v>239</v>
      </c>
      <c r="E462" s="244" t="s">
        <v>1</v>
      </c>
      <c r="F462" s="245" t="s">
        <v>112</v>
      </c>
      <c r="G462" s="242"/>
      <c r="H462" s="246">
        <v>23.399999999999999</v>
      </c>
      <c r="I462" s="247"/>
      <c r="J462" s="242"/>
      <c r="K462" s="242"/>
      <c r="L462" s="248"/>
      <c r="M462" s="249"/>
      <c r="N462" s="250"/>
      <c r="O462" s="250"/>
      <c r="P462" s="250"/>
      <c r="Q462" s="250"/>
      <c r="R462" s="250"/>
      <c r="S462" s="250"/>
      <c r="T462" s="25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2" t="s">
        <v>239</v>
      </c>
      <c r="AU462" s="252" t="s">
        <v>85</v>
      </c>
      <c r="AV462" s="13" t="s">
        <v>85</v>
      </c>
      <c r="AW462" s="13" t="s">
        <v>32</v>
      </c>
      <c r="AX462" s="13" t="s">
        <v>76</v>
      </c>
      <c r="AY462" s="252" t="s">
        <v>230</v>
      </c>
    </row>
    <row r="463" s="13" customFormat="1">
      <c r="A463" s="13"/>
      <c r="B463" s="241"/>
      <c r="C463" s="242"/>
      <c r="D463" s="243" t="s">
        <v>239</v>
      </c>
      <c r="E463" s="244" t="s">
        <v>1</v>
      </c>
      <c r="F463" s="245" t="s">
        <v>732</v>
      </c>
      <c r="G463" s="242"/>
      <c r="H463" s="246">
        <v>33.600000000000001</v>
      </c>
      <c r="I463" s="247"/>
      <c r="J463" s="242"/>
      <c r="K463" s="242"/>
      <c r="L463" s="248"/>
      <c r="M463" s="249"/>
      <c r="N463" s="250"/>
      <c r="O463" s="250"/>
      <c r="P463" s="250"/>
      <c r="Q463" s="250"/>
      <c r="R463" s="250"/>
      <c r="S463" s="250"/>
      <c r="T463" s="25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2" t="s">
        <v>239</v>
      </c>
      <c r="AU463" s="252" t="s">
        <v>85</v>
      </c>
      <c r="AV463" s="13" t="s">
        <v>85</v>
      </c>
      <c r="AW463" s="13" t="s">
        <v>32</v>
      </c>
      <c r="AX463" s="13" t="s">
        <v>76</v>
      </c>
      <c r="AY463" s="252" t="s">
        <v>230</v>
      </c>
    </row>
    <row r="464" s="14" customFormat="1">
      <c r="A464" s="14"/>
      <c r="B464" s="253"/>
      <c r="C464" s="254"/>
      <c r="D464" s="243" t="s">
        <v>239</v>
      </c>
      <c r="E464" s="255" t="s">
        <v>1</v>
      </c>
      <c r="F464" s="256" t="s">
        <v>242</v>
      </c>
      <c r="G464" s="254"/>
      <c r="H464" s="257">
        <v>57</v>
      </c>
      <c r="I464" s="258"/>
      <c r="J464" s="254"/>
      <c r="K464" s="254"/>
      <c r="L464" s="259"/>
      <c r="M464" s="260"/>
      <c r="N464" s="261"/>
      <c r="O464" s="261"/>
      <c r="P464" s="261"/>
      <c r="Q464" s="261"/>
      <c r="R464" s="261"/>
      <c r="S464" s="261"/>
      <c r="T464" s="26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3" t="s">
        <v>239</v>
      </c>
      <c r="AU464" s="263" t="s">
        <v>85</v>
      </c>
      <c r="AV464" s="14" t="s">
        <v>237</v>
      </c>
      <c r="AW464" s="14" t="s">
        <v>32</v>
      </c>
      <c r="AX464" s="14" t="s">
        <v>83</v>
      </c>
      <c r="AY464" s="263" t="s">
        <v>230</v>
      </c>
    </row>
    <row r="465" s="2" customFormat="1" ht="44.25" customHeight="1">
      <c r="A465" s="39"/>
      <c r="B465" s="40"/>
      <c r="C465" s="228" t="s">
        <v>733</v>
      </c>
      <c r="D465" s="228" t="s">
        <v>232</v>
      </c>
      <c r="E465" s="229" t="s">
        <v>734</v>
      </c>
      <c r="F465" s="230" t="s">
        <v>735</v>
      </c>
      <c r="G465" s="231" t="s">
        <v>305</v>
      </c>
      <c r="H465" s="232">
        <v>61.5</v>
      </c>
      <c r="I465" s="233"/>
      <c r="J465" s="234">
        <f>ROUND(I465*H465,2)</f>
        <v>0</v>
      </c>
      <c r="K465" s="230" t="s">
        <v>236</v>
      </c>
      <c r="L465" s="45"/>
      <c r="M465" s="235" t="s">
        <v>1</v>
      </c>
      <c r="N465" s="236" t="s">
        <v>41</v>
      </c>
      <c r="O465" s="92"/>
      <c r="P465" s="237">
        <f>O465*H465</f>
        <v>0</v>
      </c>
      <c r="Q465" s="237">
        <v>0.0083899999999999999</v>
      </c>
      <c r="R465" s="237">
        <f>Q465*H465</f>
        <v>0.51598500000000003</v>
      </c>
      <c r="S465" s="237">
        <v>0</v>
      </c>
      <c r="T465" s="238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9" t="s">
        <v>237</v>
      </c>
      <c r="AT465" s="239" t="s">
        <v>232</v>
      </c>
      <c r="AU465" s="239" t="s">
        <v>85</v>
      </c>
      <c r="AY465" s="18" t="s">
        <v>230</v>
      </c>
      <c r="BE465" s="240">
        <f>IF(N465="základní",J465,0)</f>
        <v>0</v>
      </c>
      <c r="BF465" s="240">
        <f>IF(N465="snížená",J465,0)</f>
        <v>0</v>
      </c>
      <c r="BG465" s="240">
        <f>IF(N465="zákl. přenesená",J465,0)</f>
        <v>0</v>
      </c>
      <c r="BH465" s="240">
        <f>IF(N465="sníž. přenesená",J465,0)</f>
        <v>0</v>
      </c>
      <c r="BI465" s="240">
        <f>IF(N465="nulová",J465,0)</f>
        <v>0</v>
      </c>
      <c r="BJ465" s="18" t="s">
        <v>83</v>
      </c>
      <c r="BK465" s="240">
        <f>ROUND(I465*H465,2)</f>
        <v>0</v>
      </c>
      <c r="BL465" s="18" t="s">
        <v>237</v>
      </c>
      <c r="BM465" s="239" t="s">
        <v>736</v>
      </c>
    </row>
    <row r="466" s="13" customFormat="1">
      <c r="A466" s="13"/>
      <c r="B466" s="241"/>
      <c r="C466" s="242"/>
      <c r="D466" s="243" t="s">
        <v>239</v>
      </c>
      <c r="E466" s="244" t="s">
        <v>1</v>
      </c>
      <c r="F466" s="245" t="s">
        <v>737</v>
      </c>
      <c r="G466" s="242"/>
      <c r="H466" s="246">
        <v>19.5</v>
      </c>
      <c r="I466" s="247"/>
      <c r="J466" s="242"/>
      <c r="K466" s="242"/>
      <c r="L466" s="248"/>
      <c r="M466" s="249"/>
      <c r="N466" s="250"/>
      <c r="O466" s="250"/>
      <c r="P466" s="250"/>
      <c r="Q466" s="250"/>
      <c r="R466" s="250"/>
      <c r="S466" s="250"/>
      <c r="T466" s="25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2" t="s">
        <v>239</v>
      </c>
      <c r="AU466" s="252" t="s">
        <v>85</v>
      </c>
      <c r="AV466" s="13" t="s">
        <v>85</v>
      </c>
      <c r="AW466" s="13" t="s">
        <v>32</v>
      </c>
      <c r="AX466" s="13" t="s">
        <v>76</v>
      </c>
      <c r="AY466" s="252" t="s">
        <v>230</v>
      </c>
    </row>
    <row r="467" s="13" customFormat="1">
      <c r="A467" s="13"/>
      <c r="B467" s="241"/>
      <c r="C467" s="242"/>
      <c r="D467" s="243" t="s">
        <v>239</v>
      </c>
      <c r="E467" s="244" t="s">
        <v>1</v>
      </c>
      <c r="F467" s="245" t="s">
        <v>738</v>
      </c>
      <c r="G467" s="242"/>
      <c r="H467" s="246">
        <v>42</v>
      </c>
      <c r="I467" s="247"/>
      <c r="J467" s="242"/>
      <c r="K467" s="242"/>
      <c r="L467" s="248"/>
      <c r="M467" s="249"/>
      <c r="N467" s="250"/>
      <c r="O467" s="250"/>
      <c r="P467" s="250"/>
      <c r="Q467" s="250"/>
      <c r="R467" s="250"/>
      <c r="S467" s="250"/>
      <c r="T467" s="25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2" t="s">
        <v>239</v>
      </c>
      <c r="AU467" s="252" t="s">
        <v>85</v>
      </c>
      <c r="AV467" s="13" t="s">
        <v>85</v>
      </c>
      <c r="AW467" s="13" t="s">
        <v>32</v>
      </c>
      <c r="AX467" s="13" t="s">
        <v>76</v>
      </c>
      <c r="AY467" s="252" t="s">
        <v>230</v>
      </c>
    </row>
    <row r="468" s="14" customFormat="1">
      <c r="A468" s="14"/>
      <c r="B468" s="253"/>
      <c r="C468" s="254"/>
      <c r="D468" s="243" t="s">
        <v>239</v>
      </c>
      <c r="E468" s="255" t="s">
        <v>1</v>
      </c>
      <c r="F468" s="256" t="s">
        <v>242</v>
      </c>
      <c r="G468" s="254"/>
      <c r="H468" s="257">
        <v>61.5</v>
      </c>
      <c r="I468" s="258"/>
      <c r="J468" s="254"/>
      <c r="K468" s="254"/>
      <c r="L468" s="259"/>
      <c r="M468" s="260"/>
      <c r="N468" s="261"/>
      <c r="O468" s="261"/>
      <c r="P468" s="261"/>
      <c r="Q468" s="261"/>
      <c r="R468" s="261"/>
      <c r="S468" s="261"/>
      <c r="T468" s="26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3" t="s">
        <v>239</v>
      </c>
      <c r="AU468" s="263" t="s">
        <v>85</v>
      </c>
      <c r="AV468" s="14" t="s">
        <v>237</v>
      </c>
      <c r="AW468" s="14" t="s">
        <v>32</v>
      </c>
      <c r="AX468" s="14" t="s">
        <v>83</v>
      </c>
      <c r="AY468" s="263" t="s">
        <v>230</v>
      </c>
    </row>
    <row r="469" s="2" customFormat="1" ht="16.5" customHeight="1">
      <c r="A469" s="39"/>
      <c r="B469" s="40"/>
      <c r="C469" s="285" t="s">
        <v>739</v>
      </c>
      <c r="D469" s="285" t="s">
        <v>714</v>
      </c>
      <c r="E469" s="286" t="s">
        <v>740</v>
      </c>
      <c r="F469" s="287" t="s">
        <v>741</v>
      </c>
      <c r="G469" s="288" t="s">
        <v>305</v>
      </c>
      <c r="H469" s="289">
        <v>64.575000000000003</v>
      </c>
      <c r="I469" s="290"/>
      <c r="J469" s="291">
        <f>ROUND(I469*H469,2)</f>
        <v>0</v>
      </c>
      <c r="K469" s="287" t="s">
        <v>236</v>
      </c>
      <c r="L469" s="292"/>
      <c r="M469" s="293" t="s">
        <v>1</v>
      </c>
      <c r="N469" s="294" t="s">
        <v>41</v>
      </c>
      <c r="O469" s="92"/>
      <c r="P469" s="237">
        <f>O469*H469</f>
        <v>0</v>
      </c>
      <c r="Q469" s="237">
        <v>0.00084000000000000003</v>
      </c>
      <c r="R469" s="237">
        <f>Q469*H469</f>
        <v>0.054243000000000006</v>
      </c>
      <c r="S469" s="237">
        <v>0</v>
      </c>
      <c r="T469" s="238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9" t="s">
        <v>272</v>
      </c>
      <c r="AT469" s="239" t="s">
        <v>714</v>
      </c>
      <c r="AU469" s="239" t="s">
        <v>85</v>
      </c>
      <c r="AY469" s="18" t="s">
        <v>230</v>
      </c>
      <c r="BE469" s="240">
        <f>IF(N469="základní",J469,0)</f>
        <v>0</v>
      </c>
      <c r="BF469" s="240">
        <f>IF(N469="snížená",J469,0)</f>
        <v>0</v>
      </c>
      <c r="BG469" s="240">
        <f>IF(N469="zákl. přenesená",J469,0)</f>
        <v>0</v>
      </c>
      <c r="BH469" s="240">
        <f>IF(N469="sníž. přenesená",J469,0)</f>
        <v>0</v>
      </c>
      <c r="BI469" s="240">
        <f>IF(N469="nulová",J469,0)</f>
        <v>0</v>
      </c>
      <c r="BJ469" s="18" t="s">
        <v>83</v>
      </c>
      <c r="BK469" s="240">
        <f>ROUND(I469*H469,2)</f>
        <v>0</v>
      </c>
      <c r="BL469" s="18" t="s">
        <v>237</v>
      </c>
      <c r="BM469" s="239" t="s">
        <v>742</v>
      </c>
    </row>
    <row r="470" s="13" customFormat="1">
      <c r="A470" s="13"/>
      <c r="B470" s="241"/>
      <c r="C470" s="242"/>
      <c r="D470" s="243" t="s">
        <v>239</v>
      </c>
      <c r="E470" s="244" t="s">
        <v>1</v>
      </c>
      <c r="F470" s="245" t="s">
        <v>743</v>
      </c>
      <c r="G470" s="242"/>
      <c r="H470" s="246">
        <v>19.5</v>
      </c>
      <c r="I470" s="247"/>
      <c r="J470" s="242"/>
      <c r="K470" s="242"/>
      <c r="L470" s="248"/>
      <c r="M470" s="249"/>
      <c r="N470" s="250"/>
      <c r="O470" s="250"/>
      <c r="P470" s="250"/>
      <c r="Q470" s="250"/>
      <c r="R470" s="250"/>
      <c r="S470" s="250"/>
      <c r="T470" s="25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2" t="s">
        <v>239</v>
      </c>
      <c r="AU470" s="252" t="s">
        <v>85</v>
      </c>
      <c r="AV470" s="13" t="s">
        <v>85</v>
      </c>
      <c r="AW470" s="13" t="s">
        <v>32</v>
      </c>
      <c r="AX470" s="13" t="s">
        <v>76</v>
      </c>
      <c r="AY470" s="252" t="s">
        <v>230</v>
      </c>
    </row>
    <row r="471" s="13" customFormat="1">
      <c r="A471" s="13"/>
      <c r="B471" s="241"/>
      <c r="C471" s="242"/>
      <c r="D471" s="243" t="s">
        <v>239</v>
      </c>
      <c r="E471" s="244" t="s">
        <v>1</v>
      </c>
      <c r="F471" s="245" t="s">
        <v>744</v>
      </c>
      <c r="G471" s="242"/>
      <c r="H471" s="246">
        <v>42</v>
      </c>
      <c r="I471" s="247"/>
      <c r="J471" s="242"/>
      <c r="K471" s="242"/>
      <c r="L471" s="248"/>
      <c r="M471" s="249"/>
      <c r="N471" s="250"/>
      <c r="O471" s="250"/>
      <c r="P471" s="250"/>
      <c r="Q471" s="250"/>
      <c r="R471" s="250"/>
      <c r="S471" s="250"/>
      <c r="T471" s="251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2" t="s">
        <v>239</v>
      </c>
      <c r="AU471" s="252" t="s">
        <v>85</v>
      </c>
      <c r="AV471" s="13" t="s">
        <v>85</v>
      </c>
      <c r="AW471" s="13" t="s">
        <v>32</v>
      </c>
      <c r="AX471" s="13" t="s">
        <v>76</v>
      </c>
      <c r="AY471" s="252" t="s">
        <v>230</v>
      </c>
    </row>
    <row r="472" s="14" customFormat="1">
      <c r="A472" s="14"/>
      <c r="B472" s="253"/>
      <c r="C472" s="254"/>
      <c r="D472" s="243" t="s">
        <v>239</v>
      </c>
      <c r="E472" s="255" t="s">
        <v>1</v>
      </c>
      <c r="F472" s="256" t="s">
        <v>242</v>
      </c>
      <c r="G472" s="254"/>
      <c r="H472" s="257">
        <v>61.5</v>
      </c>
      <c r="I472" s="258"/>
      <c r="J472" s="254"/>
      <c r="K472" s="254"/>
      <c r="L472" s="259"/>
      <c r="M472" s="260"/>
      <c r="N472" s="261"/>
      <c r="O472" s="261"/>
      <c r="P472" s="261"/>
      <c r="Q472" s="261"/>
      <c r="R472" s="261"/>
      <c r="S472" s="261"/>
      <c r="T472" s="26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3" t="s">
        <v>239</v>
      </c>
      <c r="AU472" s="263" t="s">
        <v>85</v>
      </c>
      <c r="AV472" s="14" t="s">
        <v>237</v>
      </c>
      <c r="AW472" s="14" t="s">
        <v>32</v>
      </c>
      <c r="AX472" s="14" t="s">
        <v>83</v>
      </c>
      <c r="AY472" s="263" t="s">
        <v>230</v>
      </c>
    </row>
    <row r="473" s="13" customFormat="1">
      <c r="A473" s="13"/>
      <c r="B473" s="241"/>
      <c r="C473" s="242"/>
      <c r="D473" s="243" t="s">
        <v>239</v>
      </c>
      <c r="E473" s="242"/>
      <c r="F473" s="245" t="s">
        <v>745</v>
      </c>
      <c r="G473" s="242"/>
      <c r="H473" s="246">
        <v>64.575000000000003</v>
      </c>
      <c r="I473" s="247"/>
      <c r="J473" s="242"/>
      <c r="K473" s="242"/>
      <c r="L473" s="248"/>
      <c r="M473" s="249"/>
      <c r="N473" s="250"/>
      <c r="O473" s="250"/>
      <c r="P473" s="250"/>
      <c r="Q473" s="250"/>
      <c r="R473" s="250"/>
      <c r="S473" s="250"/>
      <c r="T473" s="25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2" t="s">
        <v>239</v>
      </c>
      <c r="AU473" s="252" t="s">
        <v>85</v>
      </c>
      <c r="AV473" s="13" t="s">
        <v>85</v>
      </c>
      <c r="AW473" s="13" t="s">
        <v>4</v>
      </c>
      <c r="AX473" s="13" t="s">
        <v>83</v>
      </c>
      <c r="AY473" s="252" t="s">
        <v>230</v>
      </c>
    </row>
    <row r="474" s="2" customFormat="1" ht="44.25" customHeight="1">
      <c r="A474" s="39"/>
      <c r="B474" s="40"/>
      <c r="C474" s="228" t="s">
        <v>746</v>
      </c>
      <c r="D474" s="228" t="s">
        <v>232</v>
      </c>
      <c r="E474" s="229" t="s">
        <v>747</v>
      </c>
      <c r="F474" s="230" t="s">
        <v>748</v>
      </c>
      <c r="G474" s="231" t="s">
        <v>305</v>
      </c>
      <c r="H474" s="232">
        <v>3.8999999999999999</v>
      </c>
      <c r="I474" s="233"/>
      <c r="J474" s="234">
        <f>ROUND(I474*H474,2)</f>
        <v>0</v>
      </c>
      <c r="K474" s="230" t="s">
        <v>236</v>
      </c>
      <c r="L474" s="45"/>
      <c r="M474" s="235" t="s">
        <v>1</v>
      </c>
      <c r="N474" s="236" t="s">
        <v>41</v>
      </c>
      <c r="O474" s="92"/>
      <c r="P474" s="237">
        <f>O474*H474</f>
        <v>0</v>
      </c>
      <c r="Q474" s="237">
        <v>0.0086</v>
      </c>
      <c r="R474" s="237">
        <f>Q474*H474</f>
        <v>0.03354</v>
      </c>
      <c r="S474" s="237">
        <v>0</v>
      </c>
      <c r="T474" s="238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9" t="s">
        <v>237</v>
      </c>
      <c r="AT474" s="239" t="s">
        <v>232</v>
      </c>
      <c r="AU474" s="239" t="s">
        <v>85</v>
      </c>
      <c r="AY474" s="18" t="s">
        <v>230</v>
      </c>
      <c r="BE474" s="240">
        <f>IF(N474="základní",J474,0)</f>
        <v>0</v>
      </c>
      <c r="BF474" s="240">
        <f>IF(N474="snížená",J474,0)</f>
        <v>0</v>
      </c>
      <c r="BG474" s="240">
        <f>IF(N474="zákl. přenesená",J474,0)</f>
        <v>0</v>
      </c>
      <c r="BH474" s="240">
        <f>IF(N474="sníž. přenesená",J474,0)</f>
        <v>0</v>
      </c>
      <c r="BI474" s="240">
        <f>IF(N474="nulová",J474,0)</f>
        <v>0</v>
      </c>
      <c r="BJ474" s="18" t="s">
        <v>83</v>
      </c>
      <c r="BK474" s="240">
        <f>ROUND(I474*H474,2)</f>
        <v>0</v>
      </c>
      <c r="BL474" s="18" t="s">
        <v>237</v>
      </c>
      <c r="BM474" s="239" t="s">
        <v>749</v>
      </c>
    </row>
    <row r="475" s="13" customFormat="1">
      <c r="A475" s="13"/>
      <c r="B475" s="241"/>
      <c r="C475" s="242"/>
      <c r="D475" s="243" t="s">
        <v>239</v>
      </c>
      <c r="E475" s="244" t="s">
        <v>1</v>
      </c>
      <c r="F475" s="245" t="s">
        <v>750</v>
      </c>
      <c r="G475" s="242"/>
      <c r="H475" s="246">
        <v>3.8999999999999999</v>
      </c>
      <c r="I475" s="247"/>
      <c r="J475" s="242"/>
      <c r="K475" s="242"/>
      <c r="L475" s="248"/>
      <c r="M475" s="249"/>
      <c r="N475" s="250"/>
      <c r="O475" s="250"/>
      <c r="P475" s="250"/>
      <c r="Q475" s="250"/>
      <c r="R475" s="250"/>
      <c r="S475" s="250"/>
      <c r="T475" s="25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2" t="s">
        <v>239</v>
      </c>
      <c r="AU475" s="252" t="s">
        <v>85</v>
      </c>
      <c r="AV475" s="13" t="s">
        <v>85</v>
      </c>
      <c r="AW475" s="13" t="s">
        <v>32</v>
      </c>
      <c r="AX475" s="13" t="s">
        <v>83</v>
      </c>
      <c r="AY475" s="252" t="s">
        <v>230</v>
      </c>
    </row>
    <row r="476" s="2" customFormat="1" ht="16.5" customHeight="1">
      <c r="A476" s="39"/>
      <c r="B476" s="40"/>
      <c r="C476" s="285" t="s">
        <v>751</v>
      </c>
      <c r="D476" s="285" t="s">
        <v>714</v>
      </c>
      <c r="E476" s="286" t="s">
        <v>752</v>
      </c>
      <c r="F476" s="287" t="s">
        <v>753</v>
      </c>
      <c r="G476" s="288" t="s">
        <v>305</v>
      </c>
      <c r="H476" s="289">
        <v>4.0949999999999998</v>
      </c>
      <c r="I476" s="290"/>
      <c r="J476" s="291">
        <f>ROUND(I476*H476,2)</f>
        <v>0</v>
      </c>
      <c r="K476" s="287" t="s">
        <v>236</v>
      </c>
      <c r="L476" s="292"/>
      <c r="M476" s="293" t="s">
        <v>1</v>
      </c>
      <c r="N476" s="294" t="s">
        <v>41</v>
      </c>
      <c r="O476" s="92"/>
      <c r="P476" s="237">
        <f>O476*H476</f>
        <v>0</v>
      </c>
      <c r="Q476" s="237">
        <v>0.0014</v>
      </c>
      <c r="R476" s="237">
        <f>Q476*H476</f>
        <v>0.0057329999999999994</v>
      </c>
      <c r="S476" s="237">
        <v>0</v>
      </c>
      <c r="T476" s="238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9" t="s">
        <v>272</v>
      </c>
      <c r="AT476" s="239" t="s">
        <v>714</v>
      </c>
      <c r="AU476" s="239" t="s">
        <v>85</v>
      </c>
      <c r="AY476" s="18" t="s">
        <v>230</v>
      </c>
      <c r="BE476" s="240">
        <f>IF(N476="základní",J476,0)</f>
        <v>0</v>
      </c>
      <c r="BF476" s="240">
        <f>IF(N476="snížená",J476,0)</f>
        <v>0</v>
      </c>
      <c r="BG476" s="240">
        <f>IF(N476="zákl. přenesená",J476,0)</f>
        <v>0</v>
      </c>
      <c r="BH476" s="240">
        <f>IF(N476="sníž. přenesená",J476,0)</f>
        <v>0</v>
      </c>
      <c r="BI476" s="240">
        <f>IF(N476="nulová",J476,0)</f>
        <v>0</v>
      </c>
      <c r="BJ476" s="18" t="s">
        <v>83</v>
      </c>
      <c r="BK476" s="240">
        <f>ROUND(I476*H476,2)</f>
        <v>0</v>
      </c>
      <c r="BL476" s="18" t="s">
        <v>237</v>
      </c>
      <c r="BM476" s="239" t="s">
        <v>754</v>
      </c>
    </row>
    <row r="477" s="13" customFormat="1">
      <c r="A477" s="13"/>
      <c r="B477" s="241"/>
      <c r="C477" s="242"/>
      <c r="D477" s="243" t="s">
        <v>239</v>
      </c>
      <c r="E477" s="242"/>
      <c r="F477" s="245" t="s">
        <v>755</v>
      </c>
      <c r="G477" s="242"/>
      <c r="H477" s="246">
        <v>4.0949999999999998</v>
      </c>
      <c r="I477" s="247"/>
      <c r="J477" s="242"/>
      <c r="K477" s="242"/>
      <c r="L477" s="248"/>
      <c r="M477" s="249"/>
      <c r="N477" s="250"/>
      <c r="O477" s="250"/>
      <c r="P477" s="250"/>
      <c r="Q477" s="250"/>
      <c r="R477" s="250"/>
      <c r="S477" s="250"/>
      <c r="T477" s="25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2" t="s">
        <v>239</v>
      </c>
      <c r="AU477" s="252" t="s">
        <v>85</v>
      </c>
      <c r="AV477" s="13" t="s">
        <v>85</v>
      </c>
      <c r="AW477" s="13" t="s">
        <v>4</v>
      </c>
      <c r="AX477" s="13" t="s">
        <v>83</v>
      </c>
      <c r="AY477" s="252" t="s">
        <v>230</v>
      </c>
    </row>
    <row r="478" s="2" customFormat="1" ht="24.15" customHeight="1">
      <c r="A478" s="39"/>
      <c r="B478" s="40"/>
      <c r="C478" s="228" t="s">
        <v>756</v>
      </c>
      <c r="D478" s="228" t="s">
        <v>232</v>
      </c>
      <c r="E478" s="229" t="s">
        <v>757</v>
      </c>
      <c r="F478" s="230" t="s">
        <v>758</v>
      </c>
      <c r="G478" s="231" t="s">
        <v>305</v>
      </c>
      <c r="H478" s="232">
        <v>57</v>
      </c>
      <c r="I478" s="233"/>
      <c r="J478" s="234">
        <f>ROUND(I478*H478,2)</f>
        <v>0</v>
      </c>
      <c r="K478" s="230" t="s">
        <v>236</v>
      </c>
      <c r="L478" s="45"/>
      <c r="M478" s="235" t="s">
        <v>1</v>
      </c>
      <c r="N478" s="236" t="s">
        <v>41</v>
      </c>
      <c r="O478" s="92"/>
      <c r="P478" s="237">
        <f>O478*H478</f>
        <v>0</v>
      </c>
      <c r="Q478" s="237">
        <v>0.0027000000000000001</v>
      </c>
      <c r="R478" s="237">
        <f>Q478*H478</f>
        <v>0.15390000000000001</v>
      </c>
      <c r="S478" s="237">
        <v>0</v>
      </c>
      <c r="T478" s="238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9" t="s">
        <v>237</v>
      </c>
      <c r="AT478" s="239" t="s">
        <v>232</v>
      </c>
      <c r="AU478" s="239" t="s">
        <v>85</v>
      </c>
      <c r="AY478" s="18" t="s">
        <v>230</v>
      </c>
      <c r="BE478" s="240">
        <f>IF(N478="základní",J478,0)</f>
        <v>0</v>
      </c>
      <c r="BF478" s="240">
        <f>IF(N478="snížená",J478,0)</f>
        <v>0</v>
      </c>
      <c r="BG478" s="240">
        <f>IF(N478="zákl. přenesená",J478,0)</f>
        <v>0</v>
      </c>
      <c r="BH478" s="240">
        <f>IF(N478="sníž. přenesená",J478,0)</f>
        <v>0</v>
      </c>
      <c r="BI478" s="240">
        <f>IF(N478="nulová",J478,0)</f>
        <v>0</v>
      </c>
      <c r="BJ478" s="18" t="s">
        <v>83</v>
      </c>
      <c r="BK478" s="240">
        <f>ROUND(I478*H478,2)</f>
        <v>0</v>
      </c>
      <c r="BL478" s="18" t="s">
        <v>237</v>
      </c>
      <c r="BM478" s="239" t="s">
        <v>759</v>
      </c>
    </row>
    <row r="479" s="13" customFormat="1">
      <c r="A479" s="13"/>
      <c r="B479" s="241"/>
      <c r="C479" s="242"/>
      <c r="D479" s="243" t="s">
        <v>239</v>
      </c>
      <c r="E479" s="244" t="s">
        <v>1</v>
      </c>
      <c r="F479" s="245" t="s">
        <v>112</v>
      </c>
      <c r="G479" s="242"/>
      <c r="H479" s="246">
        <v>23.399999999999999</v>
      </c>
      <c r="I479" s="247"/>
      <c r="J479" s="242"/>
      <c r="K479" s="242"/>
      <c r="L479" s="248"/>
      <c r="M479" s="249"/>
      <c r="N479" s="250"/>
      <c r="O479" s="250"/>
      <c r="P479" s="250"/>
      <c r="Q479" s="250"/>
      <c r="R479" s="250"/>
      <c r="S479" s="250"/>
      <c r="T479" s="25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2" t="s">
        <v>239</v>
      </c>
      <c r="AU479" s="252" t="s">
        <v>85</v>
      </c>
      <c r="AV479" s="13" t="s">
        <v>85</v>
      </c>
      <c r="AW479" s="13" t="s">
        <v>32</v>
      </c>
      <c r="AX479" s="13" t="s">
        <v>76</v>
      </c>
      <c r="AY479" s="252" t="s">
        <v>230</v>
      </c>
    </row>
    <row r="480" s="13" customFormat="1">
      <c r="A480" s="13"/>
      <c r="B480" s="241"/>
      <c r="C480" s="242"/>
      <c r="D480" s="243" t="s">
        <v>239</v>
      </c>
      <c r="E480" s="244" t="s">
        <v>1</v>
      </c>
      <c r="F480" s="245" t="s">
        <v>760</v>
      </c>
      <c r="G480" s="242"/>
      <c r="H480" s="246">
        <v>33.600000000000001</v>
      </c>
      <c r="I480" s="247"/>
      <c r="J480" s="242"/>
      <c r="K480" s="242"/>
      <c r="L480" s="248"/>
      <c r="M480" s="249"/>
      <c r="N480" s="250"/>
      <c r="O480" s="250"/>
      <c r="P480" s="250"/>
      <c r="Q480" s="250"/>
      <c r="R480" s="250"/>
      <c r="S480" s="250"/>
      <c r="T480" s="25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2" t="s">
        <v>239</v>
      </c>
      <c r="AU480" s="252" t="s">
        <v>85</v>
      </c>
      <c r="AV480" s="13" t="s">
        <v>85</v>
      </c>
      <c r="AW480" s="13" t="s">
        <v>32</v>
      </c>
      <c r="AX480" s="13" t="s">
        <v>76</v>
      </c>
      <c r="AY480" s="252" t="s">
        <v>230</v>
      </c>
    </row>
    <row r="481" s="14" customFormat="1">
      <c r="A481" s="14"/>
      <c r="B481" s="253"/>
      <c r="C481" s="254"/>
      <c r="D481" s="243" t="s">
        <v>239</v>
      </c>
      <c r="E481" s="255" t="s">
        <v>1</v>
      </c>
      <c r="F481" s="256" t="s">
        <v>242</v>
      </c>
      <c r="G481" s="254"/>
      <c r="H481" s="257">
        <v>57</v>
      </c>
      <c r="I481" s="258"/>
      <c r="J481" s="254"/>
      <c r="K481" s="254"/>
      <c r="L481" s="259"/>
      <c r="M481" s="260"/>
      <c r="N481" s="261"/>
      <c r="O481" s="261"/>
      <c r="P481" s="261"/>
      <c r="Q481" s="261"/>
      <c r="R481" s="261"/>
      <c r="S481" s="261"/>
      <c r="T481" s="26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3" t="s">
        <v>239</v>
      </c>
      <c r="AU481" s="263" t="s">
        <v>85</v>
      </c>
      <c r="AV481" s="14" t="s">
        <v>237</v>
      </c>
      <c r="AW481" s="14" t="s">
        <v>32</v>
      </c>
      <c r="AX481" s="14" t="s">
        <v>83</v>
      </c>
      <c r="AY481" s="263" t="s">
        <v>230</v>
      </c>
    </row>
    <row r="482" s="2" customFormat="1" ht="16.5" customHeight="1">
      <c r="A482" s="39"/>
      <c r="B482" s="40"/>
      <c r="C482" s="228" t="s">
        <v>761</v>
      </c>
      <c r="D482" s="228" t="s">
        <v>232</v>
      </c>
      <c r="E482" s="229" t="s">
        <v>762</v>
      </c>
      <c r="F482" s="230" t="s">
        <v>763</v>
      </c>
      <c r="G482" s="231" t="s">
        <v>305</v>
      </c>
      <c r="H482" s="232">
        <v>712.79899999999998</v>
      </c>
      <c r="I482" s="233"/>
      <c r="J482" s="234">
        <f>ROUND(I482*H482,2)</f>
        <v>0</v>
      </c>
      <c r="K482" s="230" t="s">
        <v>236</v>
      </c>
      <c r="L482" s="45"/>
      <c r="M482" s="235" t="s">
        <v>1</v>
      </c>
      <c r="N482" s="236" t="s">
        <v>41</v>
      </c>
      <c r="O482" s="92"/>
      <c r="P482" s="237">
        <f>O482*H482</f>
        <v>0</v>
      </c>
      <c r="Q482" s="237">
        <v>0.00025999999999999998</v>
      </c>
      <c r="R482" s="237">
        <f>Q482*H482</f>
        <v>0.18532773999999999</v>
      </c>
      <c r="S482" s="237">
        <v>0</v>
      </c>
      <c r="T482" s="238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9" t="s">
        <v>237</v>
      </c>
      <c r="AT482" s="239" t="s">
        <v>232</v>
      </c>
      <c r="AU482" s="239" t="s">
        <v>85</v>
      </c>
      <c r="AY482" s="18" t="s">
        <v>230</v>
      </c>
      <c r="BE482" s="240">
        <f>IF(N482="základní",J482,0)</f>
        <v>0</v>
      </c>
      <c r="BF482" s="240">
        <f>IF(N482="snížená",J482,0)</f>
        <v>0</v>
      </c>
      <c r="BG482" s="240">
        <f>IF(N482="zákl. přenesená",J482,0)</f>
        <v>0</v>
      </c>
      <c r="BH482" s="240">
        <f>IF(N482="sníž. přenesená",J482,0)</f>
        <v>0</v>
      </c>
      <c r="BI482" s="240">
        <f>IF(N482="nulová",J482,0)</f>
        <v>0</v>
      </c>
      <c r="BJ482" s="18" t="s">
        <v>83</v>
      </c>
      <c r="BK482" s="240">
        <f>ROUND(I482*H482,2)</f>
        <v>0</v>
      </c>
      <c r="BL482" s="18" t="s">
        <v>237</v>
      </c>
      <c r="BM482" s="239" t="s">
        <v>764</v>
      </c>
    </row>
    <row r="483" s="13" customFormat="1">
      <c r="A483" s="13"/>
      <c r="B483" s="241"/>
      <c r="C483" s="242"/>
      <c r="D483" s="243" t="s">
        <v>239</v>
      </c>
      <c r="E483" s="244" t="s">
        <v>1</v>
      </c>
      <c r="F483" s="245" t="s">
        <v>765</v>
      </c>
      <c r="G483" s="242"/>
      <c r="H483" s="246">
        <v>712.79899999999998</v>
      </c>
      <c r="I483" s="247"/>
      <c r="J483" s="242"/>
      <c r="K483" s="242"/>
      <c r="L483" s="248"/>
      <c r="M483" s="249"/>
      <c r="N483" s="250"/>
      <c r="O483" s="250"/>
      <c r="P483" s="250"/>
      <c r="Q483" s="250"/>
      <c r="R483" s="250"/>
      <c r="S483" s="250"/>
      <c r="T483" s="25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2" t="s">
        <v>239</v>
      </c>
      <c r="AU483" s="252" t="s">
        <v>85</v>
      </c>
      <c r="AV483" s="13" t="s">
        <v>85</v>
      </c>
      <c r="AW483" s="13" t="s">
        <v>32</v>
      </c>
      <c r="AX483" s="13" t="s">
        <v>83</v>
      </c>
      <c r="AY483" s="252" t="s">
        <v>230</v>
      </c>
    </row>
    <row r="484" s="2" customFormat="1" ht="24.15" customHeight="1">
      <c r="A484" s="39"/>
      <c r="B484" s="40"/>
      <c r="C484" s="228" t="s">
        <v>766</v>
      </c>
      <c r="D484" s="228" t="s">
        <v>232</v>
      </c>
      <c r="E484" s="229" t="s">
        <v>767</v>
      </c>
      <c r="F484" s="230" t="s">
        <v>768</v>
      </c>
      <c r="G484" s="231" t="s">
        <v>305</v>
      </c>
      <c r="H484" s="232">
        <v>78.117000000000004</v>
      </c>
      <c r="I484" s="233"/>
      <c r="J484" s="234">
        <f>ROUND(I484*H484,2)</f>
        <v>0</v>
      </c>
      <c r="K484" s="230" t="s">
        <v>236</v>
      </c>
      <c r="L484" s="45"/>
      <c r="M484" s="235" t="s">
        <v>1</v>
      </c>
      <c r="N484" s="236" t="s">
        <v>41</v>
      </c>
      <c r="O484" s="92"/>
      <c r="P484" s="237">
        <f>O484*H484</f>
        <v>0</v>
      </c>
      <c r="Q484" s="237">
        <v>0.027300000000000001</v>
      </c>
      <c r="R484" s="237">
        <f>Q484*H484</f>
        <v>2.1325941000000004</v>
      </c>
      <c r="S484" s="237">
        <v>0</v>
      </c>
      <c r="T484" s="238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9" t="s">
        <v>237</v>
      </c>
      <c r="AT484" s="239" t="s">
        <v>232</v>
      </c>
      <c r="AU484" s="239" t="s">
        <v>85</v>
      </c>
      <c r="AY484" s="18" t="s">
        <v>230</v>
      </c>
      <c r="BE484" s="240">
        <f>IF(N484="základní",J484,0)</f>
        <v>0</v>
      </c>
      <c r="BF484" s="240">
        <f>IF(N484="snížená",J484,0)</f>
        <v>0</v>
      </c>
      <c r="BG484" s="240">
        <f>IF(N484="zákl. přenesená",J484,0)</f>
        <v>0</v>
      </c>
      <c r="BH484" s="240">
        <f>IF(N484="sníž. přenesená",J484,0)</f>
        <v>0</v>
      </c>
      <c r="BI484" s="240">
        <f>IF(N484="nulová",J484,0)</f>
        <v>0</v>
      </c>
      <c r="BJ484" s="18" t="s">
        <v>83</v>
      </c>
      <c r="BK484" s="240">
        <f>ROUND(I484*H484,2)</f>
        <v>0</v>
      </c>
      <c r="BL484" s="18" t="s">
        <v>237</v>
      </c>
      <c r="BM484" s="239" t="s">
        <v>769</v>
      </c>
    </row>
    <row r="485" s="15" customFormat="1">
      <c r="A485" s="15"/>
      <c r="B485" s="264"/>
      <c r="C485" s="265"/>
      <c r="D485" s="243" t="s">
        <v>239</v>
      </c>
      <c r="E485" s="266" t="s">
        <v>1</v>
      </c>
      <c r="F485" s="267" t="s">
        <v>770</v>
      </c>
      <c r="G485" s="265"/>
      <c r="H485" s="266" t="s">
        <v>1</v>
      </c>
      <c r="I485" s="268"/>
      <c r="J485" s="265"/>
      <c r="K485" s="265"/>
      <c r="L485" s="269"/>
      <c r="M485" s="270"/>
      <c r="N485" s="271"/>
      <c r="O485" s="271"/>
      <c r="P485" s="271"/>
      <c r="Q485" s="271"/>
      <c r="R485" s="271"/>
      <c r="S485" s="271"/>
      <c r="T485" s="272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3" t="s">
        <v>239</v>
      </c>
      <c r="AU485" s="273" t="s">
        <v>85</v>
      </c>
      <c r="AV485" s="15" t="s">
        <v>83</v>
      </c>
      <c r="AW485" s="15" t="s">
        <v>32</v>
      </c>
      <c r="AX485" s="15" t="s">
        <v>76</v>
      </c>
      <c r="AY485" s="273" t="s">
        <v>230</v>
      </c>
    </row>
    <row r="486" s="13" customFormat="1">
      <c r="A486" s="13"/>
      <c r="B486" s="241"/>
      <c r="C486" s="242"/>
      <c r="D486" s="243" t="s">
        <v>239</v>
      </c>
      <c r="E486" s="244" t="s">
        <v>1</v>
      </c>
      <c r="F486" s="245" t="s">
        <v>771</v>
      </c>
      <c r="G486" s="242"/>
      <c r="H486" s="246">
        <v>10.109999999999999</v>
      </c>
      <c r="I486" s="247"/>
      <c r="J486" s="242"/>
      <c r="K486" s="242"/>
      <c r="L486" s="248"/>
      <c r="M486" s="249"/>
      <c r="N486" s="250"/>
      <c r="O486" s="250"/>
      <c r="P486" s="250"/>
      <c r="Q486" s="250"/>
      <c r="R486" s="250"/>
      <c r="S486" s="250"/>
      <c r="T486" s="25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2" t="s">
        <v>239</v>
      </c>
      <c r="AU486" s="252" t="s">
        <v>85</v>
      </c>
      <c r="AV486" s="13" t="s">
        <v>85</v>
      </c>
      <c r="AW486" s="13" t="s">
        <v>32</v>
      </c>
      <c r="AX486" s="13" t="s">
        <v>76</v>
      </c>
      <c r="AY486" s="252" t="s">
        <v>230</v>
      </c>
    </row>
    <row r="487" s="13" customFormat="1">
      <c r="A487" s="13"/>
      <c r="B487" s="241"/>
      <c r="C487" s="242"/>
      <c r="D487" s="243" t="s">
        <v>239</v>
      </c>
      <c r="E487" s="244" t="s">
        <v>1</v>
      </c>
      <c r="F487" s="245" t="s">
        <v>772</v>
      </c>
      <c r="G487" s="242"/>
      <c r="H487" s="246">
        <v>10.77</v>
      </c>
      <c r="I487" s="247"/>
      <c r="J487" s="242"/>
      <c r="K487" s="242"/>
      <c r="L487" s="248"/>
      <c r="M487" s="249"/>
      <c r="N487" s="250"/>
      <c r="O487" s="250"/>
      <c r="P487" s="250"/>
      <c r="Q487" s="250"/>
      <c r="R487" s="250"/>
      <c r="S487" s="250"/>
      <c r="T487" s="25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2" t="s">
        <v>239</v>
      </c>
      <c r="AU487" s="252" t="s">
        <v>85</v>
      </c>
      <c r="AV487" s="13" t="s">
        <v>85</v>
      </c>
      <c r="AW487" s="13" t="s">
        <v>32</v>
      </c>
      <c r="AX487" s="13" t="s">
        <v>76</v>
      </c>
      <c r="AY487" s="252" t="s">
        <v>230</v>
      </c>
    </row>
    <row r="488" s="13" customFormat="1">
      <c r="A488" s="13"/>
      <c r="B488" s="241"/>
      <c r="C488" s="242"/>
      <c r="D488" s="243" t="s">
        <v>239</v>
      </c>
      <c r="E488" s="244" t="s">
        <v>1</v>
      </c>
      <c r="F488" s="245" t="s">
        <v>773</v>
      </c>
      <c r="G488" s="242"/>
      <c r="H488" s="246">
        <v>0.65000000000000002</v>
      </c>
      <c r="I488" s="247"/>
      <c r="J488" s="242"/>
      <c r="K488" s="242"/>
      <c r="L488" s="248"/>
      <c r="M488" s="249"/>
      <c r="N488" s="250"/>
      <c r="O488" s="250"/>
      <c r="P488" s="250"/>
      <c r="Q488" s="250"/>
      <c r="R488" s="250"/>
      <c r="S488" s="250"/>
      <c r="T488" s="25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2" t="s">
        <v>239</v>
      </c>
      <c r="AU488" s="252" t="s">
        <v>85</v>
      </c>
      <c r="AV488" s="13" t="s">
        <v>85</v>
      </c>
      <c r="AW488" s="13" t="s">
        <v>32</v>
      </c>
      <c r="AX488" s="13" t="s">
        <v>76</v>
      </c>
      <c r="AY488" s="252" t="s">
        <v>230</v>
      </c>
    </row>
    <row r="489" s="13" customFormat="1">
      <c r="A489" s="13"/>
      <c r="B489" s="241"/>
      <c r="C489" s="242"/>
      <c r="D489" s="243" t="s">
        <v>239</v>
      </c>
      <c r="E489" s="244" t="s">
        <v>1</v>
      </c>
      <c r="F489" s="245" t="s">
        <v>774</v>
      </c>
      <c r="G489" s="242"/>
      <c r="H489" s="246">
        <v>10.75</v>
      </c>
      <c r="I489" s="247"/>
      <c r="J489" s="242"/>
      <c r="K489" s="242"/>
      <c r="L489" s="248"/>
      <c r="M489" s="249"/>
      <c r="N489" s="250"/>
      <c r="O489" s="250"/>
      <c r="P489" s="250"/>
      <c r="Q489" s="250"/>
      <c r="R489" s="250"/>
      <c r="S489" s="250"/>
      <c r="T489" s="25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2" t="s">
        <v>239</v>
      </c>
      <c r="AU489" s="252" t="s">
        <v>85</v>
      </c>
      <c r="AV489" s="13" t="s">
        <v>85</v>
      </c>
      <c r="AW489" s="13" t="s">
        <v>32</v>
      </c>
      <c r="AX489" s="13" t="s">
        <v>76</v>
      </c>
      <c r="AY489" s="252" t="s">
        <v>230</v>
      </c>
    </row>
    <row r="490" s="16" customFormat="1">
      <c r="A490" s="16"/>
      <c r="B490" s="274"/>
      <c r="C490" s="275"/>
      <c r="D490" s="243" t="s">
        <v>239</v>
      </c>
      <c r="E490" s="276" t="s">
        <v>1</v>
      </c>
      <c r="F490" s="277" t="s">
        <v>494</v>
      </c>
      <c r="G490" s="275"/>
      <c r="H490" s="278">
        <v>32.280000000000001</v>
      </c>
      <c r="I490" s="279"/>
      <c r="J490" s="275"/>
      <c r="K490" s="275"/>
      <c r="L490" s="280"/>
      <c r="M490" s="281"/>
      <c r="N490" s="282"/>
      <c r="O490" s="282"/>
      <c r="P490" s="282"/>
      <c r="Q490" s="282"/>
      <c r="R490" s="282"/>
      <c r="S490" s="282"/>
      <c r="T490" s="283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T490" s="284" t="s">
        <v>239</v>
      </c>
      <c r="AU490" s="284" t="s">
        <v>85</v>
      </c>
      <c r="AV490" s="16" t="s">
        <v>249</v>
      </c>
      <c r="AW490" s="16" t="s">
        <v>32</v>
      </c>
      <c r="AX490" s="16" t="s">
        <v>76</v>
      </c>
      <c r="AY490" s="284" t="s">
        <v>230</v>
      </c>
    </row>
    <row r="491" s="13" customFormat="1">
      <c r="A491" s="13"/>
      <c r="B491" s="241"/>
      <c r="C491" s="242"/>
      <c r="D491" s="243" t="s">
        <v>239</v>
      </c>
      <c r="E491" s="244" t="s">
        <v>1</v>
      </c>
      <c r="F491" s="245" t="s">
        <v>775</v>
      </c>
      <c r="G491" s="242"/>
      <c r="H491" s="246">
        <v>45.837000000000003</v>
      </c>
      <c r="I491" s="247"/>
      <c r="J491" s="242"/>
      <c r="K491" s="242"/>
      <c r="L491" s="248"/>
      <c r="M491" s="249"/>
      <c r="N491" s="250"/>
      <c r="O491" s="250"/>
      <c r="P491" s="250"/>
      <c r="Q491" s="250"/>
      <c r="R491" s="250"/>
      <c r="S491" s="250"/>
      <c r="T491" s="25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2" t="s">
        <v>239</v>
      </c>
      <c r="AU491" s="252" t="s">
        <v>85</v>
      </c>
      <c r="AV491" s="13" t="s">
        <v>85</v>
      </c>
      <c r="AW491" s="13" t="s">
        <v>32</v>
      </c>
      <c r="AX491" s="13" t="s">
        <v>76</v>
      </c>
      <c r="AY491" s="252" t="s">
        <v>230</v>
      </c>
    </row>
    <row r="492" s="14" customFormat="1">
      <c r="A492" s="14"/>
      <c r="B492" s="253"/>
      <c r="C492" s="254"/>
      <c r="D492" s="243" t="s">
        <v>239</v>
      </c>
      <c r="E492" s="255" t="s">
        <v>1</v>
      </c>
      <c r="F492" s="256" t="s">
        <v>242</v>
      </c>
      <c r="G492" s="254"/>
      <c r="H492" s="257">
        <v>78.117000000000004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3" t="s">
        <v>239</v>
      </c>
      <c r="AU492" s="263" t="s">
        <v>85</v>
      </c>
      <c r="AV492" s="14" t="s">
        <v>237</v>
      </c>
      <c r="AW492" s="14" t="s">
        <v>32</v>
      </c>
      <c r="AX492" s="14" t="s">
        <v>83</v>
      </c>
      <c r="AY492" s="263" t="s">
        <v>230</v>
      </c>
    </row>
    <row r="493" s="2" customFormat="1" ht="24.15" customHeight="1">
      <c r="A493" s="39"/>
      <c r="B493" s="40"/>
      <c r="C493" s="228" t="s">
        <v>776</v>
      </c>
      <c r="D493" s="228" t="s">
        <v>232</v>
      </c>
      <c r="E493" s="229" t="s">
        <v>777</v>
      </c>
      <c r="F493" s="230" t="s">
        <v>778</v>
      </c>
      <c r="G493" s="231" t="s">
        <v>305</v>
      </c>
      <c r="H493" s="232">
        <v>78.117000000000004</v>
      </c>
      <c r="I493" s="233"/>
      <c r="J493" s="234">
        <f>ROUND(I493*H493,2)</f>
        <v>0</v>
      </c>
      <c r="K493" s="230" t="s">
        <v>236</v>
      </c>
      <c r="L493" s="45"/>
      <c r="M493" s="235" t="s">
        <v>1</v>
      </c>
      <c r="N493" s="236" t="s">
        <v>41</v>
      </c>
      <c r="O493" s="92"/>
      <c r="P493" s="237">
        <f>O493*H493</f>
        <v>0</v>
      </c>
      <c r="Q493" s="237">
        <v>0.010500000000000001</v>
      </c>
      <c r="R493" s="237">
        <f>Q493*H493</f>
        <v>0.82022850000000014</v>
      </c>
      <c r="S493" s="237">
        <v>0</v>
      </c>
      <c r="T493" s="238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9" t="s">
        <v>237</v>
      </c>
      <c r="AT493" s="239" t="s">
        <v>232</v>
      </c>
      <c r="AU493" s="239" t="s">
        <v>85</v>
      </c>
      <c r="AY493" s="18" t="s">
        <v>230</v>
      </c>
      <c r="BE493" s="240">
        <f>IF(N493="základní",J493,0)</f>
        <v>0</v>
      </c>
      <c r="BF493" s="240">
        <f>IF(N493="snížená",J493,0)</f>
        <v>0</v>
      </c>
      <c r="BG493" s="240">
        <f>IF(N493="zákl. přenesená",J493,0)</f>
        <v>0</v>
      </c>
      <c r="BH493" s="240">
        <f>IF(N493="sníž. přenesená",J493,0)</f>
        <v>0</v>
      </c>
      <c r="BI493" s="240">
        <f>IF(N493="nulová",J493,0)</f>
        <v>0</v>
      </c>
      <c r="BJ493" s="18" t="s">
        <v>83</v>
      </c>
      <c r="BK493" s="240">
        <f>ROUND(I493*H493,2)</f>
        <v>0</v>
      </c>
      <c r="BL493" s="18" t="s">
        <v>237</v>
      </c>
      <c r="BM493" s="239" t="s">
        <v>779</v>
      </c>
    </row>
    <row r="494" s="2" customFormat="1" ht="24.15" customHeight="1">
      <c r="A494" s="39"/>
      <c r="B494" s="40"/>
      <c r="C494" s="228" t="s">
        <v>780</v>
      </c>
      <c r="D494" s="228" t="s">
        <v>232</v>
      </c>
      <c r="E494" s="229" t="s">
        <v>781</v>
      </c>
      <c r="F494" s="230" t="s">
        <v>782</v>
      </c>
      <c r="G494" s="231" t="s">
        <v>305</v>
      </c>
      <c r="H494" s="232">
        <v>124.3</v>
      </c>
      <c r="I494" s="233"/>
      <c r="J494" s="234">
        <f>ROUND(I494*H494,2)</f>
        <v>0</v>
      </c>
      <c r="K494" s="230" t="s">
        <v>236</v>
      </c>
      <c r="L494" s="45"/>
      <c r="M494" s="235" t="s">
        <v>1</v>
      </c>
      <c r="N494" s="236" t="s">
        <v>41</v>
      </c>
      <c r="O494" s="92"/>
      <c r="P494" s="237">
        <f>O494*H494</f>
        <v>0</v>
      </c>
      <c r="Q494" s="237">
        <v>0.00022000000000000001</v>
      </c>
      <c r="R494" s="237">
        <f>Q494*H494</f>
        <v>0.027345999999999999</v>
      </c>
      <c r="S494" s="237">
        <v>0</v>
      </c>
      <c r="T494" s="238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9" t="s">
        <v>237</v>
      </c>
      <c r="AT494" s="239" t="s">
        <v>232</v>
      </c>
      <c r="AU494" s="239" t="s">
        <v>85</v>
      </c>
      <c r="AY494" s="18" t="s">
        <v>230</v>
      </c>
      <c r="BE494" s="240">
        <f>IF(N494="základní",J494,0)</f>
        <v>0</v>
      </c>
      <c r="BF494" s="240">
        <f>IF(N494="snížená",J494,0)</f>
        <v>0</v>
      </c>
      <c r="BG494" s="240">
        <f>IF(N494="zákl. přenesená",J494,0)</f>
        <v>0</v>
      </c>
      <c r="BH494" s="240">
        <f>IF(N494="sníž. přenesená",J494,0)</f>
        <v>0</v>
      </c>
      <c r="BI494" s="240">
        <f>IF(N494="nulová",J494,0)</f>
        <v>0</v>
      </c>
      <c r="BJ494" s="18" t="s">
        <v>83</v>
      </c>
      <c r="BK494" s="240">
        <f>ROUND(I494*H494,2)</f>
        <v>0</v>
      </c>
      <c r="BL494" s="18" t="s">
        <v>237</v>
      </c>
      <c r="BM494" s="239" t="s">
        <v>783</v>
      </c>
    </row>
    <row r="495" s="2" customFormat="1" ht="24.15" customHeight="1">
      <c r="A495" s="39"/>
      <c r="B495" s="40"/>
      <c r="C495" s="228" t="s">
        <v>784</v>
      </c>
      <c r="D495" s="228" t="s">
        <v>232</v>
      </c>
      <c r="E495" s="229" t="s">
        <v>785</v>
      </c>
      <c r="F495" s="230" t="s">
        <v>786</v>
      </c>
      <c r="G495" s="231" t="s">
        <v>305</v>
      </c>
      <c r="H495" s="232">
        <v>684.14800000000002</v>
      </c>
      <c r="I495" s="233"/>
      <c r="J495" s="234">
        <f>ROUND(I495*H495,2)</f>
        <v>0</v>
      </c>
      <c r="K495" s="230" t="s">
        <v>236</v>
      </c>
      <c r="L495" s="45"/>
      <c r="M495" s="235" t="s">
        <v>1</v>
      </c>
      <c r="N495" s="236" t="s">
        <v>41</v>
      </c>
      <c r="O495" s="92"/>
      <c r="P495" s="237">
        <f>O495*H495</f>
        <v>0</v>
      </c>
      <c r="Q495" s="237">
        <v>0.00013999999999999999</v>
      </c>
      <c r="R495" s="237">
        <f>Q495*H495</f>
        <v>0.09578072</v>
      </c>
      <c r="S495" s="237">
        <v>0</v>
      </c>
      <c r="T495" s="238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9" t="s">
        <v>237</v>
      </c>
      <c r="AT495" s="239" t="s">
        <v>232</v>
      </c>
      <c r="AU495" s="239" t="s">
        <v>85</v>
      </c>
      <c r="AY495" s="18" t="s">
        <v>230</v>
      </c>
      <c r="BE495" s="240">
        <f>IF(N495="základní",J495,0)</f>
        <v>0</v>
      </c>
      <c r="BF495" s="240">
        <f>IF(N495="snížená",J495,0)</f>
        <v>0</v>
      </c>
      <c r="BG495" s="240">
        <f>IF(N495="zákl. přenesená",J495,0)</f>
        <v>0</v>
      </c>
      <c r="BH495" s="240">
        <f>IF(N495="sníž. přenesená",J495,0)</f>
        <v>0</v>
      </c>
      <c r="BI495" s="240">
        <f>IF(N495="nulová",J495,0)</f>
        <v>0</v>
      </c>
      <c r="BJ495" s="18" t="s">
        <v>83</v>
      </c>
      <c r="BK495" s="240">
        <f>ROUND(I495*H495,2)</f>
        <v>0</v>
      </c>
      <c r="BL495" s="18" t="s">
        <v>237</v>
      </c>
      <c r="BM495" s="239" t="s">
        <v>787</v>
      </c>
    </row>
    <row r="496" s="2" customFormat="1" ht="37.8" customHeight="1">
      <c r="A496" s="39"/>
      <c r="B496" s="40"/>
      <c r="C496" s="228" t="s">
        <v>788</v>
      </c>
      <c r="D496" s="228" t="s">
        <v>232</v>
      </c>
      <c r="E496" s="229" t="s">
        <v>789</v>
      </c>
      <c r="F496" s="230" t="s">
        <v>790</v>
      </c>
      <c r="G496" s="231" t="s">
        <v>305</v>
      </c>
      <c r="H496" s="232">
        <v>25.199999999999999</v>
      </c>
      <c r="I496" s="233"/>
      <c r="J496" s="234">
        <f>ROUND(I496*H496,2)</f>
        <v>0</v>
      </c>
      <c r="K496" s="230" t="s">
        <v>236</v>
      </c>
      <c r="L496" s="45"/>
      <c r="M496" s="235" t="s">
        <v>1</v>
      </c>
      <c r="N496" s="236" t="s">
        <v>41</v>
      </c>
      <c r="O496" s="92"/>
      <c r="P496" s="237">
        <f>O496*H496</f>
        <v>0</v>
      </c>
      <c r="Q496" s="237">
        <v>0.0083499999999999998</v>
      </c>
      <c r="R496" s="237">
        <f>Q496*H496</f>
        <v>0.21042</v>
      </c>
      <c r="S496" s="237">
        <v>0</v>
      </c>
      <c r="T496" s="238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9" t="s">
        <v>237</v>
      </c>
      <c r="AT496" s="239" t="s">
        <v>232</v>
      </c>
      <c r="AU496" s="239" t="s">
        <v>85</v>
      </c>
      <c r="AY496" s="18" t="s">
        <v>230</v>
      </c>
      <c r="BE496" s="240">
        <f>IF(N496="základní",J496,0)</f>
        <v>0</v>
      </c>
      <c r="BF496" s="240">
        <f>IF(N496="snížená",J496,0)</f>
        <v>0</v>
      </c>
      <c r="BG496" s="240">
        <f>IF(N496="zákl. přenesená",J496,0)</f>
        <v>0</v>
      </c>
      <c r="BH496" s="240">
        <f>IF(N496="sníž. přenesená",J496,0)</f>
        <v>0</v>
      </c>
      <c r="BI496" s="240">
        <f>IF(N496="nulová",J496,0)</f>
        <v>0</v>
      </c>
      <c r="BJ496" s="18" t="s">
        <v>83</v>
      </c>
      <c r="BK496" s="240">
        <f>ROUND(I496*H496,2)</f>
        <v>0</v>
      </c>
      <c r="BL496" s="18" t="s">
        <v>237</v>
      </c>
      <c r="BM496" s="239" t="s">
        <v>791</v>
      </c>
    </row>
    <row r="497" s="13" customFormat="1">
      <c r="A497" s="13"/>
      <c r="B497" s="241"/>
      <c r="C497" s="242"/>
      <c r="D497" s="243" t="s">
        <v>239</v>
      </c>
      <c r="E497" s="244" t="s">
        <v>1</v>
      </c>
      <c r="F497" s="245" t="s">
        <v>792</v>
      </c>
      <c r="G497" s="242"/>
      <c r="H497" s="246">
        <v>25.199999999999999</v>
      </c>
      <c r="I497" s="247"/>
      <c r="J497" s="242"/>
      <c r="K497" s="242"/>
      <c r="L497" s="248"/>
      <c r="M497" s="249"/>
      <c r="N497" s="250"/>
      <c r="O497" s="250"/>
      <c r="P497" s="250"/>
      <c r="Q497" s="250"/>
      <c r="R497" s="250"/>
      <c r="S497" s="250"/>
      <c r="T497" s="25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2" t="s">
        <v>239</v>
      </c>
      <c r="AU497" s="252" t="s">
        <v>85</v>
      </c>
      <c r="AV497" s="13" t="s">
        <v>85</v>
      </c>
      <c r="AW497" s="13" t="s">
        <v>32</v>
      </c>
      <c r="AX497" s="13" t="s">
        <v>83</v>
      </c>
      <c r="AY497" s="252" t="s">
        <v>230</v>
      </c>
    </row>
    <row r="498" s="2" customFormat="1" ht="16.5" customHeight="1">
      <c r="A498" s="39"/>
      <c r="B498" s="40"/>
      <c r="C498" s="285" t="s">
        <v>793</v>
      </c>
      <c r="D498" s="285" t="s">
        <v>714</v>
      </c>
      <c r="E498" s="286" t="s">
        <v>794</v>
      </c>
      <c r="F498" s="287" t="s">
        <v>795</v>
      </c>
      <c r="G498" s="288" t="s">
        <v>305</v>
      </c>
      <c r="H498" s="289">
        <v>26.460000000000001</v>
      </c>
      <c r="I498" s="290"/>
      <c r="J498" s="291">
        <f>ROUND(I498*H498,2)</f>
        <v>0</v>
      </c>
      <c r="K498" s="287" t="s">
        <v>236</v>
      </c>
      <c r="L498" s="292"/>
      <c r="M498" s="293" t="s">
        <v>1</v>
      </c>
      <c r="N498" s="294" t="s">
        <v>41</v>
      </c>
      <c r="O498" s="92"/>
      <c r="P498" s="237">
        <f>O498*H498</f>
        <v>0</v>
      </c>
      <c r="Q498" s="237">
        <v>0.00055999999999999995</v>
      </c>
      <c r="R498" s="237">
        <f>Q498*H498</f>
        <v>0.014817599999999999</v>
      </c>
      <c r="S498" s="237">
        <v>0</v>
      </c>
      <c r="T498" s="238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9" t="s">
        <v>272</v>
      </c>
      <c r="AT498" s="239" t="s">
        <v>714</v>
      </c>
      <c r="AU498" s="239" t="s">
        <v>85</v>
      </c>
      <c r="AY498" s="18" t="s">
        <v>230</v>
      </c>
      <c r="BE498" s="240">
        <f>IF(N498="základní",J498,0)</f>
        <v>0</v>
      </c>
      <c r="BF498" s="240">
        <f>IF(N498="snížená",J498,0)</f>
        <v>0</v>
      </c>
      <c r="BG498" s="240">
        <f>IF(N498="zákl. přenesená",J498,0)</f>
        <v>0</v>
      </c>
      <c r="BH498" s="240">
        <f>IF(N498="sníž. přenesená",J498,0)</f>
        <v>0</v>
      </c>
      <c r="BI498" s="240">
        <f>IF(N498="nulová",J498,0)</f>
        <v>0</v>
      </c>
      <c r="BJ498" s="18" t="s">
        <v>83</v>
      </c>
      <c r="BK498" s="240">
        <f>ROUND(I498*H498,2)</f>
        <v>0</v>
      </c>
      <c r="BL498" s="18" t="s">
        <v>237</v>
      </c>
      <c r="BM498" s="239" t="s">
        <v>796</v>
      </c>
    </row>
    <row r="499" s="13" customFormat="1">
      <c r="A499" s="13"/>
      <c r="B499" s="241"/>
      <c r="C499" s="242"/>
      <c r="D499" s="243" t="s">
        <v>239</v>
      </c>
      <c r="E499" s="242"/>
      <c r="F499" s="245" t="s">
        <v>797</v>
      </c>
      <c r="G499" s="242"/>
      <c r="H499" s="246">
        <v>26.460000000000001</v>
      </c>
      <c r="I499" s="247"/>
      <c r="J499" s="242"/>
      <c r="K499" s="242"/>
      <c r="L499" s="248"/>
      <c r="M499" s="249"/>
      <c r="N499" s="250"/>
      <c r="O499" s="250"/>
      <c r="P499" s="250"/>
      <c r="Q499" s="250"/>
      <c r="R499" s="250"/>
      <c r="S499" s="250"/>
      <c r="T499" s="25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2" t="s">
        <v>239</v>
      </c>
      <c r="AU499" s="252" t="s">
        <v>85</v>
      </c>
      <c r="AV499" s="13" t="s">
        <v>85</v>
      </c>
      <c r="AW499" s="13" t="s">
        <v>4</v>
      </c>
      <c r="AX499" s="13" t="s">
        <v>83</v>
      </c>
      <c r="AY499" s="252" t="s">
        <v>230</v>
      </c>
    </row>
    <row r="500" s="2" customFormat="1" ht="44.25" customHeight="1">
      <c r="A500" s="39"/>
      <c r="B500" s="40"/>
      <c r="C500" s="228" t="s">
        <v>798</v>
      </c>
      <c r="D500" s="228" t="s">
        <v>232</v>
      </c>
      <c r="E500" s="229" t="s">
        <v>799</v>
      </c>
      <c r="F500" s="230" t="s">
        <v>800</v>
      </c>
      <c r="G500" s="231" t="s">
        <v>305</v>
      </c>
      <c r="H500" s="232">
        <v>12.51</v>
      </c>
      <c r="I500" s="233"/>
      <c r="J500" s="234">
        <f>ROUND(I500*H500,2)</f>
        <v>0</v>
      </c>
      <c r="K500" s="230" t="s">
        <v>236</v>
      </c>
      <c r="L500" s="45"/>
      <c r="M500" s="235" t="s">
        <v>1</v>
      </c>
      <c r="N500" s="236" t="s">
        <v>41</v>
      </c>
      <c r="O500" s="92"/>
      <c r="P500" s="237">
        <f>O500*H500</f>
        <v>0</v>
      </c>
      <c r="Q500" s="237">
        <v>0.0086</v>
      </c>
      <c r="R500" s="237">
        <f>Q500*H500</f>
        <v>0.107586</v>
      </c>
      <c r="S500" s="237">
        <v>0</v>
      </c>
      <c r="T500" s="238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9" t="s">
        <v>237</v>
      </c>
      <c r="AT500" s="239" t="s">
        <v>232</v>
      </c>
      <c r="AU500" s="239" t="s">
        <v>85</v>
      </c>
      <c r="AY500" s="18" t="s">
        <v>230</v>
      </c>
      <c r="BE500" s="240">
        <f>IF(N500="základní",J500,0)</f>
        <v>0</v>
      </c>
      <c r="BF500" s="240">
        <f>IF(N500="snížená",J500,0)</f>
        <v>0</v>
      </c>
      <c r="BG500" s="240">
        <f>IF(N500="zákl. přenesená",J500,0)</f>
        <v>0</v>
      </c>
      <c r="BH500" s="240">
        <f>IF(N500="sníž. přenesená",J500,0)</f>
        <v>0</v>
      </c>
      <c r="BI500" s="240">
        <f>IF(N500="nulová",J500,0)</f>
        <v>0</v>
      </c>
      <c r="BJ500" s="18" t="s">
        <v>83</v>
      </c>
      <c r="BK500" s="240">
        <f>ROUND(I500*H500,2)</f>
        <v>0</v>
      </c>
      <c r="BL500" s="18" t="s">
        <v>237</v>
      </c>
      <c r="BM500" s="239" t="s">
        <v>801</v>
      </c>
    </row>
    <row r="501" s="13" customFormat="1">
      <c r="A501" s="13"/>
      <c r="B501" s="241"/>
      <c r="C501" s="242"/>
      <c r="D501" s="243" t="s">
        <v>239</v>
      </c>
      <c r="E501" s="244" t="s">
        <v>171</v>
      </c>
      <c r="F501" s="245" t="s">
        <v>802</v>
      </c>
      <c r="G501" s="242"/>
      <c r="H501" s="246">
        <v>4.5</v>
      </c>
      <c r="I501" s="247"/>
      <c r="J501" s="242"/>
      <c r="K501" s="242"/>
      <c r="L501" s="248"/>
      <c r="M501" s="249"/>
      <c r="N501" s="250"/>
      <c r="O501" s="250"/>
      <c r="P501" s="250"/>
      <c r="Q501" s="250"/>
      <c r="R501" s="250"/>
      <c r="S501" s="250"/>
      <c r="T501" s="25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2" t="s">
        <v>239</v>
      </c>
      <c r="AU501" s="252" t="s">
        <v>85</v>
      </c>
      <c r="AV501" s="13" t="s">
        <v>85</v>
      </c>
      <c r="AW501" s="13" t="s">
        <v>32</v>
      </c>
      <c r="AX501" s="13" t="s">
        <v>76</v>
      </c>
      <c r="AY501" s="252" t="s">
        <v>230</v>
      </c>
    </row>
    <row r="502" s="13" customFormat="1">
      <c r="A502" s="13"/>
      <c r="B502" s="241"/>
      <c r="C502" s="242"/>
      <c r="D502" s="243" t="s">
        <v>239</v>
      </c>
      <c r="E502" s="244" t="s">
        <v>174</v>
      </c>
      <c r="F502" s="245" t="s">
        <v>803</v>
      </c>
      <c r="G502" s="242"/>
      <c r="H502" s="246">
        <v>8.0099999999999998</v>
      </c>
      <c r="I502" s="247"/>
      <c r="J502" s="242"/>
      <c r="K502" s="242"/>
      <c r="L502" s="248"/>
      <c r="M502" s="249"/>
      <c r="N502" s="250"/>
      <c r="O502" s="250"/>
      <c r="P502" s="250"/>
      <c r="Q502" s="250"/>
      <c r="R502" s="250"/>
      <c r="S502" s="250"/>
      <c r="T502" s="25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2" t="s">
        <v>239</v>
      </c>
      <c r="AU502" s="252" t="s">
        <v>85</v>
      </c>
      <c r="AV502" s="13" t="s">
        <v>85</v>
      </c>
      <c r="AW502" s="13" t="s">
        <v>32</v>
      </c>
      <c r="AX502" s="13" t="s">
        <v>76</v>
      </c>
      <c r="AY502" s="252" t="s">
        <v>230</v>
      </c>
    </row>
    <row r="503" s="14" customFormat="1">
      <c r="A503" s="14"/>
      <c r="B503" s="253"/>
      <c r="C503" s="254"/>
      <c r="D503" s="243" t="s">
        <v>239</v>
      </c>
      <c r="E503" s="255" t="s">
        <v>1</v>
      </c>
      <c r="F503" s="256" t="s">
        <v>242</v>
      </c>
      <c r="G503" s="254"/>
      <c r="H503" s="257">
        <v>12.51</v>
      </c>
      <c r="I503" s="258"/>
      <c r="J503" s="254"/>
      <c r="K503" s="254"/>
      <c r="L503" s="259"/>
      <c r="M503" s="260"/>
      <c r="N503" s="261"/>
      <c r="O503" s="261"/>
      <c r="P503" s="261"/>
      <c r="Q503" s="261"/>
      <c r="R503" s="261"/>
      <c r="S503" s="261"/>
      <c r="T503" s="26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3" t="s">
        <v>239</v>
      </c>
      <c r="AU503" s="263" t="s">
        <v>85</v>
      </c>
      <c r="AV503" s="14" t="s">
        <v>237</v>
      </c>
      <c r="AW503" s="14" t="s">
        <v>32</v>
      </c>
      <c r="AX503" s="14" t="s">
        <v>83</v>
      </c>
      <c r="AY503" s="263" t="s">
        <v>230</v>
      </c>
    </row>
    <row r="504" s="2" customFormat="1" ht="24.15" customHeight="1">
      <c r="A504" s="39"/>
      <c r="B504" s="40"/>
      <c r="C504" s="285" t="s">
        <v>804</v>
      </c>
      <c r="D504" s="285" t="s">
        <v>714</v>
      </c>
      <c r="E504" s="286" t="s">
        <v>805</v>
      </c>
      <c r="F504" s="287" t="s">
        <v>806</v>
      </c>
      <c r="G504" s="288" t="s">
        <v>305</v>
      </c>
      <c r="H504" s="289">
        <v>4.7249999999999996</v>
      </c>
      <c r="I504" s="290"/>
      <c r="J504" s="291">
        <f>ROUND(I504*H504,2)</f>
        <v>0</v>
      </c>
      <c r="K504" s="287" t="s">
        <v>236</v>
      </c>
      <c r="L504" s="292"/>
      <c r="M504" s="293" t="s">
        <v>1</v>
      </c>
      <c r="N504" s="294" t="s">
        <v>41</v>
      </c>
      <c r="O504" s="92"/>
      <c r="P504" s="237">
        <f>O504*H504</f>
        <v>0</v>
      </c>
      <c r="Q504" s="237">
        <v>0.0055999999999999999</v>
      </c>
      <c r="R504" s="237">
        <f>Q504*H504</f>
        <v>0.026459999999999997</v>
      </c>
      <c r="S504" s="237">
        <v>0</v>
      </c>
      <c r="T504" s="238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9" t="s">
        <v>272</v>
      </c>
      <c r="AT504" s="239" t="s">
        <v>714</v>
      </c>
      <c r="AU504" s="239" t="s">
        <v>85</v>
      </c>
      <c r="AY504" s="18" t="s">
        <v>230</v>
      </c>
      <c r="BE504" s="240">
        <f>IF(N504="základní",J504,0)</f>
        <v>0</v>
      </c>
      <c r="BF504" s="240">
        <f>IF(N504="snížená",J504,0)</f>
        <v>0</v>
      </c>
      <c r="BG504" s="240">
        <f>IF(N504="zákl. přenesená",J504,0)</f>
        <v>0</v>
      </c>
      <c r="BH504" s="240">
        <f>IF(N504="sníž. přenesená",J504,0)</f>
        <v>0</v>
      </c>
      <c r="BI504" s="240">
        <f>IF(N504="nulová",J504,0)</f>
        <v>0</v>
      </c>
      <c r="BJ504" s="18" t="s">
        <v>83</v>
      </c>
      <c r="BK504" s="240">
        <f>ROUND(I504*H504,2)</f>
        <v>0</v>
      </c>
      <c r="BL504" s="18" t="s">
        <v>237</v>
      </c>
      <c r="BM504" s="239" t="s">
        <v>807</v>
      </c>
    </row>
    <row r="505" s="13" customFormat="1">
      <c r="A505" s="13"/>
      <c r="B505" s="241"/>
      <c r="C505" s="242"/>
      <c r="D505" s="243" t="s">
        <v>239</v>
      </c>
      <c r="E505" s="244" t="s">
        <v>1</v>
      </c>
      <c r="F505" s="245" t="s">
        <v>171</v>
      </c>
      <c r="G505" s="242"/>
      <c r="H505" s="246">
        <v>4.5</v>
      </c>
      <c r="I505" s="247"/>
      <c r="J505" s="242"/>
      <c r="K505" s="242"/>
      <c r="L505" s="248"/>
      <c r="M505" s="249"/>
      <c r="N505" s="250"/>
      <c r="O505" s="250"/>
      <c r="P505" s="250"/>
      <c r="Q505" s="250"/>
      <c r="R505" s="250"/>
      <c r="S505" s="250"/>
      <c r="T505" s="25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2" t="s">
        <v>239</v>
      </c>
      <c r="AU505" s="252" t="s">
        <v>85</v>
      </c>
      <c r="AV505" s="13" t="s">
        <v>85</v>
      </c>
      <c r="AW505" s="13" t="s">
        <v>32</v>
      </c>
      <c r="AX505" s="13" t="s">
        <v>83</v>
      </c>
      <c r="AY505" s="252" t="s">
        <v>230</v>
      </c>
    </row>
    <row r="506" s="13" customFormat="1">
      <c r="A506" s="13"/>
      <c r="B506" s="241"/>
      <c r="C506" s="242"/>
      <c r="D506" s="243" t="s">
        <v>239</v>
      </c>
      <c r="E506" s="242"/>
      <c r="F506" s="245" t="s">
        <v>808</v>
      </c>
      <c r="G506" s="242"/>
      <c r="H506" s="246">
        <v>4.7249999999999996</v>
      </c>
      <c r="I506" s="247"/>
      <c r="J506" s="242"/>
      <c r="K506" s="242"/>
      <c r="L506" s="248"/>
      <c r="M506" s="249"/>
      <c r="N506" s="250"/>
      <c r="O506" s="250"/>
      <c r="P506" s="250"/>
      <c r="Q506" s="250"/>
      <c r="R506" s="250"/>
      <c r="S506" s="250"/>
      <c r="T506" s="25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2" t="s">
        <v>239</v>
      </c>
      <c r="AU506" s="252" t="s">
        <v>85</v>
      </c>
      <c r="AV506" s="13" t="s">
        <v>85</v>
      </c>
      <c r="AW506" s="13" t="s">
        <v>4</v>
      </c>
      <c r="AX506" s="13" t="s">
        <v>83</v>
      </c>
      <c r="AY506" s="252" t="s">
        <v>230</v>
      </c>
    </row>
    <row r="507" s="2" customFormat="1" ht="24.15" customHeight="1">
      <c r="A507" s="39"/>
      <c r="B507" s="40"/>
      <c r="C507" s="285" t="s">
        <v>809</v>
      </c>
      <c r="D507" s="285" t="s">
        <v>714</v>
      </c>
      <c r="E507" s="286" t="s">
        <v>810</v>
      </c>
      <c r="F507" s="287" t="s">
        <v>811</v>
      </c>
      <c r="G507" s="288" t="s">
        <v>305</v>
      </c>
      <c r="H507" s="289">
        <v>8.4109999999999996</v>
      </c>
      <c r="I507" s="290"/>
      <c r="J507" s="291">
        <f>ROUND(I507*H507,2)</f>
        <v>0</v>
      </c>
      <c r="K507" s="287" t="s">
        <v>236</v>
      </c>
      <c r="L507" s="292"/>
      <c r="M507" s="293" t="s">
        <v>1</v>
      </c>
      <c r="N507" s="294" t="s">
        <v>41</v>
      </c>
      <c r="O507" s="92"/>
      <c r="P507" s="237">
        <f>O507*H507</f>
        <v>0</v>
      </c>
      <c r="Q507" s="237">
        <v>0.0047999999999999996</v>
      </c>
      <c r="R507" s="237">
        <f>Q507*H507</f>
        <v>0.040372799999999993</v>
      </c>
      <c r="S507" s="237">
        <v>0</v>
      </c>
      <c r="T507" s="238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9" t="s">
        <v>272</v>
      </c>
      <c r="AT507" s="239" t="s">
        <v>714</v>
      </c>
      <c r="AU507" s="239" t="s">
        <v>85</v>
      </c>
      <c r="AY507" s="18" t="s">
        <v>230</v>
      </c>
      <c r="BE507" s="240">
        <f>IF(N507="základní",J507,0)</f>
        <v>0</v>
      </c>
      <c r="BF507" s="240">
        <f>IF(N507="snížená",J507,0)</f>
        <v>0</v>
      </c>
      <c r="BG507" s="240">
        <f>IF(N507="zákl. přenesená",J507,0)</f>
        <v>0</v>
      </c>
      <c r="BH507" s="240">
        <f>IF(N507="sníž. přenesená",J507,0)</f>
        <v>0</v>
      </c>
      <c r="BI507" s="240">
        <f>IF(N507="nulová",J507,0)</f>
        <v>0</v>
      </c>
      <c r="BJ507" s="18" t="s">
        <v>83</v>
      </c>
      <c r="BK507" s="240">
        <f>ROUND(I507*H507,2)</f>
        <v>0</v>
      </c>
      <c r="BL507" s="18" t="s">
        <v>237</v>
      </c>
      <c r="BM507" s="239" t="s">
        <v>812</v>
      </c>
    </row>
    <row r="508" s="13" customFormat="1">
      <c r="A508" s="13"/>
      <c r="B508" s="241"/>
      <c r="C508" s="242"/>
      <c r="D508" s="243" t="s">
        <v>239</v>
      </c>
      <c r="E508" s="244" t="s">
        <v>1</v>
      </c>
      <c r="F508" s="245" t="s">
        <v>813</v>
      </c>
      <c r="G508" s="242"/>
      <c r="H508" s="246">
        <v>8.0099999999999998</v>
      </c>
      <c r="I508" s="247"/>
      <c r="J508" s="242"/>
      <c r="K508" s="242"/>
      <c r="L508" s="248"/>
      <c r="M508" s="249"/>
      <c r="N508" s="250"/>
      <c r="O508" s="250"/>
      <c r="P508" s="250"/>
      <c r="Q508" s="250"/>
      <c r="R508" s="250"/>
      <c r="S508" s="250"/>
      <c r="T508" s="25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2" t="s">
        <v>239</v>
      </c>
      <c r="AU508" s="252" t="s">
        <v>85</v>
      </c>
      <c r="AV508" s="13" t="s">
        <v>85</v>
      </c>
      <c r="AW508" s="13" t="s">
        <v>32</v>
      </c>
      <c r="AX508" s="13" t="s">
        <v>83</v>
      </c>
      <c r="AY508" s="252" t="s">
        <v>230</v>
      </c>
    </row>
    <row r="509" s="13" customFormat="1">
      <c r="A509" s="13"/>
      <c r="B509" s="241"/>
      <c r="C509" s="242"/>
      <c r="D509" s="243" t="s">
        <v>239</v>
      </c>
      <c r="E509" s="242"/>
      <c r="F509" s="245" t="s">
        <v>814</v>
      </c>
      <c r="G509" s="242"/>
      <c r="H509" s="246">
        <v>8.4109999999999996</v>
      </c>
      <c r="I509" s="247"/>
      <c r="J509" s="242"/>
      <c r="K509" s="242"/>
      <c r="L509" s="248"/>
      <c r="M509" s="249"/>
      <c r="N509" s="250"/>
      <c r="O509" s="250"/>
      <c r="P509" s="250"/>
      <c r="Q509" s="250"/>
      <c r="R509" s="250"/>
      <c r="S509" s="250"/>
      <c r="T509" s="251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2" t="s">
        <v>239</v>
      </c>
      <c r="AU509" s="252" t="s">
        <v>85</v>
      </c>
      <c r="AV509" s="13" t="s">
        <v>85</v>
      </c>
      <c r="AW509" s="13" t="s">
        <v>4</v>
      </c>
      <c r="AX509" s="13" t="s">
        <v>83</v>
      </c>
      <c r="AY509" s="252" t="s">
        <v>230</v>
      </c>
    </row>
    <row r="510" s="2" customFormat="1" ht="37.8" customHeight="1">
      <c r="A510" s="39"/>
      <c r="B510" s="40"/>
      <c r="C510" s="228" t="s">
        <v>815</v>
      </c>
      <c r="D510" s="228" t="s">
        <v>232</v>
      </c>
      <c r="E510" s="229" t="s">
        <v>816</v>
      </c>
      <c r="F510" s="230" t="s">
        <v>817</v>
      </c>
      <c r="G510" s="231" t="s">
        <v>340</v>
      </c>
      <c r="H510" s="232">
        <v>26.699999999999999</v>
      </c>
      <c r="I510" s="233"/>
      <c r="J510" s="234">
        <f>ROUND(I510*H510,2)</f>
        <v>0</v>
      </c>
      <c r="K510" s="230" t="s">
        <v>236</v>
      </c>
      <c r="L510" s="45"/>
      <c r="M510" s="235" t="s">
        <v>1</v>
      </c>
      <c r="N510" s="236" t="s">
        <v>41</v>
      </c>
      <c r="O510" s="92"/>
      <c r="P510" s="237">
        <f>O510*H510</f>
        <v>0</v>
      </c>
      <c r="Q510" s="237">
        <v>0.0017600000000000001</v>
      </c>
      <c r="R510" s="237">
        <f>Q510*H510</f>
        <v>0.046991999999999999</v>
      </c>
      <c r="S510" s="237">
        <v>0</v>
      </c>
      <c r="T510" s="238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9" t="s">
        <v>237</v>
      </c>
      <c r="AT510" s="239" t="s">
        <v>232</v>
      </c>
      <c r="AU510" s="239" t="s">
        <v>85</v>
      </c>
      <c r="AY510" s="18" t="s">
        <v>230</v>
      </c>
      <c r="BE510" s="240">
        <f>IF(N510="základní",J510,0)</f>
        <v>0</v>
      </c>
      <c r="BF510" s="240">
        <f>IF(N510="snížená",J510,0)</f>
        <v>0</v>
      </c>
      <c r="BG510" s="240">
        <f>IF(N510="zákl. přenesená",J510,0)</f>
        <v>0</v>
      </c>
      <c r="BH510" s="240">
        <f>IF(N510="sníž. přenesená",J510,0)</f>
        <v>0</v>
      </c>
      <c r="BI510" s="240">
        <f>IF(N510="nulová",J510,0)</f>
        <v>0</v>
      </c>
      <c r="BJ510" s="18" t="s">
        <v>83</v>
      </c>
      <c r="BK510" s="240">
        <f>ROUND(I510*H510,2)</f>
        <v>0</v>
      </c>
      <c r="BL510" s="18" t="s">
        <v>237</v>
      </c>
      <c r="BM510" s="239" t="s">
        <v>818</v>
      </c>
    </row>
    <row r="511" s="13" customFormat="1">
      <c r="A511" s="13"/>
      <c r="B511" s="241"/>
      <c r="C511" s="242"/>
      <c r="D511" s="243" t="s">
        <v>239</v>
      </c>
      <c r="E511" s="244" t="s">
        <v>1</v>
      </c>
      <c r="F511" s="245" t="s">
        <v>819</v>
      </c>
      <c r="G511" s="242"/>
      <c r="H511" s="246">
        <v>26.699999999999999</v>
      </c>
      <c r="I511" s="247"/>
      <c r="J511" s="242"/>
      <c r="K511" s="242"/>
      <c r="L511" s="248"/>
      <c r="M511" s="249"/>
      <c r="N511" s="250"/>
      <c r="O511" s="250"/>
      <c r="P511" s="250"/>
      <c r="Q511" s="250"/>
      <c r="R511" s="250"/>
      <c r="S511" s="250"/>
      <c r="T511" s="25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2" t="s">
        <v>239</v>
      </c>
      <c r="AU511" s="252" t="s">
        <v>85</v>
      </c>
      <c r="AV511" s="13" t="s">
        <v>85</v>
      </c>
      <c r="AW511" s="13" t="s">
        <v>32</v>
      </c>
      <c r="AX511" s="13" t="s">
        <v>76</v>
      </c>
      <c r="AY511" s="252" t="s">
        <v>230</v>
      </c>
    </row>
    <row r="512" s="14" customFormat="1">
      <c r="A512" s="14"/>
      <c r="B512" s="253"/>
      <c r="C512" s="254"/>
      <c r="D512" s="243" t="s">
        <v>239</v>
      </c>
      <c r="E512" s="255" t="s">
        <v>1</v>
      </c>
      <c r="F512" s="256" t="s">
        <v>242</v>
      </c>
      <c r="G512" s="254"/>
      <c r="H512" s="257">
        <v>26.699999999999999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3" t="s">
        <v>239</v>
      </c>
      <c r="AU512" s="263" t="s">
        <v>85</v>
      </c>
      <c r="AV512" s="14" t="s">
        <v>237</v>
      </c>
      <c r="AW512" s="14" t="s">
        <v>32</v>
      </c>
      <c r="AX512" s="14" t="s">
        <v>83</v>
      </c>
      <c r="AY512" s="263" t="s">
        <v>230</v>
      </c>
    </row>
    <row r="513" s="2" customFormat="1" ht="16.5" customHeight="1">
      <c r="A513" s="39"/>
      <c r="B513" s="40"/>
      <c r="C513" s="285" t="s">
        <v>820</v>
      </c>
      <c r="D513" s="285" t="s">
        <v>714</v>
      </c>
      <c r="E513" s="286" t="s">
        <v>821</v>
      </c>
      <c r="F513" s="287" t="s">
        <v>822</v>
      </c>
      <c r="G513" s="288" t="s">
        <v>305</v>
      </c>
      <c r="H513" s="289">
        <v>5.6070000000000002</v>
      </c>
      <c r="I513" s="290"/>
      <c r="J513" s="291">
        <f>ROUND(I513*H513,2)</f>
        <v>0</v>
      </c>
      <c r="K513" s="287" t="s">
        <v>236</v>
      </c>
      <c r="L513" s="292"/>
      <c r="M513" s="293" t="s">
        <v>1</v>
      </c>
      <c r="N513" s="294" t="s">
        <v>41</v>
      </c>
      <c r="O513" s="92"/>
      <c r="P513" s="237">
        <f>O513*H513</f>
        <v>0</v>
      </c>
      <c r="Q513" s="237">
        <v>0.00042000000000000002</v>
      </c>
      <c r="R513" s="237">
        <f>Q513*H513</f>
        <v>0.0023549400000000002</v>
      </c>
      <c r="S513" s="237">
        <v>0</v>
      </c>
      <c r="T513" s="238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9" t="s">
        <v>272</v>
      </c>
      <c r="AT513" s="239" t="s">
        <v>714</v>
      </c>
      <c r="AU513" s="239" t="s">
        <v>85</v>
      </c>
      <c r="AY513" s="18" t="s">
        <v>230</v>
      </c>
      <c r="BE513" s="240">
        <f>IF(N513="základní",J513,0)</f>
        <v>0</v>
      </c>
      <c r="BF513" s="240">
        <f>IF(N513="snížená",J513,0)</f>
        <v>0</v>
      </c>
      <c r="BG513" s="240">
        <f>IF(N513="zákl. přenesená",J513,0)</f>
        <v>0</v>
      </c>
      <c r="BH513" s="240">
        <f>IF(N513="sníž. přenesená",J513,0)</f>
        <v>0</v>
      </c>
      <c r="BI513" s="240">
        <f>IF(N513="nulová",J513,0)</f>
        <v>0</v>
      </c>
      <c r="BJ513" s="18" t="s">
        <v>83</v>
      </c>
      <c r="BK513" s="240">
        <f>ROUND(I513*H513,2)</f>
        <v>0</v>
      </c>
      <c r="BL513" s="18" t="s">
        <v>237</v>
      </c>
      <c r="BM513" s="239" t="s">
        <v>823</v>
      </c>
    </row>
    <row r="514" s="13" customFormat="1">
      <c r="A514" s="13"/>
      <c r="B514" s="241"/>
      <c r="C514" s="242"/>
      <c r="D514" s="243" t="s">
        <v>239</v>
      </c>
      <c r="E514" s="244" t="s">
        <v>1</v>
      </c>
      <c r="F514" s="245" t="s">
        <v>824</v>
      </c>
      <c r="G514" s="242"/>
      <c r="H514" s="246">
        <v>5.3399999999999999</v>
      </c>
      <c r="I514" s="247"/>
      <c r="J514" s="242"/>
      <c r="K514" s="242"/>
      <c r="L514" s="248"/>
      <c r="M514" s="249"/>
      <c r="N514" s="250"/>
      <c r="O514" s="250"/>
      <c r="P514" s="250"/>
      <c r="Q514" s="250"/>
      <c r="R514" s="250"/>
      <c r="S514" s="250"/>
      <c r="T514" s="25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2" t="s">
        <v>239</v>
      </c>
      <c r="AU514" s="252" t="s">
        <v>85</v>
      </c>
      <c r="AV514" s="13" t="s">
        <v>85</v>
      </c>
      <c r="AW514" s="13" t="s">
        <v>32</v>
      </c>
      <c r="AX514" s="13" t="s">
        <v>83</v>
      </c>
      <c r="AY514" s="252" t="s">
        <v>230</v>
      </c>
    </row>
    <row r="515" s="13" customFormat="1">
      <c r="A515" s="13"/>
      <c r="B515" s="241"/>
      <c r="C515" s="242"/>
      <c r="D515" s="243" t="s">
        <v>239</v>
      </c>
      <c r="E515" s="242"/>
      <c r="F515" s="245" t="s">
        <v>825</v>
      </c>
      <c r="G515" s="242"/>
      <c r="H515" s="246">
        <v>5.6070000000000002</v>
      </c>
      <c r="I515" s="247"/>
      <c r="J515" s="242"/>
      <c r="K515" s="242"/>
      <c r="L515" s="248"/>
      <c r="M515" s="249"/>
      <c r="N515" s="250"/>
      <c r="O515" s="250"/>
      <c r="P515" s="250"/>
      <c r="Q515" s="250"/>
      <c r="R515" s="250"/>
      <c r="S515" s="250"/>
      <c r="T515" s="25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2" t="s">
        <v>239</v>
      </c>
      <c r="AU515" s="252" t="s">
        <v>85</v>
      </c>
      <c r="AV515" s="13" t="s">
        <v>85</v>
      </c>
      <c r="AW515" s="13" t="s">
        <v>4</v>
      </c>
      <c r="AX515" s="13" t="s">
        <v>83</v>
      </c>
      <c r="AY515" s="252" t="s">
        <v>230</v>
      </c>
    </row>
    <row r="516" s="2" customFormat="1" ht="37.8" customHeight="1">
      <c r="A516" s="39"/>
      <c r="B516" s="40"/>
      <c r="C516" s="228" t="s">
        <v>826</v>
      </c>
      <c r="D516" s="228" t="s">
        <v>232</v>
      </c>
      <c r="E516" s="229" t="s">
        <v>827</v>
      </c>
      <c r="F516" s="230" t="s">
        <v>828</v>
      </c>
      <c r="G516" s="231" t="s">
        <v>340</v>
      </c>
      <c r="H516" s="232">
        <v>85</v>
      </c>
      <c r="I516" s="233"/>
      <c r="J516" s="234">
        <f>ROUND(I516*H516,2)</f>
        <v>0</v>
      </c>
      <c r="K516" s="230" t="s">
        <v>236</v>
      </c>
      <c r="L516" s="45"/>
      <c r="M516" s="235" t="s">
        <v>1</v>
      </c>
      <c r="N516" s="236" t="s">
        <v>41</v>
      </c>
      <c r="O516" s="92"/>
      <c r="P516" s="237">
        <f>O516*H516</f>
        <v>0</v>
      </c>
      <c r="Q516" s="237">
        <v>0.0017600000000000001</v>
      </c>
      <c r="R516" s="237">
        <f>Q516*H516</f>
        <v>0.14960000000000001</v>
      </c>
      <c r="S516" s="237">
        <v>0</v>
      </c>
      <c r="T516" s="238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9" t="s">
        <v>237</v>
      </c>
      <c r="AT516" s="239" t="s">
        <v>232</v>
      </c>
      <c r="AU516" s="239" t="s">
        <v>85</v>
      </c>
      <c r="AY516" s="18" t="s">
        <v>230</v>
      </c>
      <c r="BE516" s="240">
        <f>IF(N516="základní",J516,0)</f>
        <v>0</v>
      </c>
      <c r="BF516" s="240">
        <f>IF(N516="snížená",J516,0)</f>
        <v>0</v>
      </c>
      <c r="BG516" s="240">
        <f>IF(N516="zákl. přenesená",J516,0)</f>
        <v>0</v>
      </c>
      <c r="BH516" s="240">
        <f>IF(N516="sníž. přenesená",J516,0)</f>
        <v>0</v>
      </c>
      <c r="BI516" s="240">
        <f>IF(N516="nulová",J516,0)</f>
        <v>0</v>
      </c>
      <c r="BJ516" s="18" t="s">
        <v>83</v>
      </c>
      <c r="BK516" s="240">
        <f>ROUND(I516*H516,2)</f>
        <v>0</v>
      </c>
      <c r="BL516" s="18" t="s">
        <v>237</v>
      </c>
      <c r="BM516" s="239" t="s">
        <v>829</v>
      </c>
    </row>
    <row r="517" s="13" customFormat="1">
      <c r="A517" s="13"/>
      <c r="B517" s="241"/>
      <c r="C517" s="242"/>
      <c r="D517" s="243" t="s">
        <v>239</v>
      </c>
      <c r="E517" s="244" t="s">
        <v>1</v>
      </c>
      <c r="F517" s="245" t="s">
        <v>830</v>
      </c>
      <c r="G517" s="242"/>
      <c r="H517" s="246">
        <v>85</v>
      </c>
      <c r="I517" s="247"/>
      <c r="J517" s="242"/>
      <c r="K517" s="242"/>
      <c r="L517" s="248"/>
      <c r="M517" s="249"/>
      <c r="N517" s="250"/>
      <c r="O517" s="250"/>
      <c r="P517" s="250"/>
      <c r="Q517" s="250"/>
      <c r="R517" s="250"/>
      <c r="S517" s="250"/>
      <c r="T517" s="25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2" t="s">
        <v>239</v>
      </c>
      <c r="AU517" s="252" t="s">
        <v>85</v>
      </c>
      <c r="AV517" s="13" t="s">
        <v>85</v>
      </c>
      <c r="AW517" s="13" t="s">
        <v>32</v>
      </c>
      <c r="AX517" s="13" t="s">
        <v>83</v>
      </c>
      <c r="AY517" s="252" t="s">
        <v>230</v>
      </c>
    </row>
    <row r="518" s="2" customFormat="1" ht="16.5" customHeight="1">
      <c r="A518" s="39"/>
      <c r="B518" s="40"/>
      <c r="C518" s="285" t="s">
        <v>831</v>
      </c>
      <c r="D518" s="285" t="s">
        <v>714</v>
      </c>
      <c r="E518" s="286" t="s">
        <v>832</v>
      </c>
      <c r="F518" s="287" t="s">
        <v>833</v>
      </c>
      <c r="G518" s="288" t="s">
        <v>235</v>
      </c>
      <c r="H518" s="289">
        <v>0.78500000000000003</v>
      </c>
      <c r="I518" s="290"/>
      <c r="J518" s="291">
        <f>ROUND(I518*H518,2)</f>
        <v>0</v>
      </c>
      <c r="K518" s="287" t="s">
        <v>236</v>
      </c>
      <c r="L518" s="292"/>
      <c r="M518" s="293" t="s">
        <v>1</v>
      </c>
      <c r="N518" s="294" t="s">
        <v>41</v>
      </c>
      <c r="O518" s="92"/>
      <c r="P518" s="237">
        <f>O518*H518</f>
        <v>0</v>
      </c>
      <c r="Q518" s="237">
        <v>0.029999999999999999</v>
      </c>
      <c r="R518" s="237">
        <f>Q518*H518</f>
        <v>0.023550000000000001</v>
      </c>
      <c r="S518" s="237">
        <v>0</v>
      </c>
      <c r="T518" s="238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9" t="s">
        <v>272</v>
      </c>
      <c r="AT518" s="239" t="s">
        <v>714</v>
      </c>
      <c r="AU518" s="239" t="s">
        <v>85</v>
      </c>
      <c r="AY518" s="18" t="s">
        <v>230</v>
      </c>
      <c r="BE518" s="240">
        <f>IF(N518="základní",J518,0)</f>
        <v>0</v>
      </c>
      <c r="BF518" s="240">
        <f>IF(N518="snížená",J518,0)</f>
        <v>0</v>
      </c>
      <c r="BG518" s="240">
        <f>IF(N518="zákl. přenesená",J518,0)</f>
        <v>0</v>
      </c>
      <c r="BH518" s="240">
        <f>IF(N518="sníž. přenesená",J518,0)</f>
        <v>0</v>
      </c>
      <c r="BI518" s="240">
        <f>IF(N518="nulová",J518,0)</f>
        <v>0</v>
      </c>
      <c r="BJ518" s="18" t="s">
        <v>83</v>
      </c>
      <c r="BK518" s="240">
        <f>ROUND(I518*H518,2)</f>
        <v>0</v>
      </c>
      <c r="BL518" s="18" t="s">
        <v>237</v>
      </c>
      <c r="BM518" s="239" t="s">
        <v>834</v>
      </c>
    </row>
    <row r="519" s="13" customFormat="1">
      <c r="A519" s="13"/>
      <c r="B519" s="241"/>
      <c r="C519" s="242"/>
      <c r="D519" s="243" t="s">
        <v>239</v>
      </c>
      <c r="E519" s="244" t="s">
        <v>1</v>
      </c>
      <c r="F519" s="245" t="s">
        <v>835</v>
      </c>
      <c r="G519" s="242"/>
      <c r="H519" s="246">
        <v>0.748</v>
      </c>
      <c r="I519" s="247"/>
      <c r="J519" s="242"/>
      <c r="K519" s="242"/>
      <c r="L519" s="248"/>
      <c r="M519" s="249"/>
      <c r="N519" s="250"/>
      <c r="O519" s="250"/>
      <c r="P519" s="250"/>
      <c r="Q519" s="250"/>
      <c r="R519" s="250"/>
      <c r="S519" s="250"/>
      <c r="T519" s="25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2" t="s">
        <v>239</v>
      </c>
      <c r="AU519" s="252" t="s">
        <v>85</v>
      </c>
      <c r="AV519" s="13" t="s">
        <v>85</v>
      </c>
      <c r="AW519" s="13" t="s">
        <v>32</v>
      </c>
      <c r="AX519" s="13" t="s">
        <v>83</v>
      </c>
      <c r="AY519" s="252" t="s">
        <v>230</v>
      </c>
    </row>
    <row r="520" s="13" customFormat="1">
      <c r="A520" s="13"/>
      <c r="B520" s="241"/>
      <c r="C520" s="242"/>
      <c r="D520" s="243" t="s">
        <v>239</v>
      </c>
      <c r="E520" s="242"/>
      <c r="F520" s="245" t="s">
        <v>836</v>
      </c>
      <c r="G520" s="242"/>
      <c r="H520" s="246">
        <v>0.78500000000000003</v>
      </c>
      <c r="I520" s="247"/>
      <c r="J520" s="242"/>
      <c r="K520" s="242"/>
      <c r="L520" s="248"/>
      <c r="M520" s="249"/>
      <c r="N520" s="250"/>
      <c r="O520" s="250"/>
      <c r="P520" s="250"/>
      <c r="Q520" s="250"/>
      <c r="R520" s="250"/>
      <c r="S520" s="250"/>
      <c r="T520" s="25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2" t="s">
        <v>239</v>
      </c>
      <c r="AU520" s="252" t="s">
        <v>85</v>
      </c>
      <c r="AV520" s="13" t="s">
        <v>85</v>
      </c>
      <c r="AW520" s="13" t="s">
        <v>4</v>
      </c>
      <c r="AX520" s="13" t="s">
        <v>83</v>
      </c>
      <c r="AY520" s="252" t="s">
        <v>230</v>
      </c>
    </row>
    <row r="521" s="2" customFormat="1" ht="44.25" customHeight="1">
      <c r="A521" s="39"/>
      <c r="B521" s="40"/>
      <c r="C521" s="228" t="s">
        <v>837</v>
      </c>
      <c r="D521" s="228" t="s">
        <v>232</v>
      </c>
      <c r="E521" s="229" t="s">
        <v>838</v>
      </c>
      <c r="F521" s="230" t="s">
        <v>839</v>
      </c>
      <c r="G521" s="231" t="s">
        <v>305</v>
      </c>
      <c r="H521" s="232">
        <v>712.79899999999998</v>
      </c>
      <c r="I521" s="233"/>
      <c r="J521" s="234">
        <f>ROUND(I521*H521,2)</f>
        <v>0</v>
      </c>
      <c r="K521" s="230" t="s">
        <v>236</v>
      </c>
      <c r="L521" s="45"/>
      <c r="M521" s="235" t="s">
        <v>1</v>
      </c>
      <c r="N521" s="236" t="s">
        <v>41</v>
      </c>
      <c r="O521" s="92"/>
      <c r="P521" s="237">
        <f>O521*H521</f>
        <v>0</v>
      </c>
      <c r="Q521" s="237">
        <v>0.011599999999999999</v>
      </c>
      <c r="R521" s="237">
        <f>Q521*H521</f>
        <v>8.2684683999999997</v>
      </c>
      <c r="S521" s="237">
        <v>0</v>
      </c>
      <c r="T521" s="238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9" t="s">
        <v>237</v>
      </c>
      <c r="AT521" s="239" t="s">
        <v>232</v>
      </c>
      <c r="AU521" s="239" t="s">
        <v>85</v>
      </c>
      <c r="AY521" s="18" t="s">
        <v>230</v>
      </c>
      <c r="BE521" s="240">
        <f>IF(N521="základní",J521,0)</f>
        <v>0</v>
      </c>
      <c r="BF521" s="240">
        <f>IF(N521="snížená",J521,0)</f>
        <v>0</v>
      </c>
      <c r="BG521" s="240">
        <f>IF(N521="zákl. přenesená",J521,0)</f>
        <v>0</v>
      </c>
      <c r="BH521" s="240">
        <f>IF(N521="sníž. přenesená",J521,0)</f>
        <v>0</v>
      </c>
      <c r="BI521" s="240">
        <f>IF(N521="nulová",J521,0)</f>
        <v>0</v>
      </c>
      <c r="BJ521" s="18" t="s">
        <v>83</v>
      </c>
      <c r="BK521" s="240">
        <f>ROUND(I521*H521,2)</f>
        <v>0</v>
      </c>
      <c r="BL521" s="18" t="s">
        <v>237</v>
      </c>
      <c r="BM521" s="239" t="s">
        <v>840</v>
      </c>
    </row>
    <row r="522" s="15" customFormat="1">
      <c r="A522" s="15"/>
      <c r="B522" s="264"/>
      <c r="C522" s="265"/>
      <c r="D522" s="243" t="s">
        <v>239</v>
      </c>
      <c r="E522" s="266" t="s">
        <v>1</v>
      </c>
      <c r="F522" s="267" t="s">
        <v>841</v>
      </c>
      <c r="G522" s="265"/>
      <c r="H522" s="266" t="s">
        <v>1</v>
      </c>
      <c r="I522" s="268"/>
      <c r="J522" s="265"/>
      <c r="K522" s="265"/>
      <c r="L522" s="269"/>
      <c r="M522" s="270"/>
      <c r="N522" s="271"/>
      <c r="O522" s="271"/>
      <c r="P522" s="271"/>
      <c r="Q522" s="271"/>
      <c r="R522" s="271"/>
      <c r="S522" s="271"/>
      <c r="T522" s="272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73" t="s">
        <v>239</v>
      </c>
      <c r="AU522" s="273" t="s">
        <v>85</v>
      </c>
      <c r="AV522" s="15" t="s">
        <v>83</v>
      </c>
      <c r="AW522" s="15" t="s">
        <v>32</v>
      </c>
      <c r="AX522" s="15" t="s">
        <v>76</v>
      </c>
      <c r="AY522" s="273" t="s">
        <v>230</v>
      </c>
    </row>
    <row r="523" s="13" customFormat="1">
      <c r="A523" s="13"/>
      <c r="B523" s="241"/>
      <c r="C523" s="242"/>
      <c r="D523" s="243" t="s">
        <v>239</v>
      </c>
      <c r="E523" s="244" t="s">
        <v>1</v>
      </c>
      <c r="F523" s="245" t="s">
        <v>842</v>
      </c>
      <c r="G523" s="242"/>
      <c r="H523" s="246">
        <v>254.11000000000001</v>
      </c>
      <c r="I523" s="247"/>
      <c r="J523" s="242"/>
      <c r="K523" s="242"/>
      <c r="L523" s="248"/>
      <c r="M523" s="249"/>
      <c r="N523" s="250"/>
      <c r="O523" s="250"/>
      <c r="P523" s="250"/>
      <c r="Q523" s="250"/>
      <c r="R523" s="250"/>
      <c r="S523" s="250"/>
      <c r="T523" s="25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2" t="s">
        <v>239</v>
      </c>
      <c r="AU523" s="252" t="s">
        <v>85</v>
      </c>
      <c r="AV523" s="13" t="s">
        <v>85</v>
      </c>
      <c r="AW523" s="13" t="s">
        <v>32</v>
      </c>
      <c r="AX523" s="13" t="s">
        <v>76</v>
      </c>
      <c r="AY523" s="252" t="s">
        <v>230</v>
      </c>
    </row>
    <row r="524" s="13" customFormat="1">
      <c r="A524" s="13"/>
      <c r="B524" s="241"/>
      <c r="C524" s="242"/>
      <c r="D524" s="243" t="s">
        <v>239</v>
      </c>
      <c r="E524" s="244" t="s">
        <v>1</v>
      </c>
      <c r="F524" s="245" t="s">
        <v>843</v>
      </c>
      <c r="G524" s="242"/>
      <c r="H524" s="246">
        <v>-3.1200000000000001</v>
      </c>
      <c r="I524" s="247"/>
      <c r="J524" s="242"/>
      <c r="K524" s="242"/>
      <c r="L524" s="248"/>
      <c r="M524" s="249"/>
      <c r="N524" s="250"/>
      <c r="O524" s="250"/>
      <c r="P524" s="250"/>
      <c r="Q524" s="250"/>
      <c r="R524" s="250"/>
      <c r="S524" s="250"/>
      <c r="T524" s="25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2" t="s">
        <v>239</v>
      </c>
      <c r="AU524" s="252" t="s">
        <v>85</v>
      </c>
      <c r="AV524" s="13" t="s">
        <v>85</v>
      </c>
      <c r="AW524" s="13" t="s">
        <v>32</v>
      </c>
      <c r="AX524" s="13" t="s">
        <v>76</v>
      </c>
      <c r="AY524" s="252" t="s">
        <v>230</v>
      </c>
    </row>
    <row r="525" s="13" customFormat="1">
      <c r="A525" s="13"/>
      <c r="B525" s="241"/>
      <c r="C525" s="242"/>
      <c r="D525" s="243" t="s">
        <v>239</v>
      </c>
      <c r="E525" s="244" t="s">
        <v>1</v>
      </c>
      <c r="F525" s="245" t="s">
        <v>844</v>
      </c>
      <c r="G525" s="242"/>
      <c r="H525" s="246">
        <v>-16.196999999999999</v>
      </c>
      <c r="I525" s="247"/>
      <c r="J525" s="242"/>
      <c r="K525" s="242"/>
      <c r="L525" s="248"/>
      <c r="M525" s="249"/>
      <c r="N525" s="250"/>
      <c r="O525" s="250"/>
      <c r="P525" s="250"/>
      <c r="Q525" s="250"/>
      <c r="R525" s="250"/>
      <c r="S525" s="250"/>
      <c r="T525" s="25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2" t="s">
        <v>239</v>
      </c>
      <c r="AU525" s="252" t="s">
        <v>85</v>
      </c>
      <c r="AV525" s="13" t="s">
        <v>85</v>
      </c>
      <c r="AW525" s="13" t="s">
        <v>32</v>
      </c>
      <c r="AX525" s="13" t="s">
        <v>76</v>
      </c>
      <c r="AY525" s="252" t="s">
        <v>230</v>
      </c>
    </row>
    <row r="526" s="13" customFormat="1">
      <c r="A526" s="13"/>
      <c r="B526" s="241"/>
      <c r="C526" s="242"/>
      <c r="D526" s="243" t="s">
        <v>239</v>
      </c>
      <c r="E526" s="244" t="s">
        <v>1</v>
      </c>
      <c r="F526" s="245" t="s">
        <v>845</v>
      </c>
      <c r="G526" s="242"/>
      <c r="H526" s="246">
        <v>-17.873999999999999</v>
      </c>
      <c r="I526" s="247"/>
      <c r="J526" s="242"/>
      <c r="K526" s="242"/>
      <c r="L526" s="248"/>
      <c r="M526" s="249"/>
      <c r="N526" s="250"/>
      <c r="O526" s="250"/>
      <c r="P526" s="250"/>
      <c r="Q526" s="250"/>
      <c r="R526" s="250"/>
      <c r="S526" s="250"/>
      <c r="T526" s="25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2" t="s">
        <v>239</v>
      </c>
      <c r="AU526" s="252" t="s">
        <v>85</v>
      </c>
      <c r="AV526" s="13" t="s">
        <v>85</v>
      </c>
      <c r="AW526" s="13" t="s">
        <v>32</v>
      </c>
      <c r="AX526" s="13" t="s">
        <v>76</v>
      </c>
      <c r="AY526" s="252" t="s">
        <v>230</v>
      </c>
    </row>
    <row r="527" s="13" customFormat="1">
      <c r="A527" s="13"/>
      <c r="B527" s="241"/>
      <c r="C527" s="242"/>
      <c r="D527" s="243" t="s">
        <v>239</v>
      </c>
      <c r="E527" s="244" t="s">
        <v>1</v>
      </c>
      <c r="F527" s="245" t="s">
        <v>846</v>
      </c>
      <c r="G527" s="242"/>
      <c r="H527" s="246">
        <v>-20.574000000000002</v>
      </c>
      <c r="I527" s="247"/>
      <c r="J527" s="242"/>
      <c r="K527" s="242"/>
      <c r="L527" s="248"/>
      <c r="M527" s="249"/>
      <c r="N527" s="250"/>
      <c r="O527" s="250"/>
      <c r="P527" s="250"/>
      <c r="Q527" s="250"/>
      <c r="R527" s="250"/>
      <c r="S527" s="250"/>
      <c r="T527" s="25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2" t="s">
        <v>239</v>
      </c>
      <c r="AU527" s="252" t="s">
        <v>85</v>
      </c>
      <c r="AV527" s="13" t="s">
        <v>85</v>
      </c>
      <c r="AW527" s="13" t="s">
        <v>32</v>
      </c>
      <c r="AX527" s="13" t="s">
        <v>76</v>
      </c>
      <c r="AY527" s="252" t="s">
        <v>230</v>
      </c>
    </row>
    <row r="528" s="13" customFormat="1">
      <c r="A528" s="13"/>
      <c r="B528" s="241"/>
      <c r="C528" s="242"/>
      <c r="D528" s="243" t="s">
        <v>239</v>
      </c>
      <c r="E528" s="244" t="s">
        <v>1</v>
      </c>
      <c r="F528" s="245" t="s">
        <v>847</v>
      </c>
      <c r="G528" s="242"/>
      <c r="H528" s="246">
        <v>245.43000000000001</v>
      </c>
      <c r="I528" s="247"/>
      <c r="J528" s="242"/>
      <c r="K528" s="242"/>
      <c r="L528" s="248"/>
      <c r="M528" s="249"/>
      <c r="N528" s="250"/>
      <c r="O528" s="250"/>
      <c r="P528" s="250"/>
      <c r="Q528" s="250"/>
      <c r="R528" s="250"/>
      <c r="S528" s="250"/>
      <c r="T528" s="25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2" t="s">
        <v>239</v>
      </c>
      <c r="AU528" s="252" t="s">
        <v>85</v>
      </c>
      <c r="AV528" s="13" t="s">
        <v>85</v>
      </c>
      <c r="AW528" s="13" t="s">
        <v>32</v>
      </c>
      <c r="AX528" s="13" t="s">
        <v>76</v>
      </c>
      <c r="AY528" s="252" t="s">
        <v>230</v>
      </c>
    </row>
    <row r="529" s="13" customFormat="1">
      <c r="A529" s="13"/>
      <c r="B529" s="241"/>
      <c r="C529" s="242"/>
      <c r="D529" s="243" t="s">
        <v>239</v>
      </c>
      <c r="E529" s="244" t="s">
        <v>1</v>
      </c>
      <c r="F529" s="245" t="s">
        <v>848</v>
      </c>
      <c r="G529" s="242"/>
      <c r="H529" s="246">
        <v>-22.306000000000001</v>
      </c>
      <c r="I529" s="247"/>
      <c r="J529" s="242"/>
      <c r="K529" s="242"/>
      <c r="L529" s="248"/>
      <c r="M529" s="249"/>
      <c r="N529" s="250"/>
      <c r="O529" s="250"/>
      <c r="P529" s="250"/>
      <c r="Q529" s="250"/>
      <c r="R529" s="250"/>
      <c r="S529" s="250"/>
      <c r="T529" s="25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2" t="s">
        <v>239</v>
      </c>
      <c r="AU529" s="252" t="s">
        <v>85</v>
      </c>
      <c r="AV529" s="13" t="s">
        <v>85</v>
      </c>
      <c r="AW529" s="13" t="s">
        <v>32</v>
      </c>
      <c r="AX529" s="13" t="s">
        <v>76</v>
      </c>
      <c r="AY529" s="252" t="s">
        <v>230</v>
      </c>
    </row>
    <row r="530" s="13" customFormat="1">
      <c r="A530" s="13"/>
      <c r="B530" s="241"/>
      <c r="C530" s="242"/>
      <c r="D530" s="243" t="s">
        <v>239</v>
      </c>
      <c r="E530" s="244" t="s">
        <v>1</v>
      </c>
      <c r="F530" s="245" t="s">
        <v>849</v>
      </c>
      <c r="G530" s="242"/>
      <c r="H530" s="246">
        <v>-42.75</v>
      </c>
      <c r="I530" s="247"/>
      <c r="J530" s="242"/>
      <c r="K530" s="242"/>
      <c r="L530" s="248"/>
      <c r="M530" s="249"/>
      <c r="N530" s="250"/>
      <c r="O530" s="250"/>
      <c r="P530" s="250"/>
      <c r="Q530" s="250"/>
      <c r="R530" s="250"/>
      <c r="S530" s="250"/>
      <c r="T530" s="251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2" t="s">
        <v>239</v>
      </c>
      <c r="AU530" s="252" t="s">
        <v>85</v>
      </c>
      <c r="AV530" s="13" t="s">
        <v>85</v>
      </c>
      <c r="AW530" s="13" t="s">
        <v>32</v>
      </c>
      <c r="AX530" s="13" t="s">
        <v>76</v>
      </c>
      <c r="AY530" s="252" t="s">
        <v>230</v>
      </c>
    </row>
    <row r="531" s="13" customFormat="1">
      <c r="A531" s="13"/>
      <c r="B531" s="241"/>
      <c r="C531" s="242"/>
      <c r="D531" s="243" t="s">
        <v>239</v>
      </c>
      <c r="E531" s="244" t="s">
        <v>1</v>
      </c>
      <c r="F531" s="245" t="s">
        <v>850</v>
      </c>
      <c r="G531" s="242"/>
      <c r="H531" s="246">
        <v>111.90000000000001</v>
      </c>
      <c r="I531" s="247"/>
      <c r="J531" s="242"/>
      <c r="K531" s="242"/>
      <c r="L531" s="248"/>
      <c r="M531" s="249"/>
      <c r="N531" s="250"/>
      <c r="O531" s="250"/>
      <c r="P531" s="250"/>
      <c r="Q531" s="250"/>
      <c r="R531" s="250"/>
      <c r="S531" s="250"/>
      <c r="T531" s="25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2" t="s">
        <v>239</v>
      </c>
      <c r="AU531" s="252" t="s">
        <v>85</v>
      </c>
      <c r="AV531" s="13" t="s">
        <v>85</v>
      </c>
      <c r="AW531" s="13" t="s">
        <v>32</v>
      </c>
      <c r="AX531" s="13" t="s">
        <v>76</v>
      </c>
      <c r="AY531" s="252" t="s">
        <v>230</v>
      </c>
    </row>
    <row r="532" s="13" customFormat="1">
      <c r="A532" s="13"/>
      <c r="B532" s="241"/>
      <c r="C532" s="242"/>
      <c r="D532" s="243" t="s">
        <v>239</v>
      </c>
      <c r="E532" s="244" t="s">
        <v>1</v>
      </c>
      <c r="F532" s="245" t="s">
        <v>851</v>
      </c>
      <c r="G532" s="242"/>
      <c r="H532" s="246">
        <v>-5.548</v>
      </c>
      <c r="I532" s="247"/>
      <c r="J532" s="242"/>
      <c r="K532" s="242"/>
      <c r="L532" s="248"/>
      <c r="M532" s="249"/>
      <c r="N532" s="250"/>
      <c r="O532" s="250"/>
      <c r="P532" s="250"/>
      <c r="Q532" s="250"/>
      <c r="R532" s="250"/>
      <c r="S532" s="250"/>
      <c r="T532" s="25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2" t="s">
        <v>239</v>
      </c>
      <c r="AU532" s="252" t="s">
        <v>85</v>
      </c>
      <c r="AV532" s="13" t="s">
        <v>85</v>
      </c>
      <c r="AW532" s="13" t="s">
        <v>32</v>
      </c>
      <c r="AX532" s="13" t="s">
        <v>76</v>
      </c>
      <c r="AY532" s="252" t="s">
        <v>230</v>
      </c>
    </row>
    <row r="533" s="13" customFormat="1">
      <c r="A533" s="13"/>
      <c r="B533" s="241"/>
      <c r="C533" s="242"/>
      <c r="D533" s="243" t="s">
        <v>239</v>
      </c>
      <c r="E533" s="244" t="s">
        <v>1</v>
      </c>
      <c r="F533" s="245" t="s">
        <v>852</v>
      </c>
      <c r="G533" s="242"/>
      <c r="H533" s="246">
        <v>180.03999999999999</v>
      </c>
      <c r="I533" s="247"/>
      <c r="J533" s="242"/>
      <c r="K533" s="242"/>
      <c r="L533" s="248"/>
      <c r="M533" s="249"/>
      <c r="N533" s="250"/>
      <c r="O533" s="250"/>
      <c r="P533" s="250"/>
      <c r="Q533" s="250"/>
      <c r="R533" s="250"/>
      <c r="S533" s="250"/>
      <c r="T533" s="25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2" t="s">
        <v>239</v>
      </c>
      <c r="AU533" s="252" t="s">
        <v>85</v>
      </c>
      <c r="AV533" s="13" t="s">
        <v>85</v>
      </c>
      <c r="AW533" s="13" t="s">
        <v>32</v>
      </c>
      <c r="AX533" s="13" t="s">
        <v>76</v>
      </c>
      <c r="AY533" s="252" t="s">
        <v>230</v>
      </c>
    </row>
    <row r="534" s="13" customFormat="1">
      <c r="A534" s="13"/>
      <c r="B534" s="241"/>
      <c r="C534" s="242"/>
      <c r="D534" s="243" t="s">
        <v>239</v>
      </c>
      <c r="E534" s="244" t="s">
        <v>1</v>
      </c>
      <c r="F534" s="245" t="s">
        <v>853</v>
      </c>
      <c r="G534" s="242"/>
      <c r="H534" s="246">
        <v>-4.9589999999999996</v>
      </c>
      <c r="I534" s="247"/>
      <c r="J534" s="242"/>
      <c r="K534" s="242"/>
      <c r="L534" s="248"/>
      <c r="M534" s="249"/>
      <c r="N534" s="250"/>
      <c r="O534" s="250"/>
      <c r="P534" s="250"/>
      <c r="Q534" s="250"/>
      <c r="R534" s="250"/>
      <c r="S534" s="250"/>
      <c r="T534" s="25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2" t="s">
        <v>239</v>
      </c>
      <c r="AU534" s="252" t="s">
        <v>85</v>
      </c>
      <c r="AV534" s="13" t="s">
        <v>85</v>
      </c>
      <c r="AW534" s="13" t="s">
        <v>32</v>
      </c>
      <c r="AX534" s="13" t="s">
        <v>76</v>
      </c>
      <c r="AY534" s="252" t="s">
        <v>230</v>
      </c>
    </row>
    <row r="535" s="13" customFormat="1">
      <c r="A535" s="13"/>
      <c r="B535" s="241"/>
      <c r="C535" s="242"/>
      <c r="D535" s="243" t="s">
        <v>239</v>
      </c>
      <c r="E535" s="244" t="s">
        <v>1</v>
      </c>
      <c r="F535" s="245" t="s">
        <v>854</v>
      </c>
      <c r="G535" s="242"/>
      <c r="H535" s="246">
        <v>8.8100000000000005</v>
      </c>
      <c r="I535" s="247"/>
      <c r="J535" s="242"/>
      <c r="K535" s="242"/>
      <c r="L535" s="248"/>
      <c r="M535" s="249"/>
      <c r="N535" s="250"/>
      <c r="O535" s="250"/>
      <c r="P535" s="250"/>
      <c r="Q535" s="250"/>
      <c r="R535" s="250"/>
      <c r="S535" s="250"/>
      <c r="T535" s="25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2" t="s">
        <v>239</v>
      </c>
      <c r="AU535" s="252" t="s">
        <v>85</v>
      </c>
      <c r="AV535" s="13" t="s">
        <v>85</v>
      </c>
      <c r="AW535" s="13" t="s">
        <v>32</v>
      </c>
      <c r="AX535" s="13" t="s">
        <v>76</v>
      </c>
      <c r="AY535" s="252" t="s">
        <v>230</v>
      </c>
    </row>
    <row r="536" s="16" customFormat="1">
      <c r="A536" s="16"/>
      <c r="B536" s="274"/>
      <c r="C536" s="275"/>
      <c r="D536" s="243" t="s">
        <v>239</v>
      </c>
      <c r="E536" s="276" t="s">
        <v>168</v>
      </c>
      <c r="F536" s="277" t="s">
        <v>494</v>
      </c>
      <c r="G536" s="275"/>
      <c r="H536" s="278">
        <v>666.96199999999999</v>
      </c>
      <c r="I536" s="279"/>
      <c r="J536" s="275"/>
      <c r="K536" s="275"/>
      <c r="L536" s="280"/>
      <c r="M536" s="281"/>
      <c r="N536" s="282"/>
      <c r="O536" s="282"/>
      <c r="P536" s="282"/>
      <c r="Q536" s="282"/>
      <c r="R536" s="282"/>
      <c r="S536" s="282"/>
      <c r="T536" s="283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84" t="s">
        <v>239</v>
      </c>
      <c r="AU536" s="284" t="s">
        <v>85</v>
      </c>
      <c r="AV536" s="16" t="s">
        <v>249</v>
      </c>
      <c r="AW536" s="16" t="s">
        <v>32</v>
      </c>
      <c r="AX536" s="16" t="s">
        <v>76</v>
      </c>
      <c r="AY536" s="284" t="s">
        <v>230</v>
      </c>
    </row>
    <row r="537" s="15" customFormat="1">
      <c r="A537" s="15"/>
      <c r="B537" s="264"/>
      <c r="C537" s="265"/>
      <c r="D537" s="243" t="s">
        <v>239</v>
      </c>
      <c r="E537" s="266" t="s">
        <v>1</v>
      </c>
      <c r="F537" s="267" t="s">
        <v>855</v>
      </c>
      <c r="G537" s="265"/>
      <c r="H537" s="266" t="s">
        <v>1</v>
      </c>
      <c r="I537" s="268"/>
      <c r="J537" s="265"/>
      <c r="K537" s="265"/>
      <c r="L537" s="269"/>
      <c r="M537" s="270"/>
      <c r="N537" s="271"/>
      <c r="O537" s="271"/>
      <c r="P537" s="271"/>
      <c r="Q537" s="271"/>
      <c r="R537" s="271"/>
      <c r="S537" s="271"/>
      <c r="T537" s="272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73" t="s">
        <v>239</v>
      </c>
      <c r="AU537" s="273" t="s">
        <v>85</v>
      </c>
      <c r="AV537" s="15" t="s">
        <v>83</v>
      </c>
      <c r="AW537" s="15" t="s">
        <v>32</v>
      </c>
      <c r="AX537" s="15" t="s">
        <v>76</v>
      </c>
      <c r="AY537" s="273" t="s">
        <v>230</v>
      </c>
    </row>
    <row r="538" s="13" customFormat="1">
      <c r="A538" s="13"/>
      <c r="B538" s="241"/>
      <c r="C538" s="242"/>
      <c r="D538" s="243" t="s">
        <v>239</v>
      </c>
      <c r="E538" s="244" t="s">
        <v>1</v>
      </c>
      <c r="F538" s="245" t="s">
        <v>856</v>
      </c>
      <c r="G538" s="242"/>
      <c r="H538" s="246">
        <v>24.800000000000001</v>
      </c>
      <c r="I538" s="247"/>
      <c r="J538" s="242"/>
      <c r="K538" s="242"/>
      <c r="L538" s="248"/>
      <c r="M538" s="249"/>
      <c r="N538" s="250"/>
      <c r="O538" s="250"/>
      <c r="P538" s="250"/>
      <c r="Q538" s="250"/>
      <c r="R538" s="250"/>
      <c r="S538" s="250"/>
      <c r="T538" s="25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2" t="s">
        <v>239</v>
      </c>
      <c r="AU538" s="252" t="s">
        <v>85</v>
      </c>
      <c r="AV538" s="13" t="s">
        <v>85</v>
      </c>
      <c r="AW538" s="13" t="s">
        <v>32</v>
      </c>
      <c r="AX538" s="13" t="s">
        <v>76</v>
      </c>
      <c r="AY538" s="252" t="s">
        <v>230</v>
      </c>
    </row>
    <row r="539" s="13" customFormat="1">
      <c r="A539" s="13"/>
      <c r="B539" s="241"/>
      <c r="C539" s="242"/>
      <c r="D539" s="243" t="s">
        <v>239</v>
      </c>
      <c r="E539" s="244" t="s">
        <v>1</v>
      </c>
      <c r="F539" s="245" t="s">
        <v>857</v>
      </c>
      <c r="G539" s="242"/>
      <c r="H539" s="246">
        <v>-6.3959999999999999</v>
      </c>
      <c r="I539" s="247"/>
      <c r="J539" s="242"/>
      <c r="K539" s="242"/>
      <c r="L539" s="248"/>
      <c r="M539" s="249"/>
      <c r="N539" s="250"/>
      <c r="O539" s="250"/>
      <c r="P539" s="250"/>
      <c r="Q539" s="250"/>
      <c r="R539" s="250"/>
      <c r="S539" s="250"/>
      <c r="T539" s="25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2" t="s">
        <v>239</v>
      </c>
      <c r="AU539" s="252" t="s">
        <v>85</v>
      </c>
      <c r="AV539" s="13" t="s">
        <v>85</v>
      </c>
      <c r="AW539" s="13" t="s">
        <v>32</v>
      </c>
      <c r="AX539" s="13" t="s">
        <v>76</v>
      </c>
      <c r="AY539" s="252" t="s">
        <v>230</v>
      </c>
    </row>
    <row r="540" s="13" customFormat="1">
      <c r="A540" s="13"/>
      <c r="B540" s="241"/>
      <c r="C540" s="242"/>
      <c r="D540" s="243" t="s">
        <v>239</v>
      </c>
      <c r="E540" s="244" t="s">
        <v>1</v>
      </c>
      <c r="F540" s="245" t="s">
        <v>858</v>
      </c>
      <c r="G540" s="242"/>
      <c r="H540" s="246">
        <v>12.903000000000001</v>
      </c>
      <c r="I540" s="247"/>
      <c r="J540" s="242"/>
      <c r="K540" s="242"/>
      <c r="L540" s="248"/>
      <c r="M540" s="249"/>
      <c r="N540" s="250"/>
      <c r="O540" s="250"/>
      <c r="P540" s="250"/>
      <c r="Q540" s="250"/>
      <c r="R540" s="250"/>
      <c r="S540" s="250"/>
      <c r="T540" s="25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2" t="s">
        <v>239</v>
      </c>
      <c r="AU540" s="252" t="s">
        <v>85</v>
      </c>
      <c r="AV540" s="13" t="s">
        <v>85</v>
      </c>
      <c r="AW540" s="13" t="s">
        <v>32</v>
      </c>
      <c r="AX540" s="13" t="s">
        <v>76</v>
      </c>
      <c r="AY540" s="252" t="s">
        <v>230</v>
      </c>
    </row>
    <row r="541" s="13" customFormat="1">
      <c r="A541" s="13"/>
      <c r="B541" s="241"/>
      <c r="C541" s="242"/>
      <c r="D541" s="243" t="s">
        <v>239</v>
      </c>
      <c r="E541" s="244" t="s">
        <v>1</v>
      </c>
      <c r="F541" s="245" t="s">
        <v>859</v>
      </c>
      <c r="G541" s="242"/>
      <c r="H541" s="246">
        <v>2.6400000000000001</v>
      </c>
      <c r="I541" s="247"/>
      <c r="J541" s="242"/>
      <c r="K541" s="242"/>
      <c r="L541" s="248"/>
      <c r="M541" s="249"/>
      <c r="N541" s="250"/>
      <c r="O541" s="250"/>
      <c r="P541" s="250"/>
      <c r="Q541" s="250"/>
      <c r="R541" s="250"/>
      <c r="S541" s="250"/>
      <c r="T541" s="25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2" t="s">
        <v>239</v>
      </c>
      <c r="AU541" s="252" t="s">
        <v>85</v>
      </c>
      <c r="AV541" s="13" t="s">
        <v>85</v>
      </c>
      <c r="AW541" s="13" t="s">
        <v>32</v>
      </c>
      <c r="AX541" s="13" t="s">
        <v>76</v>
      </c>
      <c r="AY541" s="252" t="s">
        <v>230</v>
      </c>
    </row>
    <row r="542" s="13" customFormat="1">
      <c r="A542" s="13"/>
      <c r="B542" s="241"/>
      <c r="C542" s="242"/>
      <c r="D542" s="243" t="s">
        <v>239</v>
      </c>
      <c r="E542" s="244" t="s">
        <v>1</v>
      </c>
      <c r="F542" s="245" t="s">
        <v>860</v>
      </c>
      <c r="G542" s="242"/>
      <c r="H542" s="246">
        <v>11.890000000000001</v>
      </c>
      <c r="I542" s="247"/>
      <c r="J542" s="242"/>
      <c r="K542" s="242"/>
      <c r="L542" s="248"/>
      <c r="M542" s="249"/>
      <c r="N542" s="250"/>
      <c r="O542" s="250"/>
      <c r="P542" s="250"/>
      <c r="Q542" s="250"/>
      <c r="R542" s="250"/>
      <c r="S542" s="250"/>
      <c r="T542" s="25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2" t="s">
        <v>239</v>
      </c>
      <c r="AU542" s="252" t="s">
        <v>85</v>
      </c>
      <c r="AV542" s="13" t="s">
        <v>85</v>
      </c>
      <c r="AW542" s="13" t="s">
        <v>32</v>
      </c>
      <c r="AX542" s="13" t="s">
        <v>76</v>
      </c>
      <c r="AY542" s="252" t="s">
        <v>230</v>
      </c>
    </row>
    <row r="543" s="16" customFormat="1">
      <c r="A543" s="16"/>
      <c r="B543" s="274"/>
      <c r="C543" s="275"/>
      <c r="D543" s="243" t="s">
        <v>239</v>
      </c>
      <c r="E543" s="276" t="s">
        <v>162</v>
      </c>
      <c r="F543" s="277" t="s">
        <v>494</v>
      </c>
      <c r="G543" s="275"/>
      <c r="H543" s="278">
        <v>45.837000000000003</v>
      </c>
      <c r="I543" s="279"/>
      <c r="J543" s="275"/>
      <c r="K543" s="275"/>
      <c r="L543" s="280"/>
      <c r="M543" s="281"/>
      <c r="N543" s="282"/>
      <c r="O543" s="282"/>
      <c r="P543" s="282"/>
      <c r="Q543" s="282"/>
      <c r="R543" s="282"/>
      <c r="S543" s="282"/>
      <c r="T543" s="283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T543" s="284" t="s">
        <v>239</v>
      </c>
      <c r="AU543" s="284" t="s">
        <v>85</v>
      </c>
      <c r="AV543" s="16" t="s">
        <v>249</v>
      </c>
      <c r="AW543" s="16" t="s">
        <v>32</v>
      </c>
      <c r="AX543" s="16" t="s">
        <v>76</v>
      </c>
      <c r="AY543" s="284" t="s">
        <v>230</v>
      </c>
    </row>
    <row r="544" s="14" customFormat="1">
      <c r="A544" s="14"/>
      <c r="B544" s="253"/>
      <c r="C544" s="254"/>
      <c r="D544" s="243" t="s">
        <v>239</v>
      </c>
      <c r="E544" s="255" t="s">
        <v>1</v>
      </c>
      <c r="F544" s="256" t="s">
        <v>242</v>
      </c>
      <c r="G544" s="254"/>
      <c r="H544" s="257">
        <v>712.79899999999998</v>
      </c>
      <c r="I544" s="258"/>
      <c r="J544" s="254"/>
      <c r="K544" s="254"/>
      <c r="L544" s="259"/>
      <c r="M544" s="260"/>
      <c r="N544" s="261"/>
      <c r="O544" s="261"/>
      <c r="P544" s="261"/>
      <c r="Q544" s="261"/>
      <c r="R544" s="261"/>
      <c r="S544" s="261"/>
      <c r="T544" s="262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3" t="s">
        <v>239</v>
      </c>
      <c r="AU544" s="263" t="s">
        <v>85</v>
      </c>
      <c r="AV544" s="14" t="s">
        <v>237</v>
      </c>
      <c r="AW544" s="14" t="s">
        <v>32</v>
      </c>
      <c r="AX544" s="14" t="s">
        <v>83</v>
      </c>
      <c r="AY544" s="263" t="s">
        <v>230</v>
      </c>
    </row>
    <row r="545" s="2" customFormat="1" ht="24.15" customHeight="1">
      <c r="A545" s="39"/>
      <c r="B545" s="40"/>
      <c r="C545" s="285" t="s">
        <v>861</v>
      </c>
      <c r="D545" s="285" t="s">
        <v>714</v>
      </c>
      <c r="E545" s="286" t="s">
        <v>862</v>
      </c>
      <c r="F545" s="287" t="s">
        <v>863</v>
      </c>
      <c r="G545" s="288" t="s">
        <v>305</v>
      </c>
      <c r="H545" s="289">
        <v>748.43899999999996</v>
      </c>
      <c r="I545" s="290"/>
      <c r="J545" s="291">
        <f>ROUND(I545*H545,2)</f>
        <v>0</v>
      </c>
      <c r="K545" s="287" t="s">
        <v>236</v>
      </c>
      <c r="L545" s="292"/>
      <c r="M545" s="293" t="s">
        <v>1</v>
      </c>
      <c r="N545" s="294" t="s">
        <v>41</v>
      </c>
      <c r="O545" s="92"/>
      <c r="P545" s="237">
        <f>O545*H545</f>
        <v>0</v>
      </c>
      <c r="Q545" s="237">
        <v>0.025000000000000001</v>
      </c>
      <c r="R545" s="237">
        <f>Q545*H545</f>
        <v>18.710975000000001</v>
      </c>
      <c r="S545" s="237">
        <v>0</v>
      </c>
      <c r="T545" s="238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9" t="s">
        <v>272</v>
      </c>
      <c r="AT545" s="239" t="s">
        <v>714</v>
      </c>
      <c r="AU545" s="239" t="s">
        <v>85</v>
      </c>
      <c r="AY545" s="18" t="s">
        <v>230</v>
      </c>
      <c r="BE545" s="240">
        <f>IF(N545="základní",J545,0)</f>
        <v>0</v>
      </c>
      <c r="BF545" s="240">
        <f>IF(N545="snížená",J545,0)</f>
        <v>0</v>
      </c>
      <c r="BG545" s="240">
        <f>IF(N545="zákl. přenesená",J545,0)</f>
        <v>0</v>
      </c>
      <c r="BH545" s="240">
        <f>IF(N545="sníž. přenesená",J545,0)</f>
        <v>0</v>
      </c>
      <c r="BI545" s="240">
        <f>IF(N545="nulová",J545,0)</f>
        <v>0</v>
      </c>
      <c r="BJ545" s="18" t="s">
        <v>83</v>
      </c>
      <c r="BK545" s="240">
        <f>ROUND(I545*H545,2)</f>
        <v>0</v>
      </c>
      <c r="BL545" s="18" t="s">
        <v>237</v>
      </c>
      <c r="BM545" s="239" t="s">
        <v>864</v>
      </c>
    </row>
    <row r="546" s="13" customFormat="1">
      <c r="A546" s="13"/>
      <c r="B546" s="241"/>
      <c r="C546" s="242"/>
      <c r="D546" s="243" t="s">
        <v>239</v>
      </c>
      <c r="E546" s="244" t="s">
        <v>1</v>
      </c>
      <c r="F546" s="245" t="s">
        <v>765</v>
      </c>
      <c r="G546" s="242"/>
      <c r="H546" s="246">
        <v>712.79899999999998</v>
      </c>
      <c r="I546" s="247"/>
      <c r="J546" s="242"/>
      <c r="K546" s="242"/>
      <c r="L546" s="248"/>
      <c r="M546" s="249"/>
      <c r="N546" s="250"/>
      <c r="O546" s="250"/>
      <c r="P546" s="250"/>
      <c r="Q546" s="250"/>
      <c r="R546" s="250"/>
      <c r="S546" s="250"/>
      <c r="T546" s="25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2" t="s">
        <v>239</v>
      </c>
      <c r="AU546" s="252" t="s">
        <v>85</v>
      </c>
      <c r="AV546" s="13" t="s">
        <v>85</v>
      </c>
      <c r="AW546" s="13" t="s">
        <v>32</v>
      </c>
      <c r="AX546" s="13" t="s">
        <v>83</v>
      </c>
      <c r="AY546" s="252" t="s">
        <v>230</v>
      </c>
    </row>
    <row r="547" s="13" customFormat="1">
      <c r="A547" s="13"/>
      <c r="B547" s="241"/>
      <c r="C547" s="242"/>
      <c r="D547" s="243" t="s">
        <v>239</v>
      </c>
      <c r="E547" s="242"/>
      <c r="F547" s="245" t="s">
        <v>865</v>
      </c>
      <c r="G547" s="242"/>
      <c r="H547" s="246">
        <v>748.43899999999996</v>
      </c>
      <c r="I547" s="247"/>
      <c r="J547" s="242"/>
      <c r="K547" s="242"/>
      <c r="L547" s="248"/>
      <c r="M547" s="249"/>
      <c r="N547" s="250"/>
      <c r="O547" s="250"/>
      <c r="P547" s="250"/>
      <c r="Q547" s="250"/>
      <c r="R547" s="250"/>
      <c r="S547" s="250"/>
      <c r="T547" s="25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52" t="s">
        <v>239</v>
      </c>
      <c r="AU547" s="252" t="s">
        <v>85</v>
      </c>
      <c r="AV547" s="13" t="s">
        <v>85</v>
      </c>
      <c r="AW547" s="13" t="s">
        <v>4</v>
      </c>
      <c r="AX547" s="13" t="s">
        <v>83</v>
      </c>
      <c r="AY547" s="252" t="s">
        <v>230</v>
      </c>
    </row>
    <row r="548" s="2" customFormat="1" ht="66.75" customHeight="1">
      <c r="A548" s="39"/>
      <c r="B548" s="40"/>
      <c r="C548" s="228" t="s">
        <v>866</v>
      </c>
      <c r="D548" s="228" t="s">
        <v>232</v>
      </c>
      <c r="E548" s="229" t="s">
        <v>867</v>
      </c>
      <c r="F548" s="230" t="s">
        <v>868</v>
      </c>
      <c r="G548" s="231" t="s">
        <v>305</v>
      </c>
      <c r="H548" s="232">
        <v>717.29899999999998</v>
      </c>
      <c r="I548" s="233"/>
      <c r="J548" s="234">
        <f>ROUND(I548*H548,2)</f>
        <v>0</v>
      </c>
      <c r="K548" s="230" t="s">
        <v>1</v>
      </c>
      <c r="L548" s="45"/>
      <c r="M548" s="235" t="s">
        <v>1</v>
      </c>
      <c r="N548" s="236" t="s">
        <v>41</v>
      </c>
      <c r="O548" s="92"/>
      <c r="P548" s="237">
        <f>O548*H548</f>
        <v>0</v>
      </c>
      <c r="Q548" s="237">
        <v>0</v>
      </c>
      <c r="R548" s="237">
        <f>Q548*H548</f>
        <v>0</v>
      </c>
      <c r="S548" s="237">
        <v>0</v>
      </c>
      <c r="T548" s="238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9" t="s">
        <v>318</v>
      </c>
      <c r="AT548" s="239" t="s">
        <v>232</v>
      </c>
      <c r="AU548" s="239" t="s">
        <v>85</v>
      </c>
      <c r="AY548" s="18" t="s">
        <v>230</v>
      </c>
      <c r="BE548" s="240">
        <f>IF(N548="základní",J548,0)</f>
        <v>0</v>
      </c>
      <c r="BF548" s="240">
        <f>IF(N548="snížená",J548,0)</f>
        <v>0</v>
      </c>
      <c r="BG548" s="240">
        <f>IF(N548="zákl. přenesená",J548,0)</f>
        <v>0</v>
      </c>
      <c r="BH548" s="240">
        <f>IF(N548="sníž. přenesená",J548,0)</f>
        <v>0</v>
      </c>
      <c r="BI548" s="240">
        <f>IF(N548="nulová",J548,0)</f>
        <v>0</v>
      </c>
      <c r="BJ548" s="18" t="s">
        <v>83</v>
      </c>
      <c r="BK548" s="240">
        <f>ROUND(I548*H548,2)</f>
        <v>0</v>
      </c>
      <c r="BL548" s="18" t="s">
        <v>318</v>
      </c>
      <c r="BM548" s="239" t="s">
        <v>869</v>
      </c>
    </row>
    <row r="549" s="13" customFormat="1">
      <c r="A549" s="13"/>
      <c r="B549" s="241"/>
      <c r="C549" s="242"/>
      <c r="D549" s="243" t="s">
        <v>239</v>
      </c>
      <c r="E549" s="244" t="s">
        <v>1</v>
      </c>
      <c r="F549" s="245" t="s">
        <v>870</v>
      </c>
      <c r="G549" s="242"/>
      <c r="H549" s="246">
        <v>717.29899999999998</v>
      </c>
      <c r="I549" s="247"/>
      <c r="J549" s="242"/>
      <c r="K549" s="242"/>
      <c r="L549" s="248"/>
      <c r="M549" s="249"/>
      <c r="N549" s="250"/>
      <c r="O549" s="250"/>
      <c r="P549" s="250"/>
      <c r="Q549" s="250"/>
      <c r="R549" s="250"/>
      <c r="S549" s="250"/>
      <c r="T549" s="25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2" t="s">
        <v>239</v>
      </c>
      <c r="AU549" s="252" t="s">
        <v>85</v>
      </c>
      <c r="AV549" s="13" t="s">
        <v>85</v>
      </c>
      <c r="AW549" s="13" t="s">
        <v>32</v>
      </c>
      <c r="AX549" s="13" t="s">
        <v>83</v>
      </c>
      <c r="AY549" s="252" t="s">
        <v>230</v>
      </c>
    </row>
    <row r="550" s="2" customFormat="1" ht="37.8" customHeight="1">
      <c r="A550" s="39"/>
      <c r="B550" s="40"/>
      <c r="C550" s="228" t="s">
        <v>871</v>
      </c>
      <c r="D550" s="228" t="s">
        <v>232</v>
      </c>
      <c r="E550" s="229" t="s">
        <v>872</v>
      </c>
      <c r="F550" s="230" t="s">
        <v>873</v>
      </c>
      <c r="G550" s="231" t="s">
        <v>305</v>
      </c>
      <c r="H550" s="232">
        <v>4.5</v>
      </c>
      <c r="I550" s="233"/>
      <c r="J550" s="234">
        <f>ROUND(I550*H550,2)</f>
        <v>0</v>
      </c>
      <c r="K550" s="230" t="s">
        <v>236</v>
      </c>
      <c r="L550" s="45"/>
      <c r="M550" s="235" t="s">
        <v>1</v>
      </c>
      <c r="N550" s="236" t="s">
        <v>41</v>
      </c>
      <c r="O550" s="92"/>
      <c r="P550" s="237">
        <f>O550*H550</f>
        <v>0</v>
      </c>
      <c r="Q550" s="237">
        <v>8.0000000000000007E-05</v>
      </c>
      <c r="R550" s="237">
        <f>Q550*H550</f>
        <v>0.00036000000000000002</v>
      </c>
      <c r="S550" s="237">
        <v>0</v>
      </c>
      <c r="T550" s="238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9" t="s">
        <v>237</v>
      </c>
      <c r="AT550" s="239" t="s">
        <v>232</v>
      </c>
      <c r="AU550" s="239" t="s">
        <v>85</v>
      </c>
      <c r="AY550" s="18" t="s">
        <v>230</v>
      </c>
      <c r="BE550" s="240">
        <f>IF(N550="základní",J550,0)</f>
        <v>0</v>
      </c>
      <c r="BF550" s="240">
        <f>IF(N550="snížená",J550,0)</f>
        <v>0</v>
      </c>
      <c r="BG550" s="240">
        <f>IF(N550="zákl. přenesená",J550,0)</f>
        <v>0</v>
      </c>
      <c r="BH550" s="240">
        <f>IF(N550="sníž. přenesená",J550,0)</f>
        <v>0</v>
      </c>
      <c r="BI550" s="240">
        <f>IF(N550="nulová",J550,0)</f>
        <v>0</v>
      </c>
      <c r="BJ550" s="18" t="s">
        <v>83</v>
      </c>
      <c r="BK550" s="240">
        <f>ROUND(I550*H550,2)</f>
        <v>0</v>
      </c>
      <c r="BL550" s="18" t="s">
        <v>237</v>
      </c>
      <c r="BM550" s="239" t="s">
        <v>874</v>
      </c>
    </row>
    <row r="551" s="13" customFormat="1">
      <c r="A551" s="13"/>
      <c r="B551" s="241"/>
      <c r="C551" s="242"/>
      <c r="D551" s="243" t="s">
        <v>239</v>
      </c>
      <c r="E551" s="244" t="s">
        <v>1</v>
      </c>
      <c r="F551" s="245" t="s">
        <v>875</v>
      </c>
      <c r="G551" s="242"/>
      <c r="H551" s="246">
        <v>4.5</v>
      </c>
      <c r="I551" s="247"/>
      <c r="J551" s="242"/>
      <c r="K551" s="242"/>
      <c r="L551" s="248"/>
      <c r="M551" s="249"/>
      <c r="N551" s="250"/>
      <c r="O551" s="250"/>
      <c r="P551" s="250"/>
      <c r="Q551" s="250"/>
      <c r="R551" s="250"/>
      <c r="S551" s="250"/>
      <c r="T551" s="25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2" t="s">
        <v>239</v>
      </c>
      <c r="AU551" s="252" t="s">
        <v>85</v>
      </c>
      <c r="AV551" s="13" t="s">
        <v>85</v>
      </c>
      <c r="AW551" s="13" t="s">
        <v>32</v>
      </c>
      <c r="AX551" s="13" t="s">
        <v>83</v>
      </c>
      <c r="AY551" s="252" t="s">
        <v>230</v>
      </c>
    </row>
    <row r="552" s="2" customFormat="1" ht="37.8" customHeight="1">
      <c r="A552" s="39"/>
      <c r="B552" s="40"/>
      <c r="C552" s="228" t="s">
        <v>876</v>
      </c>
      <c r="D552" s="228" t="s">
        <v>232</v>
      </c>
      <c r="E552" s="229" t="s">
        <v>877</v>
      </c>
      <c r="F552" s="230" t="s">
        <v>878</v>
      </c>
      <c r="G552" s="231" t="s">
        <v>305</v>
      </c>
      <c r="H552" s="232">
        <v>712.79899999999998</v>
      </c>
      <c r="I552" s="233"/>
      <c r="J552" s="234">
        <f>ROUND(I552*H552,2)</f>
        <v>0</v>
      </c>
      <c r="K552" s="230" t="s">
        <v>236</v>
      </c>
      <c r="L552" s="45"/>
      <c r="M552" s="235" t="s">
        <v>1</v>
      </c>
      <c r="N552" s="236" t="s">
        <v>41</v>
      </c>
      <c r="O552" s="92"/>
      <c r="P552" s="237">
        <f>O552*H552</f>
        <v>0</v>
      </c>
      <c r="Q552" s="237">
        <v>8.0000000000000007E-05</v>
      </c>
      <c r="R552" s="237">
        <f>Q552*H552</f>
        <v>0.057023920000000006</v>
      </c>
      <c r="S552" s="237">
        <v>0</v>
      </c>
      <c r="T552" s="238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9" t="s">
        <v>237</v>
      </c>
      <c r="AT552" s="239" t="s">
        <v>232</v>
      </c>
      <c r="AU552" s="239" t="s">
        <v>85</v>
      </c>
      <c r="AY552" s="18" t="s">
        <v>230</v>
      </c>
      <c r="BE552" s="240">
        <f>IF(N552="základní",J552,0)</f>
        <v>0</v>
      </c>
      <c r="BF552" s="240">
        <f>IF(N552="snížená",J552,0)</f>
        <v>0</v>
      </c>
      <c r="BG552" s="240">
        <f>IF(N552="zákl. přenesená",J552,0)</f>
        <v>0</v>
      </c>
      <c r="BH552" s="240">
        <f>IF(N552="sníž. přenesená",J552,0)</f>
        <v>0</v>
      </c>
      <c r="BI552" s="240">
        <f>IF(N552="nulová",J552,0)</f>
        <v>0</v>
      </c>
      <c r="BJ552" s="18" t="s">
        <v>83</v>
      </c>
      <c r="BK552" s="240">
        <f>ROUND(I552*H552,2)</f>
        <v>0</v>
      </c>
      <c r="BL552" s="18" t="s">
        <v>237</v>
      </c>
      <c r="BM552" s="239" t="s">
        <v>879</v>
      </c>
    </row>
    <row r="553" s="13" customFormat="1">
      <c r="A553" s="13"/>
      <c r="B553" s="241"/>
      <c r="C553" s="242"/>
      <c r="D553" s="243" t="s">
        <v>239</v>
      </c>
      <c r="E553" s="244" t="s">
        <v>1</v>
      </c>
      <c r="F553" s="245" t="s">
        <v>765</v>
      </c>
      <c r="G553" s="242"/>
      <c r="H553" s="246">
        <v>712.79899999999998</v>
      </c>
      <c r="I553" s="247"/>
      <c r="J553" s="242"/>
      <c r="K553" s="242"/>
      <c r="L553" s="248"/>
      <c r="M553" s="249"/>
      <c r="N553" s="250"/>
      <c r="O553" s="250"/>
      <c r="P553" s="250"/>
      <c r="Q553" s="250"/>
      <c r="R553" s="250"/>
      <c r="S553" s="250"/>
      <c r="T553" s="25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52" t="s">
        <v>239</v>
      </c>
      <c r="AU553" s="252" t="s">
        <v>85</v>
      </c>
      <c r="AV553" s="13" t="s">
        <v>85</v>
      </c>
      <c r="AW553" s="13" t="s">
        <v>32</v>
      </c>
      <c r="AX553" s="13" t="s">
        <v>83</v>
      </c>
      <c r="AY553" s="252" t="s">
        <v>230</v>
      </c>
    </row>
    <row r="554" s="2" customFormat="1" ht="24.15" customHeight="1">
      <c r="A554" s="39"/>
      <c r="B554" s="40"/>
      <c r="C554" s="228" t="s">
        <v>880</v>
      </c>
      <c r="D554" s="228" t="s">
        <v>232</v>
      </c>
      <c r="E554" s="229" t="s">
        <v>881</v>
      </c>
      <c r="F554" s="230" t="s">
        <v>882</v>
      </c>
      <c r="G554" s="231" t="s">
        <v>305</v>
      </c>
      <c r="H554" s="232">
        <v>59.270000000000003</v>
      </c>
      <c r="I554" s="233"/>
      <c r="J554" s="234">
        <f>ROUND(I554*H554,2)</f>
        <v>0</v>
      </c>
      <c r="K554" s="230" t="s">
        <v>236</v>
      </c>
      <c r="L554" s="45"/>
      <c r="M554" s="235" t="s">
        <v>1</v>
      </c>
      <c r="N554" s="236" t="s">
        <v>41</v>
      </c>
      <c r="O554" s="92"/>
      <c r="P554" s="237">
        <f>O554*H554</f>
        <v>0</v>
      </c>
      <c r="Q554" s="237">
        <v>0.012080000000000001</v>
      </c>
      <c r="R554" s="237">
        <f>Q554*H554</f>
        <v>0.71598160000000011</v>
      </c>
      <c r="S554" s="237">
        <v>0</v>
      </c>
      <c r="T554" s="238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9" t="s">
        <v>237</v>
      </c>
      <c r="AT554" s="239" t="s">
        <v>232</v>
      </c>
      <c r="AU554" s="239" t="s">
        <v>85</v>
      </c>
      <c r="AY554" s="18" t="s">
        <v>230</v>
      </c>
      <c r="BE554" s="240">
        <f>IF(N554="základní",J554,0)</f>
        <v>0</v>
      </c>
      <c r="BF554" s="240">
        <f>IF(N554="snížená",J554,0)</f>
        <v>0</v>
      </c>
      <c r="BG554" s="240">
        <f>IF(N554="zákl. přenesená",J554,0)</f>
        <v>0</v>
      </c>
      <c r="BH554" s="240">
        <f>IF(N554="sníž. přenesená",J554,0)</f>
        <v>0</v>
      </c>
      <c r="BI554" s="240">
        <f>IF(N554="nulová",J554,0)</f>
        <v>0</v>
      </c>
      <c r="BJ554" s="18" t="s">
        <v>83</v>
      </c>
      <c r="BK554" s="240">
        <f>ROUND(I554*H554,2)</f>
        <v>0</v>
      </c>
      <c r="BL554" s="18" t="s">
        <v>237</v>
      </c>
      <c r="BM554" s="239" t="s">
        <v>883</v>
      </c>
    </row>
    <row r="555" s="13" customFormat="1">
      <c r="A555" s="13"/>
      <c r="B555" s="241"/>
      <c r="C555" s="242"/>
      <c r="D555" s="243" t="s">
        <v>239</v>
      </c>
      <c r="E555" s="244" t="s">
        <v>1</v>
      </c>
      <c r="F555" s="245" t="s">
        <v>884</v>
      </c>
      <c r="G555" s="242"/>
      <c r="H555" s="246">
        <v>59.270000000000003</v>
      </c>
      <c r="I555" s="247"/>
      <c r="J555" s="242"/>
      <c r="K555" s="242"/>
      <c r="L555" s="248"/>
      <c r="M555" s="249"/>
      <c r="N555" s="250"/>
      <c r="O555" s="250"/>
      <c r="P555" s="250"/>
      <c r="Q555" s="250"/>
      <c r="R555" s="250"/>
      <c r="S555" s="250"/>
      <c r="T555" s="251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2" t="s">
        <v>239</v>
      </c>
      <c r="AU555" s="252" t="s">
        <v>85</v>
      </c>
      <c r="AV555" s="13" t="s">
        <v>85</v>
      </c>
      <c r="AW555" s="13" t="s">
        <v>32</v>
      </c>
      <c r="AX555" s="13" t="s">
        <v>83</v>
      </c>
      <c r="AY555" s="252" t="s">
        <v>230</v>
      </c>
    </row>
    <row r="556" s="2" customFormat="1" ht="24.15" customHeight="1">
      <c r="A556" s="39"/>
      <c r="B556" s="40"/>
      <c r="C556" s="228" t="s">
        <v>885</v>
      </c>
      <c r="D556" s="228" t="s">
        <v>232</v>
      </c>
      <c r="E556" s="229" t="s">
        <v>886</v>
      </c>
      <c r="F556" s="230" t="s">
        <v>887</v>
      </c>
      <c r="G556" s="231" t="s">
        <v>305</v>
      </c>
      <c r="H556" s="232">
        <v>666.96199999999999</v>
      </c>
      <c r="I556" s="233"/>
      <c r="J556" s="234">
        <f>ROUND(I556*H556,2)</f>
        <v>0</v>
      </c>
      <c r="K556" s="230" t="s">
        <v>236</v>
      </c>
      <c r="L556" s="45"/>
      <c r="M556" s="235" t="s">
        <v>1</v>
      </c>
      <c r="N556" s="236" t="s">
        <v>41</v>
      </c>
      <c r="O556" s="92"/>
      <c r="P556" s="237">
        <f>O556*H556</f>
        <v>0</v>
      </c>
      <c r="Q556" s="237">
        <v>0.01166</v>
      </c>
      <c r="R556" s="237">
        <f>Q556*H556</f>
        <v>7.7767769199999996</v>
      </c>
      <c r="S556" s="237">
        <v>0</v>
      </c>
      <c r="T556" s="238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9" t="s">
        <v>237</v>
      </c>
      <c r="AT556" s="239" t="s">
        <v>232</v>
      </c>
      <c r="AU556" s="239" t="s">
        <v>85</v>
      </c>
      <c r="AY556" s="18" t="s">
        <v>230</v>
      </c>
      <c r="BE556" s="240">
        <f>IF(N556="základní",J556,0)</f>
        <v>0</v>
      </c>
      <c r="BF556" s="240">
        <f>IF(N556="snížená",J556,0)</f>
        <v>0</v>
      </c>
      <c r="BG556" s="240">
        <f>IF(N556="zákl. přenesená",J556,0)</f>
        <v>0</v>
      </c>
      <c r="BH556" s="240">
        <f>IF(N556="sníž. přenesená",J556,0)</f>
        <v>0</v>
      </c>
      <c r="BI556" s="240">
        <f>IF(N556="nulová",J556,0)</f>
        <v>0</v>
      </c>
      <c r="BJ556" s="18" t="s">
        <v>83</v>
      </c>
      <c r="BK556" s="240">
        <f>ROUND(I556*H556,2)</f>
        <v>0</v>
      </c>
      <c r="BL556" s="18" t="s">
        <v>237</v>
      </c>
      <c r="BM556" s="239" t="s">
        <v>888</v>
      </c>
    </row>
    <row r="557" s="13" customFormat="1">
      <c r="A557" s="13"/>
      <c r="B557" s="241"/>
      <c r="C557" s="242"/>
      <c r="D557" s="243" t="s">
        <v>239</v>
      </c>
      <c r="E557" s="244" t="s">
        <v>1</v>
      </c>
      <c r="F557" s="245" t="s">
        <v>889</v>
      </c>
      <c r="G557" s="242"/>
      <c r="H557" s="246">
        <v>666.96199999999999</v>
      </c>
      <c r="I557" s="247"/>
      <c r="J557" s="242"/>
      <c r="K557" s="242"/>
      <c r="L557" s="248"/>
      <c r="M557" s="249"/>
      <c r="N557" s="250"/>
      <c r="O557" s="250"/>
      <c r="P557" s="250"/>
      <c r="Q557" s="250"/>
      <c r="R557" s="250"/>
      <c r="S557" s="250"/>
      <c r="T557" s="25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2" t="s">
        <v>239</v>
      </c>
      <c r="AU557" s="252" t="s">
        <v>85</v>
      </c>
      <c r="AV557" s="13" t="s">
        <v>85</v>
      </c>
      <c r="AW557" s="13" t="s">
        <v>32</v>
      </c>
      <c r="AX557" s="13" t="s">
        <v>83</v>
      </c>
      <c r="AY557" s="252" t="s">
        <v>230</v>
      </c>
    </row>
    <row r="558" s="2" customFormat="1" ht="21.75" customHeight="1">
      <c r="A558" s="39"/>
      <c r="B558" s="40"/>
      <c r="C558" s="228" t="s">
        <v>890</v>
      </c>
      <c r="D558" s="228" t="s">
        <v>232</v>
      </c>
      <c r="E558" s="229" t="s">
        <v>891</v>
      </c>
      <c r="F558" s="230" t="s">
        <v>892</v>
      </c>
      <c r="G558" s="231" t="s">
        <v>305</v>
      </c>
      <c r="H558" s="232">
        <v>59.270000000000003</v>
      </c>
      <c r="I558" s="233"/>
      <c r="J558" s="234">
        <f>ROUND(I558*H558,2)</f>
        <v>0</v>
      </c>
      <c r="K558" s="230" t="s">
        <v>236</v>
      </c>
      <c r="L558" s="45"/>
      <c r="M558" s="235" t="s">
        <v>1</v>
      </c>
      <c r="N558" s="236" t="s">
        <v>41</v>
      </c>
      <c r="O558" s="92"/>
      <c r="P558" s="237">
        <f>O558*H558</f>
        <v>0</v>
      </c>
      <c r="Q558" s="237">
        <v>0.016199999999999999</v>
      </c>
      <c r="R558" s="237">
        <f>Q558*H558</f>
        <v>0.96017399999999997</v>
      </c>
      <c r="S558" s="237">
        <v>0</v>
      </c>
      <c r="T558" s="238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9" t="s">
        <v>237</v>
      </c>
      <c r="AT558" s="239" t="s">
        <v>232</v>
      </c>
      <c r="AU558" s="239" t="s">
        <v>85</v>
      </c>
      <c r="AY558" s="18" t="s">
        <v>230</v>
      </c>
      <c r="BE558" s="240">
        <f>IF(N558="základní",J558,0)</f>
        <v>0</v>
      </c>
      <c r="BF558" s="240">
        <f>IF(N558="snížená",J558,0)</f>
        <v>0</v>
      </c>
      <c r="BG558" s="240">
        <f>IF(N558="zákl. přenesená",J558,0)</f>
        <v>0</v>
      </c>
      <c r="BH558" s="240">
        <f>IF(N558="sníž. přenesená",J558,0)</f>
        <v>0</v>
      </c>
      <c r="BI558" s="240">
        <f>IF(N558="nulová",J558,0)</f>
        <v>0</v>
      </c>
      <c r="BJ558" s="18" t="s">
        <v>83</v>
      </c>
      <c r="BK558" s="240">
        <f>ROUND(I558*H558,2)</f>
        <v>0</v>
      </c>
      <c r="BL558" s="18" t="s">
        <v>237</v>
      </c>
      <c r="BM558" s="239" t="s">
        <v>893</v>
      </c>
    </row>
    <row r="559" s="13" customFormat="1">
      <c r="A559" s="13"/>
      <c r="B559" s="241"/>
      <c r="C559" s="242"/>
      <c r="D559" s="243" t="s">
        <v>239</v>
      </c>
      <c r="E559" s="244" t="s">
        <v>1</v>
      </c>
      <c r="F559" s="245" t="s">
        <v>894</v>
      </c>
      <c r="G559" s="242"/>
      <c r="H559" s="246">
        <v>59.270000000000003</v>
      </c>
      <c r="I559" s="247"/>
      <c r="J559" s="242"/>
      <c r="K559" s="242"/>
      <c r="L559" s="248"/>
      <c r="M559" s="249"/>
      <c r="N559" s="250"/>
      <c r="O559" s="250"/>
      <c r="P559" s="250"/>
      <c r="Q559" s="250"/>
      <c r="R559" s="250"/>
      <c r="S559" s="250"/>
      <c r="T559" s="25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2" t="s">
        <v>239</v>
      </c>
      <c r="AU559" s="252" t="s">
        <v>85</v>
      </c>
      <c r="AV559" s="13" t="s">
        <v>85</v>
      </c>
      <c r="AW559" s="13" t="s">
        <v>32</v>
      </c>
      <c r="AX559" s="13" t="s">
        <v>83</v>
      </c>
      <c r="AY559" s="252" t="s">
        <v>230</v>
      </c>
    </row>
    <row r="560" s="2" customFormat="1" ht="24.15" customHeight="1">
      <c r="A560" s="39"/>
      <c r="B560" s="40"/>
      <c r="C560" s="228" t="s">
        <v>895</v>
      </c>
      <c r="D560" s="228" t="s">
        <v>232</v>
      </c>
      <c r="E560" s="229" t="s">
        <v>896</v>
      </c>
      <c r="F560" s="230" t="s">
        <v>897</v>
      </c>
      <c r="G560" s="231" t="s">
        <v>305</v>
      </c>
      <c r="H560" s="232">
        <v>124.3</v>
      </c>
      <c r="I560" s="233"/>
      <c r="J560" s="234">
        <f>ROUND(I560*H560,2)</f>
        <v>0</v>
      </c>
      <c r="K560" s="230" t="s">
        <v>236</v>
      </c>
      <c r="L560" s="45"/>
      <c r="M560" s="235" t="s">
        <v>1</v>
      </c>
      <c r="N560" s="236" t="s">
        <v>41</v>
      </c>
      <c r="O560" s="92"/>
      <c r="P560" s="237">
        <f>O560*H560</f>
        <v>0</v>
      </c>
      <c r="Q560" s="237">
        <v>0.0057000000000000002</v>
      </c>
      <c r="R560" s="237">
        <f>Q560*H560</f>
        <v>0.70850999999999997</v>
      </c>
      <c r="S560" s="237">
        <v>0</v>
      </c>
      <c r="T560" s="238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9" t="s">
        <v>237</v>
      </c>
      <c r="AT560" s="239" t="s">
        <v>232</v>
      </c>
      <c r="AU560" s="239" t="s">
        <v>85</v>
      </c>
      <c r="AY560" s="18" t="s">
        <v>230</v>
      </c>
      <c r="BE560" s="240">
        <f>IF(N560="základní",J560,0)</f>
        <v>0</v>
      </c>
      <c r="BF560" s="240">
        <f>IF(N560="snížená",J560,0)</f>
        <v>0</v>
      </c>
      <c r="BG560" s="240">
        <f>IF(N560="zákl. přenesená",J560,0)</f>
        <v>0</v>
      </c>
      <c r="BH560" s="240">
        <f>IF(N560="sníž. přenesená",J560,0)</f>
        <v>0</v>
      </c>
      <c r="BI560" s="240">
        <f>IF(N560="nulová",J560,0)</f>
        <v>0</v>
      </c>
      <c r="BJ560" s="18" t="s">
        <v>83</v>
      </c>
      <c r="BK560" s="240">
        <f>ROUND(I560*H560,2)</f>
        <v>0</v>
      </c>
      <c r="BL560" s="18" t="s">
        <v>237</v>
      </c>
      <c r="BM560" s="239" t="s">
        <v>898</v>
      </c>
    </row>
    <row r="561" s="13" customFormat="1">
      <c r="A561" s="13"/>
      <c r="B561" s="241"/>
      <c r="C561" s="242"/>
      <c r="D561" s="243" t="s">
        <v>239</v>
      </c>
      <c r="E561" s="244" t="s">
        <v>1</v>
      </c>
      <c r="F561" s="245" t="s">
        <v>899</v>
      </c>
      <c r="G561" s="242"/>
      <c r="H561" s="246">
        <v>3.2999999999999998</v>
      </c>
      <c r="I561" s="247"/>
      <c r="J561" s="242"/>
      <c r="K561" s="242"/>
      <c r="L561" s="248"/>
      <c r="M561" s="249"/>
      <c r="N561" s="250"/>
      <c r="O561" s="250"/>
      <c r="P561" s="250"/>
      <c r="Q561" s="250"/>
      <c r="R561" s="250"/>
      <c r="S561" s="250"/>
      <c r="T561" s="25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52" t="s">
        <v>239</v>
      </c>
      <c r="AU561" s="252" t="s">
        <v>85</v>
      </c>
      <c r="AV561" s="13" t="s">
        <v>85</v>
      </c>
      <c r="AW561" s="13" t="s">
        <v>32</v>
      </c>
      <c r="AX561" s="13" t="s">
        <v>76</v>
      </c>
      <c r="AY561" s="252" t="s">
        <v>230</v>
      </c>
    </row>
    <row r="562" s="13" customFormat="1">
      <c r="A562" s="13"/>
      <c r="B562" s="241"/>
      <c r="C562" s="242"/>
      <c r="D562" s="243" t="s">
        <v>239</v>
      </c>
      <c r="E562" s="244" t="s">
        <v>1</v>
      </c>
      <c r="F562" s="245" t="s">
        <v>900</v>
      </c>
      <c r="G562" s="242"/>
      <c r="H562" s="246">
        <v>34.399999999999999</v>
      </c>
      <c r="I562" s="247"/>
      <c r="J562" s="242"/>
      <c r="K562" s="242"/>
      <c r="L562" s="248"/>
      <c r="M562" s="249"/>
      <c r="N562" s="250"/>
      <c r="O562" s="250"/>
      <c r="P562" s="250"/>
      <c r="Q562" s="250"/>
      <c r="R562" s="250"/>
      <c r="S562" s="250"/>
      <c r="T562" s="25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52" t="s">
        <v>239</v>
      </c>
      <c r="AU562" s="252" t="s">
        <v>85</v>
      </c>
      <c r="AV562" s="13" t="s">
        <v>85</v>
      </c>
      <c r="AW562" s="13" t="s">
        <v>32</v>
      </c>
      <c r="AX562" s="13" t="s">
        <v>76</v>
      </c>
      <c r="AY562" s="252" t="s">
        <v>230</v>
      </c>
    </row>
    <row r="563" s="13" customFormat="1">
      <c r="A563" s="13"/>
      <c r="B563" s="241"/>
      <c r="C563" s="242"/>
      <c r="D563" s="243" t="s">
        <v>239</v>
      </c>
      <c r="E563" s="244" t="s">
        <v>1</v>
      </c>
      <c r="F563" s="245" t="s">
        <v>901</v>
      </c>
      <c r="G563" s="242"/>
      <c r="H563" s="246">
        <v>21.100000000000001</v>
      </c>
      <c r="I563" s="247"/>
      <c r="J563" s="242"/>
      <c r="K563" s="242"/>
      <c r="L563" s="248"/>
      <c r="M563" s="249"/>
      <c r="N563" s="250"/>
      <c r="O563" s="250"/>
      <c r="P563" s="250"/>
      <c r="Q563" s="250"/>
      <c r="R563" s="250"/>
      <c r="S563" s="250"/>
      <c r="T563" s="25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52" t="s">
        <v>239</v>
      </c>
      <c r="AU563" s="252" t="s">
        <v>85</v>
      </c>
      <c r="AV563" s="13" t="s">
        <v>85</v>
      </c>
      <c r="AW563" s="13" t="s">
        <v>32</v>
      </c>
      <c r="AX563" s="13" t="s">
        <v>76</v>
      </c>
      <c r="AY563" s="252" t="s">
        <v>230</v>
      </c>
    </row>
    <row r="564" s="13" customFormat="1">
      <c r="A564" s="13"/>
      <c r="B564" s="241"/>
      <c r="C564" s="242"/>
      <c r="D564" s="243" t="s">
        <v>239</v>
      </c>
      <c r="E564" s="244" t="s">
        <v>1</v>
      </c>
      <c r="F564" s="245" t="s">
        <v>902</v>
      </c>
      <c r="G564" s="242"/>
      <c r="H564" s="246">
        <v>65.5</v>
      </c>
      <c r="I564" s="247"/>
      <c r="J564" s="242"/>
      <c r="K564" s="242"/>
      <c r="L564" s="248"/>
      <c r="M564" s="249"/>
      <c r="N564" s="250"/>
      <c r="O564" s="250"/>
      <c r="P564" s="250"/>
      <c r="Q564" s="250"/>
      <c r="R564" s="250"/>
      <c r="S564" s="250"/>
      <c r="T564" s="25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2" t="s">
        <v>239</v>
      </c>
      <c r="AU564" s="252" t="s">
        <v>85</v>
      </c>
      <c r="AV564" s="13" t="s">
        <v>85</v>
      </c>
      <c r="AW564" s="13" t="s">
        <v>32</v>
      </c>
      <c r="AX564" s="13" t="s">
        <v>76</v>
      </c>
      <c r="AY564" s="252" t="s">
        <v>230</v>
      </c>
    </row>
    <row r="565" s="14" customFormat="1">
      <c r="A565" s="14"/>
      <c r="B565" s="253"/>
      <c r="C565" s="254"/>
      <c r="D565" s="243" t="s">
        <v>239</v>
      </c>
      <c r="E565" s="255" t="s">
        <v>1</v>
      </c>
      <c r="F565" s="256" t="s">
        <v>242</v>
      </c>
      <c r="G565" s="254"/>
      <c r="H565" s="257">
        <v>124.3</v>
      </c>
      <c r="I565" s="258"/>
      <c r="J565" s="254"/>
      <c r="K565" s="254"/>
      <c r="L565" s="259"/>
      <c r="M565" s="260"/>
      <c r="N565" s="261"/>
      <c r="O565" s="261"/>
      <c r="P565" s="261"/>
      <c r="Q565" s="261"/>
      <c r="R565" s="261"/>
      <c r="S565" s="261"/>
      <c r="T565" s="262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3" t="s">
        <v>239</v>
      </c>
      <c r="AU565" s="263" t="s">
        <v>85</v>
      </c>
      <c r="AV565" s="14" t="s">
        <v>237</v>
      </c>
      <c r="AW565" s="14" t="s">
        <v>32</v>
      </c>
      <c r="AX565" s="14" t="s">
        <v>83</v>
      </c>
      <c r="AY565" s="263" t="s">
        <v>230</v>
      </c>
    </row>
    <row r="566" s="2" customFormat="1" ht="24.15" customHeight="1">
      <c r="A566" s="39"/>
      <c r="B566" s="40"/>
      <c r="C566" s="228" t="s">
        <v>903</v>
      </c>
      <c r="D566" s="228" t="s">
        <v>232</v>
      </c>
      <c r="E566" s="229" t="s">
        <v>904</v>
      </c>
      <c r="F566" s="230" t="s">
        <v>905</v>
      </c>
      <c r="G566" s="231" t="s">
        <v>305</v>
      </c>
      <c r="H566" s="232">
        <v>739.14800000000002</v>
      </c>
      <c r="I566" s="233"/>
      <c r="J566" s="234">
        <f>ROUND(I566*H566,2)</f>
        <v>0</v>
      </c>
      <c r="K566" s="230" t="s">
        <v>236</v>
      </c>
      <c r="L566" s="45"/>
      <c r="M566" s="235" t="s">
        <v>1</v>
      </c>
      <c r="N566" s="236" t="s">
        <v>41</v>
      </c>
      <c r="O566" s="92"/>
      <c r="P566" s="237">
        <f>O566*H566</f>
        <v>0</v>
      </c>
      <c r="Q566" s="237">
        <v>0.0028500000000000001</v>
      </c>
      <c r="R566" s="237">
        <f>Q566*H566</f>
        <v>2.1065718000000002</v>
      </c>
      <c r="S566" s="237">
        <v>0</v>
      </c>
      <c r="T566" s="238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39" t="s">
        <v>237</v>
      </c>
      <c r="AT566" s="239" t="s">
        <v>232</v>
      </c>
      <c r="AU566" s="239" t="s">
        <v>85</v>
      </c>
      <c r="AY566" s="18" t="s">
        <v>230</v>
      </c>
      <c r="BE566" s="240">
        <f>IF(N566="základní",J566,0)</f>
        <v>0</v>
      </c>
      <c r="BF566" s="240">
        <f>IF(N566="snížená",J566,0)</f>
        <v>0</v>
      </c>
      <c r="BG566" s="240">
        <f>IF(N566="zákl. přenesená",J566,0)</f>
        <v>0</v>
      </c>
      <c r="BH566" s="240">
        <f>IF(N566="sníž. přenesená",J566,0)</f>
        <v>0</v>
      </c>
      <c r="BI566" s="240">
        <f>IF(N566="nulová",J566,0)</f>
        <v>0</v>
      </c>
      <c r="BJ566" s="18" t="s">
        <v>83</v>
      </c>
      <c r="BK566" s="240">
        <f>ROUND(I566*H566,2)</f>
        <v>0</v>
      </c>
      <c r="BL566" s="18" t="s">
        <v>237</v>
      </c>
      <c r="BM566" s="239" t="s">
        <v>906</v>
      </c>
    </row>
    <row r="567" s="13" customFormat="1">
      <c r="A567" s="13"/>
      <c r="B567" s="241"/>
      <c r="C567" s="242"/>
      <c r="D567" s="243" t="s">
        <v>239</v>
      </c>
      <c r="E567" s="244" t="s">
        <v>1</v>
      </c>
      <c r="F567" s="245" t="s">
        <v>907</v>
      </c>
      <c r="G567" s="242"/>
      <c r="H567" s="246">
        <v>666.96199999999999</v>
      </c>
      <c r="I567" s="247"/>
      <c r="J567" s="242"/>
      <c r="K567" s="242"/>
      <c r="L567" s="248"/>
      <c r="M567" s="249"/>
      <c r="N567" s="250"/>
      <c r="O567" s="250"/>
      <c r="P567" s="250"/>
      <c r="Q567" s="250"/>
      <c r="R567" s="250"/>
      <c r="S567" s="250"/>
      <c r="T567" s="25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2" t="s">
        <v>239</v>
      </c>
      <c r="AU567" s="252" t="s">
        <v>85</v>
      </c>
      <c r="AV567" s="13" t="s">
        <v>85</v>
      </c>
      <c r="AW567" s="13" t="s">
        <v>32</v>
      </c>
      <c r="AX567" s="13" t="s">
        <v>76</v>
      </c>
      <c r="AY567" s="252" t="s">
        <v>230</v>
      </c>
    </row>
    <row r="568" s="13" customFormat="1">
      <c r="A568" s="13"/>
      <c r="B568" s="241"/>
      <c r="C568" s="242"/>
      <c r="D568" s="243" t="s">
        <v>239</v>
      </c>
      <c r="E568" s="244" t="s">
        <v>1</v>
      </c>
      <c r="F568" s="245" t="s">
        <v>908</v>
      </c>
      <c r="G568" s="242"/>
      <c r="H568" s="246">
        <v>46.985999999999997</v>
      </c>
      <c r="I568" s="247"/>
      <c r="J568" s="242"/>
      <c r="K568" s="242"/>
      <c r="L568" s="248"/>
      <c r="M568" s="249"/>
      <c r="N568" s="250"/>
      <c r="O568" s="250"/>
      <c r="P568" s="250"/>
      <c r="Q568" s="250"/>
      <c r="R568" s="250"/>
      <c r="S568" s="250"/>
      <c r="T568" s="25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2" t="s">
        <v>239</v>
      </c>
      <c r="AU568" s="252" t="s">
        <v>85</v>
      </c>
      <c r="AV568" s="13" t="s">
        <v>85</v>
      </c>
      <c r="AW568" s="13" t="s">
        <v>32</v>
      </c>
      <c r="AX568" s="13" t="s">
        <v>76</v>
      </c>
      <c r="AY568" s="252" t="s">
        <v>230</v>
      </c>
    </row>
    <row r="569" s="13" customFormat="1">
      <c r="A569" s="13"/>
      <c r="B569" s="241"/>
      <c r="C569" s="242"/>
      <c r="D569" s="243" t="s">
        <v>239</v>
      </c>
      <c r="E569" s="244" t="s">
        <v>1</v>
      </c>
      <c r="F569" s="245" t="s">
        <v>909</v>
      </c>
      <c r="G569" s="242"/>
      <c r="H569" s="246">
        <v>25.199999999999999</v>
      </c>
      <c r="I569" s="247"/>
      <c r="J569" s="242"/>
      <c r="K569" s="242"/>
      <c r="L569" s="248"/>
      <c r="M569" s="249"/>
      <c r="N569" s="250"/>
      <c r="O569" s="250"/>
      <c r="P569" s="250"/>
      <c r="Q569" s="250"/>
      <c r="R569" s="250"/>
      <c r="S569" s="250"/>
      <c r="T569" s="25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52" t="s">
        <v>239</v>
      </c>
      <c r="AU569" s="252" t="s">
        <v>85</v>
      </c>
      <c r="AV569" s="13" t="s">
        <v>85</v>
      </c>
      <c r="AW569" s="13" t="s">
        <v>32</v>
      </c>
      <c r="AX569" s="13" t="s">
        <v>76</v>
      </c>
      <c r="AY569" s="252" t="s">
        <v>230</v>
      </c>
    </row>
    <row r="570" s="14" customFormat="1">
      <c r="A570" s="14"/>
      <c r="B570" s="253"/>
      <c r="C570" s="254"/>
      <c r="D570" s="243" t="s">
        <v>239</v>
      </c>
      <c r="E570" s="255" t="s">
        <v>1</v>
      </c>
      <c r="F570" s="256" t="s">
        <v>242</v>
      </c>
      <c r="G570" s="254"/>
      <c r="H570" s="257">
        <v>739.14800000000002</v>
      </c>
      <c r="I570" s="258"/>
      <c r="J570" s="254"/>
      <c r="K570" s="254"/>
      <c r="L570" s="259"/>
      <c r="M570" s="260"/>
      <c r="N570" s="261"/>
      <c r="O570" s="261"/>
      <c r="P570" s="261"/>
      <c r="Q570" s="261"/>
      <c r="R570" s="261"/>
      <c r="S570" s="261"/>
      <c r="T570" s="26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3" t="s">
        <v>239</v>
      </c>
      <c r="AU570" s="263" t="s">
        <v>85</v>
      </c>
      <c r="AV570" s="14" t="s">
        <v>237</v>
      </c>
      <c r="AW570" s="14" t="s">
        <v>32</v>
      </c>
      <c r="AX570" s="14" t="s">
        <v>83</v>
      </c>
      <c r="AY570" s="263" t="s">
        <v>230</v>
      </c>
    </row>
    <row r="571" s="2" customFormat="1" ht="24.15" customHeight="1">
      <c r="A571" s="39"/>
      <c r="B571" s="40"/>
      <c r="C571" s="228" t="s">
        <v>910</v>
      </c>
      <c r="D571" s="228" t="s">
        <v>232</v>
      </c>
      <c r="E571" s="229" t="s">
        <v>911</v>
      </c>
      <c r="F571" s="230" t="s">
        <v>912</v>
      </c>
      <c r="G571" s="231" t="s">
        <v>305</v>
      </c>
      <c r="H571" s="232">
        <v>361.82400000000001</v>
      </c>
      <c r="I571" s="233"/>
      <c r="J571" s="234">
        <f>ROUND(I571*H571,2)</f>
        <v>0</v>
      </c>
      <c r="K571" s="230" t="s">
        <v>236</v>
      </c>
      <c r="L571" s="45"/>
      <c r="M571" s="235" t="s">
        <v>1</v>
      </c>
      <c r="N571" s="236" t="s">
        <v>41</v>
      </c>
      <c r="O571" s="92"/>
      <c r="P571" s="237">
        <f>O571*H571</f>
        <v>0</v>
      </c>
      <c r="Q571" s="237">
        <v>0.00038999999999999999</v>
      </c>
      <c r="R571" s="237">
        <f>Q571*H571</f>
        <v>0.14111135999999999</v>
      </c>
      <c r="S571" s="237">
        <v>1.0000000000000001E-05</v>
      </c>
      <c r="T571" s="238">
        <f>S571*H571</f>
        <v>0.0036182400000000004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9" t="s">
        <v>237</v>
      </c>
      <c r="AT571" s="239" t="s">
        <v>232</v>
      </c>
      <c r="AU571" s="239" t="s">
        <v>85</v>
      </c>
      <c r="AY571" s="18" t="s">
        <v>230</v>
      </c>
      <c r="BE571" s="240">
        <f>IF(N571="základní",J571,0)</f>
        <v>0</v>
      </c>
      <c r="BF571" s="240">
        <f>IF(N571="snížená",J571,0)</f>
        <v>0</v>
      </c>
      <c r="BG571" s="240">
        <f>IF(N571="zákl. přenesená",J571,0)</f>
        <v>0</v>
      </c>
      <c r="BH571" s="240">
        <f>IF(N571="sníž. přenesená",J571,0)</f>
        <v>0</v>
      </c>
      <c r="BI571" s="240">
        <f>IF(N571="nulová",J571,0)</f>
        <v>0</v>
      </c>
      <c r="BJ571" s="18" t="s">
        <v>83</v>
      </c>
      <c r="BK571" s="240">
        <f>ROUND(I571*H571,2)</f>
        <v>0</v>
      </c>
      <c r="BL571" s="18" t="s">
        <v>237</v>
      </c>
      <c r="BM571" s="239" t="s">
        <v>913</v>
      </c>
    </row>
    <row r="572" s="15" customFormat="1">
      <c r="A572" s="15"/>
      <c r="B572" s="264"/>
      <c r="C572" s="265"/>
      <c r="D572" s="243" t="s">
        <v>239</v>
      </c>
      <c r="E572" s="266" t="s">
        <v>1</v>
      </c>
      <c r="F572" s="267" t="s">
        <v>914</v>
      </c>
      <c r="G572" s="265"/>
      <c r="H572" s="266" t="s">
        <v>1</v>
      </c>
      <c r="I572" s="268"/>
      <c r="J572" s="265"/>
      <c r="K572" s="265"/>
      <c r="L572" s="269"/>
      <c r="M572" s="270"/>
      <c r="N572" s="271"/>
      <c r="O572" s="271"/>
      <c r="P572" s="271"/>
      <c r="Q572" s="271"/>
      <c r="R572" s="271"/>
      <c r="S572" s="271"/>
      <c r="T572" s="272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73" t="s">
        <v>239</v>
      </c>
      <c r="AU572" s="273" t="s">
        <v>85</v>
      </c>
      <c r="AV572" s="15" t="s">
        <v>83</v>
      </c>
      <c r="AW572" s="15" t="s">
        <v>32</v>
      </c>
      <c r="AX572" s="15" t="s">
        <v>76</v>
      </c>
      <c r="AY572" s="273" t="s">
        <v>230</v>
      </c>
    </row>
    <row r="573" s="13" customFormat="1">
      <c r="A573" s="13"/>
      <c r="B573" s="241"/>
      <c r="C573" s="242"/>
      <c r="D573" s="243" t="s">
        <v>239</v>
      </c>
      <c r="E573" s="244" t="s">
        <v>1</v>
      </c>
      <c r="F573" s="245" t="s">
        <v>915</v>
      </c>
      <c r="G573" s="242"/>
      <c r="H573" s="246">
        <v>325.00299999999999</v>
      </c>
      <c r="I573" s="247"/>
      <c r="J573" s="242"/>
      <c r="K573" s="242"/>
      <c r="L573" s="248"/>
      <c r="M573" s="249"/>
      <c r="N573" s="250"/>
      <c r="O573" s="250"/>
      <c r="P573" s="250"/>
      <c r="Q573" s="250"/>
      <c r="R573" s="250"/>
      <c r="S573" s="250"/>
      <c r="T573" s="25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2" t="s">
        <v>239</v>
      </c>
      <c r="AU573" s="252" t="s">
        <v>85</v>
      </c>
      <c r="AV573" s="13" t="s">
        <v>85</v>
      </c>
      <c r="AW573" s="13" t="s">
        <v>32</v>
      </c>
      <c r="AX573" s="13" t="s">
        <v>76</v>
      </c>
      <c r="AY573" s="252" t="s">
        <v>230</v>
      </c>
    </row>
    <row r="574" s="13" customFormat="1">
      <c r="A574" s="13"/>
      <c r="B574" s="241"/>
      <c r="C574" s="242"/>
      <c r="D574" s="243" t="s">
        <v>239</v>
      </c>
      <c r="E574" s="244" t="s">
        <v>1</v>
      </c>
      <c r="F574" s="245" t="s">
        <v>916</v>
      </c>
      <c r="G574" s="242"/>
      <c r="H574" s="246">
        <v>36.820999999999998</v>
      </c>
      <c r="I574" s="247"/>
      <c r="J574" s="242"/>
      <c r="K574" s="242"/>
      <c r="L574" s="248"/>
      <c r="M574" s="249"/>
      <c r="N574" s="250"/>
      <c r="O574" s="250"/>
      <c r="P574" s="250"/>
      <c r="Q574" s="250"/>
      <c r="R574" s="250"/>
      <c r="S574" s="250"/>
      <c r="T574" s="25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52" t="s">
        <v>239</v>
      </c>
      <c r="AU574" s="252" t="s">
        <v>85</v>
      </c>
      <c r="AV574" s="13" t="s">
        <v>85</v>
      </c>
      <c r="AW574" s="13" t="s">
        <v>32</v>
      </c>
      <c r="AX574" s="13" t="s">
        <v>76</v>
      </c>
      <c r="AY574" s="252" t="s">
        <v>230</v>
      </c>
    </row>
    <row r="575" s="14" customFormat="1">
      <c r="A575" s="14"/>
      <c r="B575" s="253"/>
      <c r="C575" s="254"/>
      <c r="D575" s="243" t="s">
        <v>239</v>
      </c>
      <c r="E575" s="255" t="s">
        <v>1</v>
      </c>
      <c r="F575" s="256" t="s">
        <v>242</v>
      </c>
      <c r="G575" s="254"/>
      <c r="H575" s="257">
        <v>361.82400000000001</v>
      </c>
      <c r="I575" s="258"/>
      <c r="J575" s="254"/>
      <c r="K575" s="254"/>
      <c r="L575" s="259"/>
      <c r="M575" s="260"/>
      <c r="N575" s="261"/>
      <c r="O575" s="261"/>
      <c r="P575" s="261"/>
      <c r="Q575" s="261"/>
      <c r="R575" s="261"/>
      <c r="S575" s="261"/>
      <c r="T575" s="26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3" t="s">
        <v>239</v>
      </c>
      <c r="AU575" s="263" t="s">
        <v>85</v>
      </c>
      <c r="AV575" s="14" t="s">
        <v>237</v>
      </c>
      <c r="AW575" s="14" t="s">
        <v>32</v>
      </c>
      <c r="AX575" s="14" t="s">
        <v>83</v>
      </c>
      <c r="AY575" s="263" t="s">
        <v>230</v>
      </c>
    </row>
    <row r="576" s="2" customFormat="1" ht="16.5" customHeight="1">
      <c r="A576" s="39"/>
      <c r="B576" s="40"/>
      <c r="C576" s="228" t="s">
        <v>917</v>
      </c>
      <c r="D576" s="228" t="s">
        <v>232</v>
      </c>
      <c r="E576" s="229" t="s">
        <v>918</v>
      </c>
      <c r="F576" s="230" t="s">
        <v>919</v>
      </c>
      <c r="G576" s="231" t="s">
        <v>305</v>
      </c>
      <c r="H576" s="232">
        <v>804.34900000000005</v>
      </c>
      <c r="I576" s="233"/>
      <c r="J576" s="234">
        <f>ROUND(I576*H576,2)</f>
        <v>0</v>
      </c>
      <c r="K576" s="230" t="s">
        <v>236</v>
      </c>
      <c r="L576" s="45"/>
      <c r="M576" s="235" t="s">
        <v>1</v>
      </c>
      <c r="N576" s="236" t="s">
        <v>41</v>
      </c>
      <c r="O576" s="92"/>
      <c r="P576" s="237">
        <f>O576*H576</f>
        <v>0</v>
      </c>
      <c r="Q576" s="237">
        <v>0</v>
      </c>
      <c r="R576" s="237">
        <f>Q576*H576</f>
        <v>0</v>
      </c>
      <c r="S576" s="237">
        <v>0</v>
      </c>
      <c r="T576" s="238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39" t="s">
        <v>237</v>
      </c>
      <c r="AT576" s="239" t="s">
        <v>232</v>
      </c>
      <c r="AU576" s="239" t="s">
        <v>85</v>
      </c>
      <c r="AY576" s="18" t="s">
        <v>230</v>
      </c>
      <c r="BE576" s="240">
        <f>IF(N576="základní",J576,0)</f>
        <v>0</v>
      </c>
      <c r="BF576" s="240">
        <f>IF(N576="snížená",J576,0)</f>
        <v>0</v>
      </c>
      <c r="BG576" s="240">
        <f>IF(N576="zákl. přenesená",J576,0)</f>
        <v>0</v>
      </c>
      <c r="BH576" s="240">
        <f>IF(N576="sníž. přenesená",J576,0)</f>
        <v>0</v>
      </c>
      <c r="BI576" s="240">
        <f>IF(N576="nulová",J576,0)</f>
        <v>0</v>
      </c>
      <c r="BJ576" s="18" t="s">
        <v>83</v>
      </c>
      <c r="BK576" s="240">
        <f>ROUND(I576*H576,2)</f>
        <v>0</v>
      </c>
      <c r="BL576" s="18" t="s">
        <v>237</v>
      </c>
      <c r="BM576" s="239" t="s">
        <v>920</v>
      </c>
    </row>
    <row r="577" s="13" customFormat="1">
      <c r="A577" s="13"/>
      <c r="B577" s="241"/>
      <c r="C577" s="242"/>
      <c r="D577" s="243" t="s">
        <v>239</v>
      </c>
      <c r="E577" s="244" t="s">
        <v>1</v>
      </c>
      <c r="F577" s="245" t="s">
        <v>921</v>
      </c>
      <c r="G577" s="242"/>
      <c r="H577" s="246">
        <v>804.34900000000005</v>
      </c>
      <c r="I577" s="247"/>
      <c r="J577" s="242"/>
      <c r="K577" s="242"/>
      <c r="L577" s="248"/>
      <c r="M577" s="249"/>
      <c r="N577" s="250"/>
      <c r="O577" s="250"/>
      <c r="P577" s="250"/>
      <c r="Q577" s="250"/>
      <c r="R577" s="250"/>
      <c r="S577" s="250"/>
      <c r="T577" s="25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2" t="s">
        <v>239</v>
      </c>
      <c r="AU577" s="252" t="s">
        <v>85</v>
      </c>
      <c r="AV577" s="13" t="s">
        <v>85</v>
      </c>
      <c r="AW577" s="13" t="s">
        <v>32</v>
      </c>
      <c r="AX577" s="13" t="s">
        <v>83</v>
      </c>
      <c r="AY577" s="252" t="s">
        <v>230</v>
      </c>
    </row>
    <row r="578" s="2" customFormat="1" ht="33" customHeight="1">
      <c r="A578" s="39"/>
      <c r="B578" s="40"/>
      <c r="C578" s="228" t="s">
        <v>922</v>
      </c>
      <c r="D578" s="228" t="s">
        <v>232</v>
      </c>
      <c r="E578" s="229" t="s">
        <v>923</v>
      </c>
      <c r="F578" s="230" t="s">
        <v>924</v>
      </c>
      <c r="G578" s="231" t="s">
        <v>235</v>
      </c>
      <c r="H578" s="232">
        <v>22.100000000000001</v>
      </c>
      <c r="I578" s="233"/>
      <c r="J578" s="234">
        <f>ROUND(I578*H578,2)</f>
        <v>0</v>
      </c>
      <c r="K578" s="230" t="s">
        <v>236</v>
      </c>
      <c r="L578" s="45"/>
      <c r="M578" s="235" t="s">
        <v>1</v>
      </c>
      <c r="N578" s="236" t="s">
        <v>41</v>
      </c>
      <c r="O578" s="92"/>
      <c r="P578" s="237">
        <f>O578*H578</f>
        <v>0</v>
      </c>
      <c r="Q578" s="237">
        <v>2.5018699999999998</v>
      </c>
      <c r="R578" s="237">
        <f>Q578*H578</f>
        <v>55.291327000000003</v>
      </c>
      <c r="S578" s="237">
        <v>0</v>
      </c>
      <c r="T578" s="238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9" t="s">
        <v>237</v>
      </c>
      <c r="AT578" s="239" t="s">
        <v>232</v>
      </c>
      <c r="AU578" s="239" t="s">
        <v>85</v>
      </c>
      <c r="AY578" s="18" t="s">
        <v>230</v>
      </c>
      <c r="BE578" s="240">
        <f>IF(N578="základní",J578,0)</f>
        <v>0</v>
      </c>
      <c r="BF578" s="240">
        <f>IF(N578="snížená",J578,0)</f>
        <v>0</v>
      </c>
      <c r="BG578" s="240">
        <f>IF(N578="zákl. přenesená",J578,0)</f>
        <v>0</v>
      </c>
      <c r="BH578" s="240">
        <f>IF(N578="sníž. přenesená",J578,0)</f>
        <v>0</v>
      </c>
      <c r="BI578" s="240">
        <f>IF(N578="nulová",J578,0)</f>
        <v>0</v>
      </c>
      <c r="BJ578" s="18" t="s">
        <v>83</v>
      </c>
      <c r="BK578" s="240">
        <f>ROUND(I578*H578,2)</f>
        <v>0</v>
      </c>
      <c r="BL578" s="18" t="s">
        <v>237</v>
      </c>
      <c r="BM578" s="239" t="s">
        <v>925</v>
      </c>
    </row>
    <row r="579" s="13" customFormat="1">
      <c r="A579" s="13"/>
      <c r="B579" s="241"/>
      <c r="C579" s="242"/>
      <c r="D579" s="243" t="s">
        <v>239</v>
      </c>
      <c r="E579" s="244" t="s">
        <v>1</v>
      </c>
      <c r="F579" s="245" t="s">
        <v>926</v>
      </c>
      <c r="G579" s="242"/>
      <c r="H579" s="246">
        <v>22.100000000000001</v>
      </c>
      <c r="I579" s="247"/>
      <c r="J579" s="242"/>
      <c r="K579" s="242"/>
      <c r="L579" s="248"/>
      <c r="M579" s="249"/>
      <c r="N579" s="250"/>
      <c r="O579" s="250"/>
      <c r="P579" s="250"/>
      <c r="Q579" s="250"/>
      <c r="R579" s="250"/>
      <c r="S579" s="250"/>
      <c r="T579" s="251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2" t="s">
        <v>239</v>
      </c>
      <c r="AU579" s="252" t="s">
        <v>85</v>
      </c>
      <c r="AV579" s="13" t="s">
        <v>85</v>
      </c>
      <c r="AW579" s="13" t="s">
        <v>32</v>
      </c>
      <c r="AX579" s="13" t="s">
        <v>83</v>
      </c>
      <c r="AY579" s="252" t="s">
        <v>230</v>
      </c>
    </row>
    <row r="580" s="2" customFormat="1" ht="33" customHeight="1">
      <c r="A580" s="39"/>
      <c r="B580" s="40"/>
      <c r="C580" s="228" t="s">
        <v>927</v>
      </c>
      <c r="D580" s="228" t="s">
        <v>232</v>
      </c>
      <c r="E580" s="229" t="s">
        <v>928</v>
      </c>
      <c r="F580" s="230" t="s">
        <v>929</v>
      </c>
      <c r="G580" s="231" t="s">
        <v>235</v>
      </c>
      <c r="H580" s="232">
        <v>44.200000000000003</v>
      </c>
      <c r="I580" s="233"/>
      <c r="J580" s="234">
        <f>ROUND(I580*H580,2)</f>
        <v>0</v>
      </c>
      <c r="K580" s="230" t="s">
        <v>236</v>
      </c>
      <c r="L580" s="45"/>
      <c r="M580" s="235" t="s">
        <v>1</v>
      </c>
      <c r="N580" s="236" t="s">
        <v>41</v>
      </c>
      <c r="O580" s="92"/>
      <c r="P580" s="237">
        <f>O580*H580</f>
        <v>0</v>
      </c>
      <c r="Q580" s="237">
        <v>2.5018699999999998</v>
      </c>
      <c r="R580" s="237">
        <f>Q580*H580</f>
        <v>110.58265400000001</v>
      </c>
      <c r="S580" s="237">
        <v>0</v>
      </c>
      <c r="T580" s="238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9" t="s">
        <v>237</v>
      </c>
      <c r="AT580" s="239" t="s">
        <v>232</v>
      </c>
      <c r="AU580" s="239" t="s">
        <v>85</v>
      </c>
      <c r="AY580" s="18" t="s">
        <v>230</v>
      </c>
      <c r="BE580" s="240">
        <f>IF(N580="základní",J580,0)</f>
        <v>0</v>
      </c>
      <c r="BF580" s="240">
        <f>IF(N580="snížená",J580,0)</f>
        <v>0</v>
      </c>
      <c r="BG580" s="240">
        <f>IF(N580="zákl. přenesená",J580,0)</f>
        <v>0</v>
      </c>
      <c r="BH580" s="240">
        <f>IF(N580="sníž. přenesená",J580,0)</f>
        <v>0</v>
      </c>
      <c r="BI580" s="240">
        <f>IF(N580="nulová",J580,0)</f>
        <v>0</v>
      </c>
      <c r="BJ580" s="18" t="s">
        <v>83</v>
      </c>
      <c r="BK580" s="240">
        <f>ROUND(I580*H580,2)</f>
        <v>0</v>
      </c>
      <c r="BL580" s="18" t="s">
        <v>237</v>
      </c>
      <c r="BM580" s="239" t="s">
        <v>930</v>
      </c>
    </row>
    <row r="581" s="13" customFormat="1">
      <c r="A581" s="13"/>
      <c r="B581" s="241"/>
      <c r="C581" s="242"/>
      <c r="D581" s="243" t="s">
        <v>239</v>
      </c>
      <c r="E581" s="244" t="s">
        <v>1</v>
      </c>
      <c r="F581" s="245" t="s">
        <v>931</v>
      </c>
      <c r="G581" s="242"/>
      <c r="H581" s="246">
        <v>44.200000000000003</v>
      </c>
      <c r="I581" s="247"/>
      <c r="J581" s="242"/>
      <c r="K581" s="242"/>
      <c r="L581" s="248"/>
      <c r="M581" s="249"/>
      <c r="N581" s="250"/>
      <c r="O581" s="250"/>
      <c r="P581" s="250"/>
      <c r="Q581" s="250"/>
      <c r="R581" s="250"/>
      <c r="S581" s="250"/>
      <c r="T581" s="25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2" t="s">
        <v>239</v>
      </c>
      <c r="AU581" s="252" t="s">
        <v>85</v>
      </c>
      <c r="AV581" s="13" t="s">
        <v>85</v>
      </c>
      <c r="AW581" s="13" t="s">
        <v>32</v>
      </c>
      <c r="AX581" s="13" t="s">
        <v>83</v>
      </c>
      <c r="AY581" s="252" t="s">
        <v>230</v>
      </c>
    </row>
    <row r="582" s="2" customFormat="1" ht="24.15" customHeight="1">
      <c r="A582" s="39"/>
      <c r="B582" s="40"/>
      <c r="C582" s="228" t="s">
        <v>932</v>
      </c>
      <c r="D582" s="228" t="s">
        <v>232</v>
      </c>
      <c r="E582" s="229" t="s">
        <v>933</v>
      </c>
      <c r="F582" s="230" t="s">
        <v>934</v>
      </c>
      <c r="G582" s="231" t="s">
        <v>235</v>
      </c>
      <c r="H582" s="232">
        <v>22.100000000000001</v>
      </c>
      <c r="I582" s="233"/>
      <c r="J582" s="234">
        <f>ROUND(I582*H582,2)</f>
        <v>0</v>
      </c>
      <c r="K582" s="230" t="s">
        <v>236</v>
      </c>
      <c r="L582" s="45"/>
      <c r="M582" s="235" t="s">
        <v>1</v>
      </c>
      <c r="N582" s="236" t="s">
        <v>41</v>
      </c>
      <c r="O582" s="92"/>
      <c r="P582" s="237">
        <f>O582*H582</f>
        <v>0</v>
      </c>
      <c r="Q582" s="237">
        <v>0</v>
      </c>
      <c r="R582" s="237">
        <f>Q582*H582</f>
        <v>0</v>
      </c>
      <c r="S582" s="237">
        <v>0</v>
      </c>
      <c r="T582" s="238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9" t="s">
        <v>237</v>
      </c>
      <c r="AT582" s="239" t="s">
        <v>232</v>
      </c>
      <c r="AU582" s="239" t="s">
        <v>85</v>
      </c>
      <c r="AY582" s="18" t="s">
        <v>230</v>
      </c>
      <c r="BE582" s="240">
        <f>IF(N582="základní",J582,0)</f>
        <v>0</v>
      </c>
      <c r="BF582" s="240">
        <f>IF(N582="snížená",J582,0)</f>
        <v>0</v>
      </c>
      <c r="BG582" s="240">
        <f>IF(N582="zákl. přenesená",J582,0)</f>
        <v>0</v>
      </c>
      <c r="BH582" s="240">
        <f>IF(N582="sníž. přenesená",J582,0)</f>
        <v>0</v>
      </c>
      <c r="BI582" s="240">
        <f>IF(N582="nulová",J582,0)</f>
        <v>0</v>
      </c>
      <c r="BJ582" s="18" t="s">
        <v>83</v>
      </c>
      <c r="BK582" s="240">
        <f>ROUND(I582*H582,2)</f>
        <v>0</v>
      </c>
      <c r="BL582" s="18" t="s">
        <v>237</v>
      </c>
      <c r="BM582" s="239" t="s">
        <v>935</v>
      </c>
    </row>
    <row r="583" s="2" customFormat="1" ht="24.15" customHeight="1">
      <c r="A583" s="39"/>
      <c r="B583" s="40"/>
      <c r="C583" s="228" t="s">
        <v>936</v>
      </c>
      <c r="D583" s="228" t="s">
        <v>232</v>
      </c>
      <c r="E583" s="229" t="s">
        <v>937</v>
      </c>
      <c r="F583" s="230" t="s">
        <v>938</v>
      </c>
      <c r="G583" s="231" t="s">
        <v>235</v>
      </c>
      <c r="H583" s="232">
        <v>44.200000000000003</v>
      </c>
      <c r="I583" s="233"/>
      <c r="J583" s="234">
        <f>ROUND(I583*H583,2)</f>
        <v>0</v>
      </c>
      <c r="K583" s="230" t="s">
        <v>236</v>
      </c>
      <c r="L583" s="45"/>
      <c r="M583" s="235" t="s">
        <v>1</v>
      </c>
      <c r="N583" s="236" t="s">
        <v>41</v>
      </c>
      <c r="O583" s="92"/>
      <c r="P583" s="237">
        <f>O583*H583</f>
        <v>0</v>
      </c>
      <c r="Q583" s="237">
        <v>0</v>
      </c>
      <c r="R583" s="237">
        <f>Q583*H583</f>
        <v>0</v>
      </c>
      <c r="S583" s="237">
        <v>0</v>
      </c>
      <c r="T583" s="238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9" t="s">
        <v>237</v>
      </c>
      <c r="AT583" s="239" t="s">
        <v>232</v>
      </c>
      <c r="AU583" s="239" t="s">
        <v>85</v>
      </c>
      <c r="AY583" s="18" t="s">
        <v>230</v>
      </c>
      <c r="BE583" s="240">
        <f>IF(N583="základní",J583,0)</f>
        <v>0</v>
      </c>
      <c r="BF583" s="240">
        <f>IF(N583="snížená",J583,0)</f>
        <v>0</v>
      </c>
      <c r="BG583" s="240">
        <f>IF(N583="zákl. přenesená",J583,0)</f>
        <v>0</v>
      </c>
      <c r="BH583" s="240">
        <f>IF(N583="sníž. přenesená",J583,0)</f>
        <v>0</v>
      </c>
      <c r="BI583" s="240">
        <f>IF(N583="nulová",J583,0)</f>
        <v>0</v>
      </c>
      <c r="BJ583" s="18" t="s">
        <v>83</v>
      </c>
      <c r="BK583" s="240">
        <f>ROUND(I583*H583,2)</f>
        <v>0</v>
      </c>
      <c r="BL583" s="18" t="s">
        <v>237</v>
      </c>
      <c r="BM583" s="239" t="s">
        <v>939</v>
      </c>
    </row>
    <row r="584" s="2" customFormat="1" ht="33" customHeight="1">
      <c r="A584" s="39"/>
      <c r="B584" s="40"/>
      <c r="C584" s="228" t="s">
        <v>940</v>
      </c>
      <c r="D584" s="228" t="s">
        <v>232</v>
      </c>
      <c r="E584" s="229" t="s">
        <v>941</v>
      </c>
      <c r="F584" s="230" t="s">
        <v>942</v>
      </c>
      <c r="G584" s="231" t="s">
        <v>235</v>
      </c>
      <c r="H584" s="232">
        <v>22.100000000000001</v>
      </c>
      <c r="I584" s="233"/>
      <c r="J584" s="234">
        <f>ROUND(I584*H584,2)</f>
        <v>0</v>
      </c>
      <c r="K584" s="230" t="s">
        <v>236</v>
      </c>
      <c r="L584" s="45"/>
      <c r="M584" s="235" t="s">
        <v>1</v>
      </c>
      <c r="N584" s="236" t="s">
        <v>41</v>
      </c>
      <c r="O584" s="92"/>
      <c r="P584" s="237">
        <f>O584*H584</f>
        <v>0</v>
      </c>
      <c r="Q584" s="237">
        <v>0</v>
      </c>
      <c r="R584" s="237">
        <f>Q584*H584</f>
        <v>0</v>
      </c>
      <c r="S584" s="237">
        <v>0</v>
      </c>
      <c r="T584" s="238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9" t="s">
        <v>237</v>
      </c>
      <c r="AT584" s="239" t="s">
        <v>232</v>
      </c>
      <c r="AU584" s="239" t="s">
        <v>85</v>
      </c>
      <c r="AY584" s="18" t="s">
        <v>230</v>
      </c>
      <c r="BE584" s="240">
        <f>IF(N584="základní",J584,0)</f>
        <v>0</v>
      </c>
      <c r="BF584" s="240">
        <f>IF(N584="snížená",J584,0)</f>
        <v>0</v>
      </c>
      <c r="BG584" s="240">
        <f>IF(N584="zákl. přenesená",J584,0)</f>
        <v>0</v>
      </c>
      <c r="BH584" s="240">
        <f>IF(N584="sníž. přenesená",J584,0)</f>
        <v>0</v>
      </c>
      <c r="BI584" s="240">
        <f>IF(N584="nulová",J584,0)</f>
        <v>0</v>
      </c>
      <c r="BJ584" s="18" t="s">
        <v>83</v>
      </c>
      <c r="BK584" s="240">
        <f>ROUND(I584*H584,2)</f>
        <v>0</v>
      </c>
      <c r="BL584" s="18" t="s">
        <v>237</v>
      </c>
      <c r="BM584" s="239" t="s">
        <v>943</v>
      </c>
    </row>
    <row r="585" s="2" customFormat="1" ht="33" customHeight="1">
      <c r="A585" s="39"/>
      <c r="B585" s="40"/>
      <c r="C585" s="228" t="s">
        <v>944</v>
      </c>
      <c r="D585" s="228" t="s">
        <v>232</v>
      </c>
      <c r="E585" s="229" t="s">
        <v>945</v>
      </c>
      <c r="F585" s="230" t="s">
        <v>946</v>
      </c>
      <c r="G585" s="231" t="s">
        <v>235</v>
      </c>
      <c r="H585" s="232">
        <v>44.200000000000003</v>
      </c>
      <c r="I585" s="233"/>
      <c r="J585" s="234">
        <f>ROUND(I585*H585,2)</f>
        <v>0</v>
      </c>
      <c r="K585" s="230" t="s">
        <v>236</v>
      </c>
      <c r="L585" s="45"/>
      <c r="M585" s="235" t="s">
        <v>1</v>
      </c>
      <c r="N585" s="236" t="s">
        <v>41</v>
      </c>
      <c r="O585" s="92"/>
      <c r="P585" s="237">
        <f>O585*H585</f>
        <v>0</v>
      </c>
      <c r="Q585" s="237">
        <v>0</v>
      </c>
      <c r="R585" s="237">
        <f>Q585*H585</f>
        <v>0</v>
      </c>
      <c r="S585" s="237">
        <v>0</v>
      </c>
      <c r="T585" s="238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9" t="s">
        <v>237</v>
      </c>
      <c r="AT585" s="239" t="s">
        <v>232</v>
      </c>
      <c r="AU585" s="239" t="s">
        <v>85</v>
      </c>
      <c r="AY585" s="18" t="s">
        <v>230</v>
      </c>
      <c r="BE585" s="240">
        <f>IF(N585="základní",J585,0)</f>
        <v>0</v>
      </c>
      <c r="BF585" s="240">
        <f>IF(N585="snížená",J585,0)</f>
        <v>0</v>
      </c>
      <c r="BG585" s="240">
        <f>IF(N585="zákl. přenesená",J585,0)</f>
        <v>0</v>
      </c>
      <c r="BH585" s="240">
        <f>IF(N585="sníž. přenesená",J585,0)</f>
        <v>0</v>
      </c>
      <c r="BI585" s="240">
        <f>IF(N585="nulová",J585,0)</f>
        <v>0</v>
      </c>
      <c r="BJ585" s="18" t="s">
        <v>83</v>
      </c>
      <c r="BK585" s="240">
        <f>ROUND(I585*H585,2)</f>
        <v>0</v>
      </c>
      <c r="BL585" s="18" t="s">
        <v>237</v>
      </c>
      <c r="BM585" s="239" t="s">
        <v>947</v>
      </c>
    </row>
    <row r="586" s="2" customFormat="1" ht="16.5" customHeight="1">
      <c r="A586" s="39"/>
      <c r="B586" s="40"/>
      <c r="C586" s="228" t="s">
        <v>948</v>
      </c>
      <c r="D586" s="228" t="s">
        <v>232</v>
      </c>
      <c r="E586" s="229" t="s">
        <v>949</v>
      </c>
      <c r="F586" s="230" t="s">
        <v>950</v>
      </c>
      <c r="G586" s="231" t="s">
        <v>265</v>
      </c>
      <c r="H586" s="232">
        <v>2.6720000000000002</v>
      </c>
      <c r="I586" s="233"/>
      <c r="J586" s="234">
        <f>ROUND(I586*H586,2)</f>
        <v>0</v>
      </c>
      <c r="K586" s="230" t="s">
        <v>236</v>
      </c>
      <c r="L586" s="45"/>
      <c r="M586" s="235" t="s">
        <v>1</v>
      </c>
      <c r="N586" s="236" t="s">
        <v>41</v>
      </c>
      <c r="O586" s="92"/>
      <c r="P586" s="237">
        <f>O586*H586</f>
        <v>0</v>
      </c>
      <c r="Q586" s="237">
        <v>1.06277</v>
      </c>
      <c r="R586" s="237">
        <f>Q586*H586</f>
        <v>2.8397214399999999</v>
      </c>
      <c r="S586" s="237">
        <v>0</v>
      </c>
      <c r="T586" s="238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9" t="s">
        <v>237</v>
      </c>
      <c r="AT586" s="239" t="s">
        <v>232</v>
      </c>
      <c r="AU586" s="239" t="s">
        <v>85</v>
      </c>
      <c r="AY586" s="18" t="s">
        <v>230</v>
      </c>
      <c r="BE586" s="240">
        <f>IF(N586="základní",J586,0)</f>
        <v>0</v>
      </c>
      <c r="BF586" s="240">
        <f>IF(N586="snížená",J586,0)</f>
        <v>0</v>
      </c>
      <c r="BG586" s="240">
        <f>IF(N586="zákl. přenesená",J586,0)</f>
        <v>0</v>
      </c>
      <c r="BH586" s="240">
        <f>IF(N586="sníž. přenesená",J586,0)</f>
        <v>0</v>
      </c>
      <c r="BI586" s="240">
        <f>IF(N586="nulová",J586,0)</f>
        <v>0</v>
      </c>
      <c r="BJ586" s="18" t="s">
        <v>83</v>
      </c>
      <c r="BK586" s="240">
        <f>ROUND(I586*H586,2)</f>
        <v>0</v>
      </c>
      <c r="BL586" s="18" t="s">
        <v>237</v>
      </c>
      <c r="BM586" s="239" t="s">
        <v>951</v>
      </c>
    </row>
    <row r="587" s="13" customFormat="1">
      <c r="A587" s="13"/>
      <c r="B587" s="241"/>
      <c r="C587" s="242"/>
      <c r="D587" s="243" t="s">
        <v>239</v>
      </c>
      <c r="E587" s="244" t="s">
        <v>1</v>
      </c>
      <c r="F587" s="245" t="s">
        <v>952</v>
      </c>
      <c r="G587" s="242"/>
      <c r="H587" s="246">
        <v>2.6720000000000002</v>
      </c>
      <c r="I587" s="247"/>
      <c r="J587" s="242"/>
      <c r="K587" s="242"/>
      <c r="L587" s="248"/>
      <c r="M587" s="249"/>
      <c r="N587" s="250"/>
      <c r="O587" s="250"/>
      <c r="P587" s="250"/>
      <c r="Q587" s="250"/>
      <c r="R587" s="250"/>
      <c r="S587" s="250"/>
      <c r="T587" s="25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2" t="s">
        <v>239</v>
      </c>
      <c r="AU587" s="252" t="s">
        <v>85</v>
      </c>
      <c r="AV587" s="13" t="s">
        <v>85</v>
      </c>
      <c r="AW587" s="13" t="s">
        <v>32</v>
      </c>
      <c r="AX587" s="13" t="s">
        <v>83</v>
      </c>
      <c r="AY587" s="252" t="s">
        <v>230</v>
      </c>
    </row>
    <row r="588" s="2" customFormat="1" ht="24.15" customHeight="1">
      <c r="A588" s="39"/>
      <c r="B588" s="40"/>
      <c r="C588" s="228" t="s">
        <v>953</v>
      </c>
      <c r="D588" s="228" t="s">
        <v>232</v>
      </c>
      <c r="E588" s="229" t="s">
        <v>954</v>
      </c>
      <c r="F588" s="230" t="s">
        <v>955</v>
      </c>
      <c r="G588" s="231" t="s">
        <v>305</v>
      </c>
      <c r="H588" s="232">
        <v>40.005000000000003</v>
      </c>
      <c r="I588" s="233"/>
      <c r="J588" s="234">
        <f>ROUND(I588*H588,2)</f>
        <v>0</v>
      </c>
      <c r="K588" s="230" t="s">
        <v>236</v>
      </c>
      <c r="L588" s="45"/>
      <c r="M588" s="235" t="s">
        <v>1</v>
      </c>
      <c r="N588" s="236" t="s">
        <v>41</v>
      </c>
      <c r="O588" s="92"/>
      <c r="P588" s="237">
        <f>O588*H588</f>
        <v>0</v>
      </c>
      <c r="Q588" s="237">
        <v>0.042000000000000003</v>
      </c>
      <c r="R588" s="237">
        <f>Q588*H588</f>
        <v>1.6802100000000002</v>
      </c>
      <c r="S588" s="237">
        <v>0</v>
      </c>
      <c r="T588" s="238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9" t="s">
        <v>237</v>
      </c>
      <c r="AT588" s="239" t="s">
        <v>232</v>
      </c>
      <c r="AU588" s="239" t="s">
        <v>85</v>
      </c>
      <c r="AY588" s="18" t="s">
        <v>230</v>
      </c>
      <c r="BE588" s="240">
        <f>IF(N588="základní",J588,0)</f>
        <v>0</v>
      </c>
      <c r="BF588" s="240">
        <f>IF(N588="snížená",J588,0)</f>
        <v>0</v>
      </c>
      <c r="BG588" s="240">
        <f>IF(N588="zákl. přenesená",J588,0)</f>
        <v>0</v>
      </c>
      <c r="BH588" s="240">
        <f>IF(N588="sníž. přenesená",J588,0)</f>
        <v>0</v>
      </c>
      <c r="BI588" s="240">
        <f>IF(N588="nulová",J588,0)</f>
        <v>0</v>
      </c>
      <c r="BJ588" s="18" t="s">
        <v>83</v>
      </c>
      <c r="BK588" s="240">
        <f>ROUND(I588*H588,2)</f>
        <v>0</v>
      </c>
      <c r="BL588" s="18" t="s">
        <v>237</v>
      </c>
      <c r="BM588" s="239" t="s">
        <v>956</v>
      </c>
    </row>
    <row r="589" s="13" customFormat="1">
      <c r="A589" s="13"/>
      <c r="B589" s="241"/>
      <c r="C589" s="242"/>
      <c r="D589" s="243" t="s">
        <v>239</v>
      </c>
      <c r="E589" s="244" t="s">
        <v>1</v>
      </c>
      <c r="F589" s="245" t="s">
        <v>957</v>
      </c>
      <c r="G589" s="242"/>
      <c r="H589" s="246">
        <v>40.005000000000003</v>
      </c>
      <c r="I589" s="247"/>
      <c r="J589" s="242"/>
      <c r="K589" s="242"/>
      <c r="L589" s="248"/>
      <c r="M589" s="249"/>
      <c r="N589" s="250"/>
      <c r="O589" s="250"/>
      <c r="P589" s="250"/>
      <c r="Q589" s="250"/>
      <c r="R589" s="250"/>
      <c r="S589" s="250"/>
      <c r="T589" s="25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2" t="s">
        <v>239</v>
      </c>
      <c r="AU589" s="252" t="s">
        <v>85</v>
      </c>
      <c r="AV589" s="13" t="s">
        <v>85</v>
      </c>
      <c r="AW589" s="13" t="s">
        <v>32</v>
      </c>
      <c r="AX589" s="13" t="s">
        <v>83</v>
      </c>
      <c r="AY589" s="252" t="s">
        <v>230</v>
      </c>
    </row>
    <row r="590" s="2" customFormat="1" ht="24.15" customHeight="1">
      <c r="A590" s="39"/>
      <c r="B590" s="40"/>
      <c r="C590" s="228" t="s">
        <v>958</v>
      </c>
      <c r="D590" s="228" t="s">
        <v>232</v>
      </c>
      <c r="E590" s="229" t="s">
        <v>959</v>
      </c>
      <c r="F590" s="230" t="s">
        <v>960</v>
      </c>
      <c r="G590" s="231" t="s">
        <v>305</v>
      </c>
      <c r="H590" s="232">
        <v>1035.181</v>
      </c>
      <c r="I590" s="233"/>
      <c r="J590" s="234">
        <f>ROUND(I590*H590,2)</f>
        <v>0</v>
      </c>
      <c r="K590" s="230" t="s">
        <v>236</v>
      </c>
      <c r="L590" s="45"/>
      <c r="M590" s="235" t="s">
        <v>1</v>
      </c>
      <c r="N590" s="236" t="s">
        <v>41</v>
      </c>
      <c r="O590" s="92"/>
      <c r="P590" s="237">
        <f>O590*H590</f>
        <v>0</v>
      </c>
      <c r="Q590" s="237">
        <v>0.087999999999999995</v>
      </c>
      <c r="R590" s="237">
        <f>Q590*H590</f>
        <v>91.095928000000001</v>
      </c>
      <c r="S590" s="237">
        <v>0</v>
      </c>
      <c r="T590" s="238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9" t="s">
        <v>237</v>
      </c>
      <c r="AT590" s="239" t="s">
        <v>232</v>
      </c>
      <c r="AU590" s="239" t="s">
        <v>85</v>
      </c>
      <c r="AY590" s="18" t="s">
        <v>230</v>
      </c>
      <c r="BE590" s="240">
        <f>IF(N590="základní",J590,0)</f>
        <v>0</v>
      </c>
      <c r="BF590" s="240">
        <f>IF(N590="snížená",J590,0)</f>
        <v>0</v>
      </c>
      <c r="BG590" s="240">
        <f>IF(N590="zákl. přenesená",J590,0)</f>
        <v>0</v>
      </c>
      <c r="BH590" s="240">
        <f>IF(N590="sníž. přenesená",J590,0)</f>
        <v>0</v>
      </c>
      <c r="BI590" s="240">
        <f>IF(N590="nulová",J590,0)</f>
        <v>0</v>
      </c>
      <c r="BJ590" s="18" t="s">
        <v>83</v>
      </c>
      <c r="BK590" s="240">
        <f>ROUND(I590*H590,2)</f>
        <v>0</v>
      </c>
      <c r="BL590" s="18" t="s">
        <v>237</v>
      </c>
      <c r="BM590" s="239" t="s">
        <v>961</v>
      </c>
    </row>
    <row r="591" s="13" customFormat="1">
      <c r="A591" s="13"/>
      <c r="B591" s="241"/>
      <c r="C591" s="242"/>
      <c r="D591" s="243" t="s">
        <v>239</v>
      </c>
      <c r="E591" s="244" t="s">
        <v>1</v>
      </c>
      <c r="F591" s="245" t="s">
        <v>962</v>
      </c>
      <c r="G591" s="242"/>
      <c r="H591" s="246">
        <v>594.59799999999996</v>
      </c>
      <c r="I591" s="247"/>
      <c r="J591" s="242"/>
      <c r="K591" s="242"/>
      <c r="L591" s="248"/>
      <c r="M591" s="249"/>
      <c r="N591" s="250"/>
      <c r="O591" s="250"/>
      <c r="P591" s="250"/>
      <c r="Q591" s="250"/>
      <c r="R591" s="250"/>
      <c r="S591" s="250"/>
      <c r="T591" s="25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2" t="s">
        <v>239</v>
      </c>
      <c r="AU591" s="252" t="s">
        <v>85</v>
      </c>
      <c r="AV591" s="13" t="s">
        <v>85</v>
      </c>
      <c r="AW591" s="13" t="s">
        <v>32</v>
      </c>
      <c r="AX591" s="13" t="s">
        <v>76</v>
      </c>
      <c r="AY591" s="252" t="s">
        <v>230</v>
      </c>
    </row>
    <row r="592" s="13" customFormat="1">
      <c r="A592" s="13"/>
      <c r="B592" s="241"/>
      <c r="C592" s="242"/>
      <c r="D592" s="243" t="s">
        <v>239</v>
      </c>
      <c r="E592" s="244" t="s">
        <v>1</v>
      </c>
      <c r="F592" s="245" t="s">
        <v>963</v>
      </c>
      <c r="G592" s="242"/>
      <c r="H592" s="246">
        <v>440.58300000000003</v>
      </c>
      <c r="I592" s="247"/>
      <c r="J592" s="242"/>
      <c r="K592" s="242"/>
      <c r="L592" s="248"/>
      <c r="M592" s="249"/>
      <c r="N592" s="250"/>
      <c r="O592" s="250"/>
      <c r="P592" s="250"/>
      <c r="Q592" s="250"/>
      <c r="R592" s="250"/>
      <c r="S592" s="250"/>
      <c r="T592" s="25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52" t="s">
        <v>239</v>
      </c>
      <c r="AU592" s="252" t="s">
        <v>85</v>
      </c>
      <c r="AV592" s="13" t="s">
        <v>85</v>
      </c>
      <c r="AW592" s="13" t="s">
        <v>32</v>
      </c>
      <c r="AX592" s="13" t="s">
        <v>76</v>
      </c>
      <c r="AY592" s="252" t="s">
        <v>230</v>
      </c>
    </row>
    <row r="593" s="14" customFormat="1">
      <c r="A593" s="14"/>
      <c r="B593" s="253"/>
      <c r="C593" s="254"/>
      <c r="D593" s="243" t="s">
        <v>239</v>
      </c>
      <c r="E593" s="255" t="s">
        <v>1</v>
      </c>
      <c r="F593" s="256" t="s">
        <v>242</v>
      </c>
      <c r="G593" s="254"/>
      <c r="H593" s="257">
        <v>1035.181</v>
      </c>
      <c r="I593" s="258"/>
      <c r="J593" s="254"/>
      <c r="K593" s="254"/>
      <c r="L593" s="259"/>
      <c r="M593" s="260"/>
      <c r="N593" s="261"/>
      <c r="O593" s="261"/>
      <c r="P593" s="261"/>
      <c r="Q593" s="261"/>
      <c r="R593" s="261"/>
      <c r="S593" s="261"/>
      <c r="T593" s="26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3" t="s">
        <v>239</v>
      </c>
      <c r="AU593" s="263" t="s">
        <v>85</v>
      </c>
      <c r="AV593" s="14" t="s">
        <v>237</v>
      </c>
      <c r="AW593" s="14" t="s">
        <v>32</v>
      </c>
      <c r="AX593" s="14" t="s">
        <v>83</v>
      </c>
      <c r="AY593" s="263" t="s">
        <v>230</v>
      </c>
    </row>
    <row r="594" s="2" customFormat="1" ht="24.15" customHeight="1">
      <c r="A594" s="39"/>
      <c r="B594" s="40"/>
      <c r="C594" s="228" t="s">
        <v>964</v>
      </c>
      <c r="D594" s="228" t="s">
        <v>232</v>
      </c>
      <c r="E594" s="229" t="s">
        <v>965</v>
      </c>
      <c r="F594" s="230" t="s">
        <v>966</v>
      </c>
      <c r="G594" s="231" t="s">
        <v>305</v>
      </c>
      <c r="H594" s="232">
        <v>23.399999999999999</v>
      </c>
      <c r="I594" s="233"/>
      <c r="J594" s="234">
        <f>ROUND(I594*H594,2)</f>
        <v>0</v>
      </c>
      <c r="K594" s="230" t="s">
        <v>236</v>
      </c>
      <c r="L594" s="45"/>
      <c r="M594" s="235" t="s">
        <v>1</v>
      </c>
      <c r="N594" s="236" t="s">
        <v>41</v>
      </c>
      <c r="O594" s="92"/>
      <c r="P594" s="237">
        <f>O594*H594</f>
        <v>0</v>
      </c>
      <c r="Q594" s="237">
        <v>0.10000000000000001</v>
      </c>
      <c r="R594" s="237">
        <f>Q594*H594</f>
        <v>2.3399999999999999</v>
      </c>
      <c r="S594" s="237">
        <v>0</v>
      </c>
      <c r="T594" s="238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9" t="s">
        <v>237</v>
      </c>
      <c r="AT594" s="239" t="s">
        <v>232</v>
      </c>
      <c r="AU594" s="239" t="s">
        <v>85</v>
      </c>
      <c r="AY594" s="18" t="s">
        <v>230</v>
      </c>
      <c r="BE594" s="240">
        <f>IF(N594="základní",J594,0)</f>
        <v>0</v>
      </c>
      <c r="BF594" s="240">
        <f>IF(N594="snížená",J594,0)</f>
        <v>0</v>
      </c>
      <c r="BG594" s="240">
        <f>IF(N594="zákl. přenesená",J594,0)</f>
        <v>0</v>
      </c>
      <c r="BH594" s="240">
        <f>IF(N594="sníž. přenesená",J594,0)</f>
        <v>0</v>
      </c>
      <c r="BI594" s="240">
        <f>IF(N594="nulová",J594,0)</f>
        <v>0</v>
      </c>
      <c r="BJ594" s="18" t="s">
        <v>83</v>
      </c>
      <c r="BK594" s="240">
        <f>ROUND(I594*H594,2)</f>
        <v>0</v>
      </c>
      <c r="BL594" s="18" t="s">
        <v>237</v>
      </c>
      <c r="BM594" s="239" t="s">
        <v>967</v>
      </c>
    </row>
    <row r="595" s="13" customFormat="1">
      <c r="A595" s="13"/>
      <c r="B595" s="241"/>
      <c r="C595" s="242"/>
      <c r="D595" s="243" t="s">
        <v>239</v>
      </c>
      <c r="E595" s="244" t="s">
        <v>1</v>
      </c>
      <c r="F595" s="245" t="s">
        <v>968</v>
      </c>
      <c r="G595" s="242"/>
      <c r="H595" s="246">
        <v>23.399999999999999</v>
      </c>
      <c r="I595" s="247"/>
      <c r="J595" s="242"/>
      <c r="K595" s="242"/>
      <c r="L595" s="248"/>
      <c r="M595" s="249"/>
      <c r="N595" s="250"/>
      <c r="O595" s="250"/>
      <c r="P595" s="250"/>
      <c r="Q595" s="250"/>
      <c r="R595" s="250"/>
      <c r="S595" s="250"/>
      <c r="T595" s="25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2" t="s">
        <v>239</v>
      </c>
      <c r="AU595" s="252" t="s">
        <v>85</v>
      </c>
      <c r="AV595" s="13" t="s">
        <v>85</v>
      </c>
      <c r="AW595" s="13" t="s">
        <v>32</v>
      </c>
      <c r="AX595" s="13" t="s">
        <v>83</v>
      </c>
      <c r="AY595" s="252" t="s">
        <v>230</v>
      </c>
    </row>
    <row r="596" s="2" customFormat="1" ht="16.5" customHeight="1">
      <c r="A596" s="39"/>
      <c r="B596" s="40"/>
      <c r="C596" s="228" t="s">
        <v>969</v>
      </c>
      <c r="D596" s="228" t="s">
        <v>232</v>
      </c>
      <c r="E596" s="229" t="s">
        <v>970</v>
      </c>
      <c r="F596" s="230" t="s">
        <v>971</v>
      </c>
      <c r="G596" s="231" t="s">
        <v>305</v>
      </c>
      <c r="H596" s="232">
        <v>1035.181</v>
      </c>
      <c r="I596" s="233"/>
      <c r="J596" s="234">
        <f>ROUND(I596*H596,2)</f>
        <v>0</v>
      </c>
      <c r="K596" s="230" t="s">
        <v>236</v>
      </c>
      <c r="L596" s="45"/>
      <c r="M596" s="235" t="s">
        <v>1</v>
      </c>
      <c r="N596" s="236" t="s">
        <v>41</v>
      </c>
      <c r="O596" s="92"/>
      <c r="P596" s="237">
        <f>O596*H596</f>
        <v>0</v>
      </c>
      <c r="Q596" s="237">
        <v>0.00012999999999999999</v>
      </c>
      <c r="R596" s="237">
        <f>Q596*H596</f>
        <v>0.13457353</v>
      </c>
      <c r="S596" s="237">
        <v>0</v>
      </c>
      <c r="T596" s="238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9" t="s">
        <v>237</v>
      </c>
      <c r="AT596" s="239" t="s">
        <v>232</v>
      </c>
      <c r="AU596" s="239" t="s">
        <v>85</v>
      </c>
      <c r="AY596" s="18" t="s">
        <v>230</v>
      </c>
      <c r="BE596" s="240">
        <f>IF(N596="základní",J596,0)</f>
        <v>0</v>
      </c>
      <c r="BF596" s="240">
        <f>IF(N596="snížená",J596,0)</f>
        <v>0</v>
      </c>
      <c r="BG596" s="240">
        <f>IF(N596="zákl. přenesená",J596,0)</f>
        <v>0</v>
      </c>
      <c r="BH596" s="240">
        <f>IF(N596="sníž. přenesená",J596,0)</f>
        <v>0</v>
      </c>
      <c r="BI596" s="240">
        <f>IF(N596="nulová",J596,0)</f>
        <v>0</v>
      </c>
      <c r="BJ596" s="18" t="s">
        <v>83</v>
      </c>
      <c r="BK596" s="240">
        <f>ROUND(I596*H596,2)</f>
        <v>0</v>
      </c>
      <c r="BL596" s="18" t="s">
        <v>237</v>
      </c>
      <c r="BM596" s="239" t="s">
        <v>972</v>
      </c>
    </row>
    <row r="597" s="13" customFormat="1">
      <c r="A597" s="13"/>
      <c r="B597" s="241"/>
      <c r="C597" s="242"/>
      <c r="D597" s="243" t="s">
        <v>239</v>
      </c>
      <c r="E597" s="244" t="s">
        <v>1</v>
      </c>
      <c r="F597" s="245" t="s">
        <v>962</v>
      </c>
      <c r="G597" s="242"/>
      <c r="H597" s="246">
        <v>594.59799999999996</v>
      </c>
      <c r="I597" s="247"/>
      <c r="J597" s="242"/>
      <c r="K597" s="242"/>
      <c r="L597" s="248"/>
      <c r="M597" s="249"/>
      <c r="N597" s="250"/>
      <c r="O597" s="250"/>
      <c r="P597" s="250"/>
      <c r="Q597" s="250"/>
      <c r="R597" s="250"/>
      <c r="S597" s="250"/>
      <c r="T597" s="25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2" t="s">
        <v>239</v>
      </c>
      <c r="AU597" s="252" t="s">
        <v>85</v>
      </c>
      <c r="AV597" s="13" t="s">
        <v>85</v>
      </c>
      <c r="AW597" s="13" t="s">
        <v>32</v>
      </c>
      <c r="AX597" s="13" t="s">
        <v>76</v>
      </c>
      <c r="AY597" s="252" t="s">
        <v>230</v>
      </c>
    </row>
    <row r="598" s="13" customFormat="1">
      <c r="A598" s="13"/>
      <c r="B598" s="241"/>
      <c r="C598" s="242"/>
      <c r="D598" s="243" t="s">
        <v>239</v>
      </c>
      <c r="E598" s="244" t="s">
        <v>1</v>
      </c>
      <c r="F598" s="245" t="s">
        <v>963</v>
      </c>
      <c r="G598" s="242"/>
      <c r="H598" s="246">
        <v>440.58300000000003</v>
      </c>
      <c r="I598" s="247"/>
      <c r="J598" s="242"/>
      <c r="K598" s="242"/>
      <c r="L598" s="248"/>
      <c r="M598" s="249"/>
      <c r="N598" s="250"/>
      <c r="O598" s="250"/>
      <c r="P598" s="250"/>
      <c r="Q598" s="250"/>
      <c r="R598" s="250"/>
      <c r="S598" s="250"/>
      <c r="T598" s="25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2" t="s">
        <v>239</v>
      </c>
      <c r="AU598" s="252" t="s">
        <v>85</v>
      </c>
      <c r="AV598" s="13" t="s">
        <v>85</v>
      </c>
      <c r="AW598" s="13" t="s">
        <v>32</v>
      </c>
      <c r="AX598" s="13" t="s">
        <v>76</v>
      </c>
      <c r="AY598" s="252" t="s">
        <v>230</v>
      </c>
    </row>
    <row r="599" s="14" customFormat="1">
      <c r="A599" s="14"/>
      <c r="B599" s="253"/>
      <c r="C599" s="254"/>
      <c r="D599" s="243" t="s">
        <v>239</v>
      </c>
      <c r="E599" s="255" t="s">
        <v>1</v>
      </c>
      <c r="F599" s="256" t="s">
        <v>242</v>
      </c>
      <c r="G599" s="254"/>
      <c r="H599" s="257">
        <v>1035.181</v>
      </c>
      <c r="I599" s="258"/>
      <c r="J599" s="254"/>
      <c r="K599" s="254"/>
      <c r="L599" s="259"/>
      <c r="M599" s="260"/>
      <c r="N599" s="261"/>
      <c r="O599" s="261"/>
      <c r="P599" s="261"/>
      <c r="Q599" s="261"/>
      <c r="R599" s="261"/>
      <c r="S599" s="261"/>
      <c r="T599" s="262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3" t="s">
        <v>239</v>
      </c>
      <c r="AU599" s="263" t="s">
        <v>85</v>
      </c>
      <c r="AV599" s="14" t="s">
        <v>237</v>
      </c>
      <c r="AW599" s="14" t="s">
        <v>32</v>
      </c>
      <c r="AX599" s="14" t="s">
        <v>83</v>
      </c>
      <c r="AY599" s="263" t="s">
        <v>230</v>
      </c>
    </row>
    <row r="600" s="2" customFormat="1" ht="16.5" customHeight="1">
      <c r="A600" s="39"/>
      <c r="B600" s="40"/>
      <c r="C600" s="228" t="s">
        <v>973</v>
      </c>
      <c r="D600" s="228" t="s">
        <v>232</v>
      </c>
      <c r="E600" s="229" t="s">
        <v>974</v>
      </c>
      <c r="F600" s="230" t="s">
        <v>975</v>
      </c>
      <c r="G600" s="231" t="s">
        <v>305</v>
      </c>
      <c r="H600" s="232">
        <v>30.5</v>
      </c>
      <c r="I600" s="233"/>
      <c r="J600" s="234">
        <f>ROUND(I600*H600,2)</f>
        <v>0</v>
      </c>
      <c r="K600" s="230" t="s">
        <v>236</v>
      </c>
      <c r="L600" s="45"/>
      <c r="M600" s="235" t="s">
        <v>1</v>
      </c>
      <c r="N600" s="236" t="s">
        <v>41</v>
      </c>
      <c r="O600" s="92"/>
      <c r="P600" s="237">
        <f>O600*H600</f>
        <v>0</v>
      </c>
      <c r="Q600" s="237">
        <v>0.00033</v>
      </c>
      <c r="R600" s="237">
        <f>Q600*H600</f>
        <v>0.010064999999999999</v>
      </c>
      <c r="S600" s="237">
        <v>0</v>
      </c>
      <c r="T600" s="238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9" t="s">
        <v>237</v>
      </c>
      <c r="AT600" s="239" t="s">
        <v>232</v>
      </c>
      <c r="AU600" s="239" t="s">
        <v>85</v>
      </c>
      <c r="AY600" s="18" t="s">
        <v>230</v>
      </c>
      <c r="BE600" s="240">
        <f>IF(N600="základní",J600,0)</f>
        <v>0</v>
      </c>
      <c r="BF600" s="240">
        <f>IF(N600="snížená",J600,0)</f>
        <v>0</v>
      </c>
      <c r="BG600" s="240">
        <f>IF(N600="zákl. přenesená",J600,0)</f>
        <v>0</v>
      </c>
      <c r="BH600" s="240">
        <f>IF(N600="sníž. přenesená",J600,0)</f>
        <v>0</v>
      </c>
      <c r="BI600" s="240">
        <f>IF(N600="nulová",J600,0)</f>
        <v>0</v>
      </c>
      <c r="BJ600" s="18" t="s">
        <v>83</v>
      </c>
      <c r="BK600" s="240">
        <f>ROUND(I600*H600,2)</f>
        <v>0</v>
      </c>
      <c r="BL600" s="18" t="s">
        <v>237</v>
      </c>
      <c r="BM600" s="239" t="s">
        <v>976</v>
      </c>
    </row>
    <row r="601" s="13" customFormat="1">
      <c r="A601" s="13"/>
      <c r="B601" s="241"/>
      <c r="C601" s="242"/>
      <c r="D601" s="243" t="s">
        <v>239</v>
      </c>
      <c r="E601" s="244" t="s">
        <v>1</v>
      </c>
      <c r="F601" s="245" t="s">
        <v>977</v>
      </c>
      <c r="G601" s="242"/>
      <c r="H601" s="246">
        <v>30.5</v>
      </c>
      <c r="I601" s="247"/>
      <c r="J601" s="242"/>
      <c r="K601" s="242"/>
      <c r="L601" s="248"/>
      <c r="M601" s="249"/>
      <c r="N601" s="250"/>
      <c r="O601" s="250"/>
      <c r="P601" s="250"/>
      <c r="Q601" s="250"/>
      <c r="R601" s="250"/>
      <c r="S601" s="250"/>
      <c r="T601" s="251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2" t="s">
        <v>239</v>
      </c>
      <c r="AU601" s="252" t="s">
        <v>85</v>
      </c>
      <c r="AV601" s="13" t="s">
        <v>85</v>
      </c>
      <c r="AW601" s="13" t="s">
        <v>32</v>
      </c>
      <c r="AX601" s="13" t="s">
        <v>83</v>
      </c>
      <c r="AY601" s="252" t="s">
        <v>230</v>
      </c>
    </row>
    <row r="602" s="2" customFormat="1" ht="24.15" customHeight="1">
      <c r="A602" s="39"/>
      <c r="B602" s="40"/>
      <c r="C602" s="228" t="s">
        <v>978</v>
      </c>
      <c r="D602" s="228" t="s">
        <v>232</v>
      </c>
      <c r="E602" s="229" t="s">
        <v>979</v>
      </c>
      <c r="F602" s="230" t="s">
        <v>980</v>
      </c>
      <c r="G602" s="231" t="s">
        <v>305</v>
      </c>
      <c r="H602" s="232">
        <v>23.399999999999999</v>
      </c>
      <c r="I602" s="233"/>
      <c r="J602" s="234">
        <f>ROUND(I602*H602,2)</f>
        <v>0</v>
      </c>
      <c r="K602" s="230" t="s">
        <v>236</v>
      </c>
      <c r="L602" s="45"/>
      <c r="M602" s="235" t="s">
        <v>1</v>
      </c>
      <c r="N602" s="236" t="s">
        <v>41</v>
      </c>
      <c r="O602" s="92"/>
      <c r="P602" s="237">
        <f>O602*H602</f>
        <v>0</v>
      </c>
      <c r="Q602" s="237">
        <v>0.00022000000000000001</v>
      </c>
      <c r="R602" s="237">
        <f>Q602*H602</f>
        <v>0.0051479999999999998</v>
      </c>
      <c r="S602" s="237">
        <v>0</v>
      </c>
      <c r="T602" s="238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9" t="s">
        <v>237</v>
      </c>
      <c r="AT602" s="239" t="s">
        <v>232</v>
      </c>
      <c r="AU602" s="239" t="s">
        <v>85</v>
      </c>
      <c r="AY602" s="18" t="s">
        <v>230</v>
      </c>
      <c r="BE602" s="240">
        <f>IF(N602="základní",J602,0)</f>
        <v>0</v>
      </c>
      <c r="BF602" s="240">
        <f>IF(N602="snížená",J602,0)</f>
        <v>0</v>
      </c>
      <c r="BG602" s="240">
        <f>IF(N602="zákl. přenesená",J602,0)</f>
        <v>0</v>
      </c>
      <c r="BH602" s="240">
        <f>IF(N602="sníž. přenesená",J602,0)</f>
        <v>0</v>
      </c>
      <c r="BI602" s="240">
        <f>IF(N602="nulová",J602,0)</f>
        <v>0</v>
      </c>
      <c r="BJ602" s="18" t="s">
        <v>83</v>
      </c>
      <c r="BK602" s="240">
        <f>ROUND(I602*H602,2)</f>
        <v>0</v>
      </c>
      <c r="BL602" s="18" t="s">
        <v>237</v>
      </c>
      <c r="BM602" s="239" t="s">
        <v>981</v>
      </c>
    </row>
    <row r="603" s="13" customFormat="1">
      <c r="A603" s="13"/>
      <c r="B603" s="241"/>
      <c r="C603" s="242"/>
      <c r="D603" s="243" t="s">
        <v>239</v>
      </c>
      <c r="E603" s="244" t="s">
        <v>1</v>
      </c>
      <c r="F603" s="245" t="s">
        <v>112</v>
      </c>
      <c r="G603" s="242"/>
      <c r="H603" s="246">
        <v>23.399999999999999</v>
      </c>
      <c r="I603" s="247"/>
      <c r="J603" s="242"/>
      <c r="K603" s="242"/>
      <c r="L603" s="248"/>
      <c r="M603" s="249"/>
      <c r="N603" s="250"/>
      <c r="O603" s="250"/>
      <c r="P603" s="250"/>
      <c r="Q603" s="250"/>
      <c r="R603" s="250"/>
      <c r="S603" s="250"/>
      <c r="T603" s="251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2" t="s">
        <v>239</v>
      </c>
      <c r="AU603" s="252" t="s">
        <v>85</v>
      </c>
      <c r="AV603" s="13" t="s">
        <v>85</v>
      </c>
      <c r="AW603" s="13" t="s">
        <v>32</v>
      </c>
      <c r="AX603" s="13" t="s">
        <v>83</v>
      </c>
      <c r="AY603" s="252" t="s">
        <v>230</v>
      </c>
    </row>
    <row r="604" s="2" customFormat="1" ht="21.75" customHeight="1">
      <c r="A604" s="39"/>
      <c r="B604" s="40"/>
      <c r="C604" s="228" t="s">
        <v>982</v>
      </c>
      <c r="D604" s="228" t="s">
        <v>232</v>
      </c>
      <c r="E604" s="229" t="s">
        <v>983</v>
      </c>
      <c r="F604" s="230" t="s">
        <v>984</v>
      </c>
      <c r="G604" s="231" t="s">
        <v>340</v>
      </c>
      <c r="H604" s="232">
        <v>84</v>
      </c>
      <c r="I604" s="233"/>
      <c r="J604" s="234">
        <f>ROUND(I604*H604,2)</f>
        <v>0</v>
      </c>
      <c r="K604" s="230" t="s">
        <v>1</v>
      </c>
      <c r="L604" s="45"/>
      <c r="M604" s="235" t="s">
        <v>1</v>
      </c>
      <c r="N604" s="236" t="s">
        <v>41</v>
      </c>
      <c r="O604" s="92"/>
      <c r="P604" s="237">
        <f>O604*H604</f>
        <v>0</v>
      </c>
      <c r="Q604" s="237">
        <v>0</v>
      </c>
      <c r="R604" s="237">
        <f>Q604*H604</f>
        <v>0</v>
      </c>
      <c r="S604" s="237">
        <v>0</v>
      </c>
      <c r="T604" s="238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9" t="s">
        <v>237</v>
      </c>
      <c r="AT604" s="239" t="s">
        <v>232</v>
      </c>
      <c r="AU604" s="239" t="s">
        <v>85</v>
      </c>
      <c r="AY604" s="18" t="s">
        <v>230</v>
      </c>
      <c r="BE604" s="240">
        <f>IF(N604="základní",J604,0)</f>
        <v>0</v>
      </c>
      <c r="BF604" s="240">
        <f>IF(N604="snížená",J604,0)</f>
        <v>0</v>
      </c>
      <c r="BG604" s="240">
        <f>IF(N604="zákl. přenesená",J604,0)</f>
        <v>0</v>
      </c>
      <c r="BH604" s="240">
        <f>IF(N604="sníž. přenesená",J604,0)</f>
        <v>0</v>
      </c>
      <c r="BI604" s="240">
        <f>IF(N604="nulová",J604,0)</f>
        <v>0</v>
      </c>
      <c r="BJ604" s="18" t="s">
        <v>83</v>
      </c>
      <c r="BK604" s="240">
        <f>ROUND(I604*H604,2)</f>
        <v>0</v>
      </c>
      <c r="BL604" s="18" t="s">
        <v>237</v>
      </c>
      <c r="BM604" s="239" t="s">
        <v>985</v>
      </c>
    </row>
    <row r="605" s="13" customFormat="1">
      <c r="A605" s="13"/>
      <c r="B605" s="241"/>
      <c r="C605" s="242"/>
      <c r="D605" s="243" t="s">
        <v>239</v>
      </c>
      <c r="E605" s="244" t="s">
        <v>1</v>
      </c>
      <c r="F605" s="245" t="s">
        <v>986</v>
      </c>
      <c r="G605" s="242"/>
      <c r="H605" s="246">
        <v>84</v>
      </c>
      <c r="I605" s="247"/>
      <c r="J605" s="242"/>
      <c r="K605" s="242"/>
      <c r="L605" s="248"/>
      <c r="M605" s="249"/>
      <c r="N605" s="250"/>
      <c r="O605" s="250"/>
      <c r="P605" s="250"/>
      <c r="Q605" s="250"/>
      <c r="R605" s="250"/>
      <c r="S605" s="250"/>
      <c r="T605" s="25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2" t="s">
        <v>239</v>
      </c>
      <c r="AU605" s="252" t="s">
        <v>85</v>
      </c>
      <c r="AV605" s="13" t="s">
        <v>85</v>
      </c>
      <c r="AW605" s="13" t="s">
        <v>32</v>
      </c>
      <c r="AX605" s="13" t="s">
        <v>83</v>
      </c>
      <c r="AY605" s="252" t="s">
        <v>230</v>
      </c>
    </row>
    <row r="606" s="2" customFormat="1" ht="24.15" customHeight="1">
      <c r="A606" s="39"/>
      <c r="B606" s="40"/>
      <c r="C606" s="228" t="s">
        <v>987</v>
      </c>
      <c r="D606" s="228" t="s">
        <v>232</v>
      </c>
      <c r="E606" s="229" t="s">
        <v>988</v>
      </c>
      <c r="F606" s="230" t="s">
        <v>989</v>
      </c>
      <c r="G606" s="231" t="s">
        <v>235</v>
      </c>
      <c r="H606" s="232">
        <v>6.0999999999999996</v>
      </c>
      <c r="I606" s="233"/>
      <c r="J606" s="234">
        <f>ROUND(I606*H606,2)</f>
        <v>0</v>
      </c>
      <c r="K606" s="230" t="s">
        <v>236</v>
      </c>
      <c r="L606" s="45"/>
      <c r="M606" s="235" t="s">
        <v>1</v>
      </c>
      <c r="N606" s="236" t="s">
        <v>41</v>
      </c>
      <c r="O606" s="92"/>
      <c r="P606" s="237">
        <f>O606*H606</f>
        <v>0</v>
      </c>
      <c r="Q606" s="237">
        <v>1.837</v>
      </c>
      <c r="R606" s="237">
        <f>Q606*H606</f>
        <v>11.205699999999998</v>
      </c>
      <c r="S606" s="237">
        <v>0</v>
      </c>
      <c r="T606" s="238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9" t="s">
        <v>237</v>
      </c>
      <c r="AT606" s="239" t="s">
        <v>232</v>
      </c>
      <c r="AU606" s="239" t="s">
        <v>85</v>
      </c>
      <c r="AY606" s="18" t="s">
        <v>230</v>
      </c>
      <c r="BE606" s="240">
        <f>IF(N606="základní",J606,0)</f>
        <v>0</v>
      </c>
      <c r="BF606" s="240">
        <f>IF(N606="snížená",J606,0)</f>
        <v>0</v>
      </c>
      <c r="BG606" s="240">
        <f>IF(N606="zákl. přenesená",J606,0)</f>
        <v>0</v>
      </c>
      <c r="BH606" s="240">
        <f>IF(N606="sníž. přenesená",J606,0)</f>
        <v>0</v>
      </c>
      <c r="BI606" s="240">
        <f>IF(N606="nulová",J606,0)</f>
        <v>0</v>
      </c>
      <c r="BJ606" s="18" t="s">
        <v>83</v>
      </c>
      <c r="BK606" s="240">
        <f>ROUND(I606*H606,2)</f>
        <v>0</v>
      </c>
      <c r="BL606" s="18" t="s">
        <v>237</v>
      </c>
      <c r="BM606" s="239" t="s">
        <v>990</v>
      </c>
    </row>
    <row r="607" s="13" customFormat="1">
      <c r="A607" s="13"/>
      <c r="B607" s="241"/>
      <c r="C607" s="242"/>
      <c r="D607" s="243" t="s">
        <v>239</v>
      </c>
      <c r="E607" s="244" t="s">
        <v>1</v>
      </c>
      <c r="F607" s="245" t="s">
        <v>991</v>
      </c>
      <c r="G607" s="242"/>
      <c r="H607" s="246">
        <v>6.0999999999999996</v>
      </c>
      <c r="I607" s="247"/>
      <c r="J607" s="242"/>
      <c r="K607" s="242"/>
      <c r="L607" s="248"/>
      <c r="M607" s="249"/>
      <c r="N607" s="250"/>
      <c r="O607" s="250"/>
      <c r="P607" s="250"/>
      <c r="Q607" s="250"/>
      <c r="R607" s="250"/>
      <c r="S607" s="250"/>
      <c r="T607" s="25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2" t="s">
        <v>239</v>
      </c>
      <c r="AU607" s="252" t="s">
        <v>85</v>
      </c>
      <c r="AV607" s="13" t="s">
        <v>85</v>
      </c>
      <c r="AW607" s="13" t="s">
        <v>32</v>
      </c>
      <c r="AX607" s="13" t="s">
        <v>83</v>
      </c>
      <c r="AY607" s="252" t="s">
        <v>230</v>
      </c>
    </row>
    <row r="608" s="2" customFormat="1" ht="16.5" customHeight="1">
      <c r="A608" s="39"/>
      <c r="B608" s="40"/>
      <c r="C608" s="228" t="s">
        <v>992</v>
      </c>
      <c r="D608" s="228" t="s">
        <v>232</v>
      </c>
      <c r="E608" s="229" t="s">
        <v>993</v>
      </c>
      <c r="F608" s="230" t="s">
        <v>994</v>
      </c>
      <c r="G608" s="231" t="s">
        <v>235</v>
      </c>
      <c r="H608" s="232">
        <v>4.5750000000000002</v>
      </c>
      <c r="I608" s="233"/>
      <c r="J608" s="234">
        <f>ROUND(I608*H608,2)</f>
        <v>0</v>
      </c>
      <c r="K608" s="230" t="s">
        <v>236</v>
      </c>
      <c r="L608" s="45"/>
      <c r="M608" s="235" t="s">
        <v>1</v>
      </c>
      <c r="N608" s="236" t="s">
        <v>41</v>
      </c>
      <c r="O608" s="92"/>
      <c r="P608" s="237">
        <f>O608*H608</f>
        <v>0</v>
      </c>
      <c r="Q608" s="237">
        <v>1.98</v>
      </c>
      <c r="R608" s="237">
        <f>Q608*H608</f>
        <v>9.0585000000000004</v>
      </c>
      <c r="S608" s="237">
        <v>0</v>
      </c>
      <c r="T608" s="238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9" t="s">
        <v>237</v>
      </c>
      <c r="AT608" s="239" t="s">
        <v>232</v>
      </c>
      <c r="AU608" s="239" t="s">
        <v>85</v>
      </c>
      <c r="AY608" s="18" t="s">
        <v>230</v>
      </c>
      <c r="BE608" s="240">
        <f>IF(N608="základní",J608,0)</f>
        <v>0</v>
      </c>
      <c r="BF608" s="240">
        <f>IF(N608="snížená",J608,0)</f>
        <v>0</v>
      </c>
      <c r="BG608" s="240">
        <f>IF(N608="zákl. přenesená",J608,0)</f>
        <v>0</v>
      </c>
      <c r="BH608" s="240">
        <f>IF(N608="sníž. přenesená",J608,0)</f>
        <v>0</v>
      </c>
      <c r="BI608" s="240">
        <f>IF(N608="nulová",J608,0)</f>
        <v>0</v>
      </c>
      <c r="BJ608" s="18" t="s">
        <v>83</v>
      </c>
      <c r="BK608" s="240">
        <f>ROUND(I608*H608,2)</f>
        <v>0</v>
      </c>
      <c r="BL608" s="18" t="s">
        <v>237</v>
      </c>
      <c r="BM608" s="239" t="s">
        <v>995</v>
      </c>
    </row>
    <row r="609" s="13" customFormat="1">
      <c r="A609" s="13"/>
      <c r="B609" s="241"/>
      <c r="C609" s="242"/>
      <c r="D609" s="243" t="s">
        <v>239</v>
      </c>
      <c r="E609" s="244" t="s">
        <v>1</v>
      </c>
      <c r="F609" s="245" t="s">
        <v>996</v>
      </c>
      <c r="G609" s="242"/>
      <c r="H609" s="246">
        <v>4.5750000000000002</v>
      </c>
      <c r="I609" s="247"/>
      <c r="J609" s="242"/>
      <c r="K609" s="242"/>
      <c r="L609" s="248"/>
      <c r="M609" s="249"/>
      <c r="N609" s="250"/>
      <c r="O609" s="250"/>
      <c r="P609" s="250"/>
      <c r="Q609" s="250"/>
      <c r="R609" s="250"/>
      <c r="S609" s="250"/>
      <c r="T609" s="25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52" t="s">
        <v>239</v>
      </c>
      <c r="AU609" s="252" t="s">
        <v>85</v>
      </c>
      <c r="AV609" s="13" t="s">
        <v>85</v>
      </c>
      <c r="AW609" s="13" t="s">
        <v>32</v>
      </c>
      <c r="AX609" s="13" t="s">
        <v>83</v>
      </c>
      <c r="AY609" s="252" t="s">
        <v>230</v>
      </c>
    </row>
    <row r="610" s="2" customFormat="1" ht="24.15" customHeight="1">
      <c r="A610" s="39"/>
      <c r="B610" s="40"/>
      <c r="C610" s="228" t="s">
        <v>997</v>
      </c>
      <c r="D610" s="228" t="s">
        <v>232</v>
      </c>
      <c r="E610" s="229" t="s">
        <v>998</v>
      </c>
      <c r="F610" s="230" t="s">
        <v>999</v>
      </c>
      <c r="G610" s="231" t="s">
        <v>305</v>
      </c>
      <c r="H610" s="232">
        <v>30.5</v>
      </c>
      <c r="I610" s="233"/>
      <c r="J610" s="234">
        <f>ROUND(I610*H610,2)</f>
        <v>0</v>
      </c>
      <c r="K610" s="230" t="s">
        <v>236</v>
      </c>
      <c r="L610" s="45"/>
      <c r="M610" s="235" t="s">
        <v>1</v>
      </c>
      <c r="N610" s="236" t="s">
        <v>41</v>
      </c>
      <c r="O610" s="92"/>
      <c r="P610" s="237">
        <f>O610*H610</f>
        <v>0</v>
      </c>
      <c r="Q610" s="237">
        <v>0.22136</v>
      </c>
      <c r="R610" s="237">
        <f>Q610*H610</f>
        <v>6.7514799999999999</v>
      </c>
      <c r="S610" s="237">
        <v>0</v>
      </c>
      <c r="T610" s="238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39" t="s">
        <v>237</v>
      </c>
      <c r="AT610" s="239" t="s">
        <v>232</v>
      </c>
      <c r="AU610" s="239" t="s">
        <v>85</v>
      </c>
      <c r="AY610" s="18" t="s">
        <v>230</v>
      </c>
      <c r="BE610" s="240">
        <f>IF(N610="základní",J610,0)</f>
        <v>0</v>
      </c>
      <c r="BF610" s="240">
        <f>IF(N610="snížená",J610,0)</f>
        <v>0</v>
      </c>
      <c r="BG610" s="240">
        <f>IF(N610="zákl. přenesená",J610,0)</f>
        <v>0</v>
      </c>
      <c r="BH610" s="240">
        <f>IF(N610="sníž. přenesená",J610,0)</f>
        <v>0</v>
      </c>
      <c r="BI610" s="240">
        <f>IF(N610="nulová",J610,0)</f>
        <v>0</v>
      </c>
      <c r="BJ610" s="18" t="s">
        <v>83</v>
      </c>
      <c r="BK610" s="240">
        <f>ROUND(I610*H610,2)</f>
        <v>0</v>
      </c>
      <c r="BL610" s="18" t="s">
        <v>237</v>
      </c>
      <c r="BM610" s="239" t="s">
        <v>1000</v>
      </c>
    </row>
    <row r="611" s="13" customFormat="1">
      <c r="A611" s="13"/>
      <c r="B611" s="241"/>
      <c r="C611" s="242"/>
      <c r="D611" s="243" t="s">
        <v>239</v>
      </c>
      <c r="E611" s="244" t="s">
        <v>1</v>
      </c>
      <c r="F611" s="245" t="s">
        <v>1001</v>
      </c>
      <c r="G611" s="242"/>
      <c r="H611" s="246">
        <v>30.5</v>
      </c>
      <c r="I611" s="247"/>
      <c r="J611" s="242"/>
      <c r="K611" s="242"/>
      <c r="L611" s="248"/>
      <c r="M611" s="249"/>
      <c r="N611" s="250"/>
      <c r="O611" s="250"/>
      <c r="P611" s="250"/>
      <c r="Q611" s="250"/>
      <c r="R611" s="250"/>
      <c r="S611" s="250"/>
      <c r="T611" s="25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2" t="s">
        <v>239</v>
      </c>
      <c r="AU611" s="252" t="s">
        <v>85</v>
      </c>
      <c r="AV611" s="13" t="s">
        <v>85</v>
      </c>
      <c r="AW611" s="13" t="s">
        <v>32</v>
      </c>
      <c r="AX611" s="13" t="s">
        <v>83</v>
      </c>
      <c r="AY611" s="252" t="s">
        <v>230</v>
      </c>
    </row>
    <row r="612" s="2" customFormat="1" ht="24.15" customHeight="1">
      <c r="A612" s="39"/>
      <c r="B612" s="40"/>
      <c r="C612" s="228" t="s">
        <v>1002</v>
      </c>
      <c r="D612" s="228" t="s">
        <v>232</v>
      </c>
      <c r="E612" s="229" t="s">
        <v>1003</v>
      </c>
      <c r="F612" s="230" t="s">
        <v>1004</v>
      </c>
      <c r="G612" s="231" t="s">
        <v>340</v>
      </c>
      <c r="H612" s="232">
        <v>61</v>
      </c>
      <c r="I612" s="233"/>
      <c r="J612" s="234">
        <f>ROUND(I612*H612,2)</f>
        <v>0</v>
      </c>
      <c r="K612" s="230" t="s">
        <v>236</v>
      </c>
      <c r="L612" s="45"/>
      <c r="M612" s="235" t="s">
        <v>1</v>
      </c>
      <c r="N612" s="236" t="s">
        <v>41</v>
      </c>
      <c r="O612" s="92"/>
      <c r="P612" s="237">
        <f>O612*H612</f>
        <v>0</v>
      </c>
      <c r="Q612" s="237">
        <v>0.12895000000000001</v>
      </c>
      <c r="R612" s="237">
        <f>Q612*H612</f>
        <v>7.8659500000000007</v>
      </c>
      <c r="S612" s="237">
        <v>0</v>
      </c>
      <c r="T612" s="238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39" t="s">
        <v>237</v>
      </c>
      <c r="AT612" s="239" t="s">
        <v>232</v>
      </c>
      <c r="AU612" s="239" t="s">
        <v>85</v>
      </c>
      <c r="AY612" s="18" t="s">
        <v>230</v>
      </c>
      <c r="BE612" s="240">
        <f>IF(N612="základní",J612,0)</f>
        <v>0</v>
      </c>
      <c r="BF612" s="240">
        <f>IF(N612="snížená",J612,0)</f>
        <v>0</v>
      </c>
      <c r="BG612" s="240">
        <f>IF(N612="zákl. přenesená",J612,0)</f>
        <v>0</v>
      </c>
      <c r="BH612" s="240">
        <f>IF(N612="sníž. přenesená",J612,0)</f>
        <v>0</v>
      </c>
      <c r="BI612" s="240">
        <f>IF(N612="nulová",J612,0)</f>
        <v>0</v>
      </c>
      <c r="BJ612" s="18" t="s">
        <v>83</v>
      </c>
      <c r="BK612" s="240">
        <f>ROUND(I612*H612,2)</f>
        <v>0</v>
      </c>
      <c r="BL612" s="18" t="s">
        <v>237</v>
      </c>
      <c r="BM612" s="239" t="s">
        <v>1005</v>
      </c>
    </row>
    <row r="613" s="13" customFormat="1">
      <c r="A613" s="13"/>
      <c r="B613" s="241"/>
      <c r="C613" s="242"/>
      <c r="D613" s="243" t="s">
        <v>239</v>
      </c>
      <c r="E613" s="244" t="s">
        <v>1</v>
      </c>
      <c r="F613" s="245" t="s">
        <v>1006</v>
      </c>
      <c r="G613" s="242"/>
      <c r="H613" s="246">
        <v>61</v>
      </c>
      <c r="I613" s="247"/>
      <c r="J613" s="242"/>
      <c r="K613" s="242"/>
      <c r="L613" s="248"/>
      <c r="M613" s="249"/>
      <c r="N613" s="250"/>
      <c r="O613" s="250"/>
      <c r="P613" s="250"/>
      <c r="Q613" s="250"/>
      <c r="R613" s="250"/>
      <c r="S613" s="250"/>
      <c r="T613" s="251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52" t="s">
        <v>239</v>
      </c>
      <c r="AU613" s="252" t="s">
        <v>85</v>
      </c>
      <c r="AV613" s="13" t="s">
        <v>85</v>
      </c>
      <c r="AW613" s="13" t="s">
        <v>32</v>
      </c>
      <c r="AX613" s="13" t="s">
        <v>83</v>
      </c>
      <c r="AY613" s="252" t="s">
        <v>230</v>
      </c>
    </row>
    <row r="614" s="12" customFormat="1" ht="22.8" customHeight="1">
      <c r="A614" s="12"/>
      <c r="B614" s="212"/>
      <c r="C614" s="213"/>
      <c r="D614" s="214" t="s">
        <v>75</v>
      </c>
      <c r="E614" s="226" t="s">
        <v>280</v>
      </c>
      <c r="F614" s="226" t="s">
        <v>1007</v>
      </c>
      <c r="G614" s="213"/>
      <c r="H614" s="213"/>
      <c r="I614" s="216"/>
      <c r="J614" s="227">
        <f>BK614</f>
        <v>0</v>
      </c>
      <c r="K614" s="213"/>
      <c r="L614" s="218"/>
      <c r="M614" s="219"/>
      <c r="N614" s="220"/>
      <c r="O614" s="220"/>
      <c r="P614" s="221">
        <f>SUM(P615:P800)</f>
        <v>0</v>
      </c>
      <c r="Q614" s="220"/>
      <c r="R614" s="221">
        <f>SUM(R615:R800)</f>
        <v>0.19373553000000002</v>
      </c>
      <c r="S614" s="220"/>
      <c r="T614" s="222">
        <f>SUM(T615:T800)</f>
        <v>667.44381799999996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223" t="s">
        <v>83</v>
      </c>
      <c r="AT614" s="224" t="s">
        <v>75</v>
      </c>
      <c r="AU614" s="224" t="s">
        <v>83</v>
      </c>
      <c r="AY614" s="223" t="s">
        <v>230</v>
      </c>
      <c r="BK614" s="225">
        <f>SUM(BK615:BK800)</f>
        <v>0</v>
      </c>
    </row>
    <row r="615" s="2" customFormat="1" ht="37.8" customHeight="1">
      <c r="A615" s="39"/>
      <c r="B615" s="40"/>
      <c r="C615" s="228" t="s">
        <v>1008</v>
      </c>
      <c r="D615" s="228" t="s">
        <v>232</v>
      </c>
      <c r="E615" s="229" t="s">
        <v>1009</v>
      </c>
      <c r="F615" s="230" t="s">
        <v>1010</v>
      </c>
      <c r="G615" s="231" t="s">
        <v>305</v>
      </c>
      <c r="H615" s="232">
        <v>939.05999999999995</v>
      </c>
      <c r="I615" s="233"/>
      <c r="J615" s="234">
        <f>ROUND(I615*H615,2)</f>
        <v>0</v>
      </c>
      <c r="K615" s="230" t="s">
        <v>236</v>
      </c>
      <c r="L615" s="45"/>
      <c r="M615" s="235" t="s">
        <v>1</v>
      </c>
      <c r="N615" s="236" t="s">
        <v>41</v>
      </c>
      <c r="O615" s="92"/>
      <c r="P615" s="237">
        <f>O615*H615</f>
        <v>0</v>
      </c>
      <c r="Q615" s="237">
        <v>0</v>
      </c>
      <c r="R615" s="237">
        <f>Q615*H615</f>
        <v>0</v>
      </c>
      <c r="S615" s="237">
        <v>0</v>
      </c>
      <c r="T615" s="238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9" t="s">
        <v>237</v>
      </c>
      <c r="AT615" s="239" t="s">
        <v>232</v>
      </c>
      <c r="AU615" s="239" t="s">
        <v>85</v>
      </c>
      <c r="AY615" s="18" t="s">
        <v>230</v>
      </c>
      <c r="BE615" s="240">
        <f>IF(N615="základní",J615,0)</f>
        <v>0</v>
      </c>
      <c r="BF615" s="240">
        <f>IF(N615="snížená",J615,0)</f>
        <v>0</v>
      </c>
      <c r="BG615" s="240">
        <f>IF(N615="zákl. přenesená",J615,0)</f>
        <v>0</v>
      </c>
      <c r="BH615" s="240">
        <f>IF(N615="sníž. přenesená",J615,0)</f>
        <v>0</v>
      </c>
      <c r="BI615" s="240">
        <f>IF(N615="nulová",J615,0)</f>
        <v>0</v>
      </c>
      <c r="BJ615" s="18" t="s">
        <v>83</v>
      </c>
      <c r="BK615" s="240">
        <f>ROUND(I615*H615,2)</f>
        <v>0</v>
      </c>
      <c r="BL615" s="18" t="s">
        <v>237</v>
      </c>
      <c r="BM615" s="239" t="s">
        <v>1011</v>
      </c>
    </row>
    <row r="616" s="15" customFormat="1">
      <c r="A616" s="15"/>
      <c r="B616" s="264"/>
      <c r="C616" s="265"/>
      <c r="D616" s="243" t="s">
        <v>239</v>
      </c>
      <c r="E616" s="266" t="s">
        <v>1</v>
      </c>
      <c r="F616" s="267" t="s">
        <v>1012</v>
      </c>
      <c r="G616" s="265"/>
      <c r="H616" s="266" t="s">
        <v>1</v>
      </c>
      <c r="I616" s="268"/>
      <c r="J616" s="265"/>
      <c r="K616" s="265"/>
      <c r="L616" s="269"/>
      <c r="M616" s="270"/>
      <c r="N616" s="271"/>
      <c r="O616" s="271"/>
      <c r="P616" s="271"/>
      <c r="Q616" s="271"/>
      <c r="R616" s="271"/>
      <c r="S616" s="271"/>
      <c r="T616" s="272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73" t="s">
        <v>239</v>
      </c>
      <c r="AU616" s="273" t="s">
        <v>85</v>
      </c>
      <c r="AV616" s="15" t="s">
        <v>83</v>
      </c>
      <c r="AW616" s="15" t="s">
        <v>32</v>
      </c>
      <c r="AX616" s="15" t="s">
        <v>76</v>
      </c>
      <c r="AY616" s="273" t="s">
        <v>230</v>
      </c>
    </row>
    <row r="617" s="13" customFormat="1">
      <c r="A617" s="13"/>
      <c r="B617" s="241"/>
      <c r="C617" s="242"/>
      <c r="D617" s="243" t="s">
        <v>239</v>
      </c>
      <c r="E617" s="244" t="s">
        <v>1</v>
      </c>
      <c r="F617" s="245" t="s">
        <v>1013</v>
      </c>
      <c r="G617" s="242"/>
      <c r="H617" s="246">
        <v>311.68000000000001</v>
      </c>
      <c r="I617" s="247"/>
      <c r="J617" s="242"/>
      <c r="K617" s="242"/>
      <c r="L617" s="248"/>
      <c r="M617" s="249"/>
      <c r="N617" s="250"/>
      <c r="O617" s="250"/>
      <c r="P617" s="250"/>
      <c r="Q617" s="250"/>
      <c r="R617" s="250"/>
      <c r="S617" s="250"/>
      <c r="T617" s="25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2" t="s">
        <v>239</v>
      </c>
      <c r="AU617" s="252" t="s">
        <v>85</v>
      </c>
      <c r="AV617" s="13" t="s">
        <v>85</v>
      </c>
      <c r="AW617" s="13" t="s">
        <v>32</v>
      </c>
      <c r="AX617" s="13" t="s">
        <v>76</v>
      </c>
      <c r="AY617" s="252" t="s">
        <v>230</v>
      </c>
    </row>
    <row r="618" s="13" customFormat="1">
      <c r="A618" s="13"/>
      <c r="B618" s="241"/>
      <c r="C618" s="242"/>
      <c r="D618" s="243" t="s">
        <v>239</v>
      </c>
      <c r="E618" s="244" t="s">
        <v>1</v>
      </c>
      <c r="F618" s="245" t="s">
        <v>1014</v>
      </c>
      <c r="G618" s="242"/>
      <c r="H618" s="246">
        <v>290.41000000000003</v>
      </c>
      <c r="I618" s="247"/>
      <c r="J618" s="242"/>
      <c r="K618" s="242"/>
      <c r="L618" s="248"/>
      <c r="M618" s="249"/>
      <c r="N618" s="250"/>
      <c r="O618" s="250"/>
      <c r="P618" s="250"/>
      <c r="Q618" s="250"/>
      <c r="R618" s="250"/>
      <c r="S618" s="250"/>
      <c r="T618" s="251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2" t="s">
        <v>239</v>
      </c>
      <c r="AU618" s="252" t="s">
        <v>85</v>
      </c>
      <c r="AV618" s="13" t="s">
        <v>85</v>
      </c>
      <c r="AW618" s="13" t="s">
        <v>32</v>
      </c>
      <c r="AX618" s="13" t="s">
        <v>76</v>
      </c>
      <c r="AY618" s="252" t="s">
        <v>230</v>
      </c>
    </row>
    <row r="619" s="13" customFormat="1">
      <c r="A619" s="13"/>
      <c r="B619" s="241"/>
      <c r="C619" s="242"/>
      <c r="D619" s="243" t="s">
        <v>239</v>
      </c>
      <c r="E619" s="244" t="s">
        <v>1</v>
      </c>
      <c r="F619" s="245" t="s">
        <v>1015</v>
      </c>
      <c r="G619" s="242"/>
      <c r="H619" s="246">
        <v>129.03999999999999</v>
      </c>
      <c r="I619" s="247"/>
      <c r="J619" s="242"/>
      <c r="K619" s="242"/>
      <c r="L619" s="248"/>
      <c r="M619" s="249"/>
      <c r="N619" s="250"/>
      <c r="O619" s="250"/>
      <c r="P619" s="250"/>
      <c r="Q619" s="250"/>
      <c r="R619" s="250"/>
      <c r="S619" s="250"/>
      <c r="T619" s="251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52" t="s">
        <v>239</v>
      </c>
      <c r="AU619" s="252" t="s">
        <v>85</v>
      </c>
      <c r="AV619" s="13" t="s">
        <v>85</v>
      </c>
      <c r="AW619" s="13" t="s">
        <v>32</v>
      </c>
      <c r="AX619" s="13" t="s">
        <v>76</v>
      </c>
      <c r="AY619" s="252" t="s">
        <v>230</v>
      </c>
    </row>
    <row r="620" s="13" customFormat="1">
      <c r="A620" s="13"/>
      <c r="B620" s="241"/>
      <c r="C620" s="242"/>
      <c r="D620" s="243" t="s">
        <v>239</v>
      </c>
      <c r="E620" s="244" t="s">
        <v>1</v>
      </c>
      <c r="F620" s="245" t="s">
        <v>1016</v>
      </c>
      <c r="G620" s="242"/>
      <c r="H620" s="246">
        <v>207.93000000000001</v>
      </c>
      <c r="I620" s="247"/>
      <c r="J620" s="242"/>
      <c r="K620" s="242"/>
      <c r="L620" s="248"/>
      <c r="M620" s="249"/>
      <c r="N620" s="250"/>
      <c r="O620" s="250"/>
      <c r="P620" s="250"/>
      <c r="Q620" s="250"/>
      <c r="R620" s="250"/>
      <c r="S620" s="250"/>
      <c r="T620" s="25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2" t="s">
        <v>239</v>
      </c>
      <c r="AU620" s="252" t="s">
        <v>85</v>
      </c>
      <c r="AV620" s="13" t="s">
        <v>85</v>
      </c>
      <c r="AW620" s="13" t="s">
        <v>32</v>
      </c>
      <c r="AX620" s="13" t="s">
        <v>76</v>
      </c>
      <c r="AY620" s="252" t="s">
        <v>230</v>
      </c>
    </row>
    <row r="621" s="14" customFormat="1">
      <c r="A621" s="14"/>
      <c r="B621" s="253"/>
      <c r="C621" s="254"/>
      <c r="D621" s="243" t="s">
        <v>239</v>
      </c>
      <c r="E621" s="255" t="s">
        <v>1</v>
      </c>
      <c r="F621" s="256" t="s">
        <v>242</v>
      </c>
      <c r="G621" s="254"/>
      <c r="H621" s="257">
        <v>939.05999999999995</v>
      </c>
      <c r="I621" s="258"/>
      <c r="J621" s="254"/>
      <c r="K621" s="254"/>
      <c r="L621" s="259"/>
      <c r="M621" s="260"/>
      <c r="N621" s="261"/>
      <c r="O621" s="261"/>
      <c r="P621" s="261"/>
      <c r="Q621" s="261"/>
      <c r="R621" s="261"/>
      <c r="S621" s="261"/>
      <c r="T621" s="262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3" t="s">
        <v>239</v>
      </c>
      <c r="AU621" s="263" t="s">
        <v>85</v>
      </c>
      <c r="AV621" s="14" t="s">
        <v>237</v>
      </c>
      <c r="AW621" s="14" t="s">
        <v>32</v>
      </c>
      <c r="AX621" s="14" t="s">
        <v>83</v>
      </c>
      <c r="AY621" s="263" t="s">
        <v>230</v>
      </c>
    </row>
    <row r="622" s="2" customFormat="1" ht="37.8" customHeight="1">
      <c r="A622" s="39"/>
      <c r="B622" s="40"/>
      <c r="C622" s="228" t="s">
        <v>1017</v>
      </c>
      <c r="D622" s="228" t="s">
        <v>232</v>
      </c>
      <c r="E622" s="229" t="s">
        <v>1018</v>
      </c>
      <c r="F622" s="230" t="s">
        <v>1019</v>
      </c>
      <c r="G622" s="231" t="s">
        <v>305</v>
      </c>
      <c r="H622" s="232">
        <v>112687.2</v>
      </c>
      <c r="I622" s="233"/>
      <c r="J622" s="234">
        <f>ROUND(I622*H622,2)</f>
        <v>0</v>
      </c>
      <c r="K622" s="230" t="s">
        <v>236</v>
      </c>
      <c r="L622" s="45"/>
      <c r="M622" s="235" t="s">
        <v>1</v>
      </c>
      <c r="N622" s="236" t="s">
        <v>41</v>
      </c>
      <c r="O622" s="92"/>
      <c r="P622" s="237">
        <f>O622*H622</f>
        <v>0</v>
      </c>
      <c r="Q622" s="237">
        <v>0</v>
      </c>
      <c r="R622" s="237">
        <f>Q622*H622</f>
        <v>0</v>
      </c>
      <c r="S622" s="237">
        <v>0</v>
      </c>
      <c r="T622" s="238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9" t="s">
        <v>237</v>
      </c>
      <c r="AT622" s="239" t="s">
        <v>232</v>
      </c>
      <c r="AU622" s="239" t="s">
        <v>85</v>
      </c>
      <c r="AY622" s="18" t="s">
        <v>230</v>
      </c>
      <c r="BE622" s="240">
        <f>IF(N622="základní",J622,0)</f>
        <v>0</v>
      </c>
      <c r="BF622" s="240">
        <f>IF(N622="snížená",J622,0)</f>
        <v>0</v>
      </c>
      <c r="BG622" s="240">
        <f>IF(N622="zákl. přenesená",J622,0)</f>
        <v>0</v>
      </c>
      <c r="BH622" s="240">
        <f>IF(N622="sníž. přenesená",J622,0)</f>
        <v>0</v>
      </c>
      <c r="BI622" s="240">
        <f>IF(N622="nulová",J622,0)</f>
        <v>0</v>
      </c>
      <c r="BJ622" s="18" t="s">
        <v>83</v>
      </c>
      <c r="BK622" s="240">
        <f>ROUND(I622*H622,2)</f>
        <v>0</v>
      </c>
      <c r="BL622" s="18" t="s">
        <v>237</v>
      </c>
      <c r="BM622" s="239" t="s">
        <v>1020</v>
      </c>
    </row>
    <row r="623" s="13" customFormat="1">
      <c r="A623" s="13"/>
      <c r="B623" s="241"/>
      <c r="C623" s="242"/>
      <c r="D623" s="243" t="s">
        <v>239</v>
      </c>
      <c r="E623" s="242"/>
      <c r="F623" s="245" t="s">
        <v>1021</v>
      </c>
      <c r="G623" s="242"/>
      <c r="H623" s="246">
        <v>112687.2</v>
      </c>
      <c r="I623" s="247"/>
      <c r="J623" s="242"/>
      <c r="K623" s="242"/>
      <c r="L623" s="248"/>
      <c r="M623" s="249"/>
      <c r="N623" s="250"/>
      <c r="O623" s="250"/>
      <c r="P623" s="250"/>
      <c r="Q623" s="250"/>
      <c r="R623" s="250"/>
      <c r="S623" s="250"/>
      <c r="T623" s="25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2" t="s">
        <v>239</v>
      </c>
      <c r="AU623" s="252" t="s">
        <v>85</v>
      </c>
      <c r="AV623" s="13" t="s">
        <v>85</v>
      </c>
      <c r="AW623" s="13" t="s">
        <v>4</v>
      </c>
      <c r="AX623" s="13" t="s">
        <v>83</v>
      </c>
      <c r="AY623" s="252" t="s">
        <v>230</v>
      </c>
    </row>
    <row r="624" s="2" customFormat="1" ht="37.8" customHeight="1">
      <c r="A624" s="39"/>
      <c r="B624" s="40"/>
      <c r="C624" s="228" t="s">
        <v>1022</v>
      </c>
      <c r="D624" s="228" t="s">
        <v>232</v>
      </c>
      <c r="E624" s="229" t="s">
        <v>1023</v>
      </c>
      <c r="F624" s="230" t="s">
        <v>1024</v>
      </c>
      <c r="G624" s="231" t="s">
        <v>305</v>
      </c>
      <c r="H624" s="232">
        <v>939.05999999999995</v>
      </c>
      <c r="I624" s="233"/>
      <c r="J624" s="234">
        <f>ROUND(I624*H624,2)</f>
        <v>0</v>
      </c>
      <c r="K624" s="230" t="s">
        <v>236</v>
      </c>
      <c r="L624" s="45"/>
      <c r="M624" s="235" t="s">
        <v>1</v>
      </c>
      <c r="N624" s="236" t="s">
        <v>41</v>
      </c>
      <c r="O624" s="92"/>
      <c r="P624" s="237">
        <f>O624*H624</f>
        <v>0</v>
      </c>
      <c r="Q624" s="237">
        <v>0</v>
      </c>
      <c r="R624" s="237">
        <f>Q624*H624</f>
        <v>0</v>
      </c>
      <c r="S624" s="237">
        <v>0</v>
      </c>
      <c r="T624" s="238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9" t="s">
        <v>237</v>
      </c>
      <c r="AT624" s="239" t="s">
        <v>232</v>
      </c>
      <c r="AU624" s="239" t="s">
        <v>85</v>
      </c>
      <c r="AY624" s="18" t="s">
        <v>230</v>
      </c>
      <c r="BE624" s="240">
        <f>IF(N624="základní",J624,0)</f>
        <v>0</v>
      </c>
      <c r="BF624" s="240">
        <f>IF(N624="snížená",J624,0)</f>
        <v>0</v>
      </c>
      <c r="BG624" s="240">
        <f>IF(N624="zákl. přenesená",J624,0)</f>
        <v>0</v>
      </c>
      <c r="BH624" s="240">
        <f>IF(N624="sníž. přenesená",J624,0)</f>
        <v>0</v>
      </c>
      <c r="BI624" s="240">
        <f>IF(N624="nulová",J624,0)</f>
        <v>0</v>
      </c>
      <c r="BJ624" s="18" t="s">
        <v>83</v>
      </c>
      <c r="BK624" s="240">
        <f>ROUND(I624*H624,2)</f>
        <v>0</v>
      </c>
      <c r="BL624" s="18" t="s">
        <v>237</v>
      </c>
      <c r="BM624" s="239" t="s">
        <v>1025</v>
      </c>
    </row>
    <row r="625" s="2" customFormat="1" ht="16.5" customHeight="1">
      <c r="A625" s="39"/>
      <c r="B625" s="40"/>
      <c r="C625" s="228" t="s">
        <v>1026</v>
      </c>
      <c r="D625" s="228" t="s">
        <v>232</v>
      </c>
      <c r="E625" s="229" t="s">
        <v>1027</v>
      </c>
      <c r="F625" s="230" t="s">
        <v>1028</v>
      </c>
      <c r="G625" s="231" t="s">
        <v>305</v>
      </c>
      <c r="H625" s="232">
        <v>939.05999999999995</v>
      </c>
      <c r="I625" s="233"/>
      <c r="J625" s="234">
        <f>ROUND(I625*H625,2)</f>
        <v>0</v>
      </c>
      <c r="K625" s="230" t="s">
        <v>236</v>
      </c>
      <c r="L625" s="45"/>
      <c r="M625" s="235" t="s">
        <v>1</v>
      </c>
      <c r="N625" s="236" t="s">
        <v>41</v>
      </c>
      <c r="O625" s="92"/>
      <c r="P625" s="237">
        <f>O625*H625</f>
        <v>0</v>
      </c>
      <c r="Q625" s="237">
        <v>0</v>
      </c>
      <c r="R625" s="237">
        <f>Q625*H625</f>
        <v>0</v>
      </c>
      <c r="S625" s="237">
        <v>0</v>
      </c>
      <c r="T625" s="238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9" t="s">
        <v>237</v>
      </c>
      <c r="AT625" s="239" t="s">
        <v>232</v>
      </c>
      <c r="AU625" s="239" t="s">
        <v>85</v>
      </c>
      <c r="AY625" s="18" t="s">
        <v>230</v>
      </c>
      <c r="BE625" s="240">
        <f>IF(N625="základní",J625,0)</f>
        <v>0</v>
      </c>
      <c r="BF625" s="240">
        <f>IF(N625="snížená",J625,0)</f>
        <v>0</v>
      </c>
      <c r="BG625" s="240">
        <f>IF(N625="zákl. přenesená",J625,0)</f>
        <v>0</v>
      </c>
      <c r="BH625" s="240">
        <f>IF(N625="sníž. přenesená",J625,0)</f>
        <v>0</v>
      </c>
      <c r="BI625" s="240">
        <f>IF(N625="nulová",J625,0)</f>
        <v>0</v>
      </c>
      <c r="BJ625" s="18" t="s">
        <v>83</v>
      </c>
      <c r="BK625" s="240">
        <f>ROUND(I625*H625,2)</f>
        <v>0</v>
      </c>
      <c r="BL625" s="18" t="s">
        <v>237</v>
      </c>
      <c r="BM625" s="239" t="s">
        <v>1029</v>
      </c>
    </row>
    <row r="626" s="2" customFormat="1" ht="16.5" customHeight="1">
      <c r="A626" s="39"/>
      <c r="B626" s="40"/>
      <c r="C626" s="228" t="s">
        <v>1030</v>
      </c>
      <c r="D626" s="228" t="s">
        <v>232</v>
      </c>
      <c r="E626" s="229" t="s">
        <v>1031</v>
      </c>
      <c r="F626" s="230" t="s">
        <v>1032</v>
      </c>
      <c r="G626" s="231" t="s">
        <v>305</v>
      </c>
      <c r="H626" s="232">
        <v>112687.2</v>
      </c>
      <c r="I626" s="233"/>
      <c r="J626" s="234">
        <f>ROUND(I626*H626,2)</f>
        <v>0</v>
      </c>
      <c r="K626" s="230" t="s">
        <v>236</v>
      </c>
      <c r="L626" s="45"/>
      <c r="M626" s="235" t="s">
        <v>1</v>
      </c>
      <c r="N626" s="236" t="s">
        <v>41</v>
      </c>
      <c r="O626" s="92"/>
      <c r="P626" s="237">
        <f>O626*H626</f>
        <v>0</v>
      </c>
      <c r="Q626" s="237">
        <v>0</v>
      </c>
      <c r="R626" s="237">
        <f>Q626*H626</f>
        <v>0</v>
      </c>
      <c r="S626" s="237">
        <v>0</v>
      </c>
      <c r="T626" s="238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9" t="s">
        <v>237</v>
      </c>
      <c r="AT626" s="239" t="s">
        <v>232</v>
      </c>
      <c r="AU626" s="239" t="s">
        <v>85</v>
      </c>
      <c r="AY626" s="18" t="s">
        <v>230</v>
      </c>
      <c r="BE626" s="240">
        <f>IF(N626="základní",J626,0)</f>
        <v>0</v>
      </c>
      <c r="BF626" s="240">
        <f>IF(N626="snížená",J626,0)</f>
        <v>0</v>
      </c>
      <c r="BG626" s="240">
        <f>IF(N626="zákl. přenesená",J626,0)</f>
        <v>0</v>
      </c>
      <c r="BH626" s="240">
        <f>IF(N626="sníž. přenesená",J626,0)</f>
        <v>0</v>
      </c>
      <c r="BI626" s="240">
        <f>IF(N626="nulová",J626,0)</f>
        <v>0</v>
      </c>
      <c r="BJ626" s="18" t="s">
        <v>83</v>
      </c>
      <c r="BK626" s="240">
        <f>ROUND(I626*H626,2)</f>
        <v>0</v>
      </c>
      <c r="BL626" s="18" t="s">
        <v>237</v>
      </c>
      <c r="BM626" s="239" t="s">
        <v>1033</v>
      </c>
    </row>
    <row r="627" s="13" customFormat="1">
      <c r="A627" s="13"/>
      <c r="B627" s="241"/>
      <c r="C627" s="242"/>
      <c r="D627" s="243" t="s">
        <v>239</v>
      </c>
      <c r="E627" s="242"/>
      <c r="F627" s="245" t="s">
        <v>1021</v>
      </c>
      <c r="G627" s="242"/>
      <c r="H627" s="246">
        <v>112687.2</v>
      </c>
      <c r="I627" s="247"/>
      <c r="J627" s="242"/>
      <c r="K627" s="242"/>
      <c r="L627" s="248"/>
      <c r="M627" s="249"/>
      <c r="N627" s="250"/>
      <c r="O627" s="250"/>
      <c r="P627" s="250"/>
      <c r="Q627" s="250"/>
      <c r="R627" s="250"/>
      <c r="S627" s="250"/>
      <c r="T627" s="251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2" t="s">
        <v>239</v>
      </c>
      <c r="AU627" s="252" t="s">
        <v>85</v>
      </c>
      <c r="AV627" s="13" t="s">
        <v>85</v>
      </c>
      <c r="AW627" s="13" t="s">
        <v>4</v>
      </c>
      <c r="AX627" s="13" t="s">
        <v>83</v>
      </c>
      <c r="AY627" s="252" t="s">
        <v>230</v>
      </c>
    </row>
    <row r="628" s="2" customFormat="1" ht="21.75" customHeight="1">
      <c r="A628" s="39"/>
      <c r="B628" s="40"/>
      <c r="C628" s="228" t="s">
        <v>1034</v>
      </c>
      <c r="D628" s="228" t="s">
        <v>232</v>
      </c>
      <c r="E628" s="229" t="s">
        <v>1035</v>
      </c>
      <c r="F628" s="230" t="s">
        <v>1036</v>
      </c>
      <c r="G628" s="231" t="s">
        <v>305</v>
      </c>
      <c r="H628" s="232">
        <v>939.05999999999995</v>
      </c>
      <c r="I628" s="233"/>
      <c r="J628" s="234">
        <f>ROUND(I628*H628,2)</f>
        <v>0</v>
      </c>
      <c r="K628" s="230" t="s">
        <v>236</v>
      </c>
      <c r="L628" s="45"/>
      <c r="M628" s="235" t="s">
        <v>1</v>
      </c>
      <c r="N628" s="236" t="s">
        <v>41</v>
      </c>
      <c r="O628" s="92"/>
      <c r="P628" s="237">
        <f>O628*H628</f>
        <v>0</v>
      </c>
      <c r="Q628" s="237">
        <v>0</v>
      </c>
      <c r="R628" s="237">
        <f>Q628*H628</f>
        <v>0</v>
      </c>
      <c r="S628" s="237">
        <v>0</v>
      </c>
      <c r="T628" s="238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9" t="s">
        <v>237</v>
      </c>
      <c r="AT628" s="239" t="s">
        <v>232</v>
      </c>
      <c r="AU628" s="239" t="s">
        <v>85</v>
      </c>
      <c r="AY628" s="18" t="s">
        <v>230</v>
      </c>
      <c r="BE628" s="240">
        <f>IF(N628="základní",J628,0)</f>
        <v>0</v>
      </c>
      <c r="BF628" s="240">
        <f>IF(N628="snížená",J628,0)</f>
        <v>0</v>
      </c>
      <c r="BG628" s="240">
        <f>IF(N628="zákl. přenesená",J628,0)</f>
        <v>0</v>
      </c>
      <c r="BH628" s="240">
        <f>IF(N628="sníž. přenesená",J628,0)</f>
        <v>0</v>
      </c>
      <c r="BI628" s="240">
        <f>IF(N628="nulová",J628,0)</f>
        <v>0</v>
      </c>
      <c r="BJ628" s="18" t="s">
        <v>83</v>
      </c>
      <c r="BK628" s="240">
        <f>ROUND(I628*H628,2)</f>
        <v>0</v>
      </c>
      <c r="BL628" s="18" t="s">
        <v>237</v>
      </c>
      <c r="BM628" s="239" t="s">
        <v>1037</v>
      </c>
    </row>
    <row r="629" s="2" customFormat="1" ht="33" customHeight="1">
      <c r="A629" s="39"/>
      <c r="B629" s="40"/>
      <c r="C629" s="228" t="s">
        <v>1038</v>
      </c>
      <c r="D629" s="228" t="s">
        <v>232</v>
      </c>
      <c r="E629" s="229" t="s">
        <v>1039</v>
      </c>
      <c r="F629" s="230" t="s">
        <v>1040</v>
      </c>
      <c r="G629" s="231" t="s">
        <v>305</v>
      </c>
      <c r="H629" s="232">
        <v>1035.181</v>
      </c>
      <c r="I629" s="233"/>
      <c r="J629" s="234">
        <f>ROUND(I629*H629,2)</f>
        <v>0</v>
      </c>
      <c r="K629" s="230" t="s">
        <v>236</v>
      </c>
      <c r="L629" s="45"/>
      <c r="M629" s="235" t="s">
        <v>1</v>
      </c>
      <c r="N629" s="236" t="s">
        <v>41</v>
      </c>
      <c r="O629" s="92"/>
      <c r="P629" s="237">
        <f>O629*H629</f>
        <v>0</v>
      </c>
      <c r="Q629" s="237">
        <v>0.00012999999999999999</v>
      </c>
      <c r="R629" s="237">
        <f>Q629*H629</f>
        <v>0.13457353</v>
      </c>
      <c r="S629" s="237">
        <v>0</v>
      </c>
      <c r="T629" s="238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9" t="s">
        <v>237</v>
      </c>
      <c r="AT629" s="239" t="s">
        <v>232</v>
      </c>
      <c r="AU629" s="239" t="s">
        <v>85</v>
      </c>
      <c r="AY629" s="18" t="s">
        <v>230</v>
      </c>
      <c r="BE629" s="240">
        <f>IF(N629="základní",J629,0)</f>
        <v>0</v>
      </c>
      <c r="BF629" s="240">
        <f>IF(N629="snížená",J629,0)</f>
        <v>0</v>
      </c>
      <c r="BG629" s="240">
        <f>IF(N629="zákl. přenesená",J629,0)</f>
        <v>0</v>
      </c>
      <c r="BH629" s="240">
        <f>IF(N629="sníž. přenesená",J629,0)</f>
        <v>0</v>
      </c>
      <c r="BI629" s="240">
        <f>IF(N629="nulová",J629,0)</f>
        <v>0</v>
      </c>
      <c r="BJ629" s="18" t="s">
        <v>83</v>
      </c>
      <c r="BK629" s="240">
        <f>ROUND(I629*H629,2)</f>
        <v>0</v>
      </c>
      <c r="BL629" s="18" t="s">
        <v>237</v>
      </c>
      <c r="BM629" s="239" t="s">
        <v>1041</v>
      </c>
    </row>
    <row r="630" s="13" customFormat="1">
      <c r="A630" s="13"/>
      <c r="B630" s="241"/>
      <c r="C630" s="242"/>
      <c r="D630" s="243" t="s">
        <v>239</v>
      </c>
      <c r="E630" s="244" t="s">
        <v>1</v>
      </c>
      <c r="F630" s="245" t="s">
        <v>1042</v>
      </c>
      <c r="G630" s="242"/>
      <c r="H630" s="246">
        <v>1035.181</v>
      </c>
      <c r="I630" s="247"/>
      <c r="J630" s="242"/>
      <c r="K630" s="242"/>
      <c r="L630" s="248"/>
      <c r="M630" s="249"/>
      <c r="N630" s="250"/>
      <c r="O630" s="250"/>
      <c r="P630" s="250"/>
      <c r="Q630" s="250"/>
      <c r="R630" s="250"/>
      <c r="S630" s="250"/>
      <c r="T630" s="25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2" t="s">
        <v>239</v>
      </c>
      <c r="AU630" s="252" t="s">
        <v>85</v>
      </c>
      <c r="AV630" s="13" t="s">
        <v>85</v>
      </c>
      <c r="AW630" s="13" t="s">
        <v>32</v>
      </c>
      <c r="AX630" s="13" t="s">
        <v>83</v>
      </c>
      <c r="AY630" s="252" t="s">
        <v>230</v>
      </c>
    </row>
    <row r="631" s="2" customFormat="1" ht="24.15" customHeight="1">
      <c r="A631" s="39"/>
      <c r="B631" s="40"/>
      <c r="C631" s="228" t="s">
        <v>1043</v>
      </c>
      <c r="D631" s="228" t="s">
        <v>232</v>
      </c>
      <c r="E631" s="229" t="s">
        <v>1044</v>
      </c>
      <c r="F631" s="230" t="s">
        <v>1045</v>
      </c>
      <c r="G631" s="231" t="s">
        <v>340</v>
      </c>
      <c r="H631" s="232">
        <v>13</v>
      </c>
      <c r="I631" s="233"/>
      <c r="J631" s="234">
        <f>ROUND(I631*H631,2)</f>
        <v>0</v>
      </c>
      <c r="K631" s="230" t="s">
        <v>236</v>
      </c>
      <c r="L631" s="45"/>
      <c r="M631" s="235" t="s">
        <v>1</v>
      </c>
      <c r="N631" s="236" t="s">
        <v>41</v>
      </c>
      <c r="O631" s="92"/>
      <c r="P631" s="237">
        <f>O631*H631</f>
        <v>0</v>
      </c>
      <c r="Q631" s="237">
        <v>0</v>
      </c>
      <c r="R631" s="237">
        <f>Q631*H631</f>
        <v>0</v>
      </c>
      <c r="S631" s="237">
        <v>0</v>
      </c>
      <c r="T631" s="238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9" t="s">
        <v>237</v>
      </c>
      <c r="AT631" s="239" t="s">
        <v>232</v>
      </c>
      <c r="AU631" s="239" t="s">
        <v>85</v>
      </c>
      <c r="AY631" s="18" t="s">
        <v>230</v>
      </c>
      <c r="BE631" s="240">
        <f>IF(N631="základní",J631,0)</f>
        <v>0</v>
      </c>
      <c r="BF631" s="240">
        <f>IF(N631="snížená",J631,0)</f>
        <v>0</v>
      </c>
      <c r="BG631" s="240">
        <f>IF(N631="zákl. přenesená",J631,0)</f>
        <v>0</v>
      </c>
      <c r="BH631" s="240">
        <f>IF(N631="sníž. přenesená",J631,0)</f>
        <v>0</v>
      </c>
      <c r="BI631" s="240">
        <f>IF(N631="nulová",J631,0)</f>
        <v>0</v>
      </c>
      <c r="BJ631" s="18" t="s">
        <v>83</v>
      </c>
      <c r="BK631" s="240">
        <f>ROUND(I631*H631,2)</f>
        <v>0</v>
      </c>
      <c r="BL631" s="18" t="s">
        <v>237</v>
      </c>
      <c r="BM631" s="239" t="s">
        <v>1046</v>
      </c>
    </row>
    <row r="632" s="2" customFormat="1" ht="24.15" customHeight="1">
      <c r="A632" s="39"/>
      <c r="B632" s="40"/>
      <c r="C632" s="228" t="s">
        <v>1047</v>
      </c>
      <c r="D632" s="228" t="s">
        <v>232</v>
      </c>
      <c r="E632" s="229" t="s">
        <v>1048</v>
      </c>
      <c r="F632" s="230" t="s">
        <v>1049</v>
      </c>
      <c r="G632" s="231" t="s">
        <v>340</v>
      </c>
      <c r="H632" s="232">
        <v>780</v>
      </c>
      <c r="I632" s="233"/>
      <c r="J632" s="234">
        <f>ROUND(I632*H632,2)</f>
        <v>0</v>
      </c>
      <c r="K632" s="230" t="s">
        <v>236</v>
      </c>
      <c r="L632" s="45"/>
      <c r="M632" s="235" t="s">
        <v>1</v>
      </c>
      <c r="N632" s="236" t="s">
        <v>41</v>
      </c>
      <c r="O632" s="92"/>
      <c r="P632" s="237">
        <f>O632*H632</f>
        <v>0</v>
      </c>
      <c r="Q632" s="237">
        <v>0</v>
      </c>
      <c r="R632" s="237">
        <f>Q632*H632</f>
        <v>0</v>
      </c>
      <c r="S632" s="237">
        <v>0</v>
      </c>
      <c r="T632" s="238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9" t="s">
        <v>237</v>
      </c>
      <c r="AT632" s="239" t="s">
        <v>232</v>
      </c>
      <c r="AU632" s="239" t="s">
        <v>85</v>
      </c>
      <c r="AY632" s="18" t="s">
        <v>230</v>
      </c>
      <c r="BE632" s="240">
        <f>IF(N632="základní",J632,0)</f>
        <v>0</v>
      </c>
      <c r="BF632" s="240">
        <f>IF(N632="snížená",J632,0)</f>
        <v>0</v>
      </c>
      <c r="BG632" s="240">
        <f>IF(N632="zákl. přenesená",J632,0)</f>
        <v>0</v>
      </c>
      <c r="BH632" s="240">
        <f>IF(N632="sníž. přenesená",J632,0)</f>
        <v>0</v>
      </c>
      <c r="BI632" s="240">
        <f>IF(N632="nulová",J632,0)</f>
        <v>0</v>
      </c>
      <c r="BJ632" s="18" t="s">
        <v>83</v>
      </c>
      <c r="BK632" s="240">
        <f>ROUND(I632*H632,2)</f>
        <v>0</v>
      </c>
      <c r="BL632" s="18" t="s">
        <v>237</v>
      </c>
      <c r="BM632" s="239" t="s">
        <v>1050</v>
      </c>
    </row>
    <row r="633" s="13" customFormat="1">
      <c r="A633" s="13"/>
      <c r="B633" s="241"/>
      <c r="C633" s="242"/>
      <c r="D633" s="243" t="s">
        <v>239</v>
      </c>
      <c r="E633" s="242"/>
      <c r="F633" s="245" t="s">
        <v>1051</v>
      </c>
      <c r="G633" s="242"/>
      <c r="H633" s="246">
        <v>780</v>
      </c>
      <c r="I633" s="247"/>
      <c r="J633" s="242"/>
      <c r="K633" s="242"/>
      <c r="L633" s="248"/>
      <c r="M633" s="249"/>
      <c r="N633" s="250"/>
      <c r="O633" s="250"/>
      <c r="P633" s="250"/>
      <c r="Q633" s="250"/>
      <c r="R633" s="250"/>
      <c r="S633" s="250"/>
      <c r="T633" s="251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2" t="s">
        <v>239</v>
      </c>
      <c r="AU633" s="252" t="s">
        <v>85</v>
      </c>
      <c r="AV633" s="13" t="s">
        <v>85</v>
      </c>
      <c r="AW633" s="13" t="s">
        <v>4</v>
      </c>
      <c r="AX633" s="13" t="s">
        <v>83</v>
      </c>
      <c r="AY633" s="252" t="s">
        <v>230</v>
      </c>
    </row>
    <row r="634" s="2" customFormat="1" ht="24.15" customHeight="1">
      <c r="A634" s="39"/>
      <c r="B634" s="40"/>
      <c r="C634" s="228" t="s">
        <v>1052</v>
      </c>
      <c r="D634" s="228" t="s">
        <v>232</v>
      </c>
      <c r="E634" s="229" t="s">
        <v>1053</v>
      </c>
      <c r="F634" s="230" t="s">
        <v>1054</v>
      </c>
      <c r="G634" s="231" t="s">
        <v>340</v>
      </c>
      <c r="H634" s="232">
        <v>13</v>
      </c>
      <c r="I634" s="233"/>
      <c r="J634" s="234">
        <f>ROUND(I634*H634,2)</f>
        <v>0</v>
      </c>
      <c r="K634" s="230" t="s">
        <v>236</v>
      </c>
      <c r="L634" s="45"/>
      <c r="M634" s="235" t="s">
        <v>1</v>
      </c>
      <c r="N634" s="236" t="s">
        <v>41</v>
      </c>
      <c r="O634" s="92"/>
      <c r="P634" s="237">
        <f>O634*H634</f>
        <v>0</v>
      </c>
      <c r="Q634" s="237">
        <v>0</v>
      </c>
      <c r="R634" s="237">
        <f>Q634*H634</f>
        <v>0</v>
      </c>
      <c r="S634" s="237">
        <v>0</v>
      </c>
      <c r="T634" s="238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9" t="s">
        <v>237</v>
      </c>
      <c r="AT634" s="239" t="s">
        <v>232</v>
      </c>
      <c r="AU634" s="239" t="s">
        <v>85</v>
      </c>
      <c r="AY634" s="18" t="s">
        <v>230</v>
      </c>
      <c r="BE634" s="240">
        <f>IF(N634="základní",J634,0)</f>
        <v>0</v>
      </c>
      <c r="BF634" s="240">
        <f>IF(N634="snížená",J634,0)</f>
        <v>0</v>
      </c>
      <c r="BG634" s="240">
        <f>IF(N634="zákl. přenesená",J634,0)</f>
        <v>0</v>
      </c>
      <c r="BH634" s="240">
        <f>IF(N634="sníž. přenesená",J634,0)</f>
        <v>0</v>
      </c>
      <c r="BI634" s="240">
        <f>IF(N634="nulová",J634,0)</f>
        <v>0</v>
      </c>
      <c r="BJ634" s="18" t="s">
        <v>83</v>
      </c>
      <c r="BK634" s="240">
        <f>ROUND(I634*H634,2)</f>
        <v>0</v>
      </c>
      <c r="BL634" s="18" t="s">
        <v>237</v>
      </c>
      <c r="BM634" s="239" t="s">
        <v>1055</v>
      </c>
    </row>
    <row r="635" s="2" customFormat="1" ht="24.15" customHeight="1">
      <c r="A635" s="39"/>
      <c r="B635" s="40"/>
      <c r="C635" s="228" t="s">
        <v>1056</v>
      </c>
      <c r="D635" s="228" t="s">
        <v>232</v>
      </c>
      <c r="E635" s="229" t="s">
        <v>1057</v>
      </c>
      <c r="F635" s="230" t="s">
        <v>1058</v>
      </c>
      <c r="G635" s="231" t="s">
        <v>305</v>
      </c>
      <c r="H635" s="232">
        <v>1388.6500000000001</v>
      </c>
      <c r="I635" s="233"/>
      <c r="J635" s="234">
        <f>ROUND(I635*H635,2)</f>
        <v>0</v>
      </c>
      <c r="K635" s="230" t="s">
        <v>236</v>
      </c>
      <c r="L635" s="45"/>
      <c r="M635" s="235" t="s">
        <v>1</v>
      </c>
      <c r="N635" s="236" t="s">
        <v>41</v>
      </c>
      <c r="O635" s="92"/>
      <c r="P635" s="237">
        <f>O635*H635</f>
        <v>0</v>
      </c>
      <c r="Q635" s="237">
        <v>4.0000000000000003E-05</v>
      </c>
      <c r="R635" s="237">
        <f>Q635*H635</f>
        <v>0.055546000000000005</v>
      </c>
      <c r="S635" s="237">
        <v>0</v>
      </c>
      <c r="T635" s="238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9" t="s">
        <v>237</v>
      </c>
      <c r="AT635" s="239" t="s">
        <v>232</v>
      </c>
      <c r="AU635" s="239" t="s">
        <v>85</v>
      </c>
      <c r="AY635" s="18" t="s">
        <v>230</v>
      </c>
      <c r="BE635" s="240">
        <f>IF(N635="základní",J635,0)</f>
        <v>0</v>
      </c>
      <c r="BF635" s="240">
        <f>IF(N635="snížená",J635,0)</f>
        <v>0</v>
      </c>
      <c r="BG635" s="240">
        <f>IF(N635="zákl. přenesená",J635,0)</f>
        <v>0</v>
      </c>
      <c r="BH635" s="240">
        <f>IF(N635="sníž. přenesená",J635,0)</f>
        <v>0</v>
      </c>
      <c r="BI635" s="240">
        <f>IF(N635="nulová",J635,0)</f>
        <v>0</v>
      </c>
      <c r="BJ635" s="18" t="s">
        <v>83</v>
      </c>
      <c r="BK635" s="240">
        <f>ROUND(I635*H635,2)</f>
        <v>0</v>
      </c>
      <c r="BL635" s="18" t="s">
        <v>237</v>
      </c>
      <c r="BM635" s="239" t="s">
        <v>1059</v>
      </c>
    </row>
    <row r="636" s="13" customFormat="1">
      <c r="A636" s="13"/>
      <c r="B636" s="241"/>
      <c r="C636" s="242"/>
      <c r="D636" s="243" t="s">
        <v>239</v>
      </c>
      <c r="E636" s="244" t="s">
        <v>1</v>
      </c>
      <c r="F636" s="245" t="s">
        <v>1060</v>
      </c>
      <c r="G636" s="242"/>
      <c r="H636" s="246">
        <v>1388.6500000000001</v>
      </c>
      <c r="I636" s="247"/>
      <c r="J636" s="242"/>
      <c r="K636" s="242"/>
      <c r="L636" s="248"/>
      <c r="M636" s="249"/>
      <c r="N636" s="250"/>
      <c r="O636" s="250"/>
      <c r="P636" s="250"/>
      <c r="Q636" s="250"/>
      <c r="R636" s="250"/>
      <c r="S636" s="250"/>
      <c r="T636" s="25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2" t="s">
        <v>239</v>
      </c>
      <c r="AU636" s="252" t="s">
        <v>85</v>
      </c>
      <c r="AV636" s="13" t="s">
        <v>85</v>
      </c>
      <c r="AW636" s="13" t="s">
        <v>32</v>
      </c>
      <c r="AX636" s="13" t="s">
        <v>83</v>
      </c>
      <c r="AY636" s="252" t="s">
        <v>230</v>
      </c>
    </row>
    <row r="637" s="2" customFormat="1" ht="24.15" customHeight="1">
      <c r="A637" s="39"/>
      <c r="B637" s="40"/>
      <c r="C637" s="228" t="s">
        <v>1061</v>
      </c>
      <c r="D637" s="228" t="s">
        <v>232</v>
      </c>
      <c r="E637" s="229" t="s">
        <v>1062</v>
      </c>
      <c r="F637" s="230" t="s">
        <v>1063</v>
      </c>
      <c r="G637" s="231" t="s">
        <v>370</v>
      </c>
      <c r="H637" s="232">
        <v>4</v>
      </c>
      <c r="I637" s="233"/>
      <c r="J637" s="234">
        <f>ROUND(I637*H637,2)</f>
        <v>0</v>
      </c>
      <c r="K637" s="230" t="s">
        <v>1</v>
      </c>
      <c r="L637" s="45"/>
      <c r="M637" s="235" t="s">
        <v>1</v>
      </c>
      <c r="N637" s="236" t="s">
        <v>41</v>
      </c>
      <c r="O637" s="92"/>
      <c r="P637" s="237">
        <f>O637*H637</f>
        <v>0</v>
      </c>
      <c r="Q637" s="237">
        <v>0</v>
      </c>
      <c r="R637" s="237">
        <f>Q637*H637</f>
        <v>0</v>
      </c>
      <c r="S637" s="237">
        <v>0</v>
      </c>
      <c r="T637" s="238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9" t="s">
        <v>237</v>
      </c>
      <c r="AT637" s="239" t="s">
        <v>232</v>
      </c>
      <c r="AU637" s="239" t="s">
        <v>85</v>
      </c>
      <c r="AY637" s="18" t="s">
        <v>230</v>
      </c>
      <c r="BE637" s="240">
        <f>IF(N637="základní",J637,0)</f>
        <v>0</v>
      </c>
      <c r="BF637" s="240">
        <f>IF(N637="snížená",J637,0)</f>
        <v>0</v>
      </c>
      <c r="BG637" s="240">
        <f>IF(N637="zákl. přenesená",J637,0)</f>
        <v>0</v>
      </c>
      <c r="BH637" s="240">
        <f>IF(N637="sníž. přenesená",J637,0)</f>
        <v>0</v>
      </c>
      <c r="BI637" s="240">
        <f>IF(N637="nulová",J637,0)</f>
        <v>0</v>
      </c>
      <c r="BJ637" s="18" t="s">
        <v>83</v>
      </c>
      <c r="BK637" s="240">
        <f>ROUND(I637*H637,2)</f>
        <v>0</v>
      </c>
      <c r="BL637" s="18" t="s">
        <v>237</v>
      </c>
      <c r="BM637" s="239" t="s">
        <v>1064</v>
      </c>
    </row>
    <row r="638" s="2" customFormat="1" ht="24.15" customHeight="1">
      <c r="A638" s="39"/>
      <c r="B638" s="40"/>
      <c r="C638" s="228" t="s">
        <v>1065</v>
      </c>
      <c r="D638" s="228" t="s">
        <v>232</v>
      </c>
      <c r="E638" s="229" t="s">
        <v>1066</v>
      </c>
      <c r="F638" s="230" t="s">
        <v>1067</v>
      </c>
      <c r="G638" s="231" t="s">
        <v>370</v>
      </c>
      <c r="H638" s="232">
        <v>1</v>
      </c>
      <c r="I638" s="233"/>
      <c r="J638" s="234">
        <f>ROUND(I638*H638,2)</f>
        <v>0</v>
      </c>
      <c r="K638" s="230" t="s">
        <v>1</v>
      </c>
      <c r="L638" s="45"/>
      <c r="M638" s="235" t="s">
        <v>1</v>
      </c>
      <c r="N638" s="236" t="s">
        <v>41</v>
      </c>
      <c r="O638" s="92"/>
      <c r="P638" s="237">
        <f>O638*H638</f>
        <v>0</v>
      </c>
      <c r="Q638" s="237">
        <v>0</v>
      </c>
      <c r="R638" s="237">
        <f>Q638*H638</f>
        <v>0</v>
      </c>
      <c r="S638" s="237">
        <v>0</v>
      </c>
      <c r="T638" s="238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39" t="s">
        <v>237</v>
      </c>
      <c r="AT638" s="239" t="s">
        <v>232</v>
      </c>
      <c r="AU638" s="239" t="s">
        <v>85</v>
      </c>
      <c r="AY638" s="18" t="s">
        <v>230</v>
      </c>
      <c r="BE638" s="240">
        <f>IF(N638="základní",J638,0)</f>
        <v>0</v>
      </c>
      <c r="BF638" s="240">
        <f>IF(N638="snížená",J638,0)</f>
        <v>0</v>
      </c>
      <c r="BG638" s="240">
        <f>IF(N638="zákl. přenesená",J638,0)</f>
        <v>0</v>
      </c>
      <c r="BH638" s="240">
        <f>IF(N638="sníž. přenesená",J638,0)</f>
        <v>0</v>
      </c>
      <c r="BI638" s="240">
        <f>IF(N638="nulová",J638,0)</f>
        <v>0</v>
      </c>
      <c r="BJ638" s="18" t="s">
        <v>83</v>
      </c>
      <c r="BK638" s="240">
        <f>ROUND(I638*H638,2)</f>
        <v>0</v>
      </c>
      <c r="BL638" s="18" t="s">
        <v>237</v>
      </c>
      <c r="BM638" s="239" t="s">
        <v>1068</v>
      </c>
    </row>
    <row r="639" s="2" customFormat="1" ht="24.15" customHeight="1">
      <c r="A639" s="39"/>
      <c r="B639" s="40"/>
      <c r="C639" s="228" t="s">
        <v>1069</v>
      </c>
      <c r="D639" s="228" t="s">
        <v>232</v>
      </c>
      <c r="E639" s="229" t="s">
        <v>1070</v>
      </c>
      <c r="F639" s="230" t="s">
        <v>1071</v>
      </c>
      <c r="G639" s="231" t="s">
        <v>370</v>
      </c>
      <c r="H639" s="232">
        <v>1</v>
      </c>
      <c r="I639" s="233"/>
      <c r="J639" s="234">
        <f>ROUND(I639*H639,2)</f>
        <v>0</v>
      </c>
      <c r="K639" s="230" t="s">
        <v>1</v>
      </c>
      <c r="L639" s="45"/>
      <c r="M639" s="235" t="s">
        <v>1</v>
      </c>
      <c r="N639" s="236" t="s">
        <v>41</v>
      </c>
      <c r="O639" s="92"/>
      <c r="P639" s="237">
        <f>O639*H639</f>
        <v>0</v>
      </c>
      <c r="Q639" s="237">
        <v>0</v>
      </c>
      <c r="R639" s="237">
        <f>Q639*H639</f>
        <v>0</v>
      </c>
      <c r="S639" s="237">
        <v>0</v>
      </c>
      <c r="T639" s="238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9" t="s">
        <v>237</v>
      </c>
      <c r="AT639" s="239" t="s">
        <v>232</v>
      </c>
      <c r="AU639" s="239" t="s">
        <v>85</v>
      </c>
      <c r="AY639" s="18" t="s">
        <v>230</v>
      </c>
      <c r="BE639" s="240">
        <f>IF(N639="základní",J639,0)</f>
        <v>0</v>
      </c>
      <c r="BF639" s="240">
        <f>IF(N639="snížená",J639,0)</f>
        <v>0</v>
      </c>
      <c r="BG639" s="240">
        <f>IF(N639="zákl. přenesená",J639,0)</f>
        <v>0</v>
      </c>
      <c r="BH639" s="240">
        <f>IF(N639="sníž. přenesená",J639,0)</f>
        <v>0</v>
      </c>
      <c r="BI639" s="240">
        <f>IF(N639="nulová",J639,0)</f>
        <v>0</v>
      </c>
      <c r="BJ639" s="18" t="s">
        <v>83</v>
      </c>
      <c r="BK639" s="240">
        <f>ROUND(I639*H639,2)</f>
        <v>0</v>
      </c>
      <c r="BL639" s="18" t="s">
        <v>237</v>
      </c>
      <c r="BM639" s="239" t="s">
        <v>1072</v>
      </c>
    </row>
    <row r="640" s="2" customFormat="1" ht="24.15" customHeight="1">
      <c r="A640" s="39"/>
      <c r="B640" s="40"/>
      <c r="C640" s="228" t="s">
        <v>1073</v>
      </c>
      <c r="D640" s="228" t="s">
        <v>232</v>
      </c>
      <c r="E640" s="229" t="s">
        <v>1074</v>
      </c>
      <c r="F640" s="230" t="s">
        <v>1075</v>
      </c>
      <c r="G640" s="231" t="s">
        <v>370</v>
      </c>
      <c r="H640" s="232">
        <v>1</v>
      </c>
      <c r="I640" s="233"/>
      <c r="J640" s="234">
        <f>ROUND(I640*H640,2)</f>
        <v>0</v>
      </c>
      <c r="K640" s="230" t="s">
        <v>1</v>
      </c>
      <c r="L640" s="45"/>
      <c r="M640" s="235" t="s">
        <v>1</v>
      </c>
      <c r="N640" s="236" t="s">
        <v>41</v>
      </c>
      <c r="O640" s="92"/>
      <c r="P640" s="237">
        <f>O640*H640</f>
        <v>0</v>
      </c>
      <c r="Q640" s="237">
        <v>0</v>
      </c>
      <c r="R640" s="237">
        <f>Q640*H640</f>
        <v>0</v>
      </c>
      <c r="S640" s="237">
        <v>0</v>
      </c>
      <c r="T640" s="238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9" t="s">
        <v>237</v>
      </c>
      <c r="AT640" s="239" t="s">
        <v>232</v>
      </c>
      <c r="AU640" s="239" t="s">
        <v>85</v>
      </c>
      <c r="AY640" s="18" t="s">
        <v>230</v>
      </c>
      <c r="BE640" s="240">
        <f>IF(N640="základní",J640,0)</f>
        <v>0</v>
      </c>
      <c r="BF640" s="240">
        <f>IF(N640="snížená",J640,0)</f>
        <v>0</v>
      </c>
      <c r="BG640" s="240">
        <f>IF(N640="zákl. přenesená",J640,0)</f>
        <v>0</v>
      </c>
      <c r="BH640" s="240">
        <f>IF(N640="sníž. přenesená",J640,0)</f>
        <v>0</v>
      </c>
      <c r="BI640" s="240">
        <f>IF(N640="nulová",J640,0)</f>
        <v>0</v>
      </c>
      <c r="BJ640" s="18" t="s">
        <v>83</v>
      </c>
      <c r="BK640" s="240">
        <f>ROUND(I640*H640,2)</f>
        <v>0</v>
      </c>
      <c r="BL640" s="18" t="s">
        <v>237</v>
      </c>
      <c r="BM640" s="239" t="s">
        <v>1076</v>
      </c>
    </row>
    <row r="641" s="2" customFormat="1" ht="33" customHeight="1">
      <c r="A641" s="39"/>
      <c r="B641" s="40"/>
      <c r="C641" s="228" t="s">
        <v>1077</v>
      </c>
      <c r="D641" s="228" t="s">
        <v>232</v>
      </c>
      <c r="E641" s="229" t="s">
        <v>1078</v>
      </c>
      <c r="F641" s="230" t="s">
        <v>1079</v>
      </c>
      <c r="G641" s="231" t="s">
        <v>370</v>
      </c>
      <c r="H641" s="232">
        <v>10</v>
      </c>
      <c r="I641" s="233"/>
      <c r="J641" s="234">
        <f>ROUND(I641*H641,2)</f>
        <v>0</v>
      </c>
      <c r="K641" s="230" t="s">
        <v>1</v>
      </c>
      <c r="L641" s="45"/>
      <c r="M641" s="235" t="s">
        <v>1</v>
      </c>
      <c r="N641" s="236" t="s">
        <v>41</v>
      </c>
      <c r="O641" s="92"/>
      <c r="P641" s="237">
        <f>O641*H641</f>
        <v>0</v>
      </c>
      <c r="Q641" s="237">
        <v>0</v>
      </c>
      <c r="R641" s="237">
        <f>Q641*H641</f>
        <v>0</v>
      </c>
      <c r="S641" s="237">
        <v>0</v>
      </c>
      <c r="T641" s="238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9" t="s">
        <v>237</v>
      </c>
      <c r="AT641" s="239" t="s">
        <v>232</v>
      </c>
      <c r="AU641" s="239" t="s">
        <v>85</v>
      </c>
      <c r="AY641" s="18" t="s">
        <v>230</v>
      </c>
      <c r="BE641" s="240">
        <f>IF(N641="základní",J641,0)</f>
        <v>0</v>
      </c>
      <c r="BF641" s="240">
        <f>IF(N641="snížená",J641,0)</f>
        <v>0</v>
      </c>
      <c r="BG641" s="240">
        <f>IF(N641="zákl. přenesená",J641,0)</f>
        <v>0</v>
      </c>
      <c r="BH641" s="240">
        <f>IF(N641="sníž. přenesená",J641,0)</f>
        <v>0</v>
      </c>
      <c r="BI641" s="240">
        <f>IF(N641="nulová",J641,0)</f>
        <v>0</v>
      </c>
      <c r="BJ641" s="18" t="s">
        <v>83</v>
      </c>
      <c r="BK641" s="240">
        <f>ROUND(I641*H641,2)</f>
        <v>0</v>
      </c>
      <c r="BL641" s="18" t="s">
        <v>237</v>
      </c>
      <c r="BM641" s="239" t="s">
        <v>1080</v>
      </c>
    </row>
    <row r="642" s="2" customFormat="1" ht="33" customHeight="1">
      <c r="A642" s="39"/>
      <c r="B642" s="40"/>
      <c r="C642" s="228" t="s">
        <v>1081</v>
      </c>
      <c r="D642" s="228" t="s">
        <v>232</v>
      </c>
      <c r="E642" s="229" t="s">
        <v>1082</v>
      </c>
      <c r="F642" s="230" t="s">
        <v>1083</v>
      </c>
      <c r="G642" s="231" t="s">
        <v>370</v>
      </c>
      <c r="H642" s="232">
        <v>1</v>
      </c>
      <c r="I642" s="233"/>
      <c r="J642" s="234">
        <f>ROUND(I642*H642,2)</f>
        <v>0</v>
      </c>
      <c r="K642" s="230" t="s">
        <v>1</v>
      </c>
      <c r="L642" s="45"/>
      <c r="M642" s="235" t="s">
        <v>1</v>
      </c>
      <c r="N642" s="236" t="s">
        <v>41</v>
      </c>
      <c r="O642" s="92"/>
      <c r="P642" s="237">
        <f>O642*H642</f>
        <v>0</v>
      </c>
      <c r="Q642" s="237">
        <v>0</v>
      </c>
      <c r="R642" s="237">
        <f>Q642*H642</f>
        <v>0</v>
      </c>
      <c r="S642" s="237">
        <v>0</v>
      </c>
      <c r="T642" s="238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9" t="s">
        <v>237</v>
      </c>
      <c r="AT642" s="239" t="s">
        <v>232</v>
      </c>
      <c r="AU642" s="239" t="s">
        <v>85</v>
      </c>
      <c r="AY642" s="18" t="s">
        <v>230</v>
      </c>
      <c r="BE642" s="240">
        <f>IF(N642="základní",J642,0)</f>
        <v>0</v>
      </c>
      <c r="BF642" s="240">
        <f>IF(N642="snížená",J642,0)</f>
        <v>0</v>
      </c>
      <c r="BG642" s="240">
        <f>IF(N642="zákl. přenesená",J642,0)</f>
        <v>0</v>
      </c>
      <c r="BH642" s="240">
        <f>IF(N642="sníž. přenesená",J642,0)</f>
        <v>0</v>
      </c>
      <c r="BI642" s="240">
        <f>IF(N642="nulová",J642,0)</f>
        <v>0</v>
      </c>
      <c r="BJ642" s="18" t="s">
        <v>83</v>
      </c>
      <c r="BK642" s="240">
        <f>ROUND(I642*H642,2)</f>
        <v>0</v>
      </c>
      <c r="BL642" s="18" t="s">
        <v>237</v>
      </c>
      <c r="BM642" s="239" t="s">
        <v>1084</v>
      </c>
    </row>
    <row r="643" s="2" customFormat="1" ht="24.15" customHeight="1">
      <c r="A643" s="39"/>
      <c r="B643" s="40"/>
      <c r="C643" s="228" t="s">
        <v>1085</v>
      </c>
      <c r="D643" s="228" t="s">
        <v>232</v>
      </c>
      <c r="E643" s="229" t="s">
        <v>1086</v>
      </c>
      <c r="F643" s="230" t="s">
        <v>1087</v>
      </c>
      <c r="G643" s="231" t="s">
        <v>305</v>
      </c>
      <c r="H643" s="232">
        <v>183.096</v>
      </c>
      <c r="I643" s="233"/>
      <c r="J643" s="234">
        <f>ROUND(I643*H643,2)</f>
        <v>0</v>
      </c>
      <c r="K643" s="230" t="s">
        <v>236</v>
      </c>
      <c r="L643" s="45"/>
      <c r="M643" s="235" t="s">
        <v>1</v>
      </c>
      <c r="N643" s="236" t="s">
        <v>41</v>
      </c>
      <c r="O643" s="92"/>
      <c r="P643" s="237">
        <f>O643*H643</f>
        <v>0</v>
      </c>
      <c r="Q643" s="237">
        <v>0</v>
      </c>
      <c r="R643" s="237">
        <f>Q643*H643</f>
        <v>0</v>
      </c>
      <c r="S643" s="237">
        <v>0.18099999999999999</v>
      </c>
      <c r="T643" s="238">
        <f>S643*H643</f>
        <v>33.140375999999996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9" t="s">
        <v>237</v>
      </c>
      <c r="AT643" s="239" t="s">
        <v>232</v>
      </c>
      <c r="AU643" s="239" t="s">
        <v>85</v>
      </c>
      <c r="AY643" s="18" t="s">
        <v>230</v>
      </c>
      <c r="BE643" s="240">
        <f>IF(N643="základní",J643,0)</f>
        <v>0</v>
      </c>
      <c r="BF643" s="240">
        <f>IF(N643="snížená",J643,0)</f>
        <v>0</v>
      </c>
      <c r="BG643" s="240">
        <f>IF(N643="zákl. přenesená",J643,0)</f>
        <v>0</v>
      </c>
      <c r="BH643" s="240">
        <f>IF(N643="sníž. přenesená",J643,0)</f>
        <v>0</v>
      </c>
      <c r="BI643" s="240">
        <f>IF(N643="nulová",J643,0)</f>
        <v>0</v>
      </c>
      <c r="BJ643" s="18" t="s">
        <v>83</v>
      </c>
      <c r="BK643" s="240">
        <f>ROUND(I643*H643,2)</f>
        <v>0</v>
      </c>
      <c r="BL643" s="18" t="s">
        <v>237</v>
      </c>
      <c r="BM643" s="239" t="s">
        <v>1088</v>
      </c>
    </row>
    <row r="644" s="15" customFormat="1">
      <c r="A644" s="15"/>
      <c r="B644" s="264"/>
      <c r="C644" s="265"/>
      <c r="D644" s="243" t="s">
        <v>239</v>
      </c>
      <c r="E644" s="266" t="s">
        <v>1</v>
      </c>
      <c r="F644" s="267" t="s">
        <v>1089</v>
      </c>
      <c r="G644" s="265"/>
      <c r="H644" s="266" t="s">
        <v>1</v>
      </c>
      <c r="I644" s="268"/>
      <c r="J644" s="265"/>
      <c r="K644" s="265"/>
      <c r="L644" s="269"/>
      <c r="M644" s="270"/>
      <c r="N644" s="271"/>
      <c r="O644" s="271"/>
      <c r="P644" s="271"/>
      <c r="Q644" s="271"/>
      <c r="R644" s="271"/>
      <c r="S644" s="271"/>
      <c r="T644" s="272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73" t="s">
        <v>239</v>
      </c>
      <c r="AU644" s="273" t="s">
        <v>85</v>
      </c>
      <c r="AV644" s="15" t="s">
        <v>83</v>
      </c>
      <c r="AW644" s="15" t="s">
        <v>32</v>
      </c>
      <c r="AX644" s="15" t="s">
        <v>76</v>
      </c>
      <c r="AY644" s="273" t="s">
        <v>230</v>
      </c>
    </row>
    <row r="645" s="13" customFormat="1">
      <c r="A645" s="13"/>
      <c r="B645" s="241"/>
      <c r="C645" s="242"/>
      <c r="D645" s="243" t="s">
        <v>239</v>
      </c>
      <c r="E645" s="244" t="s">
        <v>1</v>
      </c>
      <c r="F645" s="245" t="s">
        <v>1090</v>
      </c>
      <c r="G645" s="242"/>
      <c r="H645" s="246">
        <v>59.284999999999997</v>
      </c>
      <c r="I645" s="247"/>
      <c r="J645" s="242"/>
      <c r="K645" s="242"/>
      <c r="L645" s="248"/>
      <c r="M645" s="249"/>
      <c r="N645" s="250"/>
      <c r="O645" s="250"/>
      <c r="P645" s="250"/>
      <c r="Q645" s="250"/>
      <c r="R645" s="250"/>
      <c r="S645" s="250"/>
      <c r="T645" s="25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2" t="s">
        <v>239</v>
      </c>
      <c r="AU645" s="252" t="s">
        <v>85</v>
      </c>
      <c r="AV645" s="13" t="s">
        <v>85</v>
      </c>
      <c r="AW645" s="13" t="s">
        <v>32</v>
      </c>
      <c r="AX645" s="13" t="s">
        <v>76</v>
      </c>
      <c r="AY645" s="252" t="s">
        <v>230</v>
      </c>
    </row>
    <row r="646" s="13" customFormat="1">
      <c r="A646" s="13"/>
      <c r="B646" s="241"/>
      <c r="C646" s="242"/>
      <c r="D646" s="243" t="s">
        <v>239</v>
      </c>
      <c r="E646" s="244" t="s">
        <v>1</v>
      </c>
      <c r="F646" s="245" t="s">
        <v>1091</v>
      </c>
      <c r="G646" s="242"/>
      <c r="H646" s="246">
        <v>41.097000000000001</v>
      </c>
      <c r="I646" s="247"/>
      <c r="J646" s="242"/>
      <c r="K646" s="242"/>
      <c r="L646" s="248"/>
      <c r="M646" s="249"/>
      <c r="N646" s="250"/>
      <c r="O646" s="250"/>
      <c r="P646" s="250"/>
      <c r="Q646" s="250"/>
      <c r="R646" s="250"/>
      <c r="S646" s="250"/>
      <c r="T646" s="25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2" t="s">
        <v>239</v>
      </c>
      <c r="AU646" s="252" t="s">
        <v>85</v>
      </c>
      <c r="AV646" s="13" t="s">
        <v>85</v>
      </c>
      <c r="AW646" s="13" t="s">
        <v>32</v>
      </c>
      <c r="AX646" s="13" t="s">
        <v>76</v>
      </c>
      <c r="AY646" s="252" t="s">
        <v>230</v>
      </c>
    </row>
    <row r="647" s="13" customFormat="1">
      <c r="A647" s="13"/>
      <c r="B647" s="241"/>
      <c r="C647" s="242"/>
      <c r="D647" s="243" t="s">
        <v>239</v>
      </c>
      <c r="E647" s="244" t="s">
        <v>1</v>
      </c>
      <c r="F647" s="245" t="s">
        <v>1092</v>
      </c>
      <c r="G647" s="242"/>
      <c r="H647" s="246">
        <v>43.595999999999997</v>
      </c>
      <c r="I647" s="247"/>
      <c r="J647" s="242"/>
      <c r="K647" s="242"/>
      <c r="L647" s="248"/>
      <c r="M647" s="249"/>
      <c r="N647" s="250"/>
      <c r="O647" s="250"/>
      <c r="P647" s="250"/>
      <c r="Q647" s="250"/>
      <c r="R647" s="250"/>
      <c r="S647" s="250"/>
      <c r="T647" s="25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2" t="s">
        <v>239</v>
      </c>
      <c r="AU647" s="252" t="s">
        <v>85</v>
      </c>
      <c r="AV647" s="13" t="s">
        <v>85</v>
      </c>
      <c r="AW647" s="13" t="s">
        <v>32</v>
      </c>
      <c r="AX647" s="13" t="s">
        <v>76</v>
      </c>
      <c r="AY647" s="252" t="s">
        <v>230</v>
      </c>
    </row>
    <row r="648" s="13" customFormat="1">
      <c r="A648" s="13"/>
      <c r="B648" s="241"/>
      <c r="C648" s="242"/>
      <c r="D648" s="243" t="s">
        <v>239</v>
      </c>
      <c r="E648" s="244" t="s">
        <v>1</v>
      </c>
      <c r="F648" s="245" t="s">
        <v>1093</v>
      </c>
      <c r="G648" s="242"/>
      <c r="H648" s="246">
        <v>39.118000000000002</v>
      </c>
      <c r="I648" s="247"/>
      <c r="J648" s="242"/>
      <c r="K648" s="242"/>
      <c r="L648" s="248"/>
      <c r="M648" s="249"/>
      <c r="N648" s="250"/>
      <c r="O648" s="250"/>
      <c r="P648" s="250"/>
      <c r="Q648" s="250"/>
      <c r="R648" s="250"/>
      <c r="S648" s="250"/>
      <c r="T648" s="25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2" t="s">
        <v>239</v>
      </c>
      <c r="AU648" s="252" t="s">
        <v>85</v>
      </c>
      <c r="AV648" s="13" t="s">
        <v>85</v>
      </c>
      <c r="AW648" s="13" t="s">
        <v>32</v>
      </c>
      <c r="AX648" s="13" t="s">
        <v>76</v>
      </c>
      <c r="AY648" s="252" t="s">
        <v>230</v>
      </c>
    </row>
    <row r="649" s="14" customFormat="1">
      <c r="A649" s="14"/>
      <c r="B649" s="253"/>
      <c r="C649" s="254"/>
      <c r="D649" s="243" t="s">
        <v>239</v>
      </c>
      <c r="E649" s="255" t="s">
        <v>1</v>
      </c>
      <c r="F649" s="256" t="s">
        <v>242</v>
      </c>
      <c r="G649" s="254"/>
      <c r="H649" s="257">
        <v>183.096</v>
      </c>
      <c r="I649" s="258"/>
      <c r="J649" s="254"/>
      <c r="K649" s="254"/>
      <c r="L649" s="259"/>
      <c r="M649" s="260"/>
      <c r="N649" s="261"/>
      <c r="O649" s="261"/>
      <c r="P649" s="261"/>
      <c r="Q649" s="261"/>
      <c r="R649" s="261"/>
      <c r="S649" s="261"/>
      <c r="T649" s="26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3" t="s">
        <v>239</v>
      </c>
      <c r="AU649" s="263" t="s">
        <v>85</v>
      </c>
      <c r="AV649" s="14" t="s">
        <v>237</v>
      </c>
      <c r="AW649" s="14" t="s">
        <v>32</v>
      </c>
      <c r="AX649" s="14" t="s">
        <v>83</v>
      </c>
      <c r="AY649" s="263" t="s">
        <v>230</v>
      </c>
    </row>
    <row r="650" s="2" customFormat="1" ht="24.15" customHeight="1">
      <c r="A650" s="39"/>
      <c r="B650" s="40"/>
      <c r="C650" s="228" t="s">
        <v>1094</v>
      </c>
      <c r="D650" s="228" t="s">
        <v>232</v>
      </c>
      <c r="E650" s="229" t="s">
        <v>1095</v>
      </c>
      <c r="F650" s="230" t="s">
        <v>1096</v>
      </c>
      <c r="G650" s="231" t="s">
        <v>305</v>
      </c>
      <c r="H650" s="232">
        <v>366.45400000000001</v>
      </c>
      <c r="I650" s="233"/>
      <c r="J650" s="234">
        <f>ROUND(I650*H650,2)</f>
        <v>0</v>
      </c>
      <c r="K650" s="230" t="s">
        <v>236</v>
      </c>
      <c r="L650" s="45"/>
      <c r="M650" s="235" t="s">
        <v>1</v>
      </c>
      <c r="N650" s="236" t="s">
        <v>41</v>
      </c>
      <c r="O650" s="92"/>
      <c r="P650" s="237">
        <f>O650*H650</f>
        <v>0</v>
      </c>
      <c r="Q650" s="237">
        <v>0</v>
      </c>
      <c r="R650" s="237">
        <f>Q650*H650</f>
        <v>0</v>
      </c>
      <c r="S650" s="237">
        <v>0.26100000000000001</v>
      </c>
      <c r="T650" s="238">
        <f>S650*H650</f>
        <v>95.644494000000009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39" t="s">
        <v>237</v>
      </c>
      <c r="AT650" s="239" t="s">
        <v>232</v>
      </c>
      <c r="AU650" s="239" t="s">
        <v>85</v>
      </c>
      <c r="AY650" s="18" t="s">
        <v>230</v>
      </c>
      <c r="BE650" s="240">
        <f>IF(N650="základní",J650,0)</f>
        <v>0</v>
      </c>
      <c r="BF650" s="240">
        <f>IF(N650="snížená",J650,0)</f>
        <v>0</v>
      </c>
      <c r="BG650" s="240">
        <f>IF(N650="zákl. přenesená",J650,0)</f>
        <v>0</v>
      </c>
      <c r="BH650" s="240">
        <f>IF(N650="sníž. přenesená",J650,0)</f>
        <v>0</v>
      </c>
      <c r="BI650" s="240">
        <f>IF(N650="nulová",J650,0)</f>
        <v>0</v>
      </c>
      <c r="BJ650" s="18" t="s">
        <v>83</v>
      </c>
      <c r="BK650" s="240">
        <f>ROUND(I650*H650,2)</f>
        <v>0</v>
      </c>
      <c r="BL650" s="18" t="s">
        <v>237</v>
      </c>
      <c r="BM650" s="239" t="s">
        <v>1097</v>
      </c>
    </row>
    <row r="651" s="15" customFormat="1">
      <c r="A651" s="15"/>
      <c r="B651" s="264"/>
      <c r="C651" s="265"/>
      <c r="D651" s="243" t="s">
        <v>239</v>
      </c>
      <c r="E651" s="266" t="s">
        <v>1</v>
      </c>
      <c r="F651" s="267" t="s">
        <v>1089</v>
      </c>
      <c r="G651" s="265"/>
      <c r="H651" s="266" t="s">
        <v>1</v>
      </c>
      <c r="I651" s="268"/>
      <c r="J651" s="265"/>
      <c r="K651" s="265"/>
      <c r="L651" s="269"/>
      <c r="M651" s="270"/>
      <c r="N651" s="271"/>
      <c r="O651" s="271"/>
      <c r="P651" s="271"/>
      <c r="Q651" s="271"/>
      <c r="R651" s="271"/>
      <c r="S651" s="271"/>
      <c r="T651" s="272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73" t="s">
        <v>239</v>
      </c>
      <c r="AU651" s="273" t="s">
        <v>85</v>
      </c>
      <c r="AV651" s="15" t="s">
        <v>83</v>
      </c>
      <c r="AW651" s="15" t="s">
        <v>32</v>
      </c>
      <c r="AX651" s="15" t="s">
        <v>76</v>
      </c>
      <c r="AY651" s="273" t="s">
        <v>230</v>
      </c>
    </row>
    <row r="652" s="13" customFormat="1">
      <c r="A652" s="13"/>
      <c r="B652" s="241"/>
      <c r="C652" s="242"/>
      <c r="D652" s="243" t="s">
        <v>239</v>
      </c>
      <c r="E652" s="244" t="s">
        <v>1</v>
      </c>
      <c r="F652" s="245" t="s">
        <v>1098</v>
      </c>
      <c r="G652" s="242"/>
      <c r="H652" s="246">
        <v>49.494999999999997</v>
      </c>
      <c r="I652" s="247"/>
      <c r="J652" s="242"/>
      <c r="K652" s="242"/>
      <c r="L652" s="248"/>
      <c r="M652" s="249"/>
      <c r="N652" s="250"/>
      <c r="O652" s="250"/>
      <c r="P652" s="250"/>
      <c r="Q652" s="250"/>
      <c r="R652" s="250"/>
      <c r="S652" s="250"/>
      <c r="T652" s="251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2" t="s">
        <v>239</v>
      </c>
      <c r="AU652" s="252" t="s">
        <v>85</v>
      </c>
      <c r="AV652" s="13" t="s">
        <v>85</v>
      </c>
      <c r="AW652" s="13" t="s">
        <v>32</v>
      </c>
      <c r="AX652" s="13" t="s">
        <v>76</v>
      </c>
      <c r="AY652" s="252" t="s">
        <v>230</v>
      </c>
    </row>
    <row r="653" s="13" customFormat="1">
      <c r="A653" s="13"/>
      <c r="B653" s="241"/>
      <c r="C653" s="242"/>
      <c r="D653" s="243" t="s">
        <v>239</v>
      </c>
      <c r="E653" s="244" t="s">
        <v>1</v>
      </c>
      <c r="F653" s="245" t="s">
        <v>1099</v>
      </c>
      <c r="G653" s="242"/>
      <c r="H653" s="246">
        <v>95.872</v>
      </c>
      <c r="I653" s="247"/>
      <c r="J653" s="242"/>
      <c r="K653" s="242"/>
      <c r="L653" s="248"/>
      <c r="M653" s="249"/>
      <c r="N653" s="250"/>
      <c r="O653" s="250"/>
      <c r="P653" s="250"/>
      <c r="Q653" s="250"/>
      <c r="R653" s="250"/>
      <c r="S653" s="250"/>
      <c r="T653" s="25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2" t="s">
        <v>239</v>
      </c>
      <c r="AU653" s="252" t="s">
        <v>85</v>
      </c>
      <c r="AV653" s="13" t="s">
        <v>85</v>
      </c>
      <c r="AW653" s="13" t="s">
        <v>32</v>
      </c>
      <c r="AX653" s="13" t="s">
        <v>76</v>
      </c>
      <c r="AY653" s="252" t="s">
        <v>230</v>
      </c>
    </row>
    <row r="654" s="13" customFormat="1">
      <c r="A654" s="13"/>
      <c r="B654" s="241"/>
      <c r="C654" s="242"/>
      <c r="D654" s="243" t="s">
        <v>239</v>
      </c>
      <c r="E654" s="244" t="s">
        <v>1</v>
      </c>
      <c r="F654" s="245" t="s">
        <v>1100</v>
      </c>
      <c r="G654" s="242"/>
      <c r="H654" s="246">
        <v>116.235</v>
      </c>
      <c r="I654" s="247"/>
      <c r="J654" s="242"/>
      <c r="K654" s="242"/>
      <c r="L654" s="248"/>
      <c r="M654" s="249"/>
      <c r="N654" s="250"/>
      <c r="O654" s="250"/>
      <c r="P654" s="250"/>
      <c r="Q654" s="250"/>
      <c r="R654" s="250"/>
      <c r="S654" s="250"/>
      <c r="T654" s="25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2" t="s">
        <v>239</v>
      </c>
      <c r="AU654" s="252" t="s">
        <v>85</v>
      </c>
      <c r="AV654" s="13" t="s">
        <v>85</v>
      </c>
      <c r="AW654" s="13" t="s">
        <v>32</v>
      </c>
      <c r="AX654" s="13" t="s">
        <v>76</v>
      </c>
      <c r="AY654" s="252" t="s">
        <v>230</v>
      </c>
    </row>
    <row r="655" s="13" customFormat="1">
      <c r="A655" s="13"/>
      <c r="B655" s="241"/>
      <c r="C655" s="242"/>
      <c r="D655" s="243" t="s">
        <v>239</v>
      </c>
      <c r="E655" s="244" t="s">
        <v>1</v>
      </c>
      <c r="F655" s="245" t="s">
        <v>1101</v>
      </c>
      <c r="G655" s="242"/>
      <c r="H655" s="246">
        <v>104.852</v>
      </c>
      <c r="I655" s="247"/>
      <c r="J655" s="242"/>
      <c r="K655" s="242"/>
      <c r="L655" s="248"/>
      <c r="M655" s="249"/>
      <c r="N655" s="250"/>
      <c r="O655" s="250"/>
      <c r="P655" s="250"/>
      <c r="Q655" s="250"/>
      <c r="R655" s="250"/>
      <c r="S655" s="250"/>
      <c r="T655" s="251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2" t="s">
        <v>239</v>
      </c>
      <c r="AU655" s="252" t="s">
        <v>85</v>
      </c>
      <c r="AV655" s="13" t="s">
        <v>85</v>
      </c>
      <c r="AW655" s="13" t="s">
        <v>32</v>
      </c>
      <c r="AX655" s="13" t="s">
        <v>76</v>
      </c>
      <c r="AY655" s="252" t="s">
        <v>230</v>
      </c>
    </row>
    <row r="656" s="14" customFormat="1">
      <c r="A656" s="14"/>
      <c r="B656" s="253"/>
      <c r="C656" s="254"/>
      <c r="D656" s="243" t="s">
        <v>239</v>
      </c>
      <c r="E656" s="255" t="s">
        <v>1</v>
      </c>
      <c r="F656" s="256" t="s">
        <v>242</v>
      </c>
      <c r="G656" s="254"/>
      <c r="H656" s="257">
        <v>366.45400000000001</v>
      </c>
      <c r="I656" s="258"/>
      <c r="J656" s="254"/>
      <c r="K656" s="254"/>
      <c r="L656" s="259"/>
      <c r="M656" s="260"/>
      <c r="N656" s="261"/>
      <c r="O656" s="261"/>
      <c r="P656" s="261"/>
      <c r="Q656" s="261"/>
      <c r="R656" s="261"/>
      <c r="S656" s="261"/>
      <c r="T656" s="262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3" t="s">
        <v>239</v>
      </c>
      <c r="AU656" s="263" t="s">
        <v>85</v>
      </c>
      <c r="AV656" s="14" t="s">
        <v>237</v>
      </c>
      <c r="AW656" s="14" t="s">
        <v>32</v>
      </c>
      <c r="AX656" s="14" t="s">
        <v>83</v>
      </c>
      <c r="AY656" s="263" t="s">
        <v>230</v>
      </c>
    </row>
    <row r="657" s="2" customFormat="1" ht="24.15" customHeight="1">
      <c r="A657" s="39"/>
      <c r="B657" s="40"/>
      <c r="C657" s="228" t="s">
        <v>1102</v>
      </c>
      <c r="D657" s="228" t="s">
        <v>232</v>
      </c>
      <c r="E657" s="229" t="s">
        <v>1103</v>
      </c>
      <c r="F657" s="230" t="s">
        <v>1104</v>
      </c>
      <c r="G657" s="231" t="s">
        <v>235</v>
      </c>
      <c r="H657" s="232">
        <v>2.448</v>
      </c>
      <c r="I657" s="233"/>
      <c r="J657" s="234">
        <f>ROUND(I657*H657,2)</f>
        <v>0</v>
      </c>
      <c r="K657" s="230" t="s">
        <v>236</v>
      </c>
      <c r="L657" s="45"/>
      <c r="M657" s="235" t="s">
        <v>1</v>
      </c>
      <c r="N657" s="236" t="s">
        <v>41</v>
      </c>
      <c r="O657" s="92"/>
      <c r="P657" s="237">
        <f>O657*H657</f>
        <v>0</v>
      </c>
      <c r="Q657" s="237">
        <v>0</v>
      </c>
      <c r="R657" s="237">
        <f>Q657*H657</f>
        <v>0</v>
      </c>
      <c r="S657" s="237">
        <v>1.8</v>
      </c>
      <c r="T657" s="238">
        <f>S657*H657</f>
        <v>4.4063999999999997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39" t="s">
        <v>237</v>
      </c>
      <c r="AT657" s="239" t="s">
        <v>232</v>
      </c>
      <c r="AU657" s="239" t="s">
        <v>85</v>
      </c>
      <c r="AY657" s="18" t="s">
        <v>230</v>
      </c>
      <c r="BE657" s="240">
        <f>IF(N657="základní",J657,0)</f>
        <v>0</v>
      </c>
      <c r="BF657" s="240">
        <f>IF(N657="snížená",J657,0)</f>
        <v>0</v>
      </c>
      <c r="BG657" s="240">
        <f>IF(N657="zákl. přenesená",J657,0)</f>
        <v>0</v>
      </c>
      <c r="BH657" s="240">
        <f>IF(N657="sníž. přenesená",J657,0)</f>
        <v>0</v>
      </c>
      <c r="BI657" s="240">
        <f>IF(N657="nulová",J657,0)</f>
        <v>0</v>
      </c>
      <c r="BJ657" s="18" t="s">
        <v>83</v>
      </c>
      <c r="BK657" s="240">
        <f>ROUND(I657*H657,2)</f>
        <v>0</v>
      </c>
      <c r="BL657" s="18" t="s">
        <v>237</v>
      </c>
      <c r="BM657" s="239" t="s">
        <v>1105</v>
      </c>
    </row>
    <row r="658" s="13" customFormat="1">
      <c r="A658" s="13"/>
      <c r="B658" s="241"/>
      <c r="C658" s="242"/>
      <c r="D658" s="243" t="s">
        <v>239</v>
      </c>
      <c r="E658" s="244" t="s">
        <v>1</v>
      </c>
      <c r="F658" s="245" t="s">
        <v>1106</v>
      </c>
      <c r="G658" s="242"/>
      <c r="H658" s="246">
        <v>2.448</v>
      </c>
      <c r="I658" s="247"/>
      <c r="J658" s="242"/>
      <c r="K658" s="242"/>
      <c r="L658" s="248"/>
      <c r="M658" s="249"/>
      <c r="N658" s="250"/>
      <c r="O658" s="250"/>
      <c r="P658" s="250"/>
      <c r="Q658" s="250"/>
      <c r="R658" s="250"/>
      <c r="S658" s="250"/>
      <c r="T658" s="25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52" t="s">
        <v>239</v>
      </c>
      <c r="AU658" s="252" t="s">
        <v>85</v>
      </c>
      <c r="AV658" s="13" t="s">
        <v>85</v>
      </c>
      <c r="AW658" s="13" t="s">
        <v>32</v>
      </c>
      <c r="AX658" s="13" t="s">
        <v>83</v>
      </c>
      <c r="AY658" s="252" t="s">
        <v>230</v>
      </c>
    </row>
    <row r="659" s="2" customFormat="1" ht="33" customHeight="1">
      <c r="A659" s="39"/>
      <c r="B659" s="40"/>
      <c r="C659" s="228" t="s">
        <v>1107</v>
      </c>
      <c r="D659" s="228" t="s">
        <v>232</v>
      </c>
      <c r="E659" s="229" t="s">
        <v>1108</v>
      </c>
      <c r="F659" s="230" t="s">
        <v>1109</v>
      </c>
      <c r="G659" s="231" t="s">
        <v>235</v>
      </c>
      <c r="H659" s="232">
        <v>20.594000000000001</v>
      </c>
      <c r="I659" s="233"/>
      <c r="J659" s="234">
        <f>ROUND(I659*H659,2)</f>
        <v>0</v>
      </c>
      <c r="K659" s="230" t="s">
        <v>236</v>
      </c>
      <c r="L659" s="45"/>
      <c r="M659" s="235" t="s">
        <v>1</v>
      </c>
      <c r="N659" s="236" t="s">
        <v>41</v>
      </c>
      <c r="O659" s="92"/>
      <c r="P659" s="237">
        <f>O659*H659</f>
        <v>0</v>
      </c>
      <c r="Q659" s="237">
        <v>0</v>
      </c>
      <c r="R659" s="237">
        <f>Q659*H659</f>
        <v>0</v>
      </c>
      <c r="S659" s="237">
        <v>1.5940000000000001</v>
      </c>
      <c r="T659" s="238">
        <f>S659*H659</f>
        <v>32.826836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39" t="s">
        <v>237</v>
      </c>
      <c r="AT659" s="239" t="s">
        <v>232</v>
      </c>
      <c r="AU659" s="239" t="s">
        <v>85</v>
      </c>
      <c r="AY659" s="18" t="s">
        <v>230</v>
      </c>
      <c r="BE659" s="240">
        <f>IF(N659="základní",J659,0)</f>
        <v>0</v>
      </c>
      <c r="BF659" s="240">
        <f>IF(N659="snížená",J659,0)</f>
        <v>0</v>
      </c>
      <c r="BG659" s="240">
        <f>IF(N659="zákl. přenesená",J659,0)</f>
        <v>0</v>
      </c>
      <c r="BH659" s="240">
        <f>IF(N659="sníž. přenesená",J659,0)</f>
        <v>0</v>
      </c>
      <c r="BI659" s="240">
        <f>IF(N659="nulová",J659,0)</f>
        <v>0</v>
      </c>
      <c r="BJ659" s="18" t="s">
        <v>83</v>
      </c>
      <c r="BK659" s="240">
        <f>ROUND(I659*H659,2)</f>
        <v>0</v>
      </c>
      <c r="BL659" s="18" t="s">
        <v>237</v>
      </c>
      <c r="BM659" s="239" t="s">
        <v>1110</v>
      </c>
    </row>
    <row r="660" s="13" customFormat="1">
      <c r="A660" s="13"/>
      <c r="B660" s="241"/>
      <c r="C660" s="242"/>
      <c r="D660" s="243" t="s">
        <v>239</v>
      </c>
      <c r="E660" s="244" t="s">
        <v>1</v>
      </c>
      <c r="F660" s="245" t="s">
        <v>1111</v>
      </c>
      <c r="G660" s="242"/>
      <c r="H660" s="246">
        <v>20.594000000000001</v>
      </c>
      <c r="I660" s="247"/>
      <c r="J660" s="242"/>
      <c r="K660" s="242"/>
      <c r="L660" s="248"/>
      <c r="M660" s="249"/>
      <c r="N660" s="250"/>
      <c r="O660" s="250"/>
      <c r="P660" s="250"/>
      <c r="Q660" s="250"/>
      <c r="R660" s="250"/>
      <c r="S660" s="250"/>
      <c r="T660" s="25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52" t="s">
        <v>239</v>
      </c>
      <c r="AU660" s="252" t="s">
        <v>85</v>
      </c>
      <c r="AV660" s="13" t="s">
        <v>85</v>
      </c>
      <c r="AW660" s="13" t="s">
        <v>32</v>
      </c>
      <c r="AX660" s="13" t="s">
        <v>83</v>
      </c>
      <c r="AY660" s="252" t="s">
        <v>230</v>
      </c>
    </row>
    <row r="661" s="2" customFormat="1" ht="24.15" customHeight="1">
      <c r="A661" s="39"/>
      <c r="B661" s="40"/>
      <c r="C661" s="228" t="s">
        <v>1112</v>
      </c>
      <c r="D661" s="228" t="s">
        <v>232</v>
      </c>
      <c r="E661" s="229" t="s">
        <v>1113</v>
      </c>
      <c r="F661" s="230" t="s">
        <v>1114</v>
      </c>
      <c r="G661" s="231" t="s">
        <v>235</v>
      </c>
      <c r="H661" s="232">
        <v>3.294</v>
      </c>
      <c r="I661" s="233"/>
      <c r="J661" s="234">
        <f>ROUND(I661*H661,2)</f>
        <v>0</v>
      </c>
      <c r="K661" s="230" t="s">
        <v>236</v>
      </c>
      <c r="L661" s="45"/>
      <c r="M661" s="235" t="s">
        <v>1</v>
      </c>
      <c r="N661" s="236" t="s">
        <v>41</v>
      </c>
      <c r="O661" s="92"/>
      <c r="P661" s="237">
        <f>O661*H661</f>
        <v>0</v>
      </c>
      <c r="Q661" s="237">
        <v>0</v>
      </c>
      <c r="R661" s="237">
        <f>Q661*H661</f>
        <v>0</v>
      </c>
      <c r="S661" s="237">
        <v>2.2000000000000002</v>
      </c>
      <c r="T661" s="238">
        <f>S661*H661</f>
        <v>7.2468000000000004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9" t="s">
        <v>237</v>
      </c>
      <c r="AT661" s="239" t="s">
        <v>232</v>
      </c>
      <c r="AU661" s="239" t="s">
        <v>85</v>
      </c>
      <c r="AY661" s="18" t="s">
        <v>230</v>
      </c>
      <c r="BE661" s="240">
        <f>IF(N661="základní",J661,0)</f>
        <v>0</v>
      </c>
      <c r="BF661" s="240">
        <f>IF(N661="snížená",J661,0)</f>
        <v>0</v>
      </c>
      <c r="BG661" s="240">
        <f>IF(N661="zákl. přenesená",J661,0)</f>
        <v>0</v>
      </c>
      <c r="BH661" s="240">
        <f>IF(N661="sníž. přenesená",J661,0)</f>
        <v>0</v>
      </c>
      <c r="BI661" s="240">
        <f>IF(N661="nulová",J661,0)</f>
        <v>0</v>
      </c>
      <c r="BJ661" s="18" t="s">
        <v>83</v>
      </c>
      <c r="BK661" s="240">
        <f>ROUND(I661*H661,2)</f>
        <v>0</v>
      </c>
      <c r="BL661" s="18" t="s">
        <v>237</v>
      </c>
      <c r="BM661" s="239" t="s">
        <v>1115</v>
      </c>
    </row>
    <row r="662" s="13" customFormat="1">
      <c r="A662" s="13"/>
      <c r="B662" s="241"/>
      <c r="C662" s="242"/>
      <c r="D662" s="243" t="s">
        <v>239</v>
      </c>
      <c r="E662" s="244" t="s">
        <v>1</v>
      </c>
      <c r="F662" s="245" t="s">
        <v>1116</v>
      </c>
      <c r="G662" s="242"/>
      <c r="H662" s="246">
        <v>3.294</v>
      </c>
      <c r="I662" s="247"/>
      <c r="J662" s="242"/>
      <c r="K662" s="242"/>
      <c r="L662" s="248"/>
      <c r="M662" s="249"/>
      <c r="N662" s="250"/>
      <c r="O662" s="250"/>
      <c r="P662" s="250"/>
      <c r="Q662" s="250"/>
      <c r="R662" s="250"/>
      <c r="S662" s="250"/>
      <c r="T662" s="25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2" t="s">
        <v>239</v>
      </c>
      <c r="AU662" s="252" t="s">
        <v>85</v>
      </c>
      <c r="AV662" s="13" t="s">
        <v>85</v>
      </c>
      <c r="AW662" s="13" t="s">
        <v>32</v>
      </c>
      <c r="AX662" s="13" t="s">
        <v>83</v>
      </c>
      <c r="AY662" s="252" t="s">
        <v>230</v>
      </c>
    </row>
    <row r="663" s="2" customFormat="1" ht="16.5" customHeight="1">
      <c r="A663" s="39"/>
      <c r="B663" s="40"/>
      <c r="C663" s="228" t="s">
        <v>1117</v>
      </c>
      <c r="D663" s="228" t="s">
        <v>232</v>
      </c>
      <c r="E663" s="229" t="s">
        <v>1118</v>
      </c>
      <c r="F663" s="230" t="s">
        <v>1119</v>
      </c>
      <c r="G663" s="231" t="s">
        <v>235</v>
      </c>
      <c r="H663" s="232">
        <v>0.93999999999999995</v>
      </c>
      <c r="I663" s="233"/>
      <c r="J663" s="234">
        <f>ROUND(I663*H663,2)</f>
        <v>0</v>
      </c>
      <c r="K663" s="230" t="s">
        <v>236</v>
      </c>
      <c r="L663" s="45"/>
      <c r="M663" s="235" t="s">
        <v>1</v>
      </c>
      <c r="N663" s="236" t="s">
        <v>41</v>
      </c>
      <c r="O663" s="92"/>
      <c r="P663" s="237">
        <f>O663*H663</f>
        <v>0</v>
      </c>
      <c r="Q663" s="237">
        <v>0</v>
      </c>
      <c r="R663" s="237">
        <f>Q663*H663</f>
        <v>0</v>
      </c>
      <c r="S663" s="237">
        <v>2.3999999999999999</v>
      </c>
      <c r="T663" s="238">
        <f>S663*H663</f>
        <v>2.2559999999999998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9" t="s">
        <v>237</v>
      </c>
      <c r="AT663" s="239" t="s">
        <v>232</v>
      </c>
      <c r="AU663" s="239" t="s">
        <v>85</v>
      </c>
      <c r="AY663" s="18" t="s">
        <v>230</v>
      </c>
      <c r="BE663" s="240">
        <f>IF(N663="základní",J663,0)</f>
        <v>0</v>
      </c>
      <c r="BF663" s="240">
        <f>IF(N663="snížená",J663,0)</f>
        <v>0</v>
      </c>
      <c r="BG663" s="240">
        <f>IF(N663="zákl. přenesená",J663,0)</f>
        <v>0</v>
      </c>
      <c r="BH663" s="240">
        <f>IF(N663="sníž. přenesená",J663,0)</f>
        <v>0</v>
      </c>
      <c r="BI663" s="240">
        <f>IF(N663="nulová",J663,0)</f>
        <v>0</v>
      </c>
      <c r="BJ663" s="18" t="s">
        <v>83</v>
      </c>
      <c r="BK663" s="240">
        <f>ROUND(I663*H663,2)</f>
        <v>0</v>
      </c>
      <c r="BL663" s="18" t="s">
        <v>237</v>
      </c>
      <c r="BM663" s="239" t="s">
        <v>1120</v>
      </c>
    </row>
    <row r="664" s="13" customFormat="1">
      <c r="A664" s="13"/>
      <c r="B664" s="241"/>
      <c r="C664" s="242"/>
      <c r="D664" s="243" t="s">
        <v>239</v>
      </c>
      <c r="E664" s="244" t="s">
        <v>1</v>
      </c>
      <c r="F664" s="245" t="s">
        <v>1121</v>
      </c>
      <c r="G664" s="242"/>
      <c r="H664" s="246">
        <v>0.93999999999999995</v>
      </c>
      <c r="I664" s="247"/>
      <c r="J664" s="242"/>
      <c r="K664" s="242"/>
      <c r="L664" s="248"/>
      <c r="M664" s="249"/>
      <c r="N664" s="250"/>
      <c r="O664" s="250"/>
      <c r="P664" s="250"/>
      <c r="Q664" s="250"/>
      <c r="R664" s="250"/>
      <c r="S664" s="250"/>
      <c r="T664" s="25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2" t="s">
        <v>239</v>
      </c>
      <c r="AU664" s="252" t="s">
        <v>85</v>
      </c>
      <c r="AV664" s="13" t="s">
        <v>85</v>
      </c>
      <c r="AW664" s="13" t="s">
        <v>32</v>
      </c>
      <c r="AX664" s="13" t="s">
        <v>83</v>
      </c>
      <c r="AY664" s="252" t="s">
        <v>230</v>
      </c>
    </row>
    <row r="665" s="2" customFormat="1" ht="21.75" customHeight="1">
      <c r="A665" s="39"/>
      <c r="B665" s="40"/>
      <c r="C665" s="228" t="s">
        <v>1122</v>
      </c>
      <c r="D665" s="228" t="s">
        <v>232</v>
      </c>
      <c r="E665" s="229" t="s">
        <v>1123</v>
      </c>
      <c r="F665" s="230" t="s">
        <v>1124</v>
      </c>
      <c r="G665" s="231" t="s">
        <v>235</v>
      </c>
      <c r="H665" s="232">
        <v>4.2300000000000004</v>
      </c>
      <c r="I665" s="233"/>
      <c r="J665" s="234">
        <f>ROUND(I665*H665,2)</f>
        <v>0</v>
      </c>
      <c r="K665" s="230" t="s">
        <v>236</v>
      </c>
      <c r="L665" s="45"/>
      <c r="M665" s="235" t="s">
        <v>1</v>
      </c>
      <c r="N665" s="236" t="s">
        <v>41</v>
      </c>
      <c r="O665" s="92"/>
      <c r="P665" s="237">
        <f>O665*H665</f>
        <v>0</v>
      </c>
      <c r="Q665" s="237">
        <v>0</v>
      </c>
      <c r="R665" s="237">
        <f>Q665*H665</f>
        <v>0</v>
      </c>
      <c r="S665" s="237">
        <v>2.3999999999999999</v>
      </c>
      <c r="T665" s="238">
        <f>S665*H665</f>
        <v>10.152000000000001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9" t="s">
        <v>237</v>
      </c>
      <c r="AT665" s="239" t="s">
        <v>232</v>
      </c>
      <c r="AU665" s="239" t="s">
        <v>85</v>
      </c>
      <c r="AY665" s="18" t="s">
        <v>230</v>
      </c>
      <c r="BE665" s="240">
        <f>IF(N665="základní",J665,0)</f>
        <v>0</v>
      </c>
      <c r="BF665" s="240">
        <f>IF(N665="snížená",J665,0)</f>
        <v>0</v>
      </c>
      <c r="BG665" s="240">
        <f>IF(N665="zákl. přenesená",J665,0)</f>
        <v>0</v>
      </c>
      <c r="BH665" s="240">
        <f>IF(N665="sníž. přenesená",J665,0)</f>
        <v>0</v>
      </c>
      <c r="BI665" s="240">
        <f>IF(N665="nulová",J665,0)</f>
        <v>0</v>
      </c>
      <c r="BJ665" s="18" t="s">
        <v>83</v>
      </c>
      <c r="BK665" s="240">
        <f>ROUND(I665*H665,2)</f>
        <v>0</v>
      </c>
      <c r="BL665" s="18" t="s">
        <v>237</v>
      </c>
      <c r="BM665" s="239" t="s">
        <v>1125</v>
      </c>
    </row>
    <row r="666" s="13" customFormat="1">
      <c r="A666" s="13"/>
      <c r="B666" s="241"/>
      <c r="C666" s="242"/>
      <c r="D666" s="243" t="s">
        <v>239</v>
      </c>
      <c r="E666" s="244" t="s">
        <v>1</v>
      </c>
      <c r="F666" s="245" t="s">
        <v>1126</v>
      </c>
      <c r="G666" s="242"/>
      <c r="H666" s="246">
        <v>4.2300000000000004</v>
      </c>
      <c r="I666" s="247"/>
      <c r="J666" s="242"/>
      <c r="K666" s="242"/>
      <c r="L666" s="248"/>
      <c r="M666" s="249"/>
      <c r="N666" s="250"/>
      <c r="O666" s="250"/>
      <c r="P666" s="250"/>
      <c r="Q666" s="250"/>
      <c r="R666" s="250"/>
      <c r="S666" s="250"/>
      <c r="T666" s="25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2" t="s">
        <v>239</v>
      </c>
      <c r="AU666" s="252" t="s">
        <v>85</v>
      </c>
      <c r="AV666" s="13" t="s">
        <v>85</v>
      </c>
      <c r="AW666" s="13" t="s">
        <v>32</v>
      </c>
      <c r="AX666" s="13" t="s">
        <v>83</v>
      </c>
      <c r="AY666" s="252" t="s">
        <v>230</v>
      </c>
    </row>
    <row r="667" s="2" customFormat="1" ht="24.15" customHeight="1">
      <c r="A667" s="39"/>
      <c r="B667" s="40"/>
      <c r="C667" s="228" t="s">
        <v>1127</v>
      </c>
      <c r="D667" s="228" t="s">
        <v>232</v>
      </c>
      <c r="E667" s="229" t="s">
        <v>1128</v>
      </c>
      <c r="F667" s="230" t="s">
        <v>1129</v>
      </c>
      <c r="G667" s="231" t="s">
        <v>235</v>
      </c>
      <c r="H667" s="232">
        <v>1.631</v>
      </c>
      <c r="I667" s="233"/>
      <c r="J667" s="234">
        <f>ROUND(I667*H667,2)</f>
        <v>0</v>
      </c>
      <c r="K667" s="230" t="s">
        <v>236</v>
      </c>
      <c r="L667" s="45"/>
      <c r="M667" s="235" t="s">
        <v>1</v>
      </c>
      <c r="N667" s="236" t="s">
        <v>41</v>
      </c>
      <c r="O667" s="92"/>
      <c r="P667" s="237">
        <f>O667*H667</f>
        <v>0</v>
      </c>
      <c r="Q667" s="237">
        <v>0</v>
      </c>
      <c r="R667" s="237">
        <f>Q667*H667</f>
        <v>0</v>
      </c>
      <c r="S667" s="237">
        <v>2.3999999999999999</v>
      </c>
      <c r="T667" s="238">
        <f>S667*H667</f>
        <v>3.9143999999999997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9" t="s">
        <v>237</v>
      </c>
      <c r="AT667" s="239" t="s">
        <v>232</v>
      </c>
      <c r="AU667" s="239" t="s">
        <v>85</v>
      </c>
      <c r="AY667" s="18" t="s">
        <v>230</v>
      </c>
      <c r="BE667" s="240">
        <f>IF(N667="základní",J667,0)</f>
        <v>0</v>
      </c>
      <c r="BF667" s="240">
        <f>IF(N667="snížená",J667,0)</f>
        <v>0</v>
      </c>
      <c r="BG667" s="240">
        <f>IF(N667="zákl. přenesená",J667,0)</f>
        <v>0</v>
      </c>
      <c r="BH667" s="240">
        <f>IF(N667="sníž. přenesená",J667,0)</f>
        <v>0</v>
      </c>
      <c r="BI667" s="240">
        <f>IF(N667="nulová",J667,0)</f>
        <v>0</v>
      </c>
      <c r="BJ667" s="18" t="s">
        <v>83</v>
      </c>
      <c r="BK667" s="240">
        <f>ROUND(I667*H667,2)</f>
        <v>0</v>
      </c>
      <c r="BL667" s="18" t="s">
        <v>237</v>
      </c>
      <c r="BM667" s="239" t="s">
        <v>1130</v>
      </c>
    </row>
    <row r="668" s="13" customFormat="1">
      <c r="A668" s="13"/>
      <c r="B668" s="241"/>
      <c r="C668" s="242"/>
      <c r="D668" s="243" t="s">
        <v>239</v>
      </c>
      <c r="E668" s="244" t="s">
        <v>1</v>
      </c>
      <c r="F668" s="245" t="s">
        <v>1131</v>
      </c>
      <c r="G668" s="242"/>
      <c r="H668" s="246">
        <v>1.631</v>
      </c>
      <c r="I668" s="247"/>
      <c r="J668" s="242"/>
      <c r="K668" s="242"/>
      <c r="L668" s="248"/>
      <c r="M668" s="249"/>
      <c r="N668" s="250"/>
      <c r="O668" s="250"/>
      <c r="P668" s="250"/>
      <c r="Q668" s="250"/>
      <c r="R668" s="250"/>
      <c r="S668" s="250"/>
      <c r="T668" s="25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2" t="s">
        <v>239</v>
      </c>
      <c r="AU668" s="252" t="s">
        <v>85</v>
      </c>
      <c r="AV668" s="13" t="s">
        <v>85</v>
      </c>
      <c r="AW668" s="13" t="s">
        <v>32</v>
      </c>
      <c r="AX668" s="13" t="s">
        <v>83</v>
      </c>
      <c r="AY668" s="252" t="s">
        <v>230</v>
      </c>
    </row>
    <row r="669" s="2" customFormat="1" ht="24.15" customHeight="1">
      <c r="A669" s="39"/>
      <c r="B669" s="40"/>
      <c r="C669" s="228" t="s">
        <v>1132</v>
      </c>
      <c r="D669" s="228" t="s">
        <v>232</v>
      </c>
      <c r="E669" s="229" t="s">
        <v>1133</v>
      </c>
      <c r="F669" s="230" t="s">
        <v>1134</v>
      </c>
      <c r="G669" s="231" t="s">
        <v>235</v>
      </c>
      <c r="H669" s="232">
        <v>22.100000000000001</v>
      </c>
      <c r="I669" s="233"/>
      <c r="J669" s="234">
        <f>ROUND(I669*H669,2)</f>
        <v>0</v>
      </c>
      <c r="K669" s="230" t="s">
        <v>236</v>
      </c>
      <c r="L669" s="45"/>
      <c r="M669" s="235" t="s">
        <v>1</v>
      </c>
      <c r="N669" s="236" t="s">
        <v>41</v>
      </c>
      <c r="O669" s="92"/>
      <c r="P669" s="237">
        <f>O669*H669</f>
        <v>0</v>
      </c>
      <c r="Q669" s="237">
        <v>0</v>
      </c>
      <c r="R669" s="237">
        <f>Q669*H669</f>
        <v>0</v>
      </c>
      <c r="S669" s="237">
        <v>2.2000000000000002</v>
      </c>
      <c r="T669" s="238">
        <f>S669*H669</f>
        <v>48.620000000000005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9" t="s">
        <v>237</v>
      </c>
      <c r="AT669" s="239" t="s">
        <v>232</v>
      </c>
      <c r="AU669" s="239" t="s">
        <v>85</v>
      </c>
      <c r="AY669" s="18" t="s">
        <v>230</v>
      </c>
      <c r="BE669" s="240">
        <f>IF(N669="základní",J669,0)</f>
        <v>0</v>
      </c>
      <c r="BF669" s="240">
        <f>IF(N669="snížená",J669,0)</f>
        <v>0</v>
      </c>
      <c r="BG669" s="240">
        <f>IF(N669="zákl. přenesená",J669,0)</f>
        <v>0</v>
      </c>
      <c r="BH669" s="240">
        <f>IF(N669="sníž. přenesená",J669,0)</f>
        <v>0</v>
      </c>
      <c r="BI669" s="240">
        <f>IF(N669="nulová",J669,0)</f>
        <v>0</v>
      </c>
      <c r="BJ669" s="18" t="s">
        <v>83</v>
      </c>
      <c r="BK669" s="240">
        <f>ROUND(I669*H669,2)</f>
        <v>0</v>
      </c>
      <c r="BL669" s="18" t="s">
        <v>237</v>
      </c>
      <c r="BM669" s="239" t="s">
        <v>1135</v>
      </c>
    </row>
    <row r="670" s="13" customFormat="1">
      <c r="A670" s="13"/>
      <c r="B670" s="241"/>
      <c r="C670" s="242"/>
      <c r="D670" s="243" t="s">
        <v>239</v>
      </c>
      <c r="E670" s="244" t="s">
        <v>1</v>
      </c>
      <c r="F670" s="245" t="s">
        <v>1136</v>
      </c>
      <c r="G670" s="242"/>
      <c r="H670" s="246">
        <v>22.100000000000001</v>
      </c>
      <c r="I670" s="247"/>
      <c r="J670" s="242"/>
      <c r="K670" s="242"/>
      <c r="L670" s="248"/>
      <c r="M670" s="249"/>
      <c r="N670" s="250"/>
      <c r="O670" s="250"/>
      <c r="P670" s="250"/>
      <c r="Q670" s="250"/>
      <c r="R670" s="250"/>
      <c r="S670" s="250"/>
      <c r="T670" s="25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2" t="s">
        <v>239</v>
      </c>
      <c r="AU670" s="252" t="s">
        <v>85</v>
      </c>
      <c r="AV670" s="13" t="s">
        <v>85</v>
      </c>
      <c r="AW670" s="13" t="s">
        <v>32</v>
      </c>
      <c r="AX670" s="13" t="s">
        <v>83</v>
      </c>
      <c r="AY670" s="252" t="s">
        <v>230</v>
      </c>
    </row>
    <row r="671" s="2" customFormat="1" ht="24.15" customHeight="1">
      <c r="A671" s="39"/>
      <c r="B671" s="40"/>
      <c r="C671" s="228" t="s">
        <v>1137</v>
      </c>
      <c r="D671" s="228" t="s">
        <v>232</v>
      </c>
      <c r="E671" s="229" t="s">
        <v>1138</v>
      </c>
      <c r="F671" s="230" t="s">
        <v>1139</v>
      </c>
      <c r="G671" s="231" t="s">
        <v>235</v>
      </c>
      <c r="H671" s="232">
        <v>0.90000000000000002</v>
      </c>
      <c r="I671" s="233"/>
      <c r="J671" s="234">
        <f>ROUND(I671*H671,2)</f>
        <v>0</v>
      </c>
      <c r="K671" s="230" t="s">
        <v>236</v>
      </c>
      <c r="L671" s="45"/>
      <c r="M671" s="235" t="s">
        <v>1</v>
      </c>
      <c r="N671" s="236" t="s">
        <v>41</v>
      </c>
      <c r="O671" s="92"/>
      <c r="P671" s="237">
        <f>O671*H671</f>
        <v>0</v>
      </c>
      <c r="Q671" s="237">
        <v>0</v>
      </c>
      <c r="R671" s="237">
        <f>Q671*H671</f>
        <v>0</v>
      </c>
      <c r="S671" s="237">
        <v>2.2000000000000002</v>
      </c>
      <c r="T671" s="238">
        <f>S671*H671</f>
        <v>1.9800000000000002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9" t="s">
        <v>237</v>
      </c>
      <c r="AT671" s="239" t="s">
        <v>232</v>
      </c>
      <c r="AU671" s="239" t="s">
        <v>85</v>
      </c>
      <c r="AY671" s="18" t="s">
        <v>230</v>
      </c>
      <c r="BE671" s="240">
        <f>IF(N671="základní",J671,0)</f>
        <v>0</v>
      </c>
      <c r="BF671" s="240">
        <f>IF(N671="snížená",J671,0)</f>
        <v>0</v>
      </c>
      <c r="BG671" s="240">
        <f>IF(N671="zákl. přenesená",J671,0)</f>
        <v>0</v>
      </c>
      <c r="BH671" s="240">
        <f>IF(N671="sníž. přenesená",J671,0)</f>
        <v>0</v>
      </c>
      <c r="BI671" s="240">
        <f>IF(N671="nulová",J671,0)</f>
        <v>0</v>
      </c>
      <c r="BJ671" s="18" t="s">
        <v>83</v>
      </c>
      <c r="BK671" s="240">
        <f>ROUND(I671*H671,2)</f>
        <v>0</v>
      </c>
      <c r="BL671" s="18" t="s">
        <v>237</v>
      </c>
      <c r="BM671" s="239" t="s">
        <v>1140</v>
      </c>
    </row>
    <row r="672" s="13" customFormat="1">
      <c r="A672" s="13"/>
      <c r="B672" s="241"/>
      <c r="C672" s="242"/>
      <c r="D672" s="243" t="s">
        <v>239</v>
      </c>
      <c r="E672" s="244" t="s">
        <v>1</v>
      </c>
      <c r="F672" s="245" t="s">
        <v>1141</v>
      </c>
      <c r="G672" s="242"/>
      <c r="H672" s="246">
        <v>0.90000000000000002</v>
      </c>
      <c r="I672" s="247"/>
      <c r="J672" s="242"/>
      <c r="K672" s="242"/>
      <c r="L672" s="248"/>
      <c r="M672" s="249"/>
      <c r="N672" s="250"/>
      <c r="O672" s="250"/>
      <c r="P672" s="250"/>
      <c r="Q672" s="250"/>
      <c r="R672" s="250"/>
      <c r="S672" s="250"/>
      <c r="T672" s="251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2" t="s">
        <v>239</v>
      </c>
      <c r="AU672" s="252" t="s">
        <v>85</v>
      </c>
      <c r="AV672" s="13" t="s">
        <v>85</v>
      </c>
      <c r="AW672" s="13" t="s">
        <v>32</v>
      </c>
      <c r="AX672" s="13" t="s">
        <v>76</v>
      </c>
      <c r="AY672" s="252" t="s">
        <v>230</v>
      </c>
    </row>
    <row r="673" s="14" customFormat="1">
      <c r="A673" s="14"/>
      <c r="B673" s="253"/>
      <c r="C673" s="254"/>
      <c r="D673" s="243" t="s">
        <v>239</v>
      </c>
      <c r="E673" s="255" t="s">
        <v>1</v>
      </c>
      <c r="F673" s="256" t="s">
        <v>242</v>
      </c>
      <c r="G673" s="254"/>
      <c r="H673" s="257">
        <v>0.90000000000000002</v>
      </c>
      <c r="I673" s="258"/>
      <c r="J673" s="254"/>
      <c r="K673" s="254"/>
      <c r="L673" s="259"/>
      <c r="M673" s="260"/>
      <c r="N673" s="261"/>
      <c r="O673" s="261"/>
      <c r="P673" s="261"/>
      <c r="Q673" s="261"/>
      <c r="R673" s="261"/>
      <c r="S673" s="261"/>
      <c r="T673" s="262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3" t="s">
        <v>239</v>
      </c>
      <c r="AU673" s="263" t="s">
        <v>85</v>
      </c>
      <c r="AV673" s="14" t="s">
        <v>237</v>
      </c>
      <c r="AW673" s="14" t="s">
        <v>32</v>
      </c>
      <c r="AX673" s="14" t="s">
        <v>83</v>
      </c>
      <c r="AY673" s="263" t="s">
        <v>230</v>
      </c>
    </row>
    <row r="674" s="2" customFormat="1" ht="24.15" customHeight="1">
      <c r="A674" s="39"/>
      <c r="B674" s="40"/>
      <c r="C674" s="228" t="s">
        <v>1142</v>
      </c>
      <c r="D674" s="228" t="s">
        <v>232</v>
      </c>
      <c r="E674" s="229" t="s">
        <v>1143</v>
      </c>
      <c r="F674" s="230" t="s">
        <v>1144</v>
      </c>
      <c r="G674" s="231" t="s">
        <v>235</v>
      </c>
      <c r="H674" s="232">
        <v>44.200000000000003</v>
      </c>
      <c r="I674" s="233"/>
      <c r="J674" s="234">
        <f>ROUND(I674*H674,2)</f>
        <v>0</v>
      </c>
      <c r="K674" s="230" t="s">
        <v>236</v>
      </c>
      <c r="L674" s="45"/>
      <c r="M674" s="235" t="s">
        <v>1</v>
      </c>
      <c r="N674" s="236" t="s">
        <v>41</v>
      </c>
      <c r="O674" s="92"/>
      <c r="P674" s="237">
        <f>O674*H674</f>
        <v>0</v>
      </c>
      <c r="Q674" s="237">
        <v>0</v>
      </c>
      <c r="R674" s="237">
        <f>Q674*H674</f>
        <v>0</v>
      </c>
      <c r="S674" s="237">
        <v>2.2000000000000002</v>
      </c>
      <c r="T674" s="238">
        <f>S674*H674</f>
        <v>97.240000000000009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9" t="s">
        <v>237</v>
      </c>
      <c r="AT674" s="239" t="s">
        <v>232</v>
      </c>
      <c r="AU674" s="239" t="s">
        <v>85</v>
      </c>
      <c r="AY674" s="18" t="s">
        <v>230</v>
      </c>
      <c r="BE674" s="240">
        <f>IF(N674="základní",J674,0)</f>
        <v>0</v>
      </c>
      <c r="BF674" s="240">
        <f>IF(N674="snížená",J674,0)</f>
        <v>0</v>
      </c>
      <c r="BG674" s="240">
        <f>IF(N674="zákl. přenesená",J674,0)</f>
        <v>0</v>
      </c>
      <c r="BH674" s="240">
        <f>IF(N674="sníž. přenesená",J674,0)</f>
        <v>0</v>
      </c>
      <c r="BI674" s="240">
        <f>IF(N674="nulová",J674,0)</f>
        <v>0</v>
      </c>
      <c r="BJ674" s="18" t="s">
        <v>83</v>
      </c>
      <c r="BK674" s="240">
        <f>ROUND(I674*H674,2)</f>
        <v>0</v>
      </c>
      <c r="BL674" s="18" t="s">
        <v>237</v>
      </c>
      <c r="BM674" s="239" t="s">
        <v>1145</v>
      </c>
    </row>
    <row r="675" s="13" customFormat="1">
      <c r="A675" s="13"/>
      <c r="B675" s="241"/>
      <c r="C675" s="242"/>
      <c r="D675" s="243" t="s">
        <v>239</v>
      </c>
      <c r="E675" s="244" t="s">
        <v>1</v>
      </c>
      <c r="F675" s="245" t="s">
        <v>1146</v>
      </c>
      <c r="G675" s="242"/>
      <c r="H675" s="246">
        <v>44.200000000000003</v>
      </c>
      <c r="I675" s="247"/>
      <c r="J675" s="242"/>
      <c r="K675" s="242"/>
      <c r="L675" s="248"/>
      <c r="M675" s="249"/>
      <c r="N675" s="250"/>
      <c r="O675" s="250"/>
      <c r="P675" s="250"/>
      <c r="Q675" s="250"/>
      <c r="R675" s="250"/>
      <c r="S675" s="250"/>
      <c r="T675" s="25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2" t="s">
        <v>239</v>
      </c>
      <c r="AU675" s="252" t="s">
        <v>85</v>
      </c>
      <c r="AV675" s="13" t="s">
        <v>85</v>
      </c>
      <c r="AW675" s="13" t="s">
        <v>32</v>
      </c>
      <c r="AX675" s="13" t="s">
        <v>83</v>
      </c>
      <c r="AY675" s="252" t="s">
        <v>230</v>
      </c>
    </row>
    <row r="676" s="2" customFormat="1" ht="33" customHeight="1">
      <c r="A676" s="39"/>
      <c r="B676" s="40"/>
      <c r="C676" s="228" t="s">
        <v>1147</v>
      </c>
      <c r="D676" s="228" t="s">
        <v>232</v>
      </c>
      <c r="E676" s="229" t="s">
        <v>1148</v>
      </c>
      <c r="F676" s="230" t="s">
        <v>1149</v>
      </c>
      <c r="G676" s="231" t="s">
        <v>235</v>
      </c>
      <c r="H676" s="232">
        <v>24.277000000000001</v>
      </c>
      <c r="I676" s="233"/>
      <c r="J676" s="234">
        <f>ROUND(I676*H676,2)</f>
        <v>0</v>
      </c>
      <c r="K676" s="230" t="s">
        <v>236</v>
      </c>
      <c r="L676" s="45"/>
      <c r="M676" s="235" t="s">
        <v>1</v>
      </c>
      <c r="N676" s="236" t="s">
        <v>41</v>
      </c>
      <c r="O676" s="92"/>
      <c r="P676" s="237">
        <f>O676*H676</f>
        <v>0</v>
      </c>
      <c r="Q676" s="237">
        <v>0</v>
      </c>
      <c r="R676" s="237">
        <f>Q676*H676</f>
        <v>0</v>
      </c>
      <c r="S676" s="237">
        <v>2.2000000000000002</v>
      </c>
      <c r="T676" s="238">
        <f>S676*H676</f>
        <v>53.409400000000005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9" t="s">
        <v>237</v>
      </c>
      <c r="AT676" s="239" t="s">
        <v>232</v>
      </c>
      <c r="AU676" s="239" t="s">
        <v>85</v>
      </c>
      <c r="AY676" s="18" t="s">
        <v>230</v>
      </c>
      <c r="BE676" s="240">
        <f>IF(N676="základní",J676,0)</f>
        <v>0</v>
      </c>
      <c r="BF676" s="240">
        <f>IF(N676="snížená",J676,0)</f>
        <v>0</v>
      </c>
      <c r="BG676" s="240">
        <f>IF(N676="zákl. přenesená",J676,0)</f>
        <v>0</v>
      </c>
      <c r="BH676" s="240">
        <f>IF(N676="sníž. přenesená",J676,0)</f>
        <v>0</v>
      </c>
      <c r="BI676" s="240">
        <f>IF(N676="nulová",J676,0)</f>
        <v>0</v>
      </c>
      <c r="BJ676" s="18" t="s">
        <v>83</v>
      </c>
      <c r="BK676" s="240">
        <f>ROUND(I676*H676,2)</f>
        <v>0</v>
      </c>
      <c r="BL676" s="18" t="s">
        <v>237</v>
      </c>
      <c r="BM676" s="239" t="s">
        <v>1150</v>
      </c>
    </row>
    <row r="677" s="15" customFormat="1">
      <c r="A677" s="15"/>
      <c r="B677" s="264"/>
      <c r="C677" s="265"/>
      <c r="D677" s="243" t="s">
        <v>239</v>
      </c>
      <c r="E677" s="266" t="s">
        <v>1</v>
      </c>
      <c r="F677" s="267" t="s">
        <v>1151</v>
      </c>
      <c r="G677" s="265"/>
      <c r="H677" s="266" t="s">
        <v>1</v>
      </c>
      <c r="I677" s="268"/>
      <c r="J677" s="265"/>
      <c r="K677" s="265"/>
      <c r="L677" s="269"/>
      <c r="M677" s="270"/>
      <c r="N677" s="271"/>
      <c r="O677" s="271"/>
      <c r="P677" s="271"/>
      <c r="Q677" s="271"/>
      <c r="R677" s="271"/>
      <c r="S677" s="271"/>
      <c r="T677" s="272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73" t="s">
        <v>239</v>
      </c>
      <c r="AU677" s="273" t="s">
        <v>85</v>
      </c>
      <c r="AV677" s="15" t="s">
        <v>83</v>
      </c>
      <c r="AW677" s="15" t="s">
        <v>32</v>
      </c>
      <c r="AX677" s="15" t="s">
        <v>76</v>
      </c>
      <c r="AY677" s="273" t="s">
        <v>230</v>
      </c>
    </row>
    <row r="678" s="13" customFormat="1">
      <c r="A678" s="13"/>
      <c r="B678" s="241"/>
      <c r="C678" s="242"/>
      <c r="D678" s="243" t="s">
        <v>239</v>
      </c>
      <c r="E678" s="244" t="s">
        <v>1</v>
      </c>
      <c r="F678" s="245" t="s">
        <v>1152</v>
      </c>
      <c r="G678" s="242"/>
      <c r="H678" s="246">
        <v>16.251000000000001</v>
      </c>
      <c r="I678" s="247"/>
      <c r="J678" s="242"/>
      <c r="K678" s="242"/>
      <c r="L678" s="248"/>
      <c r="M678" s="249"/>
      <c r="N678" s="250"/>
      <c r="O678" s="250"/>
      <c r="P678" s="250"/>
      <c r="Q678" s="250"/>
      <c r="R678" s="250"/>
      <c r="S678" s="250"/>
      <c r="T678" s="25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52" t="s">
        <v>239</v>
      </c>
      <c r="AU678" s="252" t="s">
        <v>85</v>
      </c>
      <c r="AV678" s="13" t="s">
        <v>85</v>
      </c>
      <c r="AW678" s="13" t="s">
        <v>32</v>
      </c>
      <c r="AX678" s="13" t="s">
        <v>76</v>
      </c>
      <c r="AY678" s="252" t="s">
        <v>230</v>
      </c>
    </row>
    <row r="679" s="13" customFormat="1">
      <c r="A679" s="13"/>
      <c r="B679" s="241"/>
      <c r="C679" s="242"/>
      <c r="D679" s="243" t="s">
        <v>239</v>
      </c>
      <c r="E679" s="244" t="s">
        <v>1</v>
      </c>
      <c r="F679" s="245" t="s">
        <v>1153</v>
      </c>
      <c r="G679" s="242"/>
      <c r="H679" s="246">
        <v>8.0259999999999998</v>
      </c>
      <c r="I679" s="247"/>
      <c r="J679" s="242"/>
      <c r="K679" s="242"/>
      <c r="L679" s="248"/>
      <c r="M679" s="249"/>
      <c r="N679" s="250"/>
      <c r="O679" s="250"/>
      <c r="P679" s="250"/>
      <c r="Q679" s="250"/>
      <c r="R679" s="250"/>
      <c r="S679" s="250"/>
      <c r="T679" s="25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2" t="s">
        <v>239</v>
      </c>
      <c r="AU679" s="252" t="s">
        <v>85</v>
      </c>
      <c r="AV679" s="13" t="s">
        <v>85</v>
      </c>
      <c r="AW679" s="13" t="s">
        <v>32</v>
      </c>
      <c r="AX679" s="13" t="s">
        <v>76</v>
      </c>
      <c r="AY679" s="252" t="s">
        <v>230</v>
      </c>
    </row>
    <row r="680" s="14" customFormat="1">
      <c r="A680" s="14"/>
      <c r="B680" s="253"/>
      <c r="C680" s="254"/>
      <c r="D680" s="243" t="s">
        <v>239</v>
      </c>
      <c r="E680" s="255" t="s">
        <v>1</v>
      </c>
      <c r="F680" s="256" t="s">
        <v>242</v>
      </c>
      <c r="G680" s="254"/>
      <c r="H680" s="257">
        <v>24.277000000000001</v>
      </c>
      <c r="I680" s="258"/>
      <c r="J680" s="254"/>
      <c r="K680" s="254"/>
      <c r="L680" s="259"/>
      <c r="M680" s="260"/>
      <c r="N680" s="261"/>
      <c r="O680" s="261"/>
      <c r="P680" s="261"/>
      <c r="Q680" s="261"/>
      <c r="R680" s="261"/>
      <c r="S680" s="261"/>
      <c r="T680" s="262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3" t="s">
        <v>239</v>
      </c>
      <c r="AU680" s="263" t="s">
        <v>85</v>
      </c>
      <c r="AV680" s="14" t="s">
        <v>237</v>
      </c>
      <c r="AW680" s="14" t="s">
        <v>32</v>
      </c>
      <c r="AX680" s="14" t="s">
        <v>83</v>
      </c>
      <c r="AY680" s="263" t="s">
        <v>230</v>
      </c>
    </row>
    <row r="681" s="2" customFormat="1" ht="33" customHeight="1">
      <c r="A681" s="39"/>
      <c r="B681" s="40"/>
      <c r="C681" s="228" t="s">
        <v>1154</v>
      </c>
      <c r="D681" s="228" t="s">
        <v>232</v>
      </c>
      <c r="E681" s="229" t="s">
        <v>1155</v>
      </c>
      <c r="F681" s="230" t="s">
        <v>1156</v>
      </c>
      <c r="G681" s="231" t="s">
        <v>235</v>
      </c>
      <c r="H681" s="232">
        <v>22.100000000000001</v>
      </c>
      <c r="I681" s="233"/>
      <c r="J681" s="234">
        <f>ROUND(I681*H681,2)</f>
        <v>0</v>
      </c>
      <c r="K681" s="230" t="s">
        <v>236</v>
      </c>
      <c r="L681" s="45"/>
      <c r="M681" s="235" t="s">
        <v>1</v>
      </c>
      <c r="N681" s="236" t="s">
        <v>41</v>
      </c>
      <c r="O681" s="92"/>
      <c r="P681" s="237">
        <f>O681*H681</f>
        <v>0</v>
      </c>
      <c r="Q681" s="237">
        <v>0</v>
      </c>
      <c r="R681" s="237">
        <f>Q681*H681</f>
        <v>0</v>
      </c>
      <c r="S681" s="237">
        <v>0.043999999999999997</v>
      </c>
      <c r="T681" s="238">
        <f>S681*H681</f>
        <v>0.97240000000000004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9" t="s">
        <v>237</v>
      </c>
      <c r="AT681" s="239" t="s">
        <v>232</v>
      </c>
      <c r="AU681" s="239" t="s">
        <v>85</v>
      </c>
      <c r="AY681" s="18" t="s">
        <v>230</v>
      </c>
      <c r="BE681" s="240">
        <f>IF(N681="základní",J681,0)</f>
        <v>0</v>
      </c>
      <c r="BF681" s="240">
        <f>IF(N681="snížená",J681,0)</f>
        <v>0</v>
      </c>
      <c r="BG681" s="240">
        <f>IF(N681="zákl. přenesená",J681,0)</f>
        <v>0</v>
      </c>
      <c r="BH681" s="240">
        <f>IF(N681="sníž. přenesená",J681,0)</f>
        <v>0</v>
      </c>
      <c r="BI681" s="240">
        <f>IF(N681="nulová",J681,0)</f>
        <v>0</v>
      </c>
      <c r="BJ681" s="18" t="s">
        <v>83</v>
      </c>
      <c r="BK681" s="240">
        <f>ROUND(I681*H681,2)</f>
        <v>0</v>
      </c>
      <c r="BL681" s="18" t="s">
        <v>237</v>
      </c>
      <c r="BM681" s="239" t="s">
        <v>1157</v>
      </c>
    </row>
    <row r="682" s="2" customFormat="1" ht="33" customHeight="1">
      <c r="A682" s="39"/>
      <c r="B682" s="40"/>
      <c r="C682" s="228" t="s">
        <v>1158</v>
      </c>
      <c r="D682" s="228" t="s">
        <v>232</v>
      </c>
      <c r="E682" s="229" t="s">
        <v>1159</v>
      </c>
      <c r="F682" s="230" t="s">
        <v>1160</v>
      </c>
      <c r="G682" s="231" t="s">
        <v>235</v>
      </c>
      <c r="H682" s="232">
        <v>44.200000000000003</v>
      </c>
      <c r="I682" s="233"/>
      <c r="J682" s="234">
        <f>ROUND(I682*H682,2)</f>
        <v>0</v>
      </c>
      <c r="K682" s="230" t="s">
        <v>236</v>
      </c>
      <c r="L682" s="45"/>
      <c r="M682" s="235" t="s">
        <v>1</v>
      </c>
      <c r="N682" s="236" t="s">
        <v>41</v>
      </c>
      <c r="O682" s="92"/>
      <c r="P682" s="237">
        <f>O682*H682</f>
        <v>0</v>
      </c>
      <c r="Q682" s="237">
        <v>0</v>
      </c>
      <c r="R682" s="237">
        <f>Q682*H682</f>
        <v>0</v>
      </c>
      <c r="S682" s="237">
        <v>0.029000000000000001</v>
      </c>
      <c r="T682" s="238">
        <f>S682*H682</f>
        <v>1.2818000000000001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9" t="s">
        <v>237</v>
      </c>
      <c r="AT682" s="239" t="s">
        <v>232</v>
      </c>
      <c r="AU682" s="239" t="s">
        <v>85</v>
      </c>
      <c r="AY682" s="18" t="s">
        <v>230</v>
      </c>
      <c r="BE682" s="240">
        <f>IF(N682="základní",J682,0)</f>
        <v>0</v>
      </c>
      <c r="BF682" s="240">
        <f>IF(N682="snížená",J682,0)</f>
        <v>0</v>
      </c>
      <c r="BG682" s="240">
        <f>IF(N682="zákl. přenesená",J682,0)</f>
        <v>0</v>
      </c>
      <c r="BH682" s="240">
        <f>IF(N682="sníž. přenesená",J682,0)</f>
        <v>0</v>
      </c>
      <c r="BI682" s="240">
        <f>IF(N682="nulová",J682,0)</f>
        <v>0</v>
      </c>
      <c r="BJ682" s="18" t="s">
        <v>83</v>
      </c>
      <c r="BK682" s="240">
        <f>ROUND(I682*H682,2)</f>
        <v>0</v>
      </c>
      <c r="BL682" s="18" t="s">
        <v>237</v>
      </c>
      <c r="BM682" s="239" t="s">
        <v>1161</v>
      </c>
    </row>
    <row r="683" s="2" customFormat="1" ht="24.15" customHeight="1">
      <c r="A683" s="39"/>
      <c r="B683" s="40"/>
      <c r="C683" s="228" t="s">
        <v>1162</v>
      </c>
      <c r="D683" s="228" t="s">
        <v>232</v>
      </c>
      <c r="E683" s="229" t="s">
        <v>1163</v>
      </c>
      <c r="F683" s="230" t="s">
        <v>1164</v>
      </c>
      <c r="G683" s="231" t="s">
        <v>305</v>
      </c>
      <c r="H683" s="232">
        <v>417.22000000000003</v>
      </c>
      <c r="I683" s="233"/>
      <c r="J683" s="234">
        <f>ROUND(I683*H683,2)</f>
        <v>0</v>
      </c>
      <c r="K683" s="230" t="s">
        <v>236</v>
      </c>
      <c r="L683" s="45"/>
      <c r="M683" s="235" t="s">
        <v>1</v>
      </c>
      <c r="N683" s="236" t="s">
        <v>41</v>
      </c>
      <c r="O683" s="92"/>
      <c r="P683" s="237">
        <f>O683*H683</f>
        <v>0</v>
      </c>
      <c r="Q683" s="237">
        <v>0</v>
      </c>
      <c r="R683" s="237">
        <f>Q683*H683</f>
        <v>0</v>
      </c>
      <c r="S683" s="237">
        <v>0.035000000000000003</v>
      </c>
      <c r="T683" s="238">
        <f>S683*H683</f>
        <v>14.602700000000002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39" t="s">
        <v>237</v>
      </c>
      <c r="AT683" s="239" t="s">
        <v>232</v>
      </c>
      <c r="AU683" s="239" t="s">
        <v>85</v>
      </c>
      <c r="AY683" s="18" t="s">
        <v>230</v>
      </c>
      <c r="BE683" s="240">
        <f>IF(N683="základní",J683,0)</f>
        <v>0</v>
      </c>
      <c r="BF683" s="240">
        <f>IF(N683="snížená",J683,0)</f>
        <v>0</v>
      </c>
      <c r="BG683" s="240">
        <f>IF(N683="zákl. přenesená",J683,0)</f>
        <v>0</v>
      </c>
      <c r="BH683" s="240">
        <f>IF(N683="sníž. přenesená",J683,0)</f>
        <v>0</v>
      </c>
      <c r="BI683" s="240">
        <f>IF(N683="nulová",J683,0)</f>
        <v>0</v>
      </c>
      <c r="BJ683" s="18" t="s">
        <v>83</v>
      </c>
      <c r="BK683" s="240">
        <f>ROUND(I683*H683,2)</f>
        <v>0</v>
      </c>
      <c r="BL683" s="18" t="s">
        <v>237</v>
      </c>
      <c r="BM683" s="239" t="s">
        <v>1165</v>
      </c>
    </row>
    <row r="684" s="13" customFormat="1">
      <c r="A684" s="13"/>
      <c r="B684" s="241"/>
      <c r="C684" s="242"/>
      <c r="D684" s="243" t="s">
        <v>239</v>
      </c>
      <c r="E684" s="244" t="s">
        <v>1</v>
      </c>
      <c r="F684" s="245" t="s">
        <v>1166</v>
      </c>
      <c r="G684" s="242"/>
      <c r="H684" s="246">
        <v>195.773</v>
      </c>
      <c r="I684" s="247"/>
      <c r="J684" s="242"/>
      <c r="K684" s="242"/>
      <c r="L684" s="248"/>
      <c r="M684" s="249"/>
      <c r="N684" s="250"/>
      <c r="O684" s="250"/>
      <c r="P684" s="250"/>
      <c r="Q684" s="250"/>
      <c r="R684" s="250"/>
      <c r="S684" s="250"/>
      <c r="T684" s="25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52" t="s">
        <v>239</v>
      </c>
      <c r="AU684" s="252" t="s">
        <v>85</v>
      </c>
      <c r="AV684" s="13" t="s">
        <v>85</v>
      </c>
      <c r="AW684" s="13" t="s">
        <v>32</v>
      </c>
      <c r="AX684" s="13" t="s">
        <v>76</v>
      </c>
      <c r="AY684" s="252" t="s">
        <v>230</v>
      </c>
    </row>
    <row r="685" s="13" customFormat="1">
      <c r="A685" s="13"/>
      <c r="B685" s="241"/>
      <c r="C685" s="242"/>
      <c r="D685" s="243" t="s">
        <v>239</v>
      </c>
      <c r="E685" s="244" t="s">
        <v>1</v>
      </c>
      <c r="F685" s="245" t="s">
        <v>1167</v>
      </c>
      <c r="G685" s="242"/>
      <c r="H685" s="246">
        <v>70.896000000000001</v>
      </c>
      <c r="I685" s="247"/>
      <c r="J685" s="242"/>
      <c r="K685" s="242"/>
      <c r="L685" s="248"/>
      <c r="M685" s="249"/>
      <c r="N685" s="250"/>
      <c r="O685" s="250"/>
      <c r="P685" s="250"/>
      <c r="Q685" s="250"/>
      <c r="R685" s="250"/>
      <c r="S685" s="250"/>
      <c r="T685" s="25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2" t="s">
        <v>239</v>
      </c>
      <c r="AU685" s="252" t="s">
        <v>85</v>
      </c>
      <c r="AV685" s="13" t="s">
        <v>85</v>
      </c>
      <c r="AW685" s="13" t="s">
        <v>32</v>
      </c>
      <c r="AX685" s="13" t="s">
        <v>76</v>
      </c>
      <c r="AY685" s="252" t="s">
        <v>230</v>
      </c>
    </row>
    <row r="686" s="13" customFormat="1">
      <c r="A686" s="13"/>
      <c r="B686" s="241"/>
      <c r="C686" s="242"/>
      <c r="D686" s="243" t="s">
        <v>239</v>
      </c>
      <c r="E686" s="244" t="s">
        <v>1</v>
      </c>
      <c r="F686" s="245" t="s">
        <v>1168</v>
      </c>
      <c r="G686" s="242"/>
      <c r="H686" s="246">
        <v>71.840999999999994</v>
      </c>
      <c r="I686" s="247"/>
      <c r="J686" s="242"/>
      <c r="K686" s="242"/>
      <c r="L686" s="248"/>
      <c r="M686" s="249"/>
      <c r="N686" s="250"/>
      <c r="O686" s="250"/>
      <c r="P686" s="250"/>
      <c r="Q686" s="250"/>
      <c r="R686" s="250"/>
      <c r="S686" s="250"/>
      <c r="T686" s="25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52" t="s">
        <v>239</v>
      </c>
      <c r="AU686" s="252" t="s">
        <v>85</v>
      </c>
      <c r="AV686" s="13" t="s">
        <v>85</v>
      </c>
      <c r="AW686" s="13" t="s">
        <v>32</v>
      </c>
      <c r="AX686" s="13" t="s">
        <v>76</v>
      </c>
      <c r="AY686" s="252" t="s">
        <v>230</v>
      </c>
    </row>
    <row r="687" s="13" customFormat="1">
      <c r="A687" s="13"/>
      <c r="B687" s="241"/>
      <c r="C687" s="242"/>
      <c r="D687" s="243" t="s">
        <v>239</v>
      </c>
      <c r="E687" s="244" t="s">
        <v>1</v>
      </c>
      <c r="F687" s="245" t="s">
        <v>1169</v>
      </c>
      <c r="G687" s="242"/>
      <c r="H687" s="246">
        <v>72.230000000000004</v>
      </c>
      <c r="I687" s="247"/>
      <c r="J687" s="242"/>
      <c r="K687" s="242"/>
      <c r="L687" s="248"/>
      <c r="M687" s="249"/>
      <c r="N687" s="250"/>
      <c r="O687" s="250"/>
      <c r="P687" s="250"/>
      <c r="Q687" s="250"/>
      <c r="R687" s="250"/>
      <c r="S687" s="250"/>
      <c r="T687" s="25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2" t="s">
        <v>239</v>
      </c>
      <c r="AU687" s="252" t="s">
        <v>85</v>
      </c>
      <c r="AV687" s="13" t="s">
        <v>85</v>
      </c>
      <c r="AW687" s="13" t="s">
        <v>32</v>
      </c>
      <c r="AX687" s="13" t="s">
        <v>76</v>
      </c>
      <c r="AY687" s="252" t="s">
        <v>230</v>
      </c>
    </row>
    <row r="688" s="13" customFormat="1">
      <c r="A688" s="13"/>
      <c r="B688" s="241"/>
      <c r="C688" s="242"/>
      <c r="D688" s="243" t="s">
        <v>239</v>
      </c>
      <c r="E688" s="244" t="s">
        <v>1</v>
      </c>
      <c r="F688" s="245" t="s">
        <v>1170</v>
      </c>
      <c r="G688" s="242"/>
      <c r="H688" s="246">
        <v>6.4800000000000004</v>
      </c>
      <c r="I688" s="247"/>
      <c r="J688" s="242"/>
      <c r="K688" s="242"/>
      <c r="L688" s="248"/>
      <c r="M688" s="249"/>
      <c r="N688" s="250"/>
      <c r="O688" s="250"/>
      <c r="P688" s="250"/>
      <c r="Q688" s="250"/>
      <c r="R688" s="250"/>
      <c r="S688" s="250"/>
      <c r="T688" s="25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52" t="s">
        <v>239</v>
      </c>
      <c r="AU688" s="252" t="s">
        <v>85</v>
      </c>
      <c r="AV688" s="13" t="s">
        <v>85</v>
      </c>
      <c r="AW688" s="13" t="s">
        <v>32</v>
      </c>
      <c r="AX688" s="13" t="s">
        <v>76</v>
      </c>
      <c r="AY688" s="252" t="s">
        <v>230</v>
      </c>
    </row>
    <row r="689" s="14" customFormat="1">
      <c r="A689" s="14"/>
      <c r="B689" s="253"/>
      <c r="C689" s="254"/>
      <c r="D689" s="243" t="s">
        <v>239</v>
      </c>
      <c r="E689" s="255" t="s">
        <v>1</v>
      </c>
      <c r="F689" s="256" t="s">
        <v>242</v>
      </c>
      <c r="G689" s="254"/>
      <c r="H689" s="257">
        <v>417.22000000000003</v>
      </c>
      <c r="I689" s="258"/>
      <c r="J689" s="254"/>
      <c r="K689" s="254"/>
      <c r="L689" s="259"/>
      <c r="M689" s="260"/>
      <c r="N689" s="261"/>
      <c r="O689" s="261"/>
      <c r="P689" s="261"/>
      <c r="Q689" s="261"/>
      <c r="R689" s="261"/>
      <c r="S689" s="261"/>
      <c r="T689" s="262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3" t="s">
        <v>239</v>
      </c>
      <c r="AU689" s="263" t="s">
        <v>85</v>
      </c>
      <c r="AV689" s="14" t="s">
        <v>237</v>
      </c>
      <c r="AW689" s="14" t="s">
        <v>32</v>
      </c>
      <c r="AX689" s="14" t="s">
        <v>83</v>
      </c>
      <c r="AY689" s="263" t="s">
        <v>230</v>
      </c>
    </row>
    <row r="690" s="2" customFormat="1" ht="33" customHeight="1">
      <c r="A690" s="39"/>
      <c r="B690" s="40"/>
      <c r="C690" s="228" t="s">
        <v>1171</v>
      </c>
      <c r="D690" s="228" t="s">
        <v>232</v>
      </c>
      <c r="E690" s="229" t="s">
        <v>1172</v>
      </c>
      <c r="F690" s="230" t="s">
        <v>1173</v>
      </c>
      <c r="G690" s="231" t="s">
        <v>305</v>
      </c>
      <c r="H690" s="232">
        <v>6</v>
      </c>
      <c r="I690" s="233"/>
      <c r="J690" s="234">
        <f>ROUND(I690*H690,2)</f>
        <v>0</v>
      </c>
      <c r="K690" s="230" t="s">
        <v>236</v>
      </c>
      <c r="L690" s="45"/>
      <c r="M690" s="235" t="s">
        <v>1</v>
      </c>
      <c r="N690" s="236" t="s">
        <v>41</v>
      </c>
      <c r="O690" s="92"/>
      <c r="P690" s="237">
        <f>O690*H690</f>
        <v>0</v>
      </c>
      <c r="Q690" s="237">
        <v>0</v>
      </c>
      <c r="R690" s="237">
        <f>Q690*H690</f>
        <v>0</v>
      </c>
      <c r="S690" s="237">
        <v>0.19</v>
      </c>
      <c r="T690" s="238">
        <f>S690*H690</f>
        <v>1.1400000000000001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39" t="s">
        <v>237</v>
      </c>
      <c r="AT690" s="239" t="s">
        <v>232</v>
      </c>
      <c r="AU690" s="239" t="s">
        <v>85</v>
      </c>
      <c r="AY690" s="18" t="s">
        <v>230</v>
      </c>
      <c r="BE690" s="240">
        <f>IF(N690="základní",J690,0)</f>
        <v>0</v>
      </c>
      <c r="BF690" s="240">
        <f>IF(N690="snížená",J690,0)</f>
        <v>0</v>
      </c>
      <c r="BG690" s="240">
        <f>IF(N690="zákl. přenesená",J690,0)</f>
        <v>0</v>
      </c>
      <c r="BH690" s="240">
        <f>IF(N690="sníž. přenesená",J690,0)</f>
        <v>0</v>
      </c>
      <c r="BI690" s="240">
        <f>IF(N690="nulová",J690,0)</f>
        <v>0</v>
      </c>
      <c r="BJ690" s="18" t="s">
        <v>83</v>
      </c>
      <c r="BK690" s="240">
        <f>ROUND(I690*H690,2)</f>
        <v>0</v>
      </c>
      <c r="BL690" s="18" t="s">
        <v>237</v>
      </c>
      <c r="BM690" s="239" t="s">
        <v>1174</v>
      </c>
    </row>
    <row r="691" s="13" customFormat="1">
      <c r="A691" s="13"/>
      <c r="B691" s="241"/>
      <c r="C691" s="242"/>
      <c r="D691" s="243" t="s">
        <v>239</v>
      </c>
      <c r="E691" s="244" t="s">
        <v>1</v>
      </c>
      <c r="F691" s="245" t="s">
        <v>1175</v>
      </c>
      <c r="G691" s="242"/>
      <c r="H691" s="246">
        <v>6</v>
      </c>
      <c r="I691" s="247"/>
      <c r="J691" s="242"/>
      <c r="K691" s="242"/>
      <c r="L691" s="248"/>
      <c r="M691" s="249"/>
      <c r="N691" s="250"/>
      <c r="O691" s="250"/>
      <c r="P691" s="250"/>
      <c r="Q691" s="250"/>
      <c r="R691" s="250"/>
      <c r="S691" s="250"/>
      <c r="T691" s="251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2" t="s">
        <v>239</v>
      </c>
      <c r="AU691" s="252" t="s">
        <v>85</v>
      </c>
      <c r="AV691" s="13" t="s">
        <v>85</v>
      </c>
      <c r="AW691" s="13" t="s">
        <v>32</v>
      </c>
      <c r="AX691" s="13" t="s">
        <v>83</v>
      </c>
      <c r="AY691" s="252" t="s">
        <v>230</v>
      </c>
    </row>
    <row r="692" s="2" customFormat="1" ht="24.15" customHeight="1">
      <c r="A692" s="39"/>
      <c r="B692" s="40"/>
      <c r="C692" s="228" t="s">
        <v>1176</v>
      </c>
      <c r="D692" s="228" t="s">
        <v>232</v>
      </c>
      <c r="E692" s="229" t="s">
        <v>1177</v>
      </c>
      <c r="F692" s="230" t="s">
        <v>1178</v>
      </c>
      <c r="G692" s="231" t="s">
        <v>235</v>
      </c>
      <c r="H692" s="232">
        <v>66.581000000000003</v>
      </c>
      <c r="I692" s="233"/>
      <c r="J692" s="234">
        <f>ROUND(I692*H692,2)</f>
        <v>0</v>
      </c>
      <c r="K692" s="230" t="s">
        <v>236</v>
      </c>
      <c r="L692" s="45"/>
      <c r="M692" s="235" t="s">
        <v>1</v>
      </c>
      <c r="N692" s="236" t="s">
        <v>41</v>
      </c>
      <c r="O692" s="92"/>
      <c r="P692" s="237">
        <f>O692*H692</f>
        <v>0</v>
      </c>
      <c r="Q692" s="237">
        <v>0</v>
      </c>
      <c r="R692" s="237">
        <f>Q692*H692</f>
        <v>0</v>
      </c>
      <c r="S692" s="237">
        <v>1.3999999999999999</v>
      </c>
      <c r="T692" s="238">
        <f>S692*H692</f>
        <v>93.213399999999993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9" t="s">
        <v>237</v>
      </c>
      <c r="AT692" s="239" t="s">
        <v>232</v>
      </c>
      <c r="AU692" s="239" t="s">
        <v>85</v>
      </c>
      <c r="AY692" s="18" t="s">
        <v>230</v>
      </c>
      <c r="BE692" s="240">
        <f>IF(N692="základní",J692,0)</f>
        <v>0</v>
      </c>
      <c r="BF692" s="240">
        <f>IF(N692="snížená",J692,0)</f>
        <v>0</v>
      </c>
      <c r="BG692" s="240">
        <f>IF(N692="zákl. přenesená",J692,0)</f>
        <v>0</v>
      </c>
      <c r="BH692" s="240">
        <f>IF(N692="sníž. přenesená",J692,0)</f>
        <v>0</v>
      </c>
      <c r="BI692" s="240">
        <f>IF(N692="nulová",J692,0)</f>
        <v>0</v>
      </c>
      <c r="BJ692" s="18" t="s">
        <v>83</v>
      </c>
      <c r="BK692" s="240">
        <f>ROUND(I692*H692,2)</f>
        <v>0</v>
      </c>
      <c r="BL692" s="18" t="s">
        <v>237</v>
      </c>
      <c r="BM692" s="239" t="s">
        <v>1179</v>
      </c>
    </row>
    <row r="693" s="15" customFormat="1">
      <c r="A693" s="15"/>
      <c r="B693" s="264"/>
      <c r="C693" s="265"/>
      <c r="D693" s="243" t="s">
        <v>239</v>
      </c>
      <c r="E693" s="266" t="s">
        <v>1</v>
      </c>
      <c r="F693" s="267" t="s">
        <v>1151</v>
      </c>
      <c r="G693" s="265"/>
      <c r="H693" s="266" t="s">
        <v>1</v>
      </c>
      <c r="I693" s="268"/>
      <c r="J693" s="265"/>
      <c r="K693" s="265"/>
      <c r="L693" s="269"/>
      <c r="M693" s="270"/>
      <c r="N693" s="271"/>
      <c r="O693" s="271"/>
      <c r="P693" s="271"/>
      <c r="Q693" s="271"/>
      <c r="R693" s="271"/>
      <c r="S693" s="271"/>
      <c r="T693" s="272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3" t="s">
        <v>239</v>
      </c>
      <c r="AU693" s="273" t="s">
        <v>85</v>
      </c>
      <c r="AV693" s="15" t="s">
        <v>83</v>
      </c>
      <c r="AW693" s="15" t="s">
        <v>32</v>
      </c>
      <c r="AX693" s="15" t="s">
        <v>76</v>
      </c>
      <c r="AY693" s="273" t="s">
        <v>230</v>
      </c>
    </row>
    <row r="694" s="13" customFormat="1">
      <c r="A694" s="13"/>
      <c r="B694" s="241"/>
      <c r="C694" s="242"/>
      <c r="D694" s="243" t="s">
        <v>239</v>
      </c>
      <c r="E694" s="244" t="s">
        <v>1</v>
      </c>
      <c r="F694" s="245" t="s">
        <v>1180</v>
      </c>
      <c r="G694" s="242"/>
      <c r="H694" s="246">
        <v>18.573</v>
      </c>
      <c r="I694" s="247"/>
      <c r="J694" s="242"/>
      <c r="K694" s="242"/>
      <c r="L694" s="248"/>
      <c r="M694" s="249"/>
      <c r="N694" s="250"/>
      <c r="O694" s="250"/>
      <c r="P694" s="250"/>
      <c r="Q694" s="250"/>
      <c r="R694" s="250"/>
      <c r="S694" s="250"/>
      <c r="T694" s="251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2" t="s">
        <v>239</v>
      </c>
      <c r="AU694" s="252" t="s">
        <v>85</v>
      </c>
      <c r="AV694" s="13" t="s">
        <v>85</v>
      </c>
      <c r="AW694" s="13" t="s">
        <v>32</v>
      </c>
      <c r="AX694" s="13" t="s">
        <v>76</v>
      </c>
      <c r="AY694" s="252" t="s">
        <v>230</v>
      </c>
    </row>
    <row r="695" s="13" customFormat="1">
      <c r="A695" s="13"/>
      <c r="B695" s="241"/>
      <c r="C695" s="242"/>
      <c r="D695" s="243" t="s">
        <v>239</v>
      </c>
      <c r="E695" s="244" t="s">
        <v>1</v>
      </c>
      <c r="F695" s="245" t="s">
        <v>1181</v>
      </c>
      <c r="G695" s="242"/>
      <c r="H695" s="246">
        <v>15.869</v>
      </c>
      <c r="I695" s="247"/>
      <c r="J695" s="242"/>
      <c r="K695" s="242"/>
      <c r="L695" s="248"/>
      <c r="M695" s="249"/>
      <c r="N695" s="250"/>
      <c r="O695" s="250"/>
      <c r="P695" s="250"/>
      <c r="Q695" s="250"/>
      <c r="R695" s="250"/>
      <c r="S695" s="250"/>
      <c r="T695" s="251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52" t="s">
        <v>239</v>
      </c>
      <c r="AU695" s="252" t="s">
        <v>85</v>
      </c>
      <c r="AV695" s="13" t="s">
        <v>85</v>
      </c>
      <c r="AW695" s="13" t="s">
        <v>32</v>
      </c>
      <c r="AX695" s="13" t="s">
        <v>76</v>
      </c>
      <c r="AY695" s="252" t="s">
        <v>230</v>
      </c>
    </row>
    <row r="696" s="13" customFormat="1">
      <c r="A696" s="13"/>
      <c r="B696" s="241"/>
      <c r="C696" s="242"/>
      <c r="D696" s="243" t="s">
        <v>239</v>
      </c>
      <c r="E696" s="244" t="s">
        <v>1</v>
      </c>
      <c r="F696" s="245" t="s">
        <v>1182</v>
      </c>
      <c r="G696" s="242"/>
      <c r="H696" s="246">
        <v>20.672999999999998</v>
      </c>
      <c r="I696" s="247"/>
      <c r="J696" s="242"/>
      <c r="K696" s="242"/>
      <c r="L696" s="248"/>
      <c r="M696" s="249"/>
      <c r="N696" s="250"/>
      <c r="O696" s="250"/>
      <c r="P696" s="250"/>
      <c r="Q696" s="250"/>
      <c r="R696" s="250"/>
      <c r="S696" s="250"/>
      <c r="T696" s="25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2" t="s">
        <v>239</v>
      </c>
      <c r="AU696" s="252" t="s">
        <v>85</v>
      </c>
      <c r="AV696" s="13" t="s">
        <v>85</v>
      </c>
      <c r="AW696" s="13" t="s">
        <v>32</v>
      </c>
      <c r="AX696" s="13" t="s">
        <v>76</v>
      </c>
      <c r="AY696" s="252" t="s">
        <v>230</v>
      </c>
    </row>
    <row r="697" s="13" customFormat="1">
      <c r="A697" s="13"/>
      <c r="B697" s="241"/>
      <c r="C697" s="242"/>
      <c r="D697" s="243" t="s">
        <v>239</v>
      </c>
      <c r="E697" s="244" t="s">
        <v>1</v>
      </c>
      <c r="F697" s="245" t="s">
        <v>1183</v>
      </c>
      <c r="G697" s="242"/>
      <c r="H697" s="246">
        <v>11.465999999999999</v>
      </c>
      <c r="I697" s="247"/>
      <c r="J697" s="242"/>
      <c r="K697" s="242"/>
      <c r="L697" s="248"/>
      <c r="M697" s="249"/>
      <c r="N697" s="250"/>
      <c r="O697" s="250"/>
      <c r="P697" s="250"/>
      <c r="Q697" s="250"/>
      <c r="R697" s="250"/>
      <c r="S697" s="250"/>
      <c r="T697" s="251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2" t="s">
        <v>239</v>
      </c>
      <c r="AU697" s="252" t="s">
        <v>85</v>
      </c>
      <c r="AV697" s="13" t="s">
        <v>85</v>
      </c>
      <c r="AW697" s="13" t="s">
        <v>32</v>
      </c>
      <c r="AX697" s="13" t="s">
        <v>76</v>
      </c>
      <c r="AY697" s="252" t="s">
        <v>230</v>
      </c>
    </row>
    <row r="698" s="14" customFormat="1">
      <c r="A698" s="14"/>
      <c r="B698" s="253"/>
      <c r="C698" s="254"/>
      <c r="D698" s="243" t="s">
        <v>239</v>
      </c>
      <c r="E698" s="255" t="s">
        <v>1</v>
      </c>
      <c r="F698" s="256" t="s">
        <v>242</v>
      </c>
      <c r="G698" s="254"/>
      <c r="H698" s="257">
        <v>66.581000000000003</v>
      </c>
      <c r="I698" s="258"/>
      <c r="J698" s="254"/>
      <c r="K698" s="254"/>
      <c r="L698" s="259"/>
      <c r="M698" s="260"/>
      <c r="N698" s="261"/>
      <c r="O698" s="261"/>
      <c r="P698" s="261"/>
      <c r="Q698" s="261"/>
      <c r="R698" s="261"/>
      <c r="S698" s="261"/>
      <c r="T698" s="262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3" t="s">
        <v>239</v>
      </c>
      <c r="AU698" s="263" t="s">
        <v>85</v>
      </c>
      <c r="AV698" s="14" t="s">
        <v>237</v>
      </c>
      <c r="AW698" s="14" t="s">
        <v>32</v>
      </c>
      <c r="AX698" s="14" t="s">
        <v>83</v>
      </c>
      <c r="AY698" s="263" t="s">
        <v>230</v>
      </c>
    </row>
    <row r="699" s="2" customFormat="1" ht="44.25" customHeight="1">
      <c r="A699" s="39"/>
      <c r="B699" s="40"/>
      <c r="C699" s="228" t="s">
        <v>1184</v>
      </c>
      <c r="D699" s="228" t="s">
        <v>232</v>
      </c>
      <c r="E699" s="229" t="s">
        <v>1185</v>
      </c>
      <c r="F699" s="230" t="s">
        <v>1186</v>
      </c>
      <c r="G699" s="231" t="s">
        <v>305</v>
      </c>
      <c r="H699" s="232">
        <v>142.91999999999999</v>
      </c>
      <c r="I699" s="233"/>
      <c r="J699" s="234">
        <f>ROUND(I699*H699,2)</f>
        <v>0</v>
      </c>
      <c r="K699" s="230" t="s">
        <v>236</v>
      </c>
      <c r="L699" s="45"/>
      <c r="M699" s="235" t="s">
        <v>1</v>
      </c>
      <c r="N699" s="236" t="s">
        <v>41</v>
      </c>
      <c r="O699" s="92"/>
      <c r="P699" s="237">
        <f>O699*H699</f>
        <v>0</v>
      </c>
      <c r="Q699" s="237">
        <v>0</v>
      </c>
      <c r="R699" s="237">
        <f>Q699*H699</f>
        <v>0</v>
      </c>
      <c r="S699" s="237">
        <v>0.055</v>
      </c>
      <c r="T699" s="238">
        <f>S699*H699</f>
        <v>7.8605999999999989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9" t="s">
        <v>237</v>
      </c>
      <c r="AT699" s="239" t="s">
        <v>232</v>
      </c>
      <c r="AU699" s="239" t="s">
        <v>85</v>
      </c>
      <c r="AY699" s="18" t="s">
        <v>230</v>
      </c>
      <c r="BE699" s="240">
        <f>IF(N699="základní",J699,0)</f>
        <v>0</v>
      </c>
      <c r="BF699" s="240">
        <f>IF(N699="snížená",J699,0)</f>
        <v>0</v>
      </c>
      <c r="BG699" s="240">
        <f>IF(N699="zákl. přenesená",J699,0)</f>
        <v>0</v>
      </c>
      <c r="BH699" s="240">
        <f>IF(N699="sníž. přenesená",J699,0)</f>
        <v>0</v>
      </c>
      <c r="BI699" s="240">
        <f>IF(N699="nulová",J699,0)</f>
        <v>0</v>
      </c>
      <c r="BJ699" s="18" t="s">
        <v>83</v>
      </c>
      <c r="BK699" s="240">
        <f>ROUND(I699*H699,2)</f>
        <v>0</v>
      </c>
      <c r="BL699" s="18" t="s">
        <v>237</v>
      </c>
      <c r="BM699" s="239" t="s">
        <v>1187</v>
      </c>
    </row>
    <row r="700" s="13" customFormat="1">
      <c r="A700" s="13"/>
      <c r="B700" s="241"/>
      <c r="C700" s="242"/>
      <c r="D700" s="243" t="s">
        <v>239</v>
      </c>
      <c r="E700" s="244" t="s">
        <v>1</v>
      </c>
      <c r="F700" s="245" t="s">
        <v>1188</v>
      </c>
      <c r="G700" s="242"/>
      <c r="H700" s="246">
        <v>5.5800000000000001</v>
      </c>
      <c r="I700" s="247"/>
      <c r="J700" s="242"/>
      <c r="K700" s="242"/>
      <c r="L700" s="248"/>
      <c r="M700" s="249"/>
      <c r="N700" s="250"/>
      <c r="O700" s="250"/>
      <c r="P700" s="250"/>
      <c r="Q700" s="250"/>
      <c r="R700" s="250"/>
      <c r="S700" s="250"/>
      <c r="T700" s="25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2" t="s">
        <v>239</v>
      </c>
      <c r="AU700" s="252" t="s">
        <v>85</v>
      </c>
      <c r="AV700" s="13" t="s">
        <v>85</v>
      </c>
      <c r="AW700" s="13" t="s">
        <v>32</v>
      </c>
      <c r="AX700" s="13" t="s">
        <v>76</v>
      </c>
      <c r="AY700" s="252" t="s">
        <v>230</v>
      </c>
    </row>
    <row r="701" s="13" customFormat="1">
      <c r="A701" s="13"/>
      <c r="B701" s="241"/>
      <c r="C701" s="242"/>
      <c r="D701" s="243" t="s">
        <v>239</v>
      </c>
      <c r="E701" s="244" t="s">
        <v>1</v>
      </c>
      <c r="F701" s="245" t="s">
        <v>1189</v>
      </c>
      <c r="G701" s="242"/>
      <c r="H701" s="246">
        <v>7.3940000000000001</v>
      </c>
      <c r="I701" s="247"/>
      <c r="J701" s="242"/>
      <c r="K701" s="242"/>
      <c r="L701" s="248"/>
      <c r="M701" s="249"/>
      <c r="N701" s="250"/>
      <c r="O701" s="250"/>
      <c r="P701" s="250"/>
      <c r="Q701" s="250"/>
      <c r="R701" s="250"/>
      <c r="S701" s="250"/>
      <c r="T701" s="25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2" t="s">
        <v>239</v>
      </c>
      <c r="AU701" s="252" t="s">
        <v>85</v>
      </c>
      <c r="AV701" s="13" t="s">
        <v>85</v>
      </c>
      <c r="AW701" s="13" t="s">
        <v>32</v>
      </c>
      <c r="AX701" s="13" t="s">
        <v>76</v>
      </c>
      <c r="AY701" s="252" t="s">
        <v>230</v>
      </c>
    </row>
    <row r="702" s="13" customFormat="1">
      <c r="A702" s="13"/>
      <c r="B702" s="241"/>
      <c r="C702" s="242"/>
      <c r="D702" s="243" t="s">
        <v>239</v>
      </c>
      <c r="E702" s="244" t="s">
        <v>1</v>
      </c>
      <c r="F702" s="245" t="s">
        <v>1190</v>
      </c>
      <c r="G702" s="242"/>
      <c r="H702" s="246">
        <v>4.29</v>
      </c>
      <c r="I702" s="247"/>
      <c r="J702" s="242"/>
      <c r="K702" s="242"/>
      <c r="L702" s="248"/>
      <c r="M702" s="249"/>
      <c r="N702" s="250"/>
      <c r="O702" s="250"/>
      <c r="P702" s="250"/>
      <c r="Q702" s="250"/>
      <c r="R702" s="250"/>
      <c r="S702" s="250"/>
      <c r="T702" s="25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2" t="s">
        <v>239</v>
      </c>
      <c r="AU702" s="252" t="s">
        <v>85</v>
      </c>
      <c r="AV702" s="13" t="s">
        <v>85</v>
      </c>
      <c r="AW702" s="13" t="s">
        <v>32</v>
      </c>
      <c r="AX702" s="13" t="s">
        <v>76</v>
      </c>
      <c r="AY702" s="252" t="s">
        <v>230</v>
      </c>
    </row>
    <row r="703" s="13" customFormat="1">
      <c r="A703" s="13"/>
      <c r="B703" s="241"/>
      <c r="C703" s="242"/>
      <c r="D703" s="243" t="s">
        <v>239</v>
      </c>
      <c r="E703" s="244" t="s">
        <v>1</v>
      </c>
      <c r="F703" s="245" t="s">
        <v>1191</v>
      </c>
      <c r="G703" s="242"/>
      <c r="H703" s="246">
        <v>7.7960000000000003</v>
      </c>
      <c r="I703" s="247"/>
      <c r="J703" s="242"/>
      <c r="K703" s="242"/>
      <c r="L703" s="248"/>
      <c r="M703" s="249"/>
      <c r="N703" s="250"/>
      <c r="O703" s="250"/>
      <c r="P703" s="250"/>
      <c r="Q703" s="250"/>
      <c r="R703" s="250"/>
      <c r="S703" s="250"/>
      <c r="T703" s="25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2" t="s">
        <v>239</v>
      </c>
      <c r="AU703" s="252" t="s">
        <v>85</v>
      </c>
      <c r="AV703" s="13" t="s">
        <v>85</v>
      </c>
      <c r="AW703" s="13" t="s">
        <v>32</v>
      </c>
      <c r="AX703" s="13" t="s">
        <v>76</v>
      </c>
      <c r="AY703" s="252" t="s">
        <v>230</v>
      </c>
    </row>
    <row r="704" s="13" customFormat="1">
      <c r="A704" s="13"/>
      <c r="B704" s="241"/>
      <c r="C704" s="242"/>
      <c r="D704" s="243" t="s">
        <v>239</v>
      </c>
      <c r="E704" s="244" t="s">
        <v>1</v>
      </c>
      <c r="F704" s="245" t="s">
        <v>1192</v>
      </c>
      <c r="G704" s="242"/>
      <c r="H704" s="246">
        <v>2.1200000000000001</v>
      </c>
      <c r="I704" s="247"/>
      <c r="J704" s="242"/>
      <c r="K704" s="242"/>
      <c r="L704" s="248"/>
      <c r="M704" s="249"/>
      <c r="N704" s="250"/>
      <c r="O704" s="250"/>
      <c r="P704" s="250"/>
      <c r="Q704" s="250"/>
      <c r="R704" s="250"/>
      <c r="S704" s="250"/>
      <c r="T704" s="251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2" t="s">
        <v>239</v>
      </c>
      <c r="AU704" s="252" t="s">
        <v>85</v>
      </c>
      <c r="AV704" s="13" t="s">
        <v>85</v>
      </c>
      <c r="AW704" s="13" t="s">
        <v>32</v>
      </c>
      <c r="AX704" s="13" t="s">
        <v>76</v>
      </c>
      <c r="AY704" s="252" t="s">
        <v>230</v>
      </c>
    </row>
    <row r="705" s="13" customFormat="1">
      <c r="A705" s="13"/>
      <c r="B705" s="241"/>
      <c r="C705" s="242"/>
      <c r="D705" s="243" t="s">
        <v>239</v>
      </c>
      <c r="E705" s="244" t="s">
        <v>1</v>
      </c>
      <c r="F705" s="245" t="s">
        <v>1193</v>
      </c>
      <c r="G705" s="242"/>
      <c r="H705" s="246">
        <v>11.754</v>
      </c>
      <c r="I705" s="247"/>
      <c r="J705" s="242"/>
      <c r="K705" s="242"/>
      <c r="L705" s="248"/>
      <c r="M705" s="249"/>
      <c r="N705" s="250"/>
      <c r="O705" s="250"/>
      <c r="P705" s="250"/>
      <c r="Q705" s="250"/>
      <c r="R705" s="250"/>
      <c r="S705" s="250"/>
      <c r="T705" s="25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52" t="s">
        <v>239</v>
      </c>
      <c r="AU705" s="252" t="s">
        <v>85</v>
      </c>
      <c r="AV705" s="13" t="s">
        <v>85</v>
      </c>
      <c r="AW705" s="13" t="s">
        <v>32</v>
      </c>
      <c r="AX705" s="13" t="s">
        <v>76</v>
      </c>
      <c r="AY705" s="252" t="s">
        <v>230</v>
      </c>
    </row>
    <row r="706" s="13" customFormat="1">
      <c r="A706" s="13"/>
      <c r="B706" s="241"/>
      <c r="C706" s="242"/>
      <c r="D706" s="243" t="s">
        <v>239</v>
      </c>
      <c r="E706" s="244" t="s">
        <v>1</v>
      </c>
      <c r="F706" s="245" t="s">
        <v>1194</v>
      </c>
      <c r="G706" s="242"/>
      <c r="H706" s="246">
        <v>4.7750000000000004</v>
      </c>
      <c r="I706" s="247"/>
      <c r="J706" s="242"/>
      <c r="K706" s="242"/>
      <c r="L706" s="248"/>
      <c r="M706" s="249"/>
      <c r="N706" s="250"/>
      <c r="O706" s="250"/>
      <c r="P706" s="250"/>
      <c r="Q706" s="250"/>
      <c r="R706" s="250"/>
      <c r="S706" s="250"/>
      <c r="T706" s="251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2" t="s">
        <v>239</v>
      </c>
      <c r="AU706" s="252" t="s">
        <v>85</v>
      </c>
      <c r="AV706" s="13" t="s">
        <v>85</v>
      </c>
      <c r="AW706" s="13" t="s">
        <v>32</v>
      </c>
      <c r="AX706" s="13" t="s">
        <v>76</v>
      </c>
      <c r="AY706" s="252" t="s">
        <v>230</v>
      </c>
    </row>
    <row r="707" s="13" customFormat="1">
      <c r="A707" s="13"/>
      <c r="B707" s="241"/>
      <c r="C707" s="242"/>
      <c r="D707" s="243" t="s">
        <v>239</v>
      </c>
      <c r="E707" s="244" t="s">
        <v>1</v>
      </c>
      <c r="F707" s="245" t="s">
        <v>1195</v>
      </c>
      <c r="G707" s="242"/>
      <c r="H707" s="246">
        <v>16.483000000000001</v>
      </c>
      <c r="I707" s="247"/>
      <c r="J707" s="242"/>
      <c r="K707" s="242"/>
      <c r="L707" s="248"/>
      <c r="M707" s="249"/>
      <c r="N707" s="250"/>
      <c r="O707" s="250"/>
      <c r="P707" s="250"/>
      <c r="Q707" s="250"/>
      <c r="R707" s="250"/>
      <c r="S707" s="250"/>
      <c r="T707" s="25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2" t="s">
        <v>239</v>
      </c>
      <c r="AU707" s="252" t="s">
        <v>85</v>
      </c>
      <c r="AV707" s="13" t="s">
        <v>85</v>
      </c>
      <c r="AW707" s="13" t="s">
        <v>32</v>
      </c>
      <c r="AX707" s="13" t="s">
        <v>76</v>
      </c>
      <c r="AY707" s="252" t="s">
        <v>230</v>
      </c>
    </row>
    <row r="708" s="13" customFormat="1">
      <c r="A708" s="13"/>
      <c r="B708" s="241"/>
      <c r="C708" s="242"/>
      <c r="D708" s="243" t="s">
        <v>239</v>
      </c>
      <c r="E708" s="244" t="s">
        <v>1</v>
      </c>
      <c r="F708" s="245" t="s">
        <v>1196</v>
      </c>
      <c r="G708" s="242"/>
      <c r="H708" s="246">
        <v>8.5860000000000003</v>
      </c>
      <c r="I708" s="247"/>
      <c r="J708" s="242"/>
      <c r="K708" s="242"/>
      <c r="L708" s="248"/>
      <c r="M708" s="249"/>
      <c r="N708" s="250"/>
      <c r="O708" s="250"/>
      <c r="P708" s="250"/>
      <c r="Q708" s="250"/>
      <c r="R708" s="250"/>
      <c r="S708" s="250"/>
      <c r="T708" s="25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52" t="s">
        <v>239</v>
      </c>
      <c r="AU708" s="252" t="s">
        <v>85</v>
      </c>
      <c r="AV708" s="13" t="s">
        <v>85</v>
      </c>
      <c r="AW708" s="13" t="s">
        <v>32</v>
      </c>
      <c r="AX708" s="13" t="s">
        <v>76</v>
      </c>
      <c r="AY708" s="252" t="s">
        <v>230</v>
      </c>
    </row>
    <row r="709" s="13" customFormat="1">
      <c r="A709" s="13"/>
      <c r="B709" s="241"/>
      <c r="C709" s="242"/>
      <c r="D709" s="243" t="s">
        <v>239</v>
      </c>
      <c r="E709" s="244" t="s">
        <v>1</v>
      </c>
      <c r="F709" s="245" t="s">
        <v>1197</v>
      </c>
      <c r="G709" s="242"/>
      <c r="H709" s="246">
        <v>4.7839999999999998</v>
      </c>
      <c r="I709" s="247"/>
      <c r="J709" s="242"/>
      <c r="K709" s="242"/>
      <c r="L709" s="248"/>
      <c r="M709" s="249"/>
      <c r="N709" s="250"/>
      <c r="O709" s="250"/>
      <c r="P709" s="250"/>
      <c r="Q709" s="250"/>
      <c r="R709" s="250"/>
      <c r="S709" s="250"/>
      <c r="T709" s="25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2" t="s">
        <v>239</v>
      </c>
      <c r="AU709" s="252" t="s">
        <v>85</v>
      </c>
      <c r="AV709" s="13" t="s">
        <v>85</v>
      </c>
      <c r="AW709" s="13" t="s">
        <v>32</v>
      </c>
      <c r="AX709" s="13" t="s">
        <v>76</v>
      </c>
      <c r="AY709" s="252" t="s">
        <v>230</v>
      </c>
    </row>
    <row r="710" s="13" customFormat="1">
      <c r="A710" s="13"/>
      <c r="B710" s="241"/>
      <c r="C710" s="242"/>
      <c r="D710" s="243" t="s">
        <v>239</v>
      </c>
      <c r="E710" s="244" t="s">
        <v>1</v>
      </c>
      <c r="F710" s="245" t="s">
        <v>1198</v>
      </c>
      <c r="G710" s="242"/>
      <c r="H710" s="246">
        <v>5.2779999999999996</v>
      </c>
      <c r="I710" s="247"/>
      <c r="J710" s="242"/>
      <c r="K710" s="242"/>
      <c r="L710" s="248"/>
      <c r="M710" s="249"/>
      <c r="N710" s="250"/>
      <c r="O710" s="250"/>
      <c r="P710" s="250"/>
      <c r="Q710" s="250"/>
      <c r="R710" s="250"/>
      <c r="S710" s="250"/>
      <c r="T710" s="25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2" t="s">
        <v>239</v>
      </c>
      <c r="AU710" s="252" t="s">
        <v>85</v>
      </c>
      <c r="AV710" s="13" t="s">
        <v>85</v>
      </c>
      <c r="AW710" s="13" t="s">
        <v>32</v>
      </c>
      <c r="AX710" s="13" t="s">
        <v>76</v>
      </c>
      <c r="AY710" s="252" t="s">
        <v>230</v>
      </c>
    </row>
    <row r="711" s="16" customFormat="1">
      <c r="A711" s="16"/>
      <c r="B711" s="274"/>
      <c r="C711" s="275"/>
      <c r="D711" s="243" t="s">
        <v>239</v>
      </c>
      <c r="E711" s="276" t="s">
        <v>1</v>
      </c>
      <c r="F711" s="277" t="s">
        <v>494</v>
      </c>
      <c r="G711" s="275"/>
      <c r="H711" s="278">
        <v>78.840000000000003</v>
      </c>
      <c r="I711" s="279"/>
      <c r="J711" s="275"/>
      <c r="K711" s="275"/>
      <c r="L711" s="280"/>
      <c r="M711" s="281"/>
      <c r="N711" s="282"/>
      <c r="O711" s="282"/>
      <c r="P711" s="282"/>
      <c r="Q711" s="282"/>
      <c r="R711" s="282"/>
      <c r="S711" s="282"/>
      <c r="T711" s="283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T711" s="284" t="s">
        <v>239</v>
      </c>
      <c r="AU711" s="284" t="s">
        <v>85</v>
      </c>
      <c r="AV711" s="16" t="s">
        <v>249</v>
      </c>
      <c r="AW711" s="16" t="s">
        <v>32</v>
      </c>
      <c r="AX711" s="16" t="s">
        <v>76</v>
      </c>
      <c r="AY711" s="284" t="s">
        <v>230</v>
      </c>
    </row>
    <row r="712" s="13" customFormat="1">
      <c r="A712" s="13"/>
      <c r="B712" s="241"/>
      <c r="C712" s="242"/>
      <c r="D712" s="243" t="s">
        <v>239</v>
      </c>
      <c r="E712" s="244" t="s">
        <v>1</v>
      </c>
      <c r="F712" s="245" t="s">
        <v>436</v>
      </c>
      <c r="G712" s="242"/>
      <c r="H712" s="246">
        <v>64.079999999999998</v>
      </c>
      <c r="I712" s="247"/>
      <c r="J712" s="242"/>
      <c r="K712" s="242"/>
      <c r="L712" s="248"/>
      <c r="M712" s="249"/>
      <c r="N712" s="250"/>
      <c r="O712" s="250"/>
      <c r="P712" s="250"/>
      <c r="Q712" s="250"/>
      <c r="R712" s="250"/>
      <c r="S712" s="250"/>
      <c r="T712" s="25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2" t="s">
        <v>239</v>
      </c>
      <c r="AU712" s="252" t="s">
        <v>85</v>
      </c>
      <c r="AV712" s="13" t="s">
        <v>85</v>
      </c>
      <c r="AW712" s="13" t="s">
        <v>32</v>
      </c>
      <c r="AX712" s="13" t="s">
        <v>76</v>
      </c>
      <c r="AY712" s="252" t="s">
        <v>230</v>
      </c>
    </row>
    <row r="713" s="16" customFormat="1">
      <c r="A713" s="16"/>
      <c r="B713" s="274"/>
      <c r="C713" s="275"/>
      <c r="D713" s="243" t="s">
        <v>239</v>
      </c>
      <c r="E713" s="276" t="s">
        <v>1</v>
      </c>
      <c r="F713" s="277" t="s">
        <v>494</v>
      </c>
      <c r="G713" s="275"/>
      <c r="H713" s="278">
        <v>64.079999999999998</v>
      </c>
      <c r="I713" s="279"/>
      <c r="J713" s="275"/>
      <c r="K713" s="275"/>
      <c r="L713" s="280"/>
      <c r="M713" s="281"/>
      <c r="N713" s="282"/>
      <c r="O713" s="282"/>
      <c r="P713" s="282"/>
      <c r="Q713" s="282"/>
      <c r="R713" s="282"/>
      <c r="S713" s="282"/>
      <c r="T713" s="283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T713" s="284" t="s">
        <v>239</v>
      </c>
      <c r="AU713" s="284" t="s">
        <v>85</v>
      </c>
      <c r="AV713" s="16" t="s">
        <v>249</v>
      </c>
      <c r="AW713" s="16" t="s">
        <v>32</v>
      </c>
      <c r="AX713" s="16" t="s">
        <v>76</v>
      </c>
      <c r="AY713" s="284" t="s">
        <v>230</v>
      </c>
    </row>
    <row r="714" s="14" customFormat="1">
      <c r="A714" s="14"/>
      <c r="B714" s="253"/>
      <c r="C714" s="254"/>
      <c r="D714" s="243" t="s">
        <v>239</v>
      </c>
      <c r="E714" s="255" t="s">
        <v>1</v>
      </c>
      <c r="F714" s="256" t="s">
        <v>242</v>
      </c>
      <c r="G714" s="254"/>
      <c r="H714" s="257">
        <v>142.91999999999999</v>
      </c>
      <c r="I714" s="258"/>
      <c r="J714" s="254"/>
      <c r="K714" s="254"/>
      <c r="L714" s="259"/>
      <c r="M714" s="260"/>
      <c r="N714" s="261"/>
      <c r="O714" s="261"/>
      <c r="P714" s="261"/>
      <c r="Q714" s="261"/>
      <c r="R714" s="261"/>
      <c r="S714" s="261"/>
      <c r="T714" s="262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3" t="s">
        <v>239</v>
      </c>
      <c r="AU714" s="263" t="s">
        <v>85</v>
      </c>
      <c r="AV714" s="14" t="s">
        <v>237</v>
      </c>
      <c r="AW714" s="14" t="s">
        <v>32</v>
      </c>
      <c r="AX714" s="14" t="s">
        <v>83</v>
      </c>
      <c r="AY714" s="263" t="s">
        <v>230</v>
      </c>
    </row>
    <row r="715" s="2" customFormat="1" ht="24.15" customHeight="1">
      <c r="A715" s="39"/>
      <c r="B715" s="40"/>
      <c r="C715" s="228" t="s">
        <v>1199</v>
      </c>
      <c r="D715" s="228" t="s">
        <v>232</v>
      </c>
      <c r="E715" s="229" t="s">
        <v>1200</v>
      </c>
      <c r="F715" s="230" t="s">
        <v>1201</v>
      </c>
      <c r="G715" s="231" t="s">
        <v>305</v>
      </c>
      <c r="H715" s="232">
        <v>13.166</v>
      </c>
      <c r="I715" s="233"/>
      <c r="J715" s="234">
        <f>ROUND(I715*H715,2)</f>
        <v>0</v>
      </c>
      <c r="K715" s="230" t="s">
        <v>236</v>
      </c>
      <c r="L715" s="45"/>
      <c r="M715" s="235" t="s">
        <v>1</v>
      </c>
      <c r="N715" s="236" t="s">
        <v>41</v>
      </c>
      <c r="O715" s="92"/>
      <c r="P715" s="237">
        <f>O715*H715</f>
        <v>0</v>
      </c>
      <c r="Q715" s="237">
        <v>0</v>
      </c>
      <c r="R715" s="237">
        <f>Q715*H715</f>
        <v>0</v>
      </c>
      <c r="S715" s="237">
        <v>0.27500000000000002</v>
      </c>
      <c r="T715" s="238">
        <f>S715*H715</f>
        <v>3.6206500000000004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39" t="s">
        <v>237</v>
      </c>
      <c r="AT715" s="239" t="s">
        <v>232</v>
      </c>
      <c r="AU715" s="239" t="s">
        <v>85</v>
      </c>
      <c r="AY715" s="18" t="s">
        <v>230</v>
      </c>
      <c r="BE715" s="240">
        <f>IF(N715="základní",J715,0)</f>
        <v>0</v>
      </c>
      <c r="BF715" s="240">
        <f>IF(N715="snížená",J715,0)</f>
        <v>0</v>
      </c>
      <c r="BG715" s="240">
        <f>IF(N715="zákl. přenesená",J715,0)</f>
        <v>0</v>
      </c>
      <c r="BH715" s="240">
        <f>IF(N715="sníž. přenesená",J715,0)</f>
        <v>0</v>
      </c>
      <c r="BI715" s="240">
        <f>IF(N715="nulová",J715,0)</f>
        <v>0</v>
      </c>
      <c r="BJ715" s="18" t="s">
        <v>83</v>
      </c>
      <c r="BK715" s="240">
        <f>ROUND(I715*H715,2)</f>
        <v>0</v>
      </c>
      <c r="BL715" s="18" t="s">
        <v>237</v>
      </c>
      <c r="BM715" s="239" t="s">
        <v>1202</v>
      </c>
    </row>
    <row r="716" s="13" customFormat="1">
      <c r="A716" s="13"/>
      <c r="B716" s="241"/>
      <c r="C716" s="242"/>
      <c r="D716" s="243" t="s">
        <v>239</v>
      </c>
      <c r="E716" s="244" t="s">
        <v>1</v>
      </c>
      <c r="F716" s="245" t="s">
        <v>1203</v>
      </c>
      <c r="G716" s="242"/>
      <c r="H716" s="246">
        <v>0.85499999999999998</v>
      </c>
      <c r="I716" s="247"/>
      <c r="J716" s="242"/>
      <c r="K716" s="242"/>
      <c r="L716" s="248"/>
      <c r="M716" s="249"/>
      <c r="N716" s="250"/>
      <c r="O716" s="250"/>
      <c r="P716" s="250"/>
      <c r="Q716" s="250"/>
      <c r="R716" s="250"/>
      <c r="S716" s="250"/>
      <c r="T716" s="251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2" t="s">
        <v>239</v>
      </c>
      <c r="AU716" s="252" t="s">
        <v>85</v>
      </c>
      <c r="AV716" s="13" t="s">
        <v>85</v>
      </c>
      <c r="AW716" s="13" t="s">
        <v>32</v>
      </c>
      <c r="AX716" s="13" t="s">
        <v>76</v>
      </c>
      <c r="AY716" s="252" t="s">
        <v>230</v>
      </c>
    </row>
    <row r="717" s="13" customFormat="1">
      <c r="A717" s="13"/>
      <c r="B717" s="241"/>
      <c r="C717" s="242"/>
      <c r="D717" s="243" t="s">
        <v>239</v>
      </c>
      <c r="E717" s="244" t="s">
        <v>1</v>
      </c>
      <c r="F717" s="245" t="s">
        <v>1204</v>
      </c>
      <c r="G717" s="242"/>
      <c r="H717" s="246">
        <v>4.069</v>
      </c>
      <c r="I717" s="247"/>
      <c r="J717" s="242"/>
      <c r="K717" s="242"/>
      <c r="L717" s="248"/>
      <c r="M717" s="249"/>
      <c r="N717" s="250"/>
      <c r="O717" s="250"/>
      <c r="P717" s="250"/>
      <c r="Q717" s="250"/>
      <c r="R717" s="250"/>
      <c r="S717" s="250"/>
      <c r="T717" s="25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52" t="s">
        <v>239</v>
      </c>
      <c r="AU717" s="252" t="s">
        <v>85</v>
      </c>
      <c r="AV717" s="13" t="s">
        <v>85</v>
      </c>
      <c r="AW717" s="13" t="s">
        <v>32</v>
      </c>
      <c r="AX717" s="13" t="s">
        <v>76</v>
      </c>
      <c r="AY717" s="252" t="s">
        <v>230</v>
      </c>
    </row>
    <row r="718" s="13" customFormat="1">
      <c r="A718" s="13"/>
      <c r="B718" s="241"/>
      <c r="C718" s="242"/>
      <c r="D718" s="243" t="s">
        <v>239</v>
      </c>
      <c r="E718" s="244" t="s">
        <v>1</v>
      </c>
      <c r="F718" s="245" t="s">
        <v>1205</v>
      </c>
      <c r="G718" s="242"/>
      <c r="H718" s="246">
        <v>3.9649999999999999</v>
      </c>
      <c r="I718" s="247"/>
      <c r="J718" s="242"/>
      <c r="K718" s="242"/>
      <c r="L718" s="248"/>
      <c r="M718" s="249"/>
      <c r="N718" s="250"/>
      <c r="O718" s="250"/>
      <c r="P718" s="250"/>
      <c r="Q718" s="250"/>
      <c r="R718" s="250"/>
      <c r="S718" s="250"/>
      <c r="T718" s="251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52" t="s">
        <v>239</v>
      </c>
      <c r="AU718" s="252" t="s">
        <v>85</v>
      </c>
      <c r="AV718" s="13" t="s">
        <v>85</v>
      </c>
      <c r="AW718" s="13" t="s">
        <v>32</v>
      </c>
      <c r="AX718" s="13" t="s">
        <v>76</v>
      </c>
      <c r="AY718" s="252" t="s">
        <v>230</v>
      </c>
    </row>
    <row r="719" s="13" customFormat="1">
      <c r="A719" s="13"/>
      <c r="B719" s="241"/>
      <c r="C719" s="242"/>
      <c r="D719" s="243" t="s">
        <v>239</v>
      </c>
      <c r="E719" s="244" t="s">
        <v>1</v>
      </c>
      <c r="F719" s="245" t="s">
        <v>1206</v>
      </c>
      <c r="G719" s="242"/>
      <c r="H719" s="246">
        <v>4.2770000000000001</v>
      </c>
      <c r="I719" s="247"/>
      <c r="J719" s="242"/>
      <c r="K719" s="242"/>
      <c r="L719" s="248"/>
      <c r="M719" s="249"/>
      <c r="N719" s="250"/>
      <c r="O719" s="250"/>
      <c r="P719" s="250"/>
      <c r="Q719" s="250"/>
      <c r="R719" s="250"/>
      <c r="S719" s="250"/>
      <c r="T719" s="251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52" t="s">
        <v>239</v>
      </c>
      <c r="AU719" s="252" t="s">
        <v>85</v>
      </c>
      <c r="AV719" s="13" t="s">
        <v>85</v>
      </c>
      <c r="AW719" s="13" t="s">
        <v>32</v>
      </c>
      <c r="AX719" s="13" t="s">
        <v>76</v>
      </c>
      <c r="AY719" s="252" t="s">
        <v>230</v>
      </c>
    </row>
    <row r="720" s="14" customFormat="1">
      <c r="A720" s="14"/>
      <c r="B720" s="253"/>
      <c r="C720" s="254"/>
      <c r="D720" s="243" t="s">
        <v>239</v>
      </c>
      <c r="E720" s="255" t="s">
        <v>1</v>
      </c>
      <c r="F720" s="256" t="s">
        <v>242</v>
      </c>
      <c r="G720" s="254"/>
      <c r="H720" s="257">
        <v>13.166</v>
      </c>
      <c r="I720" s="258"/>
      <c r="J720" s="254"/>
      <c r="K720" s="254"/>
      <c r="L720" s="259"/>
      <c r="M720" s="260"/>
      <c r="N720" s="261"/>
      <c r="O720" s="261"/>
      <c r="P720" s="261"/>
      <c r="Q720" s="261"/>
      <c r="R720" s="261"/>
      <c r="S720" s="261"/>
      <c r="T720" s="262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3" t="s">
        <v>239</v>
      </c>
      <c r="AU720" s="263" t="s">
        <v>85</v>
      </c>
      <c r="AV720" s="14" t="s">
        <v>237</v>
      </c>
      <c r="AW720" s="14" t="s">
        <v>32</v>
      </c>
      <c r="AX720" s="14" t="s">
        <v>83</v>
      </c>
      <c r="AY720" s="263" t="s">
        <v>230</v>
      </c>
    </row>
    <row r="721" s="2" customFormat="1" ht="24.15" customHeight="1">
      <c r="A721" s="39"/>
      <c r="B721" s="40"/>
      <c r="C721" s="228" t="s">
        <v>1207</v>
      </c>
      <c r="D721" s="228" t="s">
        <v>232</v>
      </c>
      <c r="E721" s="229" t="s">
        <v>1208</v>
      </c>
      <c r="F721" s="230" t="s">
        <v>1209</v>
      </c>
      <c r="G721" s="231" t="s">
        <v>305</v>
      </c>
      <c r="H721" s="232">
        <v>8.5069999999999997</v>
      </c>
      <c r="I721" s="233"/>
      <c r="J721" s="234">
        <f>ROUND(I721*H721,2)</f>
        <v>0</v>
      </c>
      <c r="K721" s="230" t="s">
        <v>236</v>
      </c>
      <c r="L721" s="45"/>
      <c r="M721" s="235" t="s">
        <v>1</v>
      </c>
      <c r="N721" s="236" t="s">
        <v>41</v>
      </c>
      <c r="O721" s="92"/>
      <c r="P721" s="237">
        <f>O721*H721</f>
        <v>0</v>
      </c>
      <c r="Q721" s="237">
        <v>0</v>
      </c>
      <c r="R721" s="237">
        <f>Q721*H721</f>
        <v>0</v>
      </c>
      <c r="S721" s="237">
        <v>0.54500000000000004</v>
      </c>
      <c r="T721" s="238">
        <f>S721*H721</f>
        <v>4.6363149999999997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39" t="s">
        <v>237</v>
      </c>
      <c r="AT721" s="239" t="s">
        <v>232</v>
      </c>
      <c r="AU721" s="239" t="s">
        <v>85</v>
      </c>
      <c r="AY721" s="18" t="s">
        <v>230</v>
      </c>
      <c r="BE721" s="240">
        <f>IF(N721="základní",J721,0)</f>
        <v>0</v>
      </c>
      <c r="BF721" s="240">
        <f>IF(N721="snížená",J721,0)</f>
        <v>0</v>
      </c>
      <c r="BG721" s="240">
        <f>IF(N721="zákl. přenesená",J721,0)</f>
        <v>0</v>
      </c>
      <c r="BH721" s="240">
        <f>IF(N721="sníž. přenesená",J721,0)</f>
        <v>0</v>
      </c>
      <c r="BI721" s="240">
        <f>IF(N721="nulová",J721,0)</f>
        <v>0</v>
      </c>
      <c r="BJ721" s="18" t="s">
        <v>83</v>
      </c>
      <c r="BK721" s="240">
        <f>ROUND(I721*H721,2)</f>
        <v>0</v>
      </c>
      <c r="BL721" s="18" t="s">
        <v>237</v>
      </c>
      <c r="BM721" s="239" t="s">
        <v>1210</v>
      </c>
    </row>
    <row r="722" s="13" customFormat="1">
      <c r="A722" s="13"/>
      <c r="B722" s="241"/>
      <c r="C722" s="242"/>
      <c r="D722" s="243" t="s">
        <v>239</v>
      </c>
      <c r="E722" s="244" t="s">
        <v>1</v>
      </c>
      <c r="F722" s="245" t="s">
        <v>1211</v>
      </c>
      <c r="G722" s="242"/>
      <c r="H722" s="246">
        <v>7.2469999999999999</v>
      </c>
      <c r="I722" s="247"/>
      <c r="J722" s="242"/>
      <c r="K722" s="242"/>
      <c r="L722" s="248"/>
      <c r="M722" s="249"/>
      <c r="N722" s="250"/>
      <c r="O722" s="250"/>
      <c r="P722" s="250"/>
      <c r="Q722" s="250"/>
      <c r="R722" s="250"/>
      <c r="S722" s="250"/>
      <c r="T722" s="25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52" t="s">
        <v>239</v>
      </c>
      <c r="AU722" s="252" t="s">
        <v>85</v>
      </c>
      <c r="AV722" s="13" t="s">
        <v>85</v>
      </c>
      <c r="AW722" s="13" t="s">
        <v>32</v>
      </c>
      <c r="AX722" s="13" t="s">
        <v>76</v>
      </c>
      <c r="AY722" s="252" t="s">
        <v>230</v>
      </c>
    </row>
    <row r="723" s="13" customFormat="1">
      <c r="A723" s="13"/>
      <c r="B723" s="241"/>
      <c r="C723" s="242"/>
      <c r="D723" s="243" t="s">
        <v>239</v>
      </c>
      <c r="E723" s="244" t="s">
        <v>1</v>
      </c>
      <c r="F723" s="245" t="s">
        <v>1212</v>
      </c>
      <c r="G723" s="242"/>
      <c r="H723" s="246">
        <v>1.26</v>
      </c>
      <c r="I723" s="247"/>
      <c r="J723" s="242"/>
      <c r="K723" s="242"/>
      <c r="L723" s="248"/>
      <c r="M723" s="249"/>
      <c r="N723" s="250"/>
      <c r="O723" s="250"/>
      <c r="P723" s="250"/>
      <c r="Q723" s="250"/>
      <c r="R723" s="250"/>
      <c r="S723" s="250"/>
      <c r="T723" s="25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2" t="s">
        <v>239</v>
      </c>
      <c r="AU723" s="252" t="s">
        <v>85</v>
      </c>
      <c r="AV723" s="13" t="s">
        <v>85</v>
      </c>
      <c r="AW723" s="13" t="s">
        <v>32</v>
      </c>
      <c r="AX723" s="13" t="s">
        <v>76</v>
      </c>
      <c r="AY723" s="252" t="s">
        <v>230</v>
      </c>
    </row>
    <row r="724" s="14" customFormat="1">
      <c r="A724" s="14"/>
      <c r="B724" s="253"/>
      <c r="C724" s="254"/>
      <c r="D724" s="243" t="s">
        <v>239</v>
      </c>
      <c r="E724" s="255" t="s">
        <v>1</v>
      </c>
      <c r="F724" s="256" t="s">
        <v>242</v>
      </c>
      <c r="G724" s="254"/>
      <c r="H724" s="257">
        <v>8.5069999999999997</v>
      </c>
      <c r="I724" s="258"/>
      <c r="J724" s="254"/>
      <c r="K724" s="254"/>
      <c r="L724" s="259"/>
      <c r="M724" s="260"/>
      <c r="N724" s="261"/>
      <c r="O724" s="261"/>
      <c r="P724" s="261"/>
      <c r="Q724" s="261"/>
      <c r="R724" s="261"/>
      <c r="S724" s="261"/>
      <c r="T724" s="26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3" t="s">
        <v>239</v>
      </c>
      <c r="AU724" s="263" t="s">
        <v>85</v>
      </c>
      <c r="AV724" s="14" t="s">
        <v>237</v>
      </c>
      <c r="AW724" s="14" t="s">
        <v>32</v>
      </c>
      <c r="AX724" s="14" t="s">
        <v>83</v>
      </c>
      <c r="AY724" s="263" t="s">
        <v>230</v>
      </c>
    </row>
    <row r="725" s="2" customFormat="1" ht="24.15" customHeight="1">
      <c r="A725" s="39"/>
      <c r="B725" s="40"/>
      <c r="C725" s="228" t="s">
        <v>1213</v>
      </c>
      <c r="D725" s="228" t="s">
        <v>232</v>
      </c>
      <c r="E725" s="229" t="s">
        <v>1214</v>
      </c>
      <c r="F725" s="230" t="s">
        <v>1215</v>
      </c>
      <c r="G725" s="231" t="s">
        <v>305</v>
      </c>
      <c r="H725" s="232">
        <v>25.626000000000001</v>
      </c>
      <c r="I725" s="233"/>
      <c r="J725" s="234">
        <f>ROUND(I725*H725,2)</f>
        <v>0</v>
      </c>
      <c r="K725" s="230" t="s">
        <v>236</v>
      </c>
      <c r="L725" s="45"/>
      <c r="M725" s="235" t="s">
        <v>1</v>
      </c>
      <c r="N725" s="236" t="s">
        <v>41</v>
      </c>
      <c r="O725" s="92"/>
      <c r="P725" s="237">
        <f>O725*H725</f>
        <v>0</v>
      </c>
      <c r="Q725" s="237">
        <v>0</v>
      </c>
      <c r="R725" s="237">
        <f>Q725*H725</f>
        <v>0</v>
      </c>
      <c r="S725" s="237">
        <v>0.037999999999999999</v>
      </c>
      <c r="T725" s="238">
        <f>S725*H725</f>
        <v>0.97378799999999999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39" t="s">
        <v>237</v>
      </c>
      <c r="AT725" s="239" t="s">
        <v>232</v>
      </c>
      <c r="AU725" s="239" t="s">
        <v>85</v>
      </c>
      <c r="AY725" s="18" t="s">
        <v>230</v>
      </c>
      <c r="BE725" s="240">
        <f>IF(N725="základní",J725,0)</f>
        <v>0</v>
      </c>
      <c r="BF725" s="240">
        <f>IF(N725="snížená",J725,0)</f>
        <v>0</v>
      </c>
      <c r="BG725" s="240">
        <f>IF(N725="zákl. přenesená",J725,0)</f>
        <v>0</v>
      </c>
      <c r="BH725" s="240">
        <f>IF(N725="sníž. přenesená",J725,0)</f>
        <v>0</v>
      </c>
      <c r="BI725" s="240">
        <f>IF(N725="nulová",J725,0)</f>
        <v>0</v>
      </c>
      <c r="BJ725" s="18" t="s">
        <v>83</v>
      </c>
      <c r="BK725" s="240">
        <f>ROUND(I725*H725,2)</f>
        <v>0</v>
      </c>
      <c r="BL725" s="18" t="s">
        <v>237</v>
      </c>
      <c r="BM725" s="239" t="s">
        <v>1216</v>
      </c>
    </row>
    <row r="726" s="13" customFormat="1">
      <c r="A726" s="13"/>
      <c r="B726" s="241"/>
      <c r="C726" s="242"/>
      <c r="D726" s="243" t="s">
        <v>239</v>
      </c>
      <c r="E726" s="244" t="s">
        <v>1</v>
      </c>
      <c r="F726" s="245" t="s">
        <v>1217</v>
      </c>
      <c r="G726" s="242"/>
      <c r="H726" s="246">
        <v>7.1760000000000002</v>
      </c>
      <c r="I726" s="247"/>
      <c r="J726" s="242"/>
      <c r="K726" s="242"/>
      <c r="L726" s="248"/>
      <c r="M726" s="249"/>
      <c r="N726" s="250"/>
      <c r="O726" s="250"/>
      <c r="P726" s="250"/>
      <c r="Q726" s="250"/>
      <c r="R726" s="250"/>
      <c r="S726" s="250"/>
      <c r="T726" s="25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2" t="s">
        <v>239</v>
      </c>
      <c r="AU726" s="252" t="s">
        <v>85</v>
      </c>
      <c r="AV726" s="13" t="s">
        <v>85</v>
      </c>
      <c r="AW726" s="13" t="s">
        <v>32</v>
      </c>
      <c r="AX726" s="13" t="s">
        <v>76</v>
      </c>
      <c r="AY726" s="252" t="s">
        <v>230</v>
      </c>
    </row>
    <row r="727" s="13" customFormat="1">
      <c r="A727" s="13"/>
      <c r="B727" s="241"/>
      <c r="C727" s="242"/>
      <c r="D727" s="243" t="s">
        <v>239</v>
      </c>
      <c r="E727" s="244" t="s">
        <v>1</v>
      </c>
      <c r="F727" s="245" t="s">
        <v>1218</v>
      </c>
      <c r="G727" s="242"/>
      <c r="H727" s="246">
        <v>9.6210000000000004</v>
      </c>
      <c r="I727" s="247"/>
      <c r="J727" s="242"/>
      <c r="K727" s="242"/>
      <c r="L727" s="248"/>
      <c r="M727" s="249"/>
      <c r="N727" s="250"/>
      <c r="O727" s="250"/>
      <c r="P727" s="250"/>
      <c r="Q727" s="250"/>
      <c r="R727" s="250"/>
      <c r="S727" s="250"/>
      <c r="T727" s="251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2" t="s">
        <v>239</v>
      </c>
      <c r="AU727" s="252" t="s">
        <v>85</v>
      </c>
      <c r="AV727" s="13" t="s">
        <v>85</v>
      </c>
      <c r="AW727" s="13" t="s">
        <v>32</v>
      </c>
      <c r="AX727" s="13" t="s">
        <v>76</v>
      </c>
      <c r="AY727" s="252" t="s">
        <v>230</v>
      </c>
    </row>
    <row r="728" s="13" customFormat="1">
      <c r="A728" s="13"/>
      <c r="B728" s="241"/>
      <c r="C728" s="242"/>
      <c r="D728" s="243" t="s">
        <v>239</v>
      </c>
      <c r="E728" s="244" t="s">
        <v>1</v>
      </c>
      <c r="F728" s="245" t="s">
        <v>1219</v>
      </c>
      <c r="G728" s="242"/>
      <c r="H728" s="246">
        <v>8.8290000000000006</v>
      </c>
      <c r="I728" s="247"/>
      <c r="J728" s="242"/>
      <c r="K728" s="242"/>
      <c r="L728" s="248"/>
      <c r="M728" s="249"/>
      <c r="N728" s="250"/>
      <c r="O728" s="250"/>
      <c r="P728" s="250"/>
      <c r="Q728" s="250"/>
      <c r="R728" s="250"/>
      <c r="S728" s="250"/>
      <c r="T728" s="251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2" t="s">
        <v>239</v>
      </c>
      <c r="AU728" s="252" t="s">
        <v>85</v>
      </c>
      <c r="AV728" s="13" t="s">
        <v>85</v>
      </c>
      <c r="AW728" s="13" t="s">
        <v>32</v>
      </c>
      <c r="AX728" s="13" t="s">
        <v>76</v>
      </c>
      <c r="AY728" s="252" t="s">
        <v>230</v>
      </c>
    </row>
    <row r="729" s="14" customFormat="1">
      <c r="A729" s="14"/>
      <c r="B729" s="253"/>
      <c r="C729" s="254"/>
      <c r="D729" s="243" t="s">
        <v>239</v>
      </c>
      <c r="E729" s="255" t="s">
        <v>1</v>
      </c>
      <c r="F729" s="256" t="s">
        <v>242</v>
      </c>
      <c r="G729" s="254"/>
      <c r="H729" s="257">
        <v>25.626000000000001</v>
      </c>
      <c r="I729" s="258"/>
      <c r="J729" s="254"/>
      <c r="K729" s="254"/>
      <c r="L729" s="259"/>
      <c r="M729" s="260"/>
      <c r="N729" s="261"/>
      <c r="O729" s="261"/>
      <c r="P729" s="261"/>
      <c r="Q729" s="261"/>
      <c r="R729" s="261"/>
      <c r="S729" s="261"/>
      <c r="T729" s="26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3" t="s">
        <v>239</v>
      </c>
      <c r="AU729" s="263" t="s">
        <v>85</v>
      </c>
      <c r="AV729" s="14" t="s">
        <v>237</v>
      </c>
      <c r="AW729" s="14" t="s">
        <v>32</v>
      </c>
      <c r="AX729" s="14" t="s">
        <v>83</v>
      </c>
      <c r="AY729" s="263" t="s">
        <v>230</v>
      </c>
    </row>
    <row r="730" s="2" customFormat="1" ht="24.15" customHeight="1">
      <c r="A730" s="39"/>
      <c r="B730" s="40"/>
      <c r="C730" s="228" t="s">
        <v>1220</v>
      </c>
      <c r="D730" s="228" t="s">
        <v>232</v>
      </c>
      <c r="E730" s="229" t="s">
        <v>1221</v>
      </c>
      <c r="F730" s="230" t="s">
        <v>1222</v>
      </c>
      <c r="G730" s="231" t="s">
        <v>305</v>
      </c>
      <c r="H730" s="232">
        <v>113.506</v>
      </c>
      <c r="I730" s="233"/>
      <c r="J730" s="234">
        <f>ROUND(I730*H730,2)</f>
        <v>0</v>
      </c>
      <c r="K730" s="230" t="s">
        <v>236</v>
      </c>
      <c r="L730" s="45"/>
      <c r="M730" s="235" t="s">
        <v>1</v>
      </c>
      <c r="N730" s="236" t="s">
        <v>41</v>
      </c>
      <c r="O730" s="92"/>
      <c r="P730" s="237">
        <f>O730*H730</f>
        <v>0</v>
      </c>
      <c r="Q730" s="237">
        <v>0</v>
      </c>
      <c r="R730" s="237">
        <f>Q730*H730</f>
        <v>0</v>
      </c>
      <c r="S730" s="237">
        <v>0.034000000000000002</v>
      </c>
      <c r="T730" s="238">
        <f>S730*H730</f>
        <v>3.8592040000000001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9" t="s">
        <v>237</v>
      </c>
      <c r="AT730" s="239" t="s">
        <v>232</v>
      </c>
      <c r="AU730" s="239" t="s">
        <v>85</v>
      </c>
      <c r="AY730" s="18" t="s">
        <v>230</v>
      </c>
      <c r="BE730" s="240">
        <f>IF(N730="základní",J730,0)</f>
        <v>0</v>
      </c>
      <c r="BF730" s="240">
        <f>IF(N730="snížená",J730,0)</f>
        <v>0</v>
      </c>
      <c r="BG730" s="240">
        <f>IF(N730="zákl. přenesená",J730,0)</f>
        <v>0</v>
      </c>
      <c r="BH730" s="240">
        <f>IF(N730="sníž. přenesená",J730,0)</f>
        <v>0</v>
      </c>
      <c r="BI730" s="240">
        <f>IF(N730="nulová",J730,0)</f>
        <v>0</v>
      </c>
      <c r="BJ730" s="18" t="s">
        <v>83</v>
      </c>
      <c r="BK730" s="240">
        <f>ROUND(I730*H730,2)</f>
        <v>0</v>
      </c>
      <c r="BL730" s="18" t="s">
        <v>237</v>
      </c>
      <c r="BM730" s="239" t="s">
        <v>1223</v>
      </c>
    </row>
    <row r="731" s="13" customFormat="1">
      <c r="A731" s="13"/>
      <c r="B731" s="241"/>
      <c r="C731" s="242"/>
      <c r="D731" s="243" t="s">
        <v>239</v>
      </c>
      <c r="E731" s="244" t="s">
        <v>1</v>
      </c>
      <c r="F731" s="245" t="s">
        <v>1224</v>
      </c>
      <c r="G731" s="242"/>
      <c r="H731" s="246">
        <v>36.555999999999997</v>
      </c>
      <c r="I731" s="247"/>
      <c r="J731" s="242"/>
      <c r="K731" s="242"/>
      <c r="L731" s="248"/>
      <c r="M731" s="249"/>
      <c r="N731" s="250"/>
      <c r="O731" s="250"/>
      <c r="P731" s="250"/>
      <c r="Q731" s="250"/>
      <c r="R731" s="250"/>
      <c r="S731" s="250"/>
      <c r="T731" s="251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2" t="s">
        <v>239</v>
      </c>
      <c r="AU731" s="252" t="s">
        <v>85</v>
      </c>
      <c r="AV731" s="13" t="s">
        <v>85</v>
      </c>
      <c r="AW731" s="13" t="s">
        <v>32</v>
      </c>
      <c r="AX731" s="13" t="s">
        <v>76</v>
      </c>
      <c r="AY731" s="252" t="s">
        <v>230</v>
      </c>
    </row>
    <row r="732" s="13" customFormat="1">
      <c r="A732" s="13"/>
      <c r="B732" s="241"/>
      <c r="C732" s="242"/>
      <c r="D732" s="243" t="s">
        <v>239</v>
      </c>
      <c r="E732" s="244" t="s">
        <v>1</v>
      </c>
      <c r="F732" s="245" t="s">
        <v>1225</v>
      </c>
      <c r="G732" s="242"/>
      <c r="H732" s="246">
        <v>38.475000000000001</v>
      </c>
      <c r="I732" s="247"/>
      <c r="J732" s="242"/>
      <c r="K732" s="242"/>
      <c r="L732" s="248"/>
      <c r="M732" s="249"/>
      <c r="N732" s="250"/>
      <c r="O732" s="250"/>
      <c r="P732" s="250"/>
      <c r="Q732" s="250"/>
      <c r="R732" s="250"/>
      <c r="S732" s="250"/>
      <c r="T732" s="25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2" t="s">
        <v>239</v>
      </c>
      <c r="AU732" s="252" t="s">
        <v>85</v>
      </c>
      <c r="AV732" s="13" t="s">
        <v>85</v>
      </c>
      <c r="AW732" s="13" t="s">
        <v>32</v>
      </c>
      <c r="AX732" s="13" t="s">
        <v>76</v>
      </c>
      <c r="AY732" s="252" t="s">
        <v>230</v>
      </c>
    </row>
    <row r="733" s="13" customFormat="1">
      <c r="A733" s="13"/>
      <c r="B733" s="241"/>
      <c r="C733" s="242"/>
      <c r="D733" s="243" t="s">
        <v>239</v>
      </c>
      <c r="E733" s="244" t="s">
        <v>1</v>
      </c>
      <c r="F733" s="245" t="s">
        <v>1226</v>
      </c>
      <c r="G733" s="242"/>
      <c r="H733" s="246">
        <v>38.475000000000001</v>
      </c>
      <c r="I733" s="247"/>
      <c r="J733" s="242"/>
      <c r="K733" s="242"/>
      <c r="L733" s="248"/>
      <c r="M733" s="249"/>
      <c r="N733" s="250"/>
      <c r="O733" s="250"/>
      <c r="P733" s="250"/>
      <c r="Q733" s="250"/>
      <c r="R733" s="250"/>
      <c r="S733" s="250"/>
      <c r="T733" s="25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2" t="s">
        <v>239</v>
      </c>
      <c r="AU733" s="252" t="s">
        <v>85</v>
      </c>
      <c r="AV733" s="13" t="s">
        <v>85</v>
      </c>
      <c r="AW733" s="13" t="s">
        <v>32</v>
      </c>
      <c r="AX733" s="13" t="s">
        <v>76</v>
      </c>
      <c r="AY733" s="252" t="s">
        <v>230</v>
      </c>
    </row>
    <row r="734" s="14" customFormat="1">
      <c r="A734" s="14"/>
      <c r="B734" s="253"/>
      <c r="C734" s="254"/>
      <c r="D734" s="243" t="s">
        <v>239</v>
      </c>
      <c r="E734" s="255" t="s">
        <v>1</v>
      </c>
      <c r="F734" s="256" t="s">
        <v>242</v>
      </c>
      <c r="G734" s="254"/>
      <c r="H734" s="257">
        <v>113.506</v>
      </c>
      <c r="I734" s="258"/>
      <c r="J734" s="254"/>
      <c r="K734" s="254"/>
      <c r="L734" s="259"/>
      <c r="M734" s="260"/>
      <c r="N734" s="261"/>
      <c r="O734" s="261"/>
      <c r="P734" s="261"/>
      <c r="Q734" s="261"/>
      <c r="R734" s="261"/>
      <c r="S734" s="261"/>
      <c r="T734" s="262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3" t="s">
        <v>239</v>
      </c>
      <c r="AU734" s="263" t="s">
        <v>85</v>
      </c>
      <c r="AV734" s="14" t="s">
        <v>237</v>
      </c>
      <c r="AW734" s="14" t="s">
        <v>32</v>
      </c>
      <c r="AX734" s="14" t="s">
        <v>83</v>
      </c>
      <c r="AY734" s="263" t="s">
        <v>230</v>
      </c>
    </row>
    <row r="735" s="2" customFormat="1" ht="24.15" customHeight="1">
      <c r="A735" s="39"/>
      <c r="B735" s="40"/>
      <c r="C735" s="228" t="s">
        <v>1227</v>
      </c>
      <c r="D735" s="228" t="s">
        <v>232</v>
      </c>
      <c r="E735" s="229" t="s">
        <v>1228</v>
      </c>
      <c r="F735" s="230" t="s">
        <v>1229</v>
      </c>
      <c r="G735" s="231" t="s">
        <v>305</v>
      </c>
      <c r="H735" s="232">
        <v>4.0609999999999999</v>
      </c>
      <c r="I735" s="233"/>
      <c r="J735" s="234">
        <f>ROUND(I735*H735,2)</f>
        <v>0</v>
      </c>
      <c r="K735" s="230" t="s">
        <v>236</v>
      </c>
      <c r="L735" s="45"/>
      <c r="M735" s="235" t="s">
        <v>1</v>
      </c>
      <c r="N735" s="236" t="s">
        <v>41</v>
      </c>
      <c r="O735" s="92"/>
      <c r="P735" s="237">
        <f>O735*H735</f>
        <v>0</v>
      </c>
      <c r="Q735" s="237">
        <v>0</v>
      </c>
      <c r="R735" s="237">
        <f>Q735*H735</f>
        <v>0</v>
      </c>
      <c r="S735" s="237">
        <v>0.088999999999999996</v>
      </c>
      <c r="T735" s="238">
        <f>S735*H735</f>
        <v>0.361429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9" t="s">
        <v>237</v>
      </c>
      <c r="AT735" s="239" t="s">
        <v>232</v>
      </c>
      <c r="AU735" s="239" t="s">
        <v>85</v>
      </c>
      <c r="AY735" s="18" t="s">
        <v>230</v>
      </c>
      <c r="BE735" s="240">
        <f>IF(N735="základní",J735,0)</f>
        <v>0</v>
      </c>
      <c r="BF735" s="240">
        <f>IF(N735="snížená",J735,0)</f>
        <v>0</v>
      </c>
      <c r="BG735" s="240">
        <f>IF(N735="zákl. přenesená",J735,0)</f>
        <v>0</v>
      </c>
      <c r="BH735" s="240">
        <f>IF(N735="sníž. přenesená",J735,0)</f>
        <v>0</v>
      </c>
      <c r="BI735" s="240">
        <f>IF(N735="nulová",J735,0)</f>
        <v>0</v>
      </c>
      <c r="BJ735" s="18" t="s">
        <v>83</v>
      </c>
      <c r="BK735" s="240">
        <f>ROUND(I735*H735,2)</f>
        <v>0</v>
      </c>
      <c r="BL735" s="18" t="s">
        <v>237</v>
      </c>
      <c r="BM735" s="239" t="s">
        <v>1230</v>
      </c>
    </row>
    <row r="736" s="13" customFormat="1">
      <c r="A736" s="13"/>
      <c r="B736" s="241"/>
      <c r="C736" s="242"/>
      <c r="D736" s="243" t="s">
        <v>239</v>
      </c>
      <c r="E736" s="244" t="s">
        <v>1</v>
      </c>
      <c r="F736" s="245" t="s">
        <v>1231</v>
      </c>
      <c r="G736" s="242"/>
      <c r="H736" s="246">
        <v>4.0609999999999999</v>
      </c>
      <c r="I736" s="247"/>
      <c r="J736" s="242"/>
      <c r="K736" s="242"/>
      <c r="L736" s="248"/>
      <c r="M736" s="249"/>
      <c r="N736" s="250"/>
      <c r="O736" s="250"/>
      <c r="P736" s="250"/>
      <c r="Q736" s="250"/>
      <c r="R736" s="250"/>
      <c r="S736" s="250"/>
      <c r="T736" s="251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2" t="s">
        <v>239</v>
      </c>
      <c r="AU736" s="252" t="s">
        <v>85</v>
      </c>
      <c r="AV736" s="13" t="s">
        <v>85</v>
      </c>
      <c r="AW736" s="13" t="s">
        <v>32</v>
      </c>
      <c r="AX736" s="13" t="s">
        <v>83</v>
      </c>
      <c r="AY736" s="252" t="s">
        <v>230</v>
      </c>
    </row>
    <row r="737" s="2" customFormat="1" ht="24.15" customHeight="1">
      <c r="A737" s="39"/>
      <c r="B737" s="40"/>
      <c r="C737" s="228" t="s">
        <v>1232</v>
      </c>
      <c r="D737" s="228" t="s">
        <v>232</v>
      </c>
      <c r="E737" s="229" t="s">
        <v>1233</v>
      </c>
      <c r="F737" s="230" t="s">
        <v>1234</v>
      </c>
      <c r="G737" s="231" t="s">
        <v>305</v>
      </c>
      <c r="H737" s="232">
        <v>6.1219999999999999</v>
      </c>
      <c r="I737" s="233"/>
      <c r="J737" s="234">
        <f>ROUND(I737*H737,2)</f>
        <v>0</v>
      </c>
      <c r="K737" s="230" t="s">
        <v>236</v>
      </c>
      <c r="L737" s="45"/>
      <c r="M737" s="235" t="s">
        <v>1</v>
      </c>
      <c r="N737" s="236" t="s">
        <v>41</v>
      </c>
      <c r="O737" s="92"/>
      <c r="P737" s="237">
        <f>O737*H737</f>
        <v>0</v>
      </c>
      <c r="Q737" s="237">
        <v>0</v>
      </c>
      <c r="R737" s="237">
        <f>Q737*H737</f>
        <v>0</v>
      </c>
      <c r="S737" s="237">
        <v>0.060999999999999999</v>
      </c>
      <c r="T737" s="238">
        <f>S737*H737</f>
        <v>0.373442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39" t="s">
        <v>237</v>
      </c>
      <c r="AT737" s="239" t="s">
        <v>232</v>
      </c>
      <c r="AU737" s="239" t="s">
        <v>85</v>
      </c>
      <c r="AY737" s="18" t="s">
        <v>230</v>
      </c>
      <c r="BE737" s="240">
        <f>IF(N737="základní",J737,0)</f>
        <v>0</v>
      </c>
      <c r="BF737" s="240">
        <f>IF(N737="snížená",J737,0)</f>
        <v>0</v>
      </c>
      <c r="BG737" s="240">
        <f>IF(N737="zákl. přenesená",J737,0)</f>
        <v>0</v>
      </c>
      <c r="BH737" s="240">
        <f>IF(N737="sníž. přenesená",J737,0)</f>
        <v>0</v>
      </c>
      <c r="BI737" s="240">
        <f>IF(N737="nulová",J737,0)</f>
        <v>0</v>
      </c>
      <c r="BJ737" s="18" t="s">
        <v>83</v>
      </c>
      <c r="BK737" s="240">
        <f>ROUND(I737*H737,2)</f>
        <v>0</v>
      </c>
      <c r="BL737" s="18" t="s">
        <v>237</v>
      </c>
      <c r="BM737" s="239" t="s">
        <v>1235</v>
      </c>
    </row>
    <row r="738" s="13" customFormat="1">
      <c r="A738" s="13"/>
      <c r="B738" s="241"/>
      <c r="C738" s="242"/>
      <c r="D738" s="243" t="s">
        <v>239</v>
      </c>
      <c r="E738" s="244" t="s">
        <v>1</v>
      </c>
      <c r="F738" s="245" t="s">
        <v>1236</v>
      </c>
      <c r="G738" s="242"/>
      <c r="H738" s="246">
        <v>6.1219999999999999</v>
      </c>
      <c r="I738" s="247"/>
      <c r="J738" s="242"/>
      <c r="K738" s="242"/>
      <c r="L738" s="248"/>
      <c r="M738" s="249"/>
      <c r="N738" s="250"/>
      <c r="O738" s="250"/>
      <c r="P738" s="250"/>
      <c r="Q738" s="250"/>
      <c r="R738" s="250"/>
      <c r="S738" s="250"/>
      <c r="T738" s="25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2" t="s">
        <v>239</v>
      </c>
      <c r="AU738" s="252" t="s">
        <v>85</v>
      </c>
      <c r="AV738" s="13" t="s">
        <v>85</v>
      </c>
      <c r="AW738" s="13" t="s">
        <v>32</v>
      </c>
      <c r="AX738" s="13" t="s">
        <v>83</v>
      </c>
      <c r="AY738" s="252" t="s">
        <v>230</v>
      </c>
    </row>
    <row r="739" s="2" customFormat="1" ht="21.75" customHeight="1">
      <c r="A739" s="39"/>
      <c r="B739" s="40"/>
      <c r="C739" s="228" t="s">
        <v>1237</v>
      </c>
      <c r="D739" s="228" t="s">
        <v>232</v>
      </c>
      <c r="E739" s="229" t="s">
        <v>1238</v>
      </c>
      <c r="F739" s="230" t="s">
        <v>1239</v>
      </c>
      <c r="G739" s="231" t="s">
        <v>305</v>
      </c>
      <c r="H739" s="232">
        <v>114</v>
      </c>
      <c r="I739" s="233"/>
      <c r="J739" s="234">
        <f>ROUND(I739*H739,2)</f>
        <v>0</v>
      </c>
      <c r="K739" s="230" t="s">
        <v>236</v>
      </c>
      <c r="L739" s="45"/>
      <c r="M739" s="235" t="s">
        <v>1</v>
      </c>
      <c r="N739" s="236" t="s">
        <v>41</v>
      </c>
      <c r="O739" s="92"/>
      <c r="P739" s="237">
        <f>O739*H739</f>
        <v>0</v>
      </c>
      <c r="Q739" s="237">
        <v>0</v>
      </c>
      <c r="R739" s="237">
        <f>Q739*H739</f>
        <v>0</v>
      </c>
      <c r="S739" s="237">
        <v>0.075999999999999998</v>
      </c>
      <c r="T739" s="238">
        <f>S739*H739</f>
        <v>8.6639999999999997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39" t="s">
        <v>237</v>
      </c>
      <c r="AT739" s="239" t="s">
        <v>232</v>
      </c>
      <c r="AU739" s="239" t="s">
        <v>85</v>
      </c>
      <c r="AY739" s="18" t="s">
        <v>230</v>
      </c>
      <c r="BE739" s="240">
        <f>IF(N739="základní",J739,0)</f>
        <v>0</v>
      </c>
      <c r="BF739" s="240">
        <f>IF(N739="snížená",J739,0)</f>
        <v>0</v>
      </c>
      <c r="BG739" s="240">
        <f>IF(N739="zákl. přenesená",J739,0)</f>
        <v>0</v>
      </c>
      <c r="BH739" s="240">
        <f>IF(N739="sníž. přenesená",J739,0)</f>
        <v>0</v>
      </c>
      <c r="BI739" s="240">
        <f>IF(N739="nulová",J739,0)</f>
        <v>0</v>
      </c>
      <c r="BJ739" s="18" t="s">
        <v>83</v>
      </c>
      <c r="BK739" s="240">
        <f>ROUND(I739*H739,2)</f>
        <v>0</v>
      </c>
      <c r="BL739" s="18" t="s">
        <v>237</v>
      </c>
      <c r="BM739" s="239" t="s">
        <v>1240</v>
      </c>
    </row>
    <row r="740" s="13" customFormat="1">
      <c r="A740" s="13"/>
      <c r="B740" s="241"/>
      <c r="C740" s="242"/>
      <c r="D740" s="243" t="s">
        <v>239</v>
      </c>
      <c r="E740" s="244" t="s">
        <v>1</v>
      </c>
      <c r="F740" s="245" t="s">
        <v>1241</v>
      </c>
      <c r="G740" s="242"/>
      <c r="H740" s="246">
        <v>114</v>
      </c>
      <c r="I740" s="247"/>
      <c r="J740" s="242"/>
      <c r="K740" s="242"/>
      <c r="L740" s="248"/>
      <c r="M740" s="249"/>
      <c r="N740" s="250"/>
      <c r="O740" s="250"/>
      <c r="P740" s="250"/>
      <c r="Q740" s="250"/>
      <c r="R740" s="250"/>
      <c r="S740" s="250"/>
      <c r="T740" s="25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2" t="s">
        <v>239</v>
      </c>
      <c r="AU740" s="252" t="s">
        <v>85</v>
      </c>
      <c r="AV740" s="13" t="s">
        <v>85</v>
      </c>
      <c r="AW740" s="13" t="s">
        <v>32</v>
      </c>
      <c r="AX740" s="13" t="s">
        <v>83</v>
      </c>
      <c r="AY740" s="252" t="s">
        <v>230</v>
      </c>
    </row>
    <row r="741" s="2" customFormat="1" ht="21.75" customHeight="1">
      <c r="A741" s="39"/>
      <c r="B741" s="40"/>
      <c r="C741" s="228" t="s">
        <v>1242</v>
      </c>
      <c r="D741" s="228" t="s">
        <v>232</v>
      </c>
      <c r="E741" s="229" t="s">
        <v>1243</v>
      </c>
      <c r="F741" s="230" t="s">
        <v>1244</v>
      </c>
      <c r="G741" s="231" t="s">
        <v>305</v>
      </c>
      <c r="H741" s="232">
        <v>16</v>
      </c>
      <c r="I741" s="233"/>
      <c r="J741" s="234">
        <f>ROUND(I741*H741,2)</f>
        <v>0</v>
      </c>
      <c r="K741" s="230" t="s">
        <v>236</v>
      </c>
      <c r="L741" s="45"/>
      <c r="M741" s="235" t="s">
        <v>1</v>
      </c>
      <c r="N741" s="236" t="s">
        <v>41</v>
      </c>
      <c r="O741" s="92"/>
      <c r="P741" s="237">
        <f>O741*H741</f>
        <v>0</v>
      </c>
      <c r="Q741" s="237">
        <v>0</v>
      </c>
      <c r="R741" s="237">
        <f>Q741*H741</f>
        <v>0</v>
      </c>
      <c r="S741" s="237">
        <v>0.063</v>
      </c>
      <c r="T741" s="238">
        <f>S741*H741</f>
        <v>1.008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9" t="s">
        <v>237</v>
      </c>
      <c r="AT741" s="239" t="s">
        <v>232</v>
      </c>
      <c r="AU741" s="239" t="s">
        <v>85</v>
      </c>
      <c r="AY741" s="18" t="s">
        <v>230</v>
      </c>
      <c r="BE741" s="240">
        <f>IF(N741="základní",J741,0)</f>
        <v>0</v>
      </c>
      <c r="BF741" s="240">
        <f>IF(N741="snížená",J741,0)</f>
        <v>0</v>
      </c>
      <c r="BG741" s="240">
        <f>IF(N741="zákl. přenesená",J741,0)</f>
        <v>0</v>
      </c>
      <c r="BH741" s="240">
        <f>IF(N741="sníž. přenesená",J741,0)</f>
        <v>0</v>
      </c>
      <c r="BI741" s="240">
        <f>IF(N741="nulová",J741,0)</f>
        <v>0</v>
      </c>
      <c r="BJ741" s="18" t="s">
        <v>83</v>
      </c>
      <c r="BK741" s="240">
        <f>ROUND(I741*H741,2)</f>
        <v>0</v>
      </c>
      <c r="BL741" s="18" t="s">
        <v>237</v>
      </c>
      <c r="BM741" s="239" t="s">
        <v>1245</v>
      </c>
    </row>
    <row r="742" s="13" customFormat="1">
      <c r="A742" s="13"/>
      <c r="B742" s="241"/>
      <c r="C742" s="242"/>
      <c r="D742" s="243" t="s">
        <v>239</v>
      </c>
      <c r="E742" s="244" t="s">
        <v>1</v>
      </c>
      <c r="F742" s="245" t="s">
        <v>1246</v>
      </c>
      <c r="G742" s="242"/>
      <c r="H742" s="246">
        <v>16</v>
      </c>
      <c r="I742" s="247"/>
      <c r="J742" s="242"/>
      <c r="K742" s="242"/>
      <c r="L742" s="248"/>
      <c r="M742" s="249"/>
      <c r="N742" s="250"/>
      <c r="O742" s="250"/>
      <c r="P742" s="250"/>
      <c r="Q742" s="250"/>
      <c r="R742" s="250"/>
      <c r="S742" s="250"/>
      <c r="T742" s="25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2" t="s">
        <v>239</v>
      </c>
      <c r="AU742" s="252" t="s">
        <v>85</v>
      </c>
      <c r="AV742" s="13" t="s">
        <v>85</v>
      </c>
      <c r="AW742" s="13" t="s">
        <v>32</v>
      </c>
      <c r="AX742" s="13" t="s">
        <v>83</v>
      </c>
      <c r="AY742" s="252" t="s">
        <v>230</v>
      </c>
    </row>
    <row r="743" s="2" customFormat="1" ht="24.15" customHeight="1">
      <c r="A743" s="39"/>
      <c r="B743" s="40"/>
      <c r="C743" s="228" t="s">
        <v>1247</v>
      </c>
      <c r="D743" s="228" t="s">
        <v>232</v>
      </c>
      <c r="E743" s="229" t="s">
        <v>1248</v>
      </c>
      <c r="F743" s="230" t="s">
        <v>1249</v>
      </c>
      <c r="G743" s="231" t="s">
        <v>235</v>
      </c>
      <c r="H743" s="232">
        <v>2.7290000000000001</v>
      </c>
      <c r="I743" s="233"/>
      <c r="J743" s="234">
        <f>ROUND(I743*H743,2)</f>
        <v>0</v>
      </c>
      <c r="K743" s="230" t="s">
        <v>236</v>
      </c>
      <c r="L743" s="45"/>
      <c r="M743" s="235" t="s">
        <v>1</v>
      </c>
      <c r="N743" s="236" t="s">
        <v>41</v>
      </c>
      <c r="O743" s="92"/>
      <c r="P743" s="237">
        <f>O743*H743</f>
        <v>0</v>
      </c>
      <c r="Q743" s="237">
        <v>0</v>
      </c>
      <c r="R743" s="237">
        <f>Q743*H743</f>
        <v>0</v>
      </c>
      <c r="S743" s="237">
        <v>1.8</v>
      </c>
      <c r="T743" s="238">
        <f>S743*H743</f>
        <v>4.9122000000000003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39" t="s">
        <v>237</v>
      </c>
      <c r="AT743" s="239" t="s">
        <v>232</v>
      </c>
      <c r="AU743" s="239" t="s">
        <v>85</v>
      </c>
      <c r="AY743" s="18" t="s">
        <v>230</v>
      </c>
      <c r="BE743" s="240">
        <f>IF(N743="základní",J743,0)</f>
        <v>0</v>
      </c>
      <c r="BF743" s="240">
        <f>IF(N743="snížená",J743,0)</f>
        <v>0</v>
      </c>
      <c r="BG743" s="240">
        <f>IF(N743="zákl. přenesená",J743,0)</f>
        <v>0</v>
      </c>
      <c r="BH743" s="240">
        <f>IF(N743="sníž. přenesená",J743,0)</f>
        <v>0</v>
      </c>
      <c r="BI743" s="240">
        <f>IF(N743="nulová",J743,0)</f>
        <v>0</v>
      </c>
      <c r="BJ743" s="18" t="s">
        <v>83</v>
      </c>
      <c r="BK743" s="240">
        <f>ROUND(I743*H743,2)</f>
        <v>0</v>
      </c>
      <c r="BL743" s="18" t="s">
        <v>237</v>
      </c>
      <c r="BM743" s="239" t="s">
        <v>1250</v>
      </c>
    </row>
    <row r="744" s="13" customFormat="1">
      <c r="A744" s="13"/>
      <c r="B744" s="241"/>
      <c r="C744" s="242"/>
      <c r="D744" s="243" t="s">
        <v>239</v>
      </c>
      <c r="E744" s="244" t="s">
        <v>1</v>
      </c>
      <c r="F744" s="245" t="s">
        <v>1251</v>
      </c>
      <c r="G744" s="242"/>
      <c r="H744" s="246">
        <v>1.1339999999999999</v>
      </c>
      <c r="I744" s="247"/>
      <c r="J744" s="242"/>
      <c r="K744" s="242"/>
      <c r="L744" s="248"/>
      <c r="M744" s="249"/>
      <c r="N744" s="250"/>
      <c r="O744" s="250"/>
      <c r="P744" s="250"/>
      <c r="Q744" s="250"/>
      <c r="R744" s="250"/>
      <c r="S744" s="250"/>
      <c r="T744" s="25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52" t="s">
        <v>239</v>
      </c>
      <c r="AU744" s="252" t="s">
        <v>85</v>
      </c>
      <c r="AV744" s="13" t="s">
        <v>85</v>
      </c>
      <c r="AW744" s="13" t="s">
        <v>32</v>
      </c>
      <c r="AX744" s="13" t="s">
        <v>76</v>
      </c>
      <c r="AY744" s="252" t="s">
        <v>230</v>
      </c>
    </row>
    <row r="745" s="13" customFormat="1">
      <c r="A745" s="13"/>
      <c r="B745" s="241"/>
      <c r="C745" s="242"/>
      <c r="D745" s="243" t="s">
        <v>239</v>
      </c>
      <c r="E745" s="244" t="s">
        <v>1</v>
      </c>
      <c r="F745" s="245" t="s">
        <v>1252</v>
      </c>
      <c r="G745" s="242"/>
      <c r="H745" s="246">
        <v>1.595</v>
      </c>
      <c r="I745" s="247"/>
      <c r="J745" s="242"/>
      <c r="K745" s="242"/>
      <c r="L745" s="248"/>
      <c r="M745" s="249"/>
      <c r="N745" s="250"/>
      <c r="O745" s="250"/>
      <c r="P745" s="250"/>
      <c r="Q745" s="250"/>
      <c r="R745" s="250"/>
      <c r="S745" s="250"/>
      <c r="T745" s="25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2" t="s">
        <v>239</v>
      </c>
      <c r="AU745" s="252" t="s">
        <v>85</v>
      </c>
      <c r="AV745" s="13" t="s">
        <v>85</v>
      </c>
      <c r="AW745" s="13" t="s">
        <v>32</v>
      </c>
      <c r="AX745" s="13" t="s">
        <v>76</v>
      </c>
      <c r="AY745" s="252" t="s">
        <v>230</v>
      </c>
    </row>
    <row r="746" s="14" customFormat="1">
      <c r="A746" s="14"/>
      <c r="B746" s="253"/>
      <c r="C746" s="254"/>
      <c r="D746" s="243" t="s">
        <v>239</v>
      </c>
      <c r="E746" s="255" t="s">
        <v>1</v>
      </c>
      <c r="F746" s="256" t="s">
        <v>242</v>
      </c>
      <c r="G746" s="254"/>
      <c r="H746" s="257">
        <v>2.7290000000000001</v>
      </c>
      <c r="I746" s="258"/>
      <c r="J746" s="254"/>
      <c r="K746" s="254"/>
      <c r="L746" s="259"/>
      <c r="M746" s="260"/>
      <c r="N746" s="261"/>
      <c r="O746" s="261"/>
      <c r="P746" s="261"/>
      <c r="Q746" s="261"/>
      <c r="R746" s="261"/>
      <c r="S746" s="261"/>
      <c r="T746" s="262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3" t="s">
        <v>239</v>
      </c>
      <c r="AU746" s="263" t="s">
        <v>85</v>
      </c>
      <c r="AV746" s="14" t="s">
        <v>237</v>
      </c>
      <c r="AW746" s="14" t="s">
        <v>32</v>
      </c>
      <c r="AX746" s="14" t="s">
        <v>83</v>
      </c>
      <c r="AY746" s="263" t="s">
        <v>230</v>
      </c>
    </row>
    <row r="747" s="2" customFormat="1" ht="24.15" customHeight="1">
      <c r="A747" s="39"/>
      <c r="B747" s="40"/>
      <c r="C747" s="228" t="s">
        <v>1253</v>
      </c>
      <c r="D747" s="228" t="s">
        <v>232</v>
      </c>
      <c r="E747" s="229" t="s">
        <v>1254</v>
      </c>
      <c r="F747" s="230" t="s">
        <v>1255</v>
      </c>
      <c r="G747" s="231" t="s">
        <v>235</v>
      </c>
      <c r="H747" s="232">
        <v>2.1549999999999998</v>
      </c>
      <c r="I747" s="233"/>
      <c r="J747" s="234">
        <f>ROUND(I747*H747,2)</f>
        <v>0</v>
      </c>
      <c r="K747" s="230" t="s">
        <v>236</v>
      </c>
      <c r="L747" s="45"/>
      <c r="M747" s="235" t="s">
        <v>1</v>
      </c>
      <c r="N747" s="236" t="s">
        <v>41</v>
      </c>
      <c r="O747" s="92"/>
      <c r="P747" s="237">
        <f>O747*H747</f>
        <v>0</v>
      </c>
      <c r="Q747" s="237">
        <v>0</v>
      </c>
      <c r="R747" s="237">
        <f>Q747*H747</f>
        <v>0</v>
      </c>
      <c r="S747" s="237">
        <v>1.8</v>
      </c>
      <c r="T747" s="238">
        <f>S747*H747</f>
        <v>3.8789999999999996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39" t="s">
        <v>237</v>
      </c>
      <c r="AT747" s="239" t="s">
        <v>232</v>
      </c>
      <c r="AU747" s="239" t="s">
        <v>85</v>
      </c>
      <c r="AY747" s="18" t="s">
        <v>230</v>
      </c>
      <c r="BE747" s="240">
        <f>IF(N747="základní",J747,0)</f>
        <v>0</v>
      </c>
      <c r="BF747" s="240">
        <f>IF(N747="snížená",J747,0)</f>
        <v>0</v>
      </c>
      <c r="BG747" s="240">
        <f>IF(N747="zákl. přenesená",J747,0)</f>
        <v>0</v>
      </c>
      <c r="BH747" s="240">
        <f>IF(N747="sníž. přenesená",J747,0)</f>
        <v>0</v>
      </c>
      <c r="BI747" s="240">
        <f>IF(N747="nulová",J747,0)</f>
        <v>0</v>
      </c>
      <c r="BJ747" s="18" t="s">
        <v>83</v>
      </c>
      <c r="BK747" s="240">
        <f>ROUND(I747*H747,2)</f>
        <v>0</v>
      </c>
      <c r="BL747" s="18" t="s">
        <v>237</v>
      </c>
      <c r="BM747" s="239" t="s">
        <v>1256</v>
      </c>
    </row>
    <row r="748" s="13" customFormat="1">
      <c r="A748" s="13"/>
      <c r="B748" s="241"/>
      <c r="C748" s="242"/>
      <c r="D748" s="243" t="s">
        <v>239</v>
      </c>
      <c r="E748" s="244" t="s">
        <v>1</v>
      </c>
      <c r="F748" s="245" t="s">
        <v>1257</v>
      </c>
      <c r="G748" s="242"/>
      <c r="H748" s="246">
        <v>0.88200000000000001</v>
      </c>
      <c r="I748" s="247"/>
      <c r="J748" s="242"/>
      <c r="K748" s="242"/>
      <c r="L748" s="248"/>
      <c r="M748" s="249"/>
      <c r="N748" s="250"/>
      <c r="O748" s="250"/>
      <c r="P748" s="250"/>
      <c r="Q748" s="250"/>
      <c r="R748" s="250"/>
      <c r="S748" s="250"/>
      <c r="T748" s="251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2" t="s">
        <v>239</v>
      </c>
      <c r="AU748" s="252" t="s">
        <v>85</v>
      </c>
      <c r="AV748" s="13" t="s">
        <v>85</v>
      </c>
      <c r="AW748" s="13" t="s">
        <v>32</v>
      </c>
      <c r="AX748" s="13" t="s">
        <v>76</v>
      </c>
      <c r="AY748" s="252" t="s">
        <v>230</v>
      </c>
    </row>
    <row r="749" s="13" customFormat="1">
      <c r="A749" s="13"/>
      <c r="B749" s="241"/>
      <c r="C749" s="242"/>
      <c r="D749" s="243" t="s">
        <v>239</v>
      </c>
      <c r="E749" s="244" t="s">
        <v>1</v>
      </c>
      <c r="F749" s="245" t="s">
        <v>1258</v>
      </c>
      <c r="G749" s="242"/>
      <c r="H749" s="246">
        <v>1.2729999999999999</v>
      </c>
      <c r="I749" s="247"/>
      <c r="J749" s="242"/>
      <c r="K749" s="242"/>
      <c r="L749" s="248"/>
      <c r="M749" s="249"/>
      <c r="N749" s="250"/>
      <c r="O749" s="250"/>
      <c r="P749" s="250"/>
      <c r="Q749" s="250"/>
      <c r="R749" s="250"/>
      <c r="S749" s="250"/>
      <c r="T749" s="25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2" t="s">
        <v>239</v>
      </c>
      <c r="AU749" s="252" t="s">
        <v>85</v>
      </c>
      <c r="AV749" s="13" t="s">
        <v>85</v>
      </c>
      <c r="AW749" s="13" t="s">
        <v>32</v>
      </c>
      <c r="AX749" s="13" t="s">
        <v>76</v>
      </c>
      <c r="AY749" s="252" t="s">
        <v>230</v>
      </c>
    </row>
    <row r="750" s="14" customFormat="1">
      <c r="A750" s="14"/>
      <c r="B750" s="253"/>
      <c r="C750" s="254"/>
      <c r="D750" s="243" t="s">
        <v>239</v>
      </c>
      <c r="E750" s="255" t="s">
        <v>1</v>
      </c>
      <c r="F750" s="256" t="s">
        <v>242</v>
      </c>
      <c r="G750" s="254"/>
      <c r="H750" s="257">
        <v>2.1549999999999998</v>
      </c>
      <c r="I750" s="258"/>
      <c r="J750" s="254"/>
      <c r="K750" s="254"/>
      <c r="L750" s="259"/>
      <c r="M750" s="260"/>
      <c r="N750" s="261"/>
      <c r="O750" s="261"/>
      <c r="P750" s="261"/>
      <c r="Q750" s="261"/>
      <c r="R750" s="261"/>
      <c r="S750" s="261"/>
      <c r="T750" s="262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3" t="s">
        <v>239</v>
      </c>
      <c r="AU750" s="263" t="s">
        <v>85</v>
      </c>
      <c r="AV750" s="14" t="s">
        <v>237</v>
      </c>
      <c r="AW750" s="14" t="s">
        <v>32</v>
      </c>
      <c r="AX750" s="14" t="s">
        <v>83</v>
      </c>
      <c r="AY750" s="263" t="s">
        <v>230</v>
      </c>
    </row>
    <row r="751" s="2" customFormat="1" ht="24.15" customHeight="1">
      <c r="A751" s="39"/>
      <c r="B751" s="40"/>
      <c r="C751" s="228" t="s">
        <v>1259</v>
      </c>
      <c r="D751" s="228" t="s">
        <v>232</v>
      </c>
      <c r="E751" s="229" t="s">
        <v>1260</v>
      </c>
      <c r="F751" s="230" t="s">
        <v>1261</v>
      </c>
      <c r="G751" s="231" t="s">
        <v>235</v>
      </c>
      <c r="H751" s="232">
        <v>6.5270000000000001</v>
      </c>
      <c r="I751" s="233"/>
      <c r="J751" s="234">
        <f>ROUND(I751*H751,2)</f>
        <v>0</v>
      </c>
      <c r="K751" s="230" t="s">
        <v>236</v>
      </c>
      <c r="L751" s="45"/>
      <c r="M751" s="235" t="s">
        <v>1</v>
      </c>
      <c r="N751" s="236" t="s">
        <v>41</v>
      </c>
      <c r="O751" s="92"/>
      <c r="P751" s="237">
        <f>O751*H751</f>
        <v>0</v>
      </c>
      <c r="Q751" s="237">
        <v>0</v>
      </c>
      <c r="R751" s="237">
        <f>Q751*H751</f>
        <v>0</v>
      </c>
      <c r="S751" s="237">
        <v>1.8</v>
      </c>
      <c r="T751" s="238">
        <f>S751*H751</f>
        <v>11.7486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39" t="s">
        <v>237</v>
      </c>
      <c r="AT751" s="239" t="s">
        <v>232</v>
      </c>
      <c r="AU751" s="239" t="s">
        <v>85</v>
      </c>
      <c r="AY751" s="18" t="s">
        <v>230</v>
      </c>
      <c r="BE751" s="240">
        <f>IF(N751="základní",J751,0)</f>
        <v>0</v>
      </c>
      <c r="BF751" s="240">
        <f>IF(N751="snížená",J751,0)</f>
        <v>0</v>
      </c>
      <c r="BG751" s="240">
        <f>IF(N751="zákl. přenesená",J751,0)</f>
        <v>0</v>
      </c>
      <c r="BH751" s="240">
        <f>IF(N751="sníž. přenesená",J751,0)</f>
        <v>0</v>
      </c>
      <c r="BI751" s="240">
        <f>IF(N751="nulová",J751,0)</f>
        <v>0</v>
      </c>
      <c r="BJ751" s="18" t="s">
        <v>83</v>
      </c>
      <c r="BK751" s="240">
        <f>ROUND(I751*H751,2)</f>
        <v>0</v>
      </c>
      <c r="BL751" s="18" t="s">
        <v>237</v>
      </c>
      <c r="BM751" s="239" t="s">
        <v>1262</v>
      </c>
    </row>
    <row r="752" s="13" customFormat="1">
      <c r="A752" s="13"/>
      <c r="B752" s="241"/>
      <c r="C752" s="242"/>
      <c r="D752" s="243" t="s">
        <v>239</v>
      </c>
      <c r="E752" s="244" t="s">
        <v>1</v>
      </c>
      <c r="F752" s="245" t="s">
        <v>1263</v>
      </c>
      <c r="G752" s="242"/>
      <c r="H752" s="246">
        <v>0.92400000000000004</v>
      </c>
      <c r="I752" s="247"/>
      <c r="J752" s="242"/>
      <c r="K752" s="242"/>
      <c r="L752" s="248"/>
      <c r="M752" s="249"/>
      <c r="N752" s="250"/>
      <c r="O752" s="250"/>
      <c r="P752" s="250"/>
      <c r="Q752" s="250"/>
      <c r="R752" s="250"/>
      <c r="S752" s="250"/>
      <c r="T752" s="25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52" t="s">
        <v>239</v>
      </c>
      <c r="AU752" s="252" t="s">
        <v>85</v>
      </c>
      <c r="AV752" s="13" t="s">
        <v>85</v>
      </c>
      <c r="AW752" s="13" t="s">
        <v>32</v>
      </c>
      <c r="AX752" s="13" t="s">
        <v>76</v>
      </c>
      <c r="AY752" s="252" t="s">
        <v>230</v>
      </c>
    </row>
    <row r="753" s="13" customFormat="1">
      <c r="A753" s="13"/>
      <c r="B753" s="241"/>
      <c r="C753" s="242"/>
      <c r="D753" s="243" t="s">
        <v>239</v>
      </c>
      <c r="E753" s="244" t="s">
        <v>1</v>
      </c>
      <c r="F753" s="245" t="s">
        <v>1264</v>
      </c>
      <c r="G753" s="242"/>
      <c r="H753" s="246">
        <v>3.5150000000000001</v>
      </c>
      <c r="I753" s="247"/>
      <c r="J753" s="242"/>
      <c r="K753" s="242"/>
      <c r="L753" s="248"/>
      <c r="M753" s="249"/>
      <c r="N753" s="250"/>
      <c r="O753" s="250"/>
      <c r="P753" s="250"/>
      <c r="Q753" s="250"/>
      <c r="R753" s="250"/>
      <c r="S753" s="250"/>
      <c r="T753" s="25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2" t="s">
        <v>239</v>
      </c>
      <c r="AU753" s="252" t="s">
        <v>85</v>
      </c>
      <c r="AV753" s="13" t="s">
        <v>85</v>
      </c>
      <c r="AW753" s="13" t="s">
        <v>32</v>
      </c>
      <c r="AX753" s="13" t="s">
        <v>76</v>
      </c>
      <c r="AY753" s="252" t="s">
        <v>230</v>
      </c>
    </row>
    <row r="754" s="13" customFormat="1">
      <c r="A754" s="13"/>
      <c r="B754" s="241"/>
      <c r="C754" s="242"/>
      <c r="D754" s="243" t="s">
        <v>239</v>
      </c>
      <c r="E754" s="244" t="s">
        <v>1</v>
      </c>
      <c r="F754" s="245" t="s">
        <v>1265</v>
      </c>
      <c r="G754" s="242"/>
      <c r="H754" s="246">
        <v>2.0880000000000001</v>
      </c>
      <c r="I754" s="247"/>
      <c r="J754" s="242"/>
      <c r="K754" s="242"/>
      <c r="L754" s="248"/>
      <c r="M754" s="249"/>
      <c r="N754" s="250"/>
      <c r="O754" s="250"/>
      <c r="P754" s="250"/>
      <c r="Q754" s="250"/>
      <c r="R754" s="250"/>
      <c r="S754" s="250"/>
      <c r="T754" s="251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2" t="s">
        <v>239</v>
      </c>
      <c r="AU754" s="252" t="s">
        <v>85</v>
      </c>
      <c r="AV754" s="13" t="s">
        <v>85</v>
      </c>
      <c r="AW754" s="13" t="s">
        <v>32</v>
      </c>
      <c r="AX754" s="13" t="s">
        <v>76</v>
      </c>
      <c r="AY754" s="252" t="s">
        <v>230</v>
      </c>
    </row>
    <row r="755" s="14" customFormat="1">
      <c r="A755" s="14"/>
      <c r="B755" s="253"/>
      <c r="C755" s="254"/>
      <c r="D755" s="243" t="s">
        <v>239</v>
      </c>
      <c r="E755" s="255" t="s">
        <v>1</v>
      </c>
      <c r="F755" s="256" t="s">
        <v>242</v>
      </c>
      <c r="G755" s="254"/>
      <c r="H755" s="257">
        <v>6.5270000000000001</v>
      </c>
      <c r="I755" s="258"/>
      <c r="J755" s="254"/>
      <c r="K755" s="254"/>
      <c r="L755" s="259"/>
      <c r="M755" s="260"/>
      <c r="N755" s="261"/>
      <c r="O755" s="261"/>
      <c r="P755" s="261"/>
      <c r="Q755" s="261"/>
      <c r="R755" s="261"/>
      <c r="S755" s="261"/>
      <c r="T755" s="262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3" t="s">
        <v>239</v>
      </c>
      <c r="AU755" s="263" t="s">
        <v>85</v>
      </c>
      <c r="AV755" s="14" t="s">
        <v>237</v>
      </c>
      <c r="AW755" s="14" t="s">
        <v>32</v>
      </c>
      <c r="AX755" s="14" t="s">
        <v>83</v>
      </c>
      <c r="AY755" s="263" t="s">
        <v>230</v>
      </c>
    </row>
    <row r="756" s="2" customFormat="1" ht="24.15" customHeight="1">
      <c r="A756" s="39"/>
      <c r="B756" s="40"/>
      <c r="C756" s="228" t="s">
        <v>1266</v>
      </c>
      <c r="D756" s="228" t="s">
        <v>232</v>
      </c>
      <c r="E756" s="229" t="s">
        <v>1267</v>
      </c>
      <c r="F756" s="230" t="s">
        <v>1268</v>
      </c>
      <c r="G756" s="231" t="s">
        <v>235</v>
      </c>
      <c r="H756" s="232">
        <v>11.728</v>
      </c>
      <c r="I756" s="233"/>
      <c r="J756" s="234">
        <f>ROUND(I756*H756,2)</f>
        <v>0</v>
      </c>
      <c r="K756" s="230" t="s">
        <v>236</v>
      </c>
      <c r="L756" s="45"/>
      <c r="M756" s="235" t="s">
        <v>1</v>
      </c>
      <c r="N756" s="236" t="s">
        <v>41</v>
      </c>
      <c r="O756" s="92"/>
      <c r="P756" s="237">
        <f>O756*H756</f>
        <v>0</v>
      </c>
      <c r="Q756" s="237">
        <v>0</v>
      </c>
      <c r="R756" s="237">
        <f>Q756*H756</f>
        <v>0</v>
      </c>
      <c r="S756" s="237">
        <v>1.8</v>
      </c>
      <c r="T756" s="238">
        <f>S756*H756</f>
        <v>21.110399999999998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39" t="s">
        <v>237</v>
      </c>
      <c r="AT756" s="239" t="s">
        <v>232</v>
      </c>
      <c r="AU756" s="239" t="s">
        <v>85</v>
      </c>
      <c r="AY756" s="18" t="s">
        <v>230</v>
      </c>
      <c r="BE756" s="240">
        <f>IF(N756="základní",J756,0)</f>
        <v>0</v>
      </c>
      <c r="BF756" s="240">
        <f>IF(N756="snížená",J756,0)</f>
        <v>0</v>
      </c>
      <c r="BG756" s="240">
        <f>IF(N756="zákl. přenesená",J756,0)</f>
        <v>0</v>
      </c>
      <c r="BH756" s="240">
        <f>IF(N756="sníž. přenesená",J756,0)</f>
        <v>0</v>
      </c>
      <c r="BI756" s="240">
        <f>IF(N756="nulová",J756,0)</f>
        <v>0</v>
      </c>
      <c r="BJ756" s="18" t="s">
        <v>83</v>
      </c>
      <c r="BK756" s="240">
        <f>ROUND(I756*H756,2)</f>
        <v>0</v>
      </c>
      <c r="BL756" s="18" t="s">
        <v>237</v>
      </c>
      <c r="BM756" s="239" t="s">
        <v>1269</v>
      </c>
    </row>
    <row r="757" s="13" customFormat="1">
      <c r="A757" s="13"/>
      <c r="B757" s="241"/>
      <c r="C757" s="242"/>
      <c r="D757" s="243" t="s">
        <v>239</v>
      </c>
      <c r="E757" s="244" t="s">
        <v>1</v>
      </c>
      <c r="F757" s="245" t="s">
        <v>1270</v>
      </c>
      <c r="G757" s="242"/>
      <c r="H757" s="246">
        <v>4.4080000000000004</v>
      </c>
      <c r="I757" s="247"/>
      <c r="J757" s="242"/>
      <c r="K757" s="242"/>
      <c r="L757" s="248"/>
      <c r="M757" s="249"/>
      <c r="N757" s="250"/>
      <c r="O757" s="250"/>
      <c r="P757" s="250"/>
      <c r="Q757" s="250"/>
      <c r="R757" s="250"/>
      <c r="S757" s="250"/>
      <c r="T757" s="251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2" t="s">
        <v>239</v>
      </c>
      <c r="AU757" s="252" t="s">
        <v>85</v>
      </c>
      <c r="AV757" s="13" t="s">
        <v>85</v>
      </c>
      <c r="AW757" s="13" t="s">
        <v>32</v>
      </c>
      <c r="AX757" s="13" t="s">
        <v>76</v>
      </c>
      <c r="AY757" s="252" t="s">
        <v>230</v>
      </c>
    </row>
    <row r="758" s="13" customFormat="1">
      <c r="A758" s="13"/>
      <c r="B758" s="241"/>
      <c r="C758" s="242"/>
      <c r="D758" s="243" t="s">
        <v>239</v>
      </c>
      <c r="E758" s="244" t="s">
        <v>1</v>
      </c>
      <c r="F758" s="245" t="s">
        <v>1271</v>
      </c>
      <c r="G758" s="242"/>
      <c r="H758" s="246">
        <v>3.742</v>
      </c>
      <c r="I758" s="247"/>
      <c r="J758" s="242"/>
      <c r="K758" s="242"/>
      <c r="L758" s="248"/>
      <c r="M758" s="249"/>
      <c r="N758" s="250"/>
      <c r="O758" s="250"/>
      <c r="P758" s="250"/>
      <c r="Q758" s="250"/>
      <c r="R758" s="250"/>
      <c r="S758" s="250"/>
      <c r="T758" s="25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2" t="s">
        <v>239</v>
      </c>
      <c r="AU758" s="252" t="s">
        <v>85</v>
      </c>
      <c r="AV758" s="13" t="s">
        <v>85</v>
      </c>
      <c r="AW758" s="13" t="s">
        <v>32</v>
      </c>
      <c r="AX758" s="13" t="s">
        <v>76</v>
      </c>
      <c r="AY758" s="252" t="s">
        <v>230</v>
      </c>
    </row>
    <row r="759" s="13" customFormat="1">
      <c r="A759" s="13"/>
      <c r="B759" s="241"/>
      <c r="C759" s="242"/>
      <c r="D759" s="243" t="s">
        <v>239</v>
      </c>
      <c r="E759" s="244" t="s">
        <v>1</v>
      </c>
      <c r="F759" s="245" t="s">
        <v>1272</v>
      </c>
      <c r="G759" s="242"/>
      <c r="H759" s="246">
        <v>2.266</v>
      </c>
      <c r="I759" s="247"/>
      <c r="J759" s="242"/>
      <c r="K759" s="242"/>
      <c r="L759" s="248"/>
      <c r="M759" s="249"/>
      <c r="N759" s="250"/>
      <c r="O759" s="250"/>
      <c r="P759" s="250"/>
      <c r="Q759" s="250"/>
      <c r="R759" s="250"/>
      <c r="S759" s="250"/>
      <c r="T759" s="251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2" t="s">
        <v>239</v>
      </c>
      <c r="AU759" s="252" t="s">
        <v>85</v>
      </c>
      <c r="AV759" s="13" t="s">
        <v>85</v>
      </c>
      <c r="AW759" s="13" t="s">
        <v>32</v>
      </c>
      <c r="AX759" s="13" t="s">
        <v>76</v>
      </c>
      <c r="AY759" s="252" t="s">
        <v>230</v>
      </c>
    </row>
    <row r="760" s="13" customFormat="1">
      <c r="A760" s="13"/>
      <c r="B760" s="241"/>
      <c r="C760" s="242"/>
      <c r="D760" s="243" t="s">
        <v>239</v>
      </c>
      <c r="E760" s="244" t="s">
        <v>1</v>
      </c>
      <c r="F760" s="245" t="s">
        <v>1273</v>
      </c>
      <c r="G760" s="242"/>
      <c r="H760" s="246">
        <v>1.3120000000000001</v>
      </c>
      <c r="I760" s="247"/>
      <c r="J760" s="242"/>
      <c r="K760" s="242"/>
      <c r="L760" s="248"/>
      <c r="M760" s="249"/>
      <c r="N760" s="250"/>
      <c r="O760" s="250"/>
      <c r="P760" s="250"/>
      <c r="Q760" s="250"/>
      <c r="R760" s="250"/>
      <c r="S760" s="250"/>
      <c r="T760" s="25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2" t="s">
        <v>239</v>
      </c>
      <c r="AU760" s="252" t="s">
        <v>85</v>
      </c>
      <c r="AV760" s="13" t="s">
        <v>85</v>
      </c>
      <c r="AW760" s="13" t="s">
        <v>32</v>
      </c>
      <c r="AX760" s="13" t="s">
        <v>76</v>
      </c>
      <c r="AY760" s="252" t="s">
        <v>230</v>
      </c>
    </row>
    <row r="761" s="14" customFormat="1">
      <c r="A761" s="14"/>
      <c r="B761" s="253"/>
      <c r="C761" s="254"/>
      <c r="D761" s="243" t="s">
        <v>239</v>
      </c>
      <c r="E761" s="255" t="s">
        <v>1</v>
      </c>
      <c r="F761" s="256" t="s">
        <v>242</v>
      </c>
      <c r="G761" s="254"/>
      <c r="H761" s="257">
        <v>11.728</v>
      </c>
      <c r="I761" s="258"/>
      <c r="J761" s="254"/>
      <c r="K761" s="254"/>
      <c r="L761" s="259"/>
      <c r="M761" s="260"/>
      <c r="N761" s="261"/>
      <c r="O761" s="261"/>
      <c r="P761" s="261"/>
      <c r="Q761" s="261"/>
      <c r="R761" s="261"/>
      <c r="S761" s="261"/>
      <c r="T761" s="262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3" t="s">
        <v>239</v>
      </c>
      <c r="AU761" s="263" t="s">
        <v>85</v>
      </c>
      <c r="AV761" s="14" t="s">
        <v>237</v>
      </c>
      <c r="AW761" s="14" t="s">
        <v>32</v>
      </c>
      <c r="AX761" s="14" t="s">
        <v>83</v>
      </c>
      <c r="AY761" s="263" t="s">
        <v>230</v>
      </c>
    </row>
    <row r="762" s="2" customFormat="1" ht="24.15" customHeight="1">
      <c r="A762" s="39"/>
      <c r="B762" s="40"/>
      <c r="C762" s="228" t="s">
        <v>1274</v>
      </c>
      <c r="D762" s="228" t="s">
        <v>232</v>
      </c>
      <c r="E762" s="229" t="s">
        <v>1275</v>
      </c>
      <c r="F762" s="230" t="s">
        <v>1276</v>
      </c>
      <c r="G762" s="231" t="s">
        <v>370</v>
      </c>
      <c r="H762" s="232">
        <v>166</v>
      </c>
      <c r="I762" s="233"/>
      <c r="J762" s="234">
        <f>ROUND(I762*H762,2)</f>
        <v>0</v>
      </c>
      <c r="K762" s="230" t="s">
        <v>236</v>
      </c>
      <c r="L762" s="45"/>
      <c r="M762" s="235" t="s">
        <v>1</v>
      </c>
      <c r="N762" s="236" t="s">
        <v>41</v>
      </c>
      <c r="O762" s="92"/>
      <c r="P762" s="237">
        <f>O762*H762</f>
        <v>0</v>
      </c>
      <c r="Q762" s="237">
        <v>0</v>
      </c>
      <c r="R762" s="237">
        <f>Q762*H762</f>
        <v>0</v>
      </c>
      <c r="S762" s="237">
        <v>0.031</v>
      </c>
      <c r="T762" s="238">
        <f>S762*H762</f>
        <v>5.1459999999999999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39" t="s">
        <v>237</v>
      </c>
      <c r="AT762" s="239" t="s">
        <v>232</v>
      </c>
      <c r="AU762" s="239" t="s">
        <v>85</v>
      </c>
      <c r="AY762" s="18" t="s">
        <v>230</v>
      </c>
      <c r="BE762" s="240">
        <f>IF(N762="základní",J762,0)</f>
        <v>0</v>
      </c>
      <c r="BF762" s="240">
        <f>IF(N762="snížená",J762,0)</f>
        <v>0</v>
      </c>
      <c r="BG762" s="240">
        <f>IF(N762="zákl. přenesená",J762,0)</f>
        <v>0</v>
      </c>
      <c r="BH762" s="240">
        <f>IF(N762="sníž. přenesená",J762,0)</f>
        <v>0</v>
      </c>
      <c r="BI762" s="240">
        <f>IF(N762="nulová",J762,0)</f>
        <v>0</v>
      </c>
      <c r="BJ762" s="18" t="s">
        <v>83</v>
      </c>
      <c r="BK762" s="240">
        <f>ROUND(I762*H762,2)</f>
        <v>0</v>
      </c>
      <c r="BL762" s="18" t="s">
        <v>237</v>
      </c>
      <c r="BM762" s="239" t="s">
        <v>1277</v>
      </c>
    </row>
    <row r="763" s="13" customFormat="1">
      <c r="A763" s="13"/>
      <c r="B763" s="241"/>
      <c r="C763" s="242"/>
      <c r="D763" s="243" t="s">
        <v>239</v>
      </c>
      <c r="E763" s="244" t="s">
        <v>1</v>
      </c>
      <c r="F763" s="245" t="s">
        <v>1278</v>
      </c>
      <c r="G763" s="242"/>
      <c r="H763" s="246">
        <v>166</v>
      </c>
      <c r="I763" s="247"/>
      <c r="J763" s="242"/>
      <c r="K763" s="242"/>
      <c r="L763" s="248"/>
      <c r="M763" s="249"/>
      <c r="N763" s="250"/>
      <c r="O763" s="250"/>
      <c r="P763" s="250"/>
      <c r="Q763" s="250"/>
      <c r="R763" s="250"/>
      <c r="S763" s="250"/>
      <c r="T763" s="25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52" t="s">
        <v>239</v>
      </c>
      <c r="AU763" s="252" t="s">
        <v>85</v>
      </c>
      <c r="AV763" s="13" t="s">
        <v>85</v>
      </c>
      <c r="AW763" s="13" t="s">
        <v>32</v>
      </c>
      <c r="AX763" s="13" t="s">
        <v>83</v>
      </c>
      <c r="AY763" s="252" t="s">
        <v>230</v>
      </c>
    </row>
    <row r="764" s="2" customFormat="1" ht="24.15" customHeight="1">
      <c r="A764" s="39"/>
      <c r="B764" s="40"/>
      <c r="C764" s="228" t="s">
        <v>1279</v>
      </c>
      <c r="D764" s="228" t="s">
        <v>232</v>
      </c>
      <c r="E764" s="229" t="s">
        <v>1280</v>
      </c>
      <c r="F764" s="230" t="s">
        <v>1281</v>
      </c>
      <c r="G764" s="231" t="s">
        <v>340</v>
      </c>
      <c r="H764" s="232">
        <v>280.25999999999999</v>
      </c>
      <c r="I764" s="233"/>
      <c r="J764" s="234">
        <f>ROUND(I764*H764,2)</f>
        <v>0</v>
      </c>
      <c r="K764" s="230" t="s">
        <v>236</v>
      </c>
      <c r="L764" s="45"/>
      <c r="M764" s="235" t="s">
        <v>1</v>
      </c>
      <c r="N764" s="236" t="s">
        <v>41</v>
      </c>
      <c r="O764" s="92"/>
      <c r="P764" s="237">
        <f>O764*H764</f>
        <v>0</v>
      </c>
      <c r="Q764" s="237">
        <v>0</v>
      </c>
      <c r="R764" s="237">
        <f>Q764*H764</f>
        <v>0</v>
      </c>
      <c r="S764" s="237">
        <v>0.065000000000000002</v>
      </c>
      <c r="T764" s="238">
        <f>S764*H764</f>
        <v>18.216899999999999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9" t="s">
        <v>237</v>
      </c>
      <c r="AT764" s="239" t="s">
        <v>232</v>
      </c>
      <c r="AU764" s="239" t="s">
        <v>85</v>
      </c>
      <c r="AY764" s="18" t="s">
        <v>230</v>
      </c>
      <c r="BE764" s="240">
        <f>IF(N764="základní",J764,0)</f>
        <v>0</v>
      </c>
      <c r="BF764" s="240">
        <f>IF(N764="snížená",J764,0)</f>
        <v>0</v>
      </c>
      <c r="BG764" s="240">
        <f>IF(N764="zákl. přenesená",J764,0)</f>
        <v>0</v>
      </c>
      <c r="BH764" s="240">
        <f>IF(N764="sníž. přenesená",J764,0)</f>
        <v>0</v>
      </c>
      <c r="BI764" s="240">
        <f>IF(N764="nulová",J764,0)</f>
        <v>0</v>
      </c>
      <c r="BJ764" s="18" t="s">
        <v>83</v>
      </c>
      <c r="BK764" s="240">
        <f>ROUND(I764*H764,2)</f>
        <v>0</v>
      </c>
      <c r="BL764" s="18" t="s">
        <v>237</v>
      </c>
      <c r="BM764" s="239" t="s">
        <v>1282</v>
      </c>
    </row>
    <row r="765" s="13" customFormat="1">
      <c r="A765" s="13"/>
      <c r="B765" s="241"/>
      <c r="C765" s="242"/>
      <c r="D765" s="243" t="s">
        <v>239</v>
      </c>
      <c r="E765" s="244" t="s">
        <v>1</v>
      </c>
      <c r="F765" s="245" t="s">
        <v>1283</v>
      </c>
      <c r="G765" s="242"/>
      <c r="H765" s="246">
        <v>205.38</v>
      </c>
      <c r="I765" s="247"/>
      <c r="J765" s="242"/>
      <c r="K765" s="242"/>
      <c r="L765" s="248"/>
      <c r="M765" s="249"/>
      <c r="N765" s="250"/>
      <c r="O765" s="250"/>
      <c r="P765" s="250"/>
      <c r="Q765" s="250"/>
      <c r="R765" s="250"/>
      <c r="S765" s="250"/>
      <c r="T765" s="251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2" t="s">
        <v>239</v>
      </c>
      <c r="AU765" s="252" t="s">
        <v>85</v>
      </c>
      <c r="AV765" s="13" t="s">
        <v>85</v>
      </c>
      <c r="AW765" s="13" t="s">
        <v>32</v>
      </c>
      <c r="AX765" s="13" t="s">
        <v>76</v>
      </c>
      <c r="AY765" s="252" t="s">
        <v>230</v>
      </c>
    </row>
    <row r="766" s="13" customFormat="1">
      <c r="A766" s="13"/>
      <c r="B766" s="241"/>
      <c r="C766" s="242"/>
      <c r="D766" s="243" t="s">
        <v>239</v>
      </c>
      <c r="E766" s="244" t="s">
        <v>1</v>
      </c>
      <c r="F766" s="245" t="s">
        <v>1284</v>
      </c>
      <c r="G766" s="242"/>
      <c r="H766" s="246">
        <v>12.48</v>
      </c>
      <c r="I766" s="247"/>
      <c r="J766" s="242"/>
      <c r="K766" s="242"/>
      <c r="L766" s="248"/>
      <c r="M766" s="249"/>
      <c r="N766" s="250"/>
      <c r="O766" s="250"/>
      <c r="P766" s="250"/>
      <c r="Q766" s="250"/>
      <c r="R766" s="250"/>
      <c r="S766" s="250"/>
      <c r="T766" s="251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2" t="s">
        <v>239</v>
      </c>
      <c r="AU766" s="252" t="s">
        <v>85</v>
      </c>
      <c r="AV766" s="13" t="s">
        <v>85</v>
      </c>
      <c r="AW766" s="13" t="s">
        <v>32</v>
      </c>
      <c r="AX766" s="13" t="s">
        <v>76</v>
      </c>
      <c r="AY766" s="252" t="s">
        <v>230</v>
      </c>
    </row>
    <row r="767" s="13" customFormat="1">
      <c r="A767" s="13"/>
      <c r="B767" s="241"/>
      <c r="C767" s="242"/>
      <c r="D767" s="243" t="s">
        <v>239</v>
      </c>
      <c r="E767" s="244" t="s">
        <v>1</v>
      </c>
      <c r="F767" s="245" t="s">
        <v>1285</v>
      </c>
      <c r="G767" s="242"/>
      <c r="H767" s="246">
        <v>31.199999999999999</v>
      </c>
      <c r="I767" s="247"/>
      <c r="J767" s="242"/>
      <c r="K767" s="242"/>
      <c r="L767" s="248"/>
      <c r="M767" s="249"/>
      <c r="N767" s="250"/>
      <c r="O767" s="250"/>
      <c r="P767" s="250"/>
      <c r="Q767" s="250"/>
      <c r="R767" s="250"/>
      <c r="S767" s="250"/>
      <c r="T767" s="25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2" t="s">
        <v>239</v>
      </c>
      <c r="AU767" s="252" t="s">
        <v>85</v>
      </c>
      <c r="AV767" s="13" t="s">
        <v>85</v>
      </c>
      <c r="AW767" s="13" t="s">
        <v>32</v>
      </c>
      <c r="AX767" s="13" t="s">
        <v>76</v>
      </c>
      <c r="AY767" s="252" t="s">
        <v>230</v>
      </c>
    </row>
    <row r="768" s="13" customFormat="1">
      <c r="A768" s="13"/>
      <c r="B768" s="241"/>
      <c r="C768" s="242"/>
      <c r="D768" s="243" t="s">
        <v>239</v>
      </c>
      <c r="E768" s="244" t="s">
        <v>1</v>
      </c>
      <c r="F768" s="245" t="s">
        <v>1286</v>
      </c>
      <c r="G768" s="242"/>
      <c r="H768" s="246">
        <v>31.199999999999999</v>
      </c>
      <c r="I768" s="247"/>
      <c r="J768" s="242"/>
      <c r="K768" s="242"/>
      <c r="L768" s="248"/>
      <c r="M768" s="249"/>
      <c r="N768" s="250"/>
      <c r="O768" s="250"/>
      <c r="P768" s="250"/>
      <c r="Q768" s="250"/>
      <c r="R768" s="250"/>
      <c r="S768" s="250"/>
      <c r="T768" s="251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52" t="s">
        <v>239</v>
      </c>
      <c r="AU768" s="252" t="s">
        <v>85</v>
      </c>
      <c r="AV768" s="13" t="s">
        <v>85</v>
      </c>
      <c r="AW768" s="13" t="s">
        <v>32</v>
      </c>
      <c r="AX768" s="13" t="s">
        <v>76</v>
      </c>
      <c r="AY768" s="252" t="s">
        <v>230</v>
      </c>
    </row>
    <row r="769" s="14" customFormat="1">
      <c r="A769" s="14"/>
      <c r="B769" s="253"/>
      <c r="C769" s="254"/>
      <c r="D769" s="243" t="s">
        <v>239</v>
      </c>
      <c r="E769" s="255" t="s">
        <v>1</v>
      </c>
      <c r="F769" s="256" t="s">
        <v>242</v>
      </c>
      <c r="G769" s="254"/>
      <c r="H769" s="257">
        <v>280.25999999999999</v>
      </c>
      <c r="I769" s="258"/>
      <c r="J769" s="254"/>
      <c r="K769" s="254"/>
      <c r="L769" s="259"/>
      <c r="M769" s="260"/>
      <c r="N769" s="261"/>
      <c r="O769" s="261"/>
      <c r="P769" s="261"/>
      <c r="Q769" s="261"/>
      <c r="R769" s="261"/>
      <c r="S769" s="261"/>
      <c r="T769" s="262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3" t="s">
        <v>239</v>
      </c>
      <c r="AU769" s="263" t="s">
        <v>85</v>
      </c>
      <c r="AV769" s="14" t="s">
        <v>237</v>
      </c>
      <c r="AW769" s="14" t="s">
        <v>32</v>
      </c>
      <c r="AX769" s="14" t="s">
        <v>83</v>
      </c>
      <c r="AY769" s="263" t="s">
        <v>230</v>
      </c>
    </row>
    <row r="770" s="2" customFormat="1" ht="33" customHeight="1">
      <c r="A770" s="39"/>
      <c r="B770" s="40"/>
      <c r="C770" s="228" t="s">
        <v>1287</v>
      </c>
      <c r="D770" s="228" t="s">
        <v>232</v>
      </c>
      <c r="E770" s="229" t="s">
        <v>1288</v>
      </c>
      <c r="F770" s="230" t="s">
        <v>1289</v>
      </c>
      <c r="G770" s="231" t="s">
        <v>305</v>
      </c>
      <c r="H770" s="232">
        <v>663</v>
      </c>
      <c r="I770" s="233"/>
      <c r="J770" s="234">
        <f>ROUND(I770*H770,2)</f>
        <v>0</v>
      </c>
      <c r="K770" s="230" t="s">
        <v>236</v>
      </c>
      <c r="L770" s="45"/>
      <c r="M770" s="235" t="s">
        <v>1</v>
      </c>
      <c r="N770" s="236" t="s">
        <v>41</v>
      </c>
      <c r="O770" s="92"/>
      <c r="P770" s="237">
        <f>O770*H770</f>
        <v>0</v>
      </c>
      <c r="Q770" s="237">
        <v>0</v>
      </c>
      <c r="R770" s="237">
        <f>Q770*H770</f>
        <v>0</v>
      </c>
      <c r="S770" s="237">
        <v>0</v>
      </c>
      <c r="T770" s="238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9" t="s">
        <v>237</v>
      </c>
      <c r="AT770" s="239" t="s">
        <v>232</v>
      </c>
      <c r="AU770" s="239" t="s">
        <v>85</v>
      </c>
      <c r="AY770" s="18" t="s">
        <v>230</v>
      </c>
      <c r="BE770" s="240">
        <f>IF(N770="základní",J770,0)</f>
        <v>0</v>
      </c>
      <c r="BF770" s="240">
        <f>IF(N770="snížená",J770,0)</f>
        <v>0</v>
      </c>
      <c r="BG770" s="240">
        <f>IF(N770="zákl. přenesená",J770,0)</f>
        <v>0</v>
      </c>
      <c r="BH770" s="240">
        <f>IF(N770="sníž. přenesená",J770,0)</f>
        <v>0</v>
      </c>
      <c r="BI770" s="240">
        <f>IF(N770="nulová",J770,0)</f>
        <v>0</v>
      </c>
      <c r="BJ770" s="18" t="s">
        <v>83</v>
      </c>
      <c r="BK770" s="240">
        <f>ROUND(I770*H770,2)</f>
        <v>0</v>
      </c>
      <c r="BL770" s="18" t="s">
        <v>237</v>
      </c>
      <c r="BM770" s="239" t="s">
        <v>1290</v>
      </c>
    </row>
    <row r="771" s="13" customFormat="1">
      <c r="A771" s="13"/>
      <c r="B771" s="241"/>
      <c r="C771" s="242"/>
      <c r="D771" s="243" t="s">
        <v>239</v>
      </c>
      <c r="E771" s="244" t="s">
        <v>1</v>
      </c>
      <c r="F771" s="245" t="s">
        <v>1291</v>
      </c>
      <c r="G771" s="242"/>
      <c r="H771" s="246">
        <v>663</v>
      </c>
      <c r="I771" s="247"/>
      <c r="J771" s="242"/>
      <c r="K771" s="242"/>
      <c r="L771" s="248"/>
      <c r="M771" s="249"/>
      <c r="N771" s="250"/>
      <c r="O771" s="250"/>
      <c r="P771" s="250"/>
      <c r="Q771" s="250"/>
      <c r="R771" s="250"/>
      <c r="S771" s="250"/>
      <c r="T771" s="251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2" t="s">
        <v>239</v>
      </c>
      <c r="AU771" s="252" t="s">
        <v>85</v>
      </c>
      <c r="AV771" s="13" t="s">
        <v>85</v>
      </c>
      <c r="AW771" s="13" t="s">
        <v>32</v>
      </c>
      <c r="AX771" s="13" t="s">
        <v>83</v>
      </c>
      <c r="AY771" s="252" t="s">
        <v>230</v>
      </c>
    </row>
    <row r="772" s="2" customFormat="1" ht="37.8" customHeight="1">
      <c r="A772" s="39"/>
      <c r="B772" s="40"/>
      <c r="C772" s="228" t="s">
        <v>1292</v>
      </c>
      <c r="D772" s="228" t="s">
        <v>232</v>
      </c>
      <c r="E772" s="229" t="s">
        <v>1293</v>
      </c>
      <c r="F772" s="230" t="s">
        <v>1294</v>
      </c>
      <c r="G772" s="231" t="s">
        <v>305</v>
      </c>
      <c r="H772" s="232">
        <v>39780</v>
      </c>
      <c r="I772" s="233"/>
      <c r="J772" s="234">
        <f>ROUND(I772*H772,2)</f>
        <v>0</v>
      </c>
      <c r="K772" s="230" t="s">
        <v>236</v>
      </c>
      <c r="L772" s="45"/>
      <c r="M772" s="235" t="s">
        <v>1</v>
      </c>
      <c r="N772" s="236" t="s">
        <v>41</v>
      </c>
      <c r="O772" s="92"/>
      <c r="P772" s="237">
        <f>O772*H772</f>
        <v>0</v>
      </c>
      <c r="Q772" s="237">
        <v>0</v>
      </c>
      <c r="R772" s="237">
        <f>Q772*H772</f>
        <v>0</v>
      </c>
      <c r="S772" s="237">
        <v>0</v>
      </c>
      <c r="T772" s="238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39" t="s">
        <v>237</v>
      </c>
      <c r="AT772" s="239" t="s">
        <v>232</v>
      </c>
      <c r="AU772" s="239" t="s">
        <v>85</v>
      </c>
      <c r="AY772" s="18" t="s">
        <v>230</v>
      </c>
      <c r="BE772" s="240">
        <f>IF(N772="základní",J772,0)</f>
        <v>0</v>
      </c>
      <c r="BF772" s="240">
        <f>IF(N772="snížená",J772,0)</f>
        <v>0</v>
      </c>
      <c r="BG772" s="240">
        <f>IF(N772="zákl. přenesená",J772,0)</f>
        <v>0</v>
      </c>
      <c r="BH772" s="240">
        <f>IF(N772="sníž. přenesená",J772,0)</f>
        <v>0</v>
      </c>
      <c r="BI772" s="240">
        <f>IF(N772="nulová",J772,0)</f>
        <v>0</v>
      </c>
      <c r="BJ772" s="18" t="s">
        <v>83</v>
      </c>
      <c r="BK772" s="240">
        <f>ROUND(I772*H772,2)</f>
        <v>0</v>
      </c>
      <c r="BL772" s="18" t="s">
        <v>237</v>
      </c>
      <c r="BM772" s="239" t="s">
        <v>1295</v>
      </c>
    </row>
    <row r="773" s="13" customFormat="1">
      <c r="A773" s="13"/>
      <c r="B773" s="241"/>
      <c r="C773" s="242"/>
      <c r="D773" s="243" t="s">
        <v>239</v>
      </c>
      <c r="E773" s="242"/>
      <c r="F773" s="245" t="s">
        <v>1296</v>
      </c>
      <c r="G773" s="242"/>
      <c r="H773" s="246">
        <v>39780</v>
      </c>
      <c r="I773" s="247"/>
      <c r="J773" s="242"/>
      <c r="K773" s="242"/>
      <c r="L773" s="248"/>
      <c r="M773" s="249"/>
      <c r="N773" s="250"/>
      <c r="O773" s="250"/>
      <c r="P773" s="250"/>
      <c r="Q773" s="250"/>
      <c r="R773" s="250"/>
      <c r="S773" s="250"/>
      <c r="T773" s="251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2" t="s">
        <v>239</v>
      </c>
      <c r="AU773" s="252" t="s">
        <v>85</v>
      </c>
      <c r="AV773" s="13" t="s">
        <v>85</v>
      </c>
      <c r="AW773" s="13" t="s">
        <v>4</v>
      </c>
      <c r="AX773" s="13" t="s">
        <v>83</v>
      </c>
      <c r="AY773" s="252" t="s">
        <v>230</v>
      </c>
    </row>
    <row r="774" s="2" customFormat="1" ht="37.8" customHeight="1">
      <c r="A774" s="39"/>
      <c r="B774" s="40"/>
      <c r="C774" s="228" t="s">
        <v>1297</v>
      </c>
      <c r="D774" s="228" t="s">
        <v>232</v>
      </c>
      <c r="E774" s="229" t="s">
        <v>1298</v>
      </c>
      <c r="F774" s="230" t="s">
        <v>1299</v>
      </c>
      <c r="G774" s="231" t="s">
        <v>305</v>
      </c>
      <c r="H774" s="232">
        <v>663</v>
      </c>
      <c r="I774" s="233"/>
      <c r="J774" s="234">
        <f>ROUND(I774*H774,2)</f>
        <v>0</v>
      </c>
      <c r="K774" s="230" t="s">
        <v>236</v>
      </c>
      <c r="L774" s="45"/>
      <c r="M774" s="235" t="s">
        <v>1</v>
      </c>
      <c r="N774" s="236" t="s">
        <v>41</v>
      </c>
      <c r="O774" s="92"/>
      <c r="P774" s="237">
        <f>O774*H774</f>
        <v>0</v>
      </c>
      <c r="Q774" s="237">
        <v>0</v>
      </c>
      <c r="R774" s="237">
        <f>Q774*H774</f>
        <v>0</v>
      </c>
      <c r="S774" s="237">
        <v>0</v>
      </c>
      <c r="T774" s="238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39" t="s">
        <v>237</v>
      </c>
      <c r="AT774" s="239" t="s">
        <v>232</v>
      </c>
      <c r="AU774" s="239" t="s">
        <v>85</v>
      </c>
      <c r="AY774" s="18" t="s">
        <v>230</v>
      </c>
      <c r="BE774" s="240">
        <f>IF(N774="základní",J774,0)</f>
        <v>0</v>
      </c>
      <c r="BF774" s="240">
        <f>IF(N774="snížená",J774,0)</f>
        <v>0</v>
      </c>
      <c r="BG774" s="240">
        <f>IF(N774="zákl. přenesená",J774,0)</f>
        <v>0</v>
      </c>
      <c r="BH774" s="240">
        <f>IF(N774="sníž. přenesená",J774,0)</f>
        <v>0</v>
      </c>
      <c r="BI774" s="240">
        <f>IF(N774="nulová",J774,0)</f>
        <v>0</v>
      </c>
      <c r="BJ774" s="18" t="s">
        <v>83</v>
      </c>
      <c r="BK774" s="240">
        <f>ROUND(I774*H774,2)</f>
        <v>0</v>
      </c>
      <c r="BL774" s="18" t="s">
        <v>237</v>
      </c>
      <c r="BM774" s="239" t="s">
        <v>1300</v>
      </c>
    </row>
    <row r="775" s="2" customFormat="1" ht="16.5" customHeight="1">
      <c r="A775" s="39"/>
      <c r="B775" s="40"/>
      <c r="C775" s="228" t="s">
        <v>1301</v>
      </c>
      <c r="D775" s="228" t="s">
        <v>232</v>
      </c>
      <c r="E775" s="229" t="s">
        <v>1302</v>
      </c>
      <c r="F775" s="230" t="s">
        <v>1303</v>
      </c>
      <c r="G775" s="231" t="s">
        <v>370</v>
      </c>
      <c r="H775" s="232">
        <v>8</v>
      </c>
      <c r="I775" s="233"/>
      <c r="J775" s="234">
        <f>ROUND(I775*H775,2)</f>
        <v>0</v>
      </c>
      <c r="K775" s="230" t="s">
        <v>236</v>
      </c>
      <c r="L775" s="45"/>
      <c r="M775" s="235" t="s">
        <v>1</v>
      </c>
      <c r="N775" s="236" t="s">
        <v>41</v>
      </c>
      <c r="O775" s="92"/>
      <c r="P775" s="237">
        <f>O775*H775</f>
        <v>0</v>
      </c>
      <c r="Q775" s="237">
        <v>0</v>
      </c>
      <c r="R775" s="237">
        <f>Q775*H775</f>
        <v>0</v>
      </c>
      <c r="S775" s="237">
        <v>0.053999999999999999</v>
      </c>
      <c r="T775" s="238">
        <f>S775*H775</f>
        <v>0.432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39" t="s">
        <v>237</v>
      </c>
      <c r="AT775" s="239" t="s">
        <v>232</v>
      </c>
      <c r="AU775" s="239" t="s">
        <v>85</v>
      </c>
      <c r="AY775" s="18" t="s">
        <v>230</v>
      </c>
      <c r="BE775" s="240">
        <f>IF(N775="základní",J775,0)</f>
        <v>0</v>
      </c>
      <c r="BF775" s="240">
        <f>IF(N775="snížená",J775,0)</f>
        <v>0</v>
      </c>
      <c r="BG775" s="240">
        <f>IF(N775="zákl. přenesená",J775,0)</f>
        <v>0</v>
      </c>
      <c r="BH775" s="240">
        <f>IF(N775="sníž. přenesená",J775,0)</f>
        <v>0</v>
      </c>
      <c r="BI775" s="240">
        <f>IF(N775="nulová",J775,0)</f>
        <v>0</v>
      </c>
      <c r="BJ775" s="18" t="s">
        <v>83</v>
      </c>
      <c r="BK775" s="240">
        <f>ROUND(I775*H775,2)</f>
        <v>0</v>
      </c>
      <c r="BL775" s="18" t="s">
        <v>237</v>
      </c>
      <c r="BM775" s="239" t="s">
        <v>1304</v>
      </c>
    </row>
    <row r="776" s="13" customFormat="1">
      <c r="A776" s="13"/>
      <c r="B776" s="241"/>
      <c r="C776" s="242"/>
      <c r="D776" s="243" t="s">
        <v>239</v>
      </c>
      <c r="E776" s="244" t="s">
        <v>1</v>
      </c>
      <c r="F776" s="245" t="s">
        <v>1305</v>
      </c>
      <c r="G776" s="242"/>
      <c r="H776" s="246">
        <v>8</v>
      </c>
      <c r="I776" s="247"/>
      <c r="J776" s="242"/>
      <c r="K776" s="242"/>
      <c r="L776" s="248"/>
      <c r="M776" s="249"/>
      <c r="N776" s="250"/>
      <c r="O776" s="250"/>
      <c r="P776" s="250"/>
      <c r="Q776" s="250"/>
      <c r="R776" s="250"/>
      <c r="S776" s="250"/>
      <c r="T776" s="25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2" t="s">
        <v>239</v>
      </c>
      <c r="AU776" s="252" t="s">
        <v>85</v>
      </c>
      <c r="AV776" s="13" t="s">
        <v>85</v>
      </c>
      <c r="AW776" s="13" t="s">
        <v>32</v>
      </c>
      <c r="AX776" s="13" t="s">
        <v>83</v>
      </c>
      <c r="AY776" s="252" t="s">
        <v>230</v>
      </c>
    </row>
    <row r="777" s="2" customFormat="1" ht="24.15" customHeight="1">
      <c r="A777" s="39"/>
      <c r="B777" s="40"/>
      <c r="C777" s="228" t="s">
        <v>1306</v>
      </c>
      <c r="D777" s="228" t="s">
        <v>232</v>
      </c>
      <c r="E777" s="229" t="s">
        <v>1307</v>
      </c>
      <c r="F777" s="230" t="s">
        <v>1308</v>
      </c>
      <c r="G777" s="231" t="s">
        <v>340</v>
      </c>
      <c r="H777" s="232">
        <v>45.200000000000003</v>
      </c>
      <c r="I777" s="233"/>
      <c r="J777" s="234">
        <f>ROUND(I777*H777,2)</f>
        <v>0</v>
      </c>
      <c r="K777" s="230" t="s">
        <v>236</v>
      </c>
      <c r="L777" s="45"/>
      <c r="M777" s="235" t="s">
        <v>1</v>
      </c>
      <c r="N777" s="236" t="s">
        <v>41</v>
      </c>
      <c r="O777" s="92"/>
      <c r="P777" s="237">
        <f>O777*H777</f>
        <v>0</v>
      </c>
      <c r="Q777" s="237">
        <v>8.0000000000000007E-05</v>
      </c>
      <c r="R777" s="237">
        <f>Q777*H777</f>
        <v>0.0036160000000000007</v>
      </c>
      <c r="S777" s="237">
        <v>0</v>
      </c>
      <c r="T777" s="238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39" t="s">
        <v>237</v>
      </c>
      <c r="AT777" s="239" t="s">
        <v>232</v>
      </c>
      <c r="AU777" s="239" t="s">
        <v>85</v>
      </c>
      <c r="AY777" s="18" t="s">
        <v>230</v>
      </c>
      <c r="BE777" s="240">
        <f>IF(N777="základní",J777,0)</f>
        <v>0</v>
      </c>
      <c r="BF777" s="240">
        <f>IF(N777="snížená",J777,0)</f>
        <v>0</v>
      </c>
      <c r="BG777" s="240">
        <f>IF(N777="zákl. přenesená",J777,0)</f>
        <v>0</v>
      </c>
      <c r="BH777" s="240">
        <f>IF(N777="sníž. přenesená",J777,0)</f>
        <v>0</v>
      </c>
      <c r="BI777" s="240">
        <f>IF(N777="nulová",J777,0)</f>
        <v>0</v>
      </c>
      <c r="BJ777" s="18" t="s">
        <v>83</v>
      </c>
      <c r="BK777" s="240">
        <f>ROUND(I777*H777,2)</f>
        <v>0</v>
      </c>
      <c r="BL777" s="18" t="s">
        <v>237</v>
      </c>
      <c r="BM777" s="239" t="s">
        <v>1309</v>
      </c>
    </row>
    <row r="778" s="13" customFormat="1">
      <c r="A778" s="13"/>
      <c r="B778" s="241"/>
      <c r="C778" s="242"/>
      <c r="D778" s="243" t="s">
        <v>239</v>
      </c>
      <c r="E778" s="244" t="s">
        <v>1</v>
      </c>
      <c r="F778" s="245" t="s">
        <v>1310</v>
      </c>
      <c r="G778" s="242"/>
      <c r="H778" s="246">
        <v>10.4</v>
      </c>
      <c r="I778" s="247"/>
      <c r="J778" s="242"/>
      <c r="K778" s="242"/>
      <c r="L778" s="248"/>
      <c r="M778" s="249"/>
      <c r="N778" s="250"/>
      <c r="O778" s="250"/>
      <c r="P778" s="250"/>
      <c r="Q778" s="250"/>
      <c r="R778" s="250"/>
      <c r="S778" s="250"/>
      <c r="T778" s="25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2" t="s">
        <v>239</v>
      </c>
      <c r="AU778" s="252" t="s">
        <v>85</v>
      </c>
      <c r="AV778" s="13" t="s">
        <v>85</v>
      </c>
      <c r="AW778" s="13" t="s">
        <v>32</v>
      </c>
      <c r="AX778" s="13" t="s">
        <v>76</v>
      </c>
      <c r="AY778" s="252" t="s">
        <v>230</v>
      </c>
    </row>
    <row r="779" s="13" customFormat="1">
      <c r="A779" s="13"/>
      <c r="B779" s="241"/>
      <c r="C779" s="242"/>
      <c r="D779" s="243" t="s">
        <v>239</v>
      </c>
      <c r="E779" s="244" t="s">
        <v>1</v>
      </c>
      <c r="F779" s="245" t="s">
        <v>1311</v>
      </c>
      <c r="G779" s="242"/>
      <c r="H779" s="246">
        <v>34.799999999999997</v>
      </c>
      <c r="I779" s="247"/>
      <c r="J779" s="242"/>
      <c r="K779" s="242"/>
      <c r="L779" s="248"/>
      <c r="M779" s="249"/>
      <c r="N779" s="250"/>
      <c r="O779" s="250"/>
      <c r="P779" s="250"/>
      <c r="Q779" s="250"/>
      <c r="R779" s="250"/>
      <c r="S779" s="250"/>
      <c r="T779" s="251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2" t="s">
        <v>239</v>
      </c>
      <c r="AU779" s="252" t="s">
        <v>85</v>
      </c>
      <c r="AV779" s="13" t="s">
        <v>85</v>
      </c>
      <c r="AW779" s="13" t="s">
        <v>32</v>
      </c>
      <c r="AX779" s="13" t="s">
        <v>76</v>
      </c>
      <c r="AY779" s="252" t="s">
        <v>230</v>
      </c>
    </row>
    <row r="780" s="14" customFormat="1">
      <c r="A780" s="14"/>
      <c r="B780" s="253"/>
      <c r="C780" s="254"/>
      <c r="D780" s="243" t="s">
        <v>239</v>
      </c>
      <c r="E780" s="255" t="s">
        <v>1</v>
      </c>
      <c r="F780" s="256" t="s">
        <v>242</v>
      </c>
      <c r="G780" s="254"/>
      <c r="H780" s="257">
        <v>45.200000000000003</v>
      </c>
      <c r="I780" s="258"/>
      <c r="J780" s="254"/>
      <c r="K780" s="254"/>
      <c r="L780" s="259"/>
      <c r="M780" s="260"/>
      <c r="N780" s="261"/>
      <c r="O780" s="261"/>
      <c r="P780" s="261"/>
      <c r="Q780" s="261"/>
      <c r="R780" s="261"/>
      <c r="S780" s="261"/>
      <c r="T780" s="262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3" t="s">
        <v>239</v>
      </c>
      <c r="AU780" s="263" t="s">
        <v>85</v>
      </c>
      <c r="AV780" s="14" t="s">
        <v>237</v>
      </c>
      <c r="AW780" s="14" t="s">
        <v>32</v>
      </c>
      <c r="AX780" s="14" t="s">
        <v>83</v>
      </c>
      <c r="AY780" s="263" t="s">
        <v>230</v>
      </c>
    </row>
    <row r="781" s="2" customFormat="1" ht="37.8" customHeight="1">
      <c r="A781" s="39"/>
      <c r="B781" s="40"/>
      <c r="C781" s="228" t="s">
        <v>1312</v>
      </c>
      <c r="D781" s="228" t="s">
        <v>232</v>
      </c>
      <c r="E781" s="229" t="s">
        <v>1313</v>
      </c>
      <c r="F781" s="230" t="s">
        <v>1314</v>
      </c>
      <c r="G781" s="231" t="s">
        <v>305</v>
      </c>
      <c r="H781" s="232">
        <v>252.61600000000001</v>
      </c>
      <c r="I781" s="233"/>
      <c r="J781" s="234">
        <f>ROUND(I781*H781,2)</f>
        <v>0</v>
      </c>
      <c r="K781" s="230" t="s">
        <v>236</v>
      </c>
      <c r="L781" s="45"/>
      <c r="M781" s="235" t="s">
        <v>1</v>
      </c>
      <c r="N781" s="236" t="s">
        <v>41</v>
      </c>
      <c r="O781" s="92"/>
      <c r="P781" s="237">
        <f>O781*H781</f>
        <v>0</v>
      </c>
      <c r="Q781" s="237">
        <v>0</v>
      </c>
      <c r="R781" s="237">
        <f>Q781*H781</f>
        <v>0</v>
      </c>
      <c r="S781" s="237">
        <v>0.01</v>
      </c>
      <c r="T781" s="238">
        <f>S781*H781</f>
        <v>2.5261600000000004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9" t="s">
        <v>237</v>
      </c>
      <c r="AT781" s="239" t="s">
        <v>232</v>
      </c>
      <c r="AU781" s="239" t="s">
        <v>85</v>
      </c>
      <c r="AY781" s="18" t="s">
        <v>230</v>
      </c>
      <c r="BE781" s="240">
        <f>IF(N781="základní",J781,0)</f>
        <v>0</v>
      </c>
      <c r="BF781" s="240">
        <f>IF(N781="snížená",J781,0)</f>
        <v>0</v>
      </c>
      <c r="BG781" s="240">
        <f>IF(N781="zákl. přenesená",J781,0)</f>
        <v>0</v>
      </c>
      <c r="BH781" s="240">
        <f>IF(N781="sníž. přenesená",J781,0)</f>
        <v>0</v>
      </c>
      <c r="BI781" s="240">
        <f>IF(N781="nulová",J781,0)</f>
        <v>0</v>
      </c>
      <c r="BJ781" s="18" t="s">
        <v>83</v>
      </c>
      <c r="BK781" s="240">
        <f>ROUND(I781*H781,2)</f>
        <v>0</v>
      </c>
      <c r="BL781" s="18" t="s">
        <v>237</v>
      </c>
      <c r="BM781" s="239" t="s">
        <v>1315</v>
      </c>
    </row>
    <row r="782" s="2" customFormat="1" ht="37.8" customHeight="1">
      <c r="A782" s="39"/>
      <c r="B782" s="40"/>
      <c r="C782" s="228" t="s">
        <v>1316</v>
      </c>
      <c r="D782" s="228" t="s">
        <v>232</v>
      </c>
      <c r="E782" s="229" t="s">
        <v>1317</v>
      </c>
      <c r="F782" s="230" t="s">
        <v>1318</v>
      </c>
      <c r="G782" s="231" t="s">
        <v>305</v>
      </c>
      <c r="H782" s="232">
        <v>1164.9069999999999</v>
      </c>
      <c r="I782" s="233"/>
      <c r="J782" s="234">
        <f>ROUND(I782*H782,2)</f>
        <v>0</v>
      </c>
      <c r="K782" s="230" t="s">
        <v>236</v>
      </c>
      <c r="L782" s="45"/>
      <c r="M782" s="235" t="s">
        <v>1</v>
      </c>
      <c r="N782" s="236" t="s">
        <v>41</v>
      </c>
      <c r="O782" s="92"/>
      <c r="P782" s="237">
        <f>O782*H782</f>
        <v>0</v>
      </c>
      <c r="Q782" s="237">
        <v>0</v>
      </c>
      <c r="R782" s="237">
        <f>Q782*H782</f>
        <v>0</v>
      </c>
      <c r="S782" s="237">
        <v>0.02</v>
      </c>
      <c r="T782" s="238">
        <f>S782*H782</f>
        <v>23.29814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9" t="s">
        <v>237</v>
      </c>
      <c r="AT782" s="239" t="s">
        <v>232</v>
      </c>
      <c r="AU782" s="239" t="s">
        <v>85</v>
      </c>
      <c r="AY782" s="18" t="s">
        <v>230</v>
      </c>
      <c r="BE782" s="240">
        <f>IF(N782="základní",J782,0)</f>
        <v>0</v>
      </c>
      <c r="BF782" s="240">
        <f>IF(N782="snížená",J782,0)</f>
        <v>0</v>
      </c>
      <c r="BG782" s="240">
        <f>IF(N782="zákl. přenesená",J782,0)</f>
        <v>0</v>
      </c>
      <c r="BH782" s="240">
        <f>IF(N782="sníž. přenesená",J782,0)</f>
        <v>0</v>
      </c>
      <c r="BI782" s="240">
        <f>IF(N782="nulová",J782,0)</f>
        <v>0</v>
      </c>
      <c r="BJ782" s="18" t="s">
        <v>83</v>
      </c>
      <c r="BK782" s="240">
        <f>ROUND(I782*H782,2)</f>
        <v>0</v>
      </c>
      <c r="BL782" s="18" t="s">
        <v>237</v>
      </c>
      <c r="BM782" s="239" t="s">
        <v>1319</v>
      </c>
    </row>
    <row r="783" s="2" customFormat="1" ht="37.8" customHeight="1">
      <c r="A783" s="39"/>
      <c r="B783" s="40"/>
      <c r="C783" s="228" t="s">
        <v>1320</v>
      </c>
      <c r="D783" s="228" t="s">
        <v>232</v>
      </c>
      <c r="E783" s="229" t="s">
        <v>1321</v>
      </c>
      <c r="F783" s="230" t="s">
        <v>1322</v>
      </c>
      <c r="G783" s="231" t="s">
        <v>305</v>
      </c>
      <c r="H783" s="232">
        <v>450.29700000000003</v>
      </c>
      <c r="I783" s="233"/>
      <c r="J783" s="234">
        <f>ROUND(I783*H783,2)</f>
        <v>0</v>
      </c>
      <c r="K783" s="230" t="s">
        <v>236</v>
      </c>
      <c r="L783" s="45"/>
      <c r="M783" s="235" t="s">
        <v>1</v>
      </c>
      <c r="N783" s="236" t="s">
        <v>41</v>
      </c>
      <c r="O783" s="92"/>
      <c r="P783" s="237">
        <f>O783*H783</f>
        <v>0</v>
      </c>
      <c r="Q783" s="237">
        <v>0</v>
      </c>
      <c r="R783" s="237">
        <f>Q783*H783</f>
        <v>0</v>
      </c>
      <c r="S783" s="237">
        <v>0.045999999999999999</v>
      </c>
      <c r="T783" s="238">
        <f>S783*H783</f>
        <v>20.713661999999999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39" t="s">
        <v>237</v>
      </c>
      <c r="AT783" s="239" t="s">
        <v>232</v>
      </c>
      <c r="AU783" s="239" t="s">
        <v>85</v>
      </c>
      <c r="AY783" s="18" t="s">
        <v>230</v>
      </c>
      <c r="BE783" s="240">
        <f>IF(N783="základní",J783,0)</f>
        <v>0</v>
      </c>
      <c r="BF783" s="240">
        <f>IF(N783="snížená",J783,0)</f>
        <v>0</v>
      </c>
      <c r="BG783" s="240">
        <f>IF(N783="zákl. přenesená",J783,0)</f>
        <v>0</v>
      </c>
      <c r="BH783" s="240">
        <f>IF(N783="sníž. přenesená",J783,0)</f>
        <v>0</v>
      </c>
      <c r="BI783" s="240">
        <f>IF(N783="nulová",J783,0)</f>
        <v>0</v>
      </c>
      <c r="BJ783" s="18" t="s">
        <v>83</v>
      </c>
      <c r="BK783" s="240">
        <f>ROUND(I783*H783,2)</f>
        <v>0</v>
      </c>
      <c r="BL783" s="18" t="s">
        <v>237</v>
      </c>
      <c r="BM783" s="239" t="s">
        <v>1323</v>
      </c>
    </row>
    <row r="784" s="13" customFormat="1">
      <c r="A784" s="13"/>
      <c r="B784" s="241"/>
      <c r="C784" s="242"/>
      <c r="D784" s="243" t="s">
        <v>239</v>
      </c>
      <c r="E784" s="244" t="s">
        <v>1</v>
      </c>
      <c r="F784" s="245" t="s">
        <v>1324</v>
      </c>
      <c r="G784" s="242"/>
      <c r="H784" s="246">
        <v>450.29700000000003</v>
      </c>
      <c r="I784" s="247"/>
      <c r="J784" s="242"/>
      <c r="K784" s="242"/>
      <c r="L784" s="248"/>
      <c r="M784" s="249"/>
      <c r="N784" s="250"/>
      <c r="O784" s="250"/>
      <c r="P784" s="250"/>
      <c r="Q784" s="250"/>
      <c r="R784" s="250"/>
      <c r="S784" s="250"/>
      <c r="T784" s="251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2" t="s">
        <v>239</v>
      </c>
      <c r="AU784" s="252" t="s">
        <v>85</v>
      </c>
      <c r="AV784" s="13" t="s">
        <v>85</v>
      </c>
      <c r="AW784" s="13" t="s">
        <v>32</v>
      </c>
      <c r="AX784" s="13" t="s">
        <v>83</v>
      </c>
      <c r="AY784" s="252" t="s">
        <v>230</v>
      </c>
    </row>
    <row r="785" s="2" customFormat="1" ht="37.8" customHeight="1">
      <c r="A785" s="39"/>
      <c r="B785" s="40"/>
      <c r="C785" s="228" t="s">
        <v>1325</v>
      </c>
      <c r="D785" s="228" t="s">
        <v>232</v>
      </c>
      <c r="E785" s="229" t="s">
        <v>1326</v>
      </c>
      <c r="F785" s="230" t="s">
        <v>1327</v>
      </c>
      <c r="G785" s="231" t="s">
        <v>305</v>
      </c>
      <c r="H785" s="232">
        <v>666.96199999999999</v>
      </c>
      <c r="I785" s="233"/>
      <c r="J785" s="234">
        <f>ROUND(I785*H785,2)</f>
        <v>0</v>
      </c>
      <c r="K785" s="230" t="s">
        <v>236</v>
      </c>
      <c r="L785" s="45"/>
      <c r="M785" s="235" t="s">
        <v>1</v>
      </c>
      <c r="N785" s="236" t="s">
        <v>41</v>
      </c>
      <c r="O785" s="92"/>
      <c r="P785" s="237">
        <f>O785*H785</f>
        <v>0</v>
      </c>
      <c r="Q785" s="237">
        <v>0</v>
      </c>
      <c r="R785" s="237">
        <f>Q785*H785</f>
        <v>0</v>
      </c>
      <c r="S785" s="237">
        <v>0.016</v>
      </c>
      <c r="T785" s="238">
        <f>S785*H785</f>
        <v>10.671392000000001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39" t="s">
        <v>237</v>
      </c>
      <c r="AT785" s="239" t="s">
        <v>232</v>
      </c>
      <c r="AU785" s="239" t="s">
        <v>85</v>
      </c>
      <c r="AY785" s="18" t="s">
        <v>230</v>
      </c>
      <c r="BE785" s="240">
        <f>IF(N785="základní",J785,0)</f>
        <v>0</v>
      </c>
      <c r="BF785" s="240">
        <f>IF(N785="snížená",J785,0)</f>
        <v>0</v>
      </c>
      <c r="BG785" s="240">
        <f>IF(N785="zákl. přenesená",J785,0)</f>
        <v>0</v>
      </c>
      <c r="BH785" s="240">
        <f>IF(N785="sníž. přenesená",J785,0)</f>
        <v>0</v>
      </c>
      <c r="BI785" s="240">
        <f>IF(N785="nulová",J785,0)</f>
        <v>0</v>
      </c>
      <c r="BJ785" s="18" t="s">
        <v>83</v>
      </c>
      <c r="BK785" s="240">
        <f>ROUND(I785*H785,2)</f>
        <v>0</v>
      </c>
      <c r="BL785" s="18" t="s">
        <v>237</v>
      </c>
      <c r="BM785" s="239" t="s">
        <v>1328</v>
      </c>
    </row>
    <row r="786" s="13" customFormat="1">
      <c r="A786" s="13"/>
      <c r="B786" s="241"/>
      <c r="C786" s="242"/>
      <c r="D786" s="243" t="s">
        <v>239</v>
      </c>
      <c r="E786" s="244" t="s">
        <v>1</v>
      </c>
      <c r="F786" s="245" t="s">
        <v>907</v>
      </c>
      <c r="G786" s="242"/>
      <c r="H786" s="246">
        <v>666.96199999999999</v>
      </c>
      <c r="I786" s="247"/>
      <c r="J786" s="242"/>
      <c r="K786" s="242"/>
      <c r="L786" s="248"/>
      <c r="M786" s="249"/>
      <c r="N786" s="250"/>
      <c r="O786" s="250"/>
      <c r="P786" s="250"/>
      <c r="Q786" s="250"/>
      <c r="R786" s="250"/>
      <c r="S786" s="250"/>
      <c r="T786" s="251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52" t="s">
        <v>239</v>
      </c>
      <c r="AU786" s="252" t="s">
        <v>85</v>
      </c>
      <c r="AV786" s="13" t="s">
        <v>85</v>
      </c>
      <c r="AW786" s="13" t="s">
        <v>32</v>
      </c>
      <c r="AX786" s="13" t="s">
        <v>83</v>
      </c>
      <c r="AY786" s="252" t="s">
        <v>230</v>
      </c>
    </row>
    <row r="787" s="2" customFormat="1" ht="37.8" customHeight="1">
      <c r="A787" s="39"/>
      <c r="B787" s="40"/>
      <c r="C787" s="228" t="s">
        <v>1329</v>
      </c>
      <c r="D787" s="228" t="s">
        <v>232</v>
      </c>
      <c r="E787" s="229" t="s">
        <v>1330</v>
      </c>
      <c r="F787" s="230" t="s">
        <v>1331</v>
      </c>
      <c r="G787" s="231" t="s">
        <v>305</v>
      </c>
      <c r="H787" s="232">
        <v>59.270000000000003</v>
      </c>
      <c r="I787" s="233"/>
      <c r="J787" s="234">
        <f>ROUND(I787*H787,2)</f>
        <v>0</v>
      </c>
      <c r="K787" s="230" t="s">
        <v>236</v>
      </c>
      <c r="L787" s="45"/>
      <c r="M787" s="235" t="s">
        <v>1</v>
      </c>
      <c r="N787" s="236" t="s">
        <v>41</v>
      </c>
      <c r="O787" s="92"/>
      <c r="P787" s="237">
        <f>O787*H787</f>
        <v>0</v>
      </c>
      <c r="Q787" s="237">
        <v>0</v>
      </c>
      <c r="R787" s="237">
        <f>Q787*H787</f>
        <v>0</v>
      </c>
      <c r="S787" s="237">
        <v>0.058999999999999997</v>
      </c>
      <c r="T787" s="238">
        <f>S787*H787</f>
        <v>3.4969299999999999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9" t="s">
        <v>237</v>
      </c>
      <c r="AT787" s="239" t="s">
        <v>232</v>
      </c>
      <c r="AU787" s="239" t="s">
        <v>85</v>
      </c>
      <c r="AY787" s="18" t="s">
        <v>230</v>
      </c>
      <c r="BE787" s="240">
        <f>IF(N787="základní",J787,0)</f>
        <v>0</v>
      </c>
      <c r="BF787" s="240">
        <f>IF(N787="snížená",J787,0)</f>
        <v>0</v>
      </c>
      <c r="BG787" s="240">
        <f>IF(N787="zákl. přenesená",J787,0)</f>
        <v>0</v>
      </c>
      <c r="BH787" s="240">
        <f>IF(N787="sníž. přenesená",J787,0)</f>
        <v>0</v>
      </c>
      <c r="BI787" s="240">
        <f>IF(N787="nulová",J787,0)</f>
        <v>0</v>
      </c>
      <c r="BJ787" s="18" t="s">
        <v>83</v>
      </c>
      <c r="BK787" s="240">
        <f>ROUND(I787*H787,2)</f>
        <v>0</v>
      </c>
      <c r="BL787" s="18" t="s">
        <v>237</v>
      </c>
      <c r="BM787" s="239" t="s">
        <v>1332</v>
      </c>
    </row>
    <row r="788" s="13" customFormat="1">
      <c r="A788" s="13"/>
      <c r="B788" s="241"/>
      <c r="C788" s="242"/>
      <c r="D788" s="243" t="s">
        <v>239</v>
      </c>
      <c r="E788" s="244" t="s">
        <v>1</v>
      </c>
      <c r="F788" s="245" t="s">
        <v>1333</v>
      </c>
      <c r="G788" s="242"/>
      <c r="H788" s="246">
        <v>59.270000000000003</v>
      </c>
      <c r="I788" s="247"/>
      <c r="J788" s="242"/>
      <c r="K788" s="242"/>
      <c r="L788" s="248"/>
      <c r="M788" s="249"/>
      <c r="N788" s="250"/>
      <c r="O788" s="250"/>
      <c r="P788" s="250"/>
      <c r="Q788" s="250"/>
      <c r="R788" s="250"/>
      <c r="S788" s="250"/>
      <c r="T788" s="251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2" t="s">
        <v>239</v>
      </c>
      <c r="AU788" s="252" t="s">
        <v>85</v>
      </c>
      <c r="AV788" s="13" t="s">
        <v>85</v>
      </c>
      <c r="AW788" s="13" t="s">
        <v>32</v>
      </c>
      <c r="AX788" s="13" t="s">
        <v>83</v>
      </c>
      <c r="AY788" s="252" t="s">
        <v>230</v>
      </c>
    </row>
    <row r="789" s="2" customFormat="1" ht="24.15" customHeight="1">
      <c r="A789" s="39"/>
      <c r="B789" s="40"/>
      <c r="C789" s="228" t="s">
        <v>1334</v>
      </c>
      <c r="D789" s="228" t="s">
        <v>232</v>
      </c>
      <c r="E789" s="229" t="s">
        <v>1335</v>
      </c>
      <c r="F789" s="230" t="s">
        <v>1336</v>
      </c>
      <c r="G789" s="231" t="s">
        <v>305</v>
      </c>
      <c r="H789" s="232">
        <v>116</v>
      </c>
      <c r="I789" s="233"/>
      <c r="J789" s="234">
        <f>ROUND(I789*H789,2)</f>
        <v>0</v>
      </c>
      <c r="K789" s="230" t="s">
        <v>236</v>
      </c>
      <c r="L789" s="45"/>
      <c r="M789" s="235" t="s">
        <v>1</v>
      </c>
      <c r="N789" s="236" t="s">
        <v>41</v>
      </c>
      <c r="O789" s="92"/>
      <c r="P789" s="237">
        <f>O789*H789</f>
        <v>0</v>
      </c>
      <c r="Q789" s="237">
        <v>0</v>
      </c>
      <c r="R789" s="237">
        <f>Q789*H789</f>
        <v>0</v>
      </c>
      <c r="S789" s="237">
        <v>0.068000000000000005</v>
      </c>
      <c r="T789" s="238">
        <f>S789*H789</f>
        <v>7.8880000000000008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9" t="s">
        <v>237</v>
      </c>
      <c r="AT789" s="239" t="s">
        <v>232</v>
      </c>
      <c r="AU789" s="239" t="s">
        <v>85</v>
      </c>
      <c r="AY789" s="18" t="s">
        <v>230</v>
      </c>
      <c r="BE789" s="240">
        <f>IF(N789="základní",J789,0)</f>
        <v>0</v>
      </c>
      <c r="BF789" s="240">
        <f>IF(N789="snížená",J789,0)</f>
        <v>0</v>
      </c>
      <c r="BG789" s="240">
        <f>IF(N789="zákl. přenesená",J789,0)</f>
        <v>0</v>
      </c>
      <c r="BH789" s="240">
        <f>IF(N789="sníž. přenesená",J789,0)</f>
        <v>0</v>
      </c>
      <c r="BI789" s="240">
        <f>IF(N789="nulová",J789,0)</f>
        <v>0</v>
      </c>
      <c r="BJ789" s="18" t="s">
        <v>83</v>
      </c>
      <c r="BK789" s="240">
        <f>ROUND(I789*H789,2)</f>
        <v>0</v>
      </c>
      <c r="BL789" s="18" t="s">
        <v>237</v>
      </c>
      <c r="BM789" s="239" t="s">
        <v>1337</v>
      </c>
    </row>
    <row r="790" s="13" customFormat="1">
      <c r="A790" s="13"/>
      <c r="B790" s="241"/>
      <c r="C790" s="242"/>
      <c r="D790" s="243" t="s">
        <v>239</v>
      </c>
      <c r="E790" s="244" t="s">
        <v>1</v>
      </c>
      <c r="F790" s="245" t="s">
        <v>1338</v>
      </c>
      <c r="G790" s="242"/>
      <c r="H790" s="246">
        <v>32</v>
      </c>
      <c r="I790" s="247"/>
      <c r="J790" s="242"/>
      <c r="K790" s="242"/>
      <c r="L790" s="248"/>
      <c r="M790" s="249"/>
      <c r="N790" s="250"/>
      <c r="O790" s="250"/>
      <c r="P790" s="250"/>
      <c r="Q790" s="250"/>
      <c r="R790" s="250"/>
      <c r="S790" s="250"/>
      <c r="T790" s="251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2" t="s">
        <v>239</v>
      </c>
      <c r="AU790" s="252" t="s">
        <v>85</v>
      </c>
      <c r="AV790" s="13" t="s">
        <v>85</v>
      </c>
      <c r="AW790" s="13" t="s">
        <v>32</v>
      </c>
      <c r="AX790" s="13" t="s">
        <v>76</v>
      </c>
      <c r="AY790" s="252" t="s">
        <v>230</v>
      </c>
    </row>
    <row r="791" s="13" customFormat="1">
      <c r="A791" s="13"/>
      <c r="B791" s="241"/>
      <c r="C791" s="242"/>
      <c r="D791" s="243" t="s">
        <v>239</v>
      </c>
      <c r="E791" s="244" t="s">
        <v>1</v>
      </c>
      <c r="F791" s="245" t="s">
        <v>1339</v>
      </c>
      <c r="G791" s="242"/>
      <c r="H791" s="246">
        <v>24</v>
      </c>
      <c r="I791" s="247"/>
      <c r="J791" s="242"/>
      <c r="K791" s="242"/>
      <c r="L791" s="248"/>
      <c r="M791" s="249"/>
      <c r="N791" s="250"/>
      <c r="O791" s="250"/>
      <c r="P791" s="250"/>
      <c r="Q791" s="250"/>
      <c r="R791" s="250"/>
      <c r="S791" s="250"/>
      <c r="T791" s="25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2" t="s">
        <v>239</v>
      </c>
      <c r="AU791" s="252" t="s">
        <v>85</v>
      </c>
      <c r="AV791" s="13" t="s">
        <v>85</v>
      </c>
      <c r="AW791" s="13" t="s">
        <v>32</v>
      </c>
      <c r="AX791" s="13" t="s">
        <v>76</v>
      </c>
      <c r="AY791" s="252" t="s">
        <v>230</v>
      </c>
    </row>
    <row r="792" s="13" customFormat="1">
      <c r="A792" s="13"/>
      <c r="B792" s="241"/>
      <c r="C792" s="242"/>
      <c r="D792" s="243" t="s">
        <v>239</v>
      </c>
      <c r="E792" s="244" t="s">
        <v>1</v>
      </c>
      <c r="F792" s="245" t="s">
        <v>1340</v>
      </c>
      <c r="G792" s="242"/>
      <c r="H792" s="246">
        <v>30</v>
      </c>
      <c r="I792" s="247"/>
      <c r="J792" s="242"/>
      <c r="K792" s="242"/>
      <c r="L792" s="248"/>
      <c r="M792" s="249"/>
      <c r="N792" s="250"/>
      <c r="O792" s="250"/>
      <c r="P792" s="250"/>
      <c r="Q792" s="250"/>
      <c r="R792" s="250"/>
      <c r="S792" s="250"/>
      <c r="T792" s="251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2" t="s">
        <v>239</v>
      </c>
      <c r="AU792" s="252" t="s">
        <v>85</v>
      </c>
      <c r="AV792" s="13" t="s">
        <v>85</v>
      </c>
      <c r="AW792" s="13" t="s">
        <v>32</v>
      </c>
      <c r="AX792" s="13" t="s">
        <v>76</v>
      </c>
      <c r="AY792" s="252" t="s">
        <v>230</v>
      </c>
    </row>
    <row r="793" s="13" customFormat="1">
      <c r="A793" s="13"/>
      <c r="B793" s="241"/>
      <c r="C793" s="242"/>
      <c r="D793" s="243" t="s">
        <v>239</v>
      </c>
      <c r="E793" s="244" t="s">
        <v>1</v>
      </c>
      <c r="F793" s="245" t="s">
        <v>1341</v>
      </c>
      <c r="G793" s="242"/>
      <c r="H793" s="246">
        <v>30</v>
      </c>
      <c r="I793" s="247"/>
      <c r="J793" s="242"/>
      <c r="K793" s="242"/>
      <c r="L793" s="248"/>
      <c r="M793" s="249"/>
      <c r="N793" s="250"/>
      <c r="O793" s="250"/>
      <c r="P793" s="250"/>
      <c r="Q793" s="250"/>
      <c r="R793" s="250"/>
      <c r="S793" s="250"/>
      <c r="T793" s="25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2" t="s">
        <v>239</v>
      </c>
      <c r="AU793" s="252" t="s">
        <v>85</v>
      </c>
      <c r="AV793" s="13" t="s">
        <v>85</v>
      </c>
      <c r="AW793" s="13" t="s">
        <v>32</v>
      </c>
      <c r="AX793" s="13" t="s">
        <v>76</v>
      </c>
      <c r="AY793" s="252" t="s">
        <v>230</v>
      </c>
    </row>
    <row r="794" s="14" customFormat="1">
      <c r="A794" s="14"/>
      <c r="B794" s="253"/>
      <c r="C794" s="254"/>
      <c r="D794" s="243" t="s">
        <v>239</v>
      </c>
      <c r="E794" s="255" t="s">
        <v>1</v>
      </c>
      <c r="F794" s="256" t="s">
        <v>242</v>
      </c>
      <c r="G794" s="254"/>
      <c r="H794" s="257">
        <v>116</v>
      </c>
      <c r="I794" s="258"/>
      <c r="J794" s="254"/>
      <c r="K794" s="254"/>
      <c r="L794" s="259"/>
      <c r="M794" s="260"/>
      <c r="N794" s="261"/>
      <c r="O794" s="261"/>
      <c r="P794" s="261"/>
      <c r="Q794" s="261"/>
      <c r="R794" s="261"/>
      <c r="S794" s="261"/>
      <c r="T794" s="262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3" t="s">
        <v>239</v>
      </c>
      <c r="AU794" s="263" t="s">
        <v>85</v>
      </c>
      <c r="AV794" s="14" t="s">
        <v>237</v>
      </c>
      <c r="AW794" s="14" t="s">
        <v>32</v>
      </c>
      <c r="AX794" s="14" t="s">
        <v>83</v>
      </c>
      <c r="AY794" s="263" t="s">
        <v>230</v>
      </c>
    </row>
    <row r="795" s="2" customFormat="1" ht="24.15" customHeight="1">
      <c r="A795" s="39"/>
      <c r="B795" s="40"/>
      <c r="C795" s="228" t="s">
        <v>1342</v>
      </c>
      <c r="D795" s="228" t="s">
        <v>232</v>
      </c>
      <c r="E795" s="229" t="s">
        <v>1343</v>
      </c>
      <c r="F795" s="230" t="s">
        <v>1344</v>
      </c>
      <c r="G795" s="231" t="s">
        <v>305</v>
      </c>
      <c r="H795" s="232">
        <v>59.270000000000003</v>
      </c>
      <c r="I795" s="233"/>
      <c r="J795" s="234">
        <f>ROUND(I795*H795,2)</f>
        <v>0</v>
      </c>
      <c r="K795" s="230" t="s">
        <v>236</v>
      </c>
      <c r="L795" s="45"/>
      <c r="M795" s="235" t="s">
        <v>1</v>
      </c>
      <c r="N795" s="236" t="s">
        <v>41</v>
      </c>
      <c r="O795" s="92"/>
      <c r="P795" s="237">
        <f>O795*H795</f>
        <v>0</v>
      </c>
      <c r="Q795" s="237">
        <v>0</v>
      </c>
      <c r="R795" s="237">
        <f>Q795*H795</f>
        <v>0</v>
      </c>
      <c r="S795" s="237">
        <v>0</v>
      </c>
      <c r="T795" s="238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39" t="s">
        <v>237</v>
      </c>
      <c r="AT795" s="239" t="s">
        <v>232</v>
      </c>
      <c r="AU795" s="239" t="s">
        <v>85</v>
      </c>
      <c r="AY795" s="18" t="s">
        <v>230</v>
      </c>
      <c r="BE795" s="240">
        <f>IF(N795="základní",J795,0)</f>
        <v>0</v>
      </c>
      <c r="BF795" s="240">
        <f>IF(N795="snížená",J795,0)</f>
        <v>0</v>
      </c>
      <c r="BG795" s="240">
        <f>IF(N795="zákl. přenesená",J795,0)</f>
        <v>0</v>
      </c>
      <c r="BH795" s="240">
        <f>IF(N795="sníž. přenesená",J795,0)</f>
        <v>0</v>
      </c>
      <c r="BI795" s="240">
        <f>IF(N795="nulová",J795,0)</f>
        <v>0</v>
      </c>
      <c r="BJ795" s="18" t="s">
        <v>83</v>
      </c>
      <c r="BK795" s="240">
        <f>ROUND(I795*H795,2)</f>
        <v>0</v>
      </c>
      <c r="BL795" s="18" t="s">
        <v>237</v>
      </c>
      <c r="BM795" s="239" t="s">
        <v>1345</v>
      </c>
    </row>
    <row r="796" s="13" customFormat="1">
      <c r="A796" s="13"/>
      <c r="B796" s="241"/>
      <c r="C796" s="242"/>
      <c r="D796" s="243" t="s">
        <v>239</v>
      </c>
      <c r="E796" s="244" t="s">
        <v>1</v>
      </c>
      <c r="F796" s="245" t="s">
        <v>1346</v>
      </c>
      <c r="G796" s="242"/>
      <c r="H796" s="246">
        <v>59.270000000000003</v>
      </c>
      <c r="I796" s="247"/>
      <c r="J796" s="242"/>
      <c r="K796" s="242"/>
      <c r="L796" s="248"/>
      <c r="M796" s="249"/>
      <c r="N796" s="250"/>
      <c r="O796" s="250"/>
      <c r="P796" s="250"/>
      <c r="Q796" s="250"/>
      <c r="R796" s="250"/>
      <c r="S796" s="250"/>
      <c r="T796" s="251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2" t="s">
        <v>239</v>
      </c>
      <c r="AU796" s="252" t="s">
        <v>85</v>
      </c>
      <c r="AV796" s="13" t="s">
        <v>85</v>
      </c>
      <c r="AW796" s="13" t="s">
        <v>32</v>
      </c>
      <c r="AX796" s="13" t="s">
        <v>83</v>
      </c>
      <c r="AY796" s="252" t="s">
        <v>230</v>
      </c>
    </row>
    <row r="797" s="2" customFormat="1" ht="24.15" customHeight="1">
      <c r="A797" s="39"/>
      <c r="B797" s="40"/>
      <c r="C797" s="228" t="s">
        <v>1347</v>
      </c>
      <c r="D797" s="228" t="s">
        <v>232</v>
      </c>
      <c r="E797" s="229" t="s">
        <v>1348</v>
      </c>
      <c r="F797" s="230" t="s">
        <v>1349</v>
      </c>
      <c r="G797" s="231" t="s">
        <v>305</v>
      </c>
      <c r="H797" s="232">
        <v>939.05999999999995</v>
      </c>
      <c r="I797" s="233"/>
      <c r="J797" s="234">
        <f>ROUND(I797*H797,2)</f>
        <v>0</v>
      </c>
      <c r="K797" s="230" t="s">
        <v>236</v>
      </c>
      <c r="L797" s="45"/>
      <c r="M797" s="235" t="s">
        <v>1</v>
      </c>
      <c r="N797" s="236" t="s">
        <v>41</v>
      </c>
      <c r="O797" s="92"/>
      <c r="P797" s="237">
        <f>O797*H797</f>
        <v>0</v>
      </c>
      <c r="Q797" s="237">
        <v>0</v>
      </c>
      <c r="R797" s="237">
        <f>Q797*H797</f>
        <v>0</v>
      </c>
      <c r="S797" s="237">
        <v>0</v>
      </c>
      <c r="T797" s="238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39" t="s">
        <v>237</v>
      </c>
      <c r="AT797" s="239" t="s">
        <v>232</v>
      </c>
      <c r="AU797" s="239" t="s">
        <v>85</v>
      </c>
      <c r="AY797" s="18" t="s">
        <v>230</v>
      </c>
      <c r="BE797" s="240">
        <f>IF(N797="základní",J797,0)</f>
        <v>0</v>
      </c>
      <c r="BF797" s="240">
        <f>IF(N797="snížená",J797,0)</f>
        <v>0</v>
      </c>
      <c r="BG797" s="240">
        <f>IF(N797="zákl. přenesená",J797,0)</f>
        <v>0</v>
      </c>
      <c r="BH797" s="240">
        <f>IF(N797="sníž. přenesená",J797,0)</f>
        <v>0</v>
      </c>
      <c r="BI797" s="240">
        <f>IF(N797="nulová",J797,0)</f>
        <v>0</v>
      </c>
      <c r="BJ797" s="18" t="s">
        <v>83</v>
      </c>
      <c r="BK797" s="240">
        <f>ROUND(I797*H797,2)</f>
        <v>0</v>
      </c>
      <c r="BL797" s="18" t="s">
        <v>237</v>
      </c>
      <c r="BM797" s="239" t="s">
        <v>1350</v>
      </c>
    </row>
    <row r="798" s="2" customFormat="1" ht="24.15" customHeight="1">
      <c r="A798" s="39"/>
      <c r="B798" s="40"/>
      <c r="C798" s="228" t="s">
        <v>1351</v>
      </c>
      <c r="D798" s="228" t="s">
        <v>232</v>
      </c>
      <c r="E798" s="229" t="s">
        <v>1352</v>
      </c>
      <c r="F798" s="230" t="s">
        <v>1353</v>
      </c>
      <c r="G798" s="231" t="s">
        <v>305</v>
      </c>
      <c r="H798" s="232">
        <v>939.05999999999995</v>
      </c>
      <c r="I798" s="233"/>
      <c r="J798" s="234">
        <f>ROUND(I798*H798,2)</f>
        <v>0</v>
      </c>
      <c r="K798" s="230" t="s">
        <v>236</v>
      </c>
      <c r="L798" s="45"/>
      <c r="M798" s="235" t="s">
        <v>1</v>
      </c>
      <c r="N798" s="236" t="s">
        <v>41</v>
      </c>
      <c r="O798" s="92"/>
      <c r="P798" s="237">
        <f>O798*H798</f>
        <v>0</v>
      </c>
      <c r="Q798" s="237">
        <v>0</v>
      </c>
      <c r="R798" s="237">
        <f>Q798*H798</f>
        <v>0</v>
      </c>
      <c r="S798" s="237">
        <v>0</v>
      </c>
      <c r="T798" s="238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9" t="s">
        <v>237</v>
      </c>
      <c r="AT798" s="239" t="s">
        <v>232</v>
      </c>
      <c r="AU798" s="239" t="s">
        <v>85</v>
      </c>
      <c r="AY798" s="18" t="s">
        <v>230</v>
      </c>
      <c r="BE798" s="240">
        <f>IF(N798="základní",J798,0)</f>
        <v>0</v>
      </c>
      <c r="BF798" s="240">
        <f>IF(N798="snížená",J798,0)</f>
        <v>0</v>
      </c>
      <c r="BG798" s="240">
        <f>IF(N798="zákl. přenesená",J798,0)</f>
        <v>0</v>
      </c>
      <c r="BH798" s="240">
        <f>IF(N798="sníž. přenesená",J798,0)</f>
        <v>0</v>
      </c>
      <c r="BI798" s="240">
        <f>IF(N798="nulová",J798,0)</f>
        <v>0</v>
      </c>
      <c r="BJ798" s="18" t="s">
        <v>83</v>
      </c>
      <c r="BK798" s="240">
        <f>ROUND(I798*H798,2)</f>
        <v>0</v>
      </c>
      <c r="BL798" s="18" t="s">
        <v>237</v>
      </c>
      <c r="BM798" s="239" t="s">
        <v>1354</v>
      </c>
    </row>
    <row r="799" s="2" customFormat="1" ht="37.8" customHeight="1">
      <c r="A799" s="39"/>
      <c r="B799" s="40"/>
      <c r="C799" s="228" t="s">
        <v>1355</v>
      </c>
      <c r="D799" s="228" t="s">
        <v>232</v>
      </c>
      <c r="E799" s="229" t="s">
        <v>1356</v>
      </c>
      <c r="F799" s="230" t="s">
        <v>1357</v>
      </c>
      <c r="G799" s="231" t="s">
        <v>305</v>
      </c>
      <c r="H799" s="232">
        <v>663</v>
      </c>
      <c r="I799" s="233"/>
      <c r="J799" s="234">
        <f>ROUND(I799*H799,2)</f>
        <v>0</v>
      </c>
      <c r="K799" s="230" t="s">
        <v>236</v>
      </c>
      <c r="L799" s="45"/>
      <c r="M799" s="235" t="s">
        <v>1</v>
      </c>
      <c r="N799" s="236" t="s">
        <v>41</v>
      </c>
      <c r="O799" s="92"/>
      <c r="P799" s="237">
        <f>O799*H799</f>
        <v>0</v>
      </c>
      <c r="Q799" s="237">
        <v>0</v>
      </c>
      <c r="R799" s="237">
        <f>Q799*H799</f>
        <v>0</v>
      </c>
      <c r="S799" s="237">
        <v>0</v>
      </c>
      <c r="T799" s="238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39" t="s">
        <v>237</v>
      </c>
      <c r="AT799" s="239" t="s">
        <v>232</v>
      </c>
      <c r="AU799" s="239" t="s">
        <v>85</v>
      </c>
      <c r="AY799" s="18" t="s">
        <v>230</v>
      </c>
      <c r="BE799" s="240">
        <f>IF(N799="základní",J799,0)</f>
        <v>0</v>
      </c>
      <c r="BF799" s="240">
        <f>IF(N799="snížená",J799,0)</f>
        <v>0</v>
      </c>
      <c r="BG799" s="240">
        <f>IF(N799="zákl. přenesená",J799,0)</f>
        <v>0</v>
      </c>
      <c r="BH799" s="240">
        <f>IF(N799="sníž. přenesená",J799,0)</f>
        <v>0</v>
      </c>
      <c r="BI799" s="240">
        <f>IF(N799="nulová",J799,0)</f>
        <v>0</v>
      </c>
      <c r="BJ799" s="18" t="s">
        <v>83</v>
      </c>
      <c r="BK799" s="240">
        <f>ROUND(I799*H799,2)</f>
        <v>0</v>
      </c>
      <c r="BL799" s="18" t="s">
        <v>237</v>
      </c>
      <c r="BM799" s="239" t="s">
        <v>1358</v>
      </c>
    </row>
    <row r="800" s="2" customFormat="1" ht="37.8" customHeight="1">
      <c r="A800" s="39"/>
      <c r="B800" s="40"/>
      <c r="C800" s="228" t="s">
        <v>1359</v>
      </c>
      <c r="D800" s="228" t="s">
        <v>232</v>
      </c>
      <c r="E800" s="229" t="s">
        <v>1360</v>
      </c>
      <c r="F800" s="230" t="s">
        <v>1361</v>
      </c>
      <c r="G800" s="231" t="s">
        <v>305</v>
      </c>
      <c r="H800" s="232">
        <v>663</v>
      </c>
      <c r="I800" s="233"/>
      <c r="J800" s="234">
        <f>ROUND(I800*H800,2)</f>
        <v>0</v>
      </c>
      <c r="K800" s="230" t="s">
        <v>236</v>
      </c>
      <c r="L800" s="45"/>
      <c r="M800" s="235" t="s">
        <v>1</v>
      </c>
      <c r="N800" s="236" t="s">
        <v>41</v>
      </c>
      <c r="O800" s="92"/>
      <c r="P800" s="237">
        <f>O800*H800</f>
        <v>0</v>
      </c>
      <c r="Q800" s="237">
        <v>0</v>
      </c>
      <c r="R800" s="237">
        <f>Q800*H800</f>
        <v>0</v>
      </c>
      <c r="S800" s="237">
        <v>0</v>
      </c>
      <c r="T800" s="238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39" t="s">
        <v>237</v>
      </c>
      <c r="AT800" s="239" t="s">
        <v>232</v>
      </c>
      <c r="AU800" s="239" t="s">
        <v>85</v>
      </c>
      <c r="AY800" s="18" t="s">
        <v>230</v>
      </c>
      <c r="BE800" s="240">
        <f>IF(N800="základní",J800,0)</f>
        <v>0</v>
      </c>
      <c r="BF800" s="240">
        <f>IF(N800="snížená",J800,0)</f>
        <v>0</v>
      </c>
      <c r="BG800" s="240">
        <f>IF(N800="zákl. přenesená",J800,0)</f>
        <v>0</v>
      </c>
      <c r="BH800" s="240">
        <f>IF(N800="sníž. přenesená",J800,0)</f>
        <v>0</v>
      </c>
      <c r="BI800" s="240">
        <f>IF(N800="nulová",J800,0)</f>
        <v>0</v>
      </c>
      <c r="BJ800" s="18" t="s">
        <v>83</v>
      </c>
      <c r="BK800" s="240">
        <f>ROUND(I800*H800,2)</f>
        <v>0</v>
      </c>
      <c r="BL800" s="18" t="s">
        <v>237</v>
      </c>
      <c r="BM800" s="239" t="s">
        <v>1362</v>
      </c>
    </row>
    <row r="801" s="12" customFormat="1" ht="22.8" customHeight="1">
      <c r="A801" s="12"/>
      <c r="B801" s="212"/>
      <c r="C801" s="213"/>
      <c r="D801" s="214" t="s">
        <v>75</v>
      </c>
      <c r="E801" s="226" t="s">
        <v>1363</v>
      </c>
      <c r="F801" s="226" t="s">
        <v>1364</v>
      </c>
      <c r="G801" s="213"/>
      <c r="H801" s="213"/>
      <c r="I801" s="216"/>
      <c r="J801" s="227">
        <f>BK801</f>
        <v>0</v>
      </c>
      <c r="K801" s="213"/>
      <c r="L801" s="218"/>
      <c r="M801" s="219"/>
      <c r="N801" s="220"/>
      <c r="O801" s="220"/>
      <c r="P801" s="221">
        <f>SUM(P802:P822)</f>
        <v>0</v>
      </c>
      <c r="Q801" s="220"/>
      <c r="R801" s="221">
        <f>SUM(R802:R822)</f>
        <v>0.039858499999999998</v>
      </c>
      <c r="S801" s="220"/>
      <c r="T801" s="222">
        <f>SUM(T802:T822)</f>
        <v>0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23" t="s">
        <v>83</v>
      </c>
      <c r="AT801" s="224" t="s">
        <v>75</v>
      </c>
      <c r="AU801" s="224" t="s">
        <v>83</v>
      </c>
      <c r="AY801" s="223" t="s">
        <v>230</v>
      </c>
      <c r="BK801" s="225">
        <f>SUM(BK802:BK822)</f>
        <v>0</v>
      </c>
    </row>
    <row r="802" s="2" customFormat="1" ht="16.5" customHeight="1">
      <c r="A802" s="39"/>
      <c r="B802" s="40"/>
      <c r="C802" s="228" t="s">
        <v>1365</v>
      </c>
      <c r="D802" s="228" t="s">
        <v>232</v>
      </c>
      <c r="E802" s="229" t="s">
        <v>1366</v>
      </c>
      <c r="F802" s="230" t="s">
        <v>1367</v>
      </c>
      <c r="G802" s="231" t="s">
        <v>265</v>
      </c>
      <c r="H802" s="232">
        <v>723.29100000000005</v>
      </c>
      <c r="I802" s="233"/>
      <c r="J802" s="234">
        <f>ROUND(I802*H802,2)</f>
        <v>0</v>
      </c>
      <c r="K802" s="230" t="s">
        <v>236</v>
      </c>
      <c r="L802" s="45"/>
      <c r="M802" s="235" t="s">
        <v>1</v>
      </c>
      <c r="N802" s="236" t="s">
        <v>41</v>
      </c>
      <c r="O802" s="92"/>
      <c r="P802" s="237">
        <f>O802*H802</f>
        <v>0</v>
      </c>
      <c r="Q802" s="237">
        <v>0</v>
      </c>
      <c r="R802" s="237">
        <f>Q802*H802</f>
        <v>0</v>
      </c>
      <c r="S802" s="237">
        <v>0</v>
      </c>
      <c r="T802" s="238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9" t="s">
        <v>237</v>
      </c>
      <c r="AT802" s="239" t="s">
        <v>232</v>
      </c>
      <c r="AU802" s="239" t="s">
        <v>85</v>
      </c>
      <c r="AY802" s="18" t="s">
        <v>230</v>
      </c>
      <c r="BE802" s="240">
        <f>IF(N802="základní",J802,0)</f>
        <v>0</v>
      </c>
      <c r="BF802" s="240">
        <f>IF(N802="snížená",J802,0)</f>
        <v>0</v>
      </c>
      <c r="BG802" s="240">
        <f>IF(N802="zákl. přenesená",J802,0)</f>
        <v>0</v>
      </c>
      <c r="BH802" s="240">
        <f>IF(N802="sníž. přenesená",J802,0)</f>
        <v>0</v>
      </c>
      <c r="BI802" s="240">
        <f>IF(N802="nulová",J802,0)</f>
        <v>0</v>
      </c>
      <c r="BJ802" s="18" t="s">
        <v>83</v>
      </c>
      <c r="BK802" s="240">
        <f>ROUND(I802*H802,2)</f>
        <v>0</v>
      </c>
      <c r="BL802" s="18" t="s">
        <v>237</v>
      </c>
      <c r="BM802" s="239" t="s">
        <v>1368</v>
      </c>
    </row>
    <row r="803" s="2" customFormat="1" ht="33" customHeight="1">
      <c r="A803" s="39"/>
      <c r="B803" s="40"/>
      <c r="C803" s="228" t="s">
        <v>1369</v>
      </c>
      <c r="D803" s="228" t="s">
        <v>232</v>
      </c>
      <c r="E803" s="229" t="s">
        <v>1370</v>
      </c>
      <c r="F803" s="230" t="s">
        <v>1371</v>
      </c>
      <c r="G803" s="231" t="s">
        <v>265</v>
      </c>
      <c r="H803" s="232">
        <v>7.2469999999999999</v>
      </c>
      <c r="I803" s="233"/>
      <c r="J803" s="234">
        <f>ROUND(I803*H803,2)</f>
        <v>0</v>
      </c>
      <c r="K803" s="230" t="s">
        <v>236</v>
      </c>
      <c r="L803" s="45"/>
      <c r="M803" s="235" t="s">
        <v>1</v>
      </c>
      <c r="N803" s="236" t="s">
        <v>41</v>
      </c>
      <c r="O803" s="92"/>
      <c r="P803" s="237">
        <f>O803*H803</f>
        <v>0</v>
      </c>
      <c r="Q803" s="237">
        <v>0.0054999999999999997</v>
      </c>
      <c r="R803" s="237">
        <f>Q803*H803</f>
        <v>0.039858499999999998</v>
      </c>
      <c r="S803" s="237">
        <v>0</v>
      </c>
      <c r="T803" s="238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39" t="s">
        <v>237</v>
      </c>
      <c r="AT803" s="239" t="s">
        <v>232</v>
      </c>
      <c r="AU803" s="239" t="s">
        <v>85</v>
      </c>
      <c r="AY803" s="18" t="s">
        <v>230</v>
      </c>
      <c r="BE803" s="240">
        <f>IF(N803="základní",J803,0)</f>
        <v>0</v>
      </c>
      <c r="BF803" s="240">
        <f>IF(N803="snížená",J803,0)</f>
        <v>0</v>
      </c>
      <c r="BG803" s="240">
        <f>IF(N803="zákl. přenesená",J803,0)</f>
        <v>0</v>
      </c>
      <c r="BH803" s="240">
        <f>IF(N803="sníž. přenesená",J803,0)</f>
        <v>0</v>
      </c>
      <c r="BI803" s="240">
        <f>IF(N803="nulová",J803,0)</f>
        <v>0</v>
      </c>
      <c r="BJ803" s="18" t="s">
        <v>83</v>
      </c>
      <c r="BK803" s="240">
        <f>ROUND(I803*H803,2)</f>
        <v>0</v>
      </c>
      <c r="BL803" s="18" t="s">
        <v>237</v>
      </c>
      <c r="BM803" s="239" t="s">
        <v>1372</v>
      </c>
    </row>
    <row r="804" s="2" customFormat="1" ht="24.15" customHeight="1">
      <c r="A804" s="39"/>
      <c r="B804" s="40"/>
      <c r="C804" s="228" t="s">
        <v>1373</v>
      </c>
      <c r="D804" s="228" t="s">
        <v>232</v>
      </c>
      <c r="E804" s="229" t="s">
        <v>1374</v>
      </c>
      <c r="F804" s="230" t="s">
        <v>1375</v>
      </c>
      <c r="G804" s="231" t="s">
        <v>265</v>
      </c>
      <c r="H804" s="232">
        <v>198.20400000000001</v>
      </c>
      <c r="I804" s="233"/>
      <c r="J804" s="234">
        <f>ROUND(I804*H804,2)</f>
        <v>0</v>
      </c>
      <c r="K804" s="230" t="s">
        <v>236</v>
      </c>
      <c r="L804" s="45"/>
      <c r="M804" s="235" t="s">
        <v>1</v>
      </c>
      <c r="N804" s="236" t="s">
        <v>41</v>
      </c>
      <c r="O804" s="92"/>
      <c r="P804" s="237">
        <f>O804*H804</f>
        <v>0</v>
      </c>
      <c r="Q804" s="237">
        <v>0</v>
      </c>
      <c r="R804" s="237">
        <f>Q804*H804</f>
        <v>0</v>
      </c>
      <c r="S804" s="237">
        <v>0</v>
      </c>
      <c r="T804" s="238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9" t="s">
        <v>237</v>
      </c>
      <c r="AT804" s="239" t="s">
        <v>232</v>
      </c>
      <c r="AU804" s="239" t="s">
        <v>85</v>
      </c>
      <c r="AY804" s="18" t="s">
        <v>230</v>
      </c>
      <c r="BE804" s="240">
        <f>IF(N804="základní",J804,0)</f>
        <v>0</v>
      </c>
      <c r="BF804" s="240">
        <f>IF(N804="snížená",J804,0)</f>
        <v>0</v>
      </c>
      <c r="BG804" s="240">
        <f>IF(N804="zákl. přenesená",J804,0)</f>
        <v>0</v>
      </c>
      <c r="BH804" s="240">
        <f>IF(N804="sníž. přenesená",J804,0)</f>
        <v>0</v>
      </c>
      <c r="BI804" s="240">
        <f>IF(N804="nulová",J804,0)</f>
        <v>0</v>
      </c>
      <c r="BJ804" s="18" t="s">
        <v>83</v>
      </c>
      <c r="BK804" s="240">
        <f>ROUND(I804*H804,2)</f>
        <v>0</v>
      </c>
      <c r="BL804" s="18" t="s">
        <v>237</v>
      </c>
      <c r="BM804" s="239" t="s">
        <v>1376</v>
      </c>
    </row>
    <row r="805" s="2" customFormat="1" ht="24.15" customHeight="1">
      <c r="A805" s="39"/>
      <c r="B805" s="40"/>
      <c r="C805" s="228" t="s">
        <v>1377</v>
      </c>
      <c r="D805" s="228" t="s">
        <v>232</v>
      </c>
      <c r="E805" s="229" t="s">
        <v>1378</v>
      </c>
      <c r="F805" s="230" t="s">
        <v>1379</v>
      </c>
      <c r="G805" s="231" t="s">
        <v>265</v>
      </c>
      <c r="H805" s="232">
        <v>208.49600000000001</v>
      </c>
      <c r="I805" s="233"/>
      <c r="J805" s="234">
        <f>ROUND(I805*H805,2)</f>
        <v>0</v>
      </c>
      <c r="K805" s="230" t="s">
        <v>236</v>
      </c>
      <c r="L805" s="45"/>
      <c r="M805" s="235" t="s">
        <v>1</v>
      </c>
      <c r="N805" s="236" t="s">
        <v>41</v>
      </c>
      <c r="O805" s="92"/>
      <c r="P805" s="237">
        <f>O805*H805</f>
        <v>0</v>
      </c>
      <c r="Q805" s="237">
        <v>0</v>
      </c>
      <c r="R805" s="237">
        <f>Q805*H805</f>
        <v>0</v>
      </c>
      <c r="S805" s="237">
        <v>0</v>
      </c>
      <c r="T805" s="238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9" t="s">
        <v>237</v>
      </c>
      <c r="AT805" s="239" t="s">
        <v>232</v>
      </c>
      <c r="AU805" s="239" t="s">
        <v>85</v>
      </c>
      <c r="AY805" s="18" t="s">
        <v>230</v>
      </c>
      <c r="BE805" s="240">
        <f>IF(N805="základní",J805,0)</f>
        <v>0</v>
      </c>
      <c r="BF805" s="240">
        <f>IF(N805="snížená",J805,0)</f>
        <v>0</v>
      </c>
      <c r="BG805" s="240">
        <f>IF(N805="zákl. přenesená",J805,0)</f>
        <v>0</v>
      </c>
      <c r="BH805" s="240">
        <f>IF(N805="sníž. přenesená",J805,0)</f>
        <v>0</v>
      </c>
      <c r="BI805" s="240">
        <f>IF(N805="nulová",J805,0)</f>
        <v>0</v>
      </c>
      <c r="BJ805" s="18" t="s">
        <v>83</v>
      </c>
      <c r="BK805" s="240">
        <f>ROUND(I805*H805,2)</f>
        <v>0</v>
      </c>
      <c r="BL805" s="18" t="s">
        <v>237</v>
      </c>
      <c r="BM805" s="239" t="s">
        <v>1380</v>
      </c>
    </row>
    <row r="806" s="2" customFormat="1" ht="24.15" customHeight="1">
      <c r="A806" s="39"/>
      <c r="B806" s="40"/>
      <c r="C806" s="228" t="s">
        <v>1381</v>
      </c>
      <c r="D806" s="228" t="s">
        <v>232</v>
      </c>
      <c r="E806" s="229" t="s">
        <v>1382</v>
      </c>
      <c r="F806" s="230" t="s">
        <v>1383</v>
      </c>
      <c r="G806" s="231" t="s">
        <v>265</v>
      </c>
      <c r="H806" s="232">
        <v>38.421999999999997</v>
      </c>
      <c r="I806" s="233"/>
      <c r="J806" s="234">
        <f>ROUND(I806*H806,2)</f>
        <v>0</v>
      </c>
      <c r="K806" s="230" t="s">
        <v>236</v>
      </c>
      <c r="L806" s="45"/>
      <c r="M806" s="235" t="s">
        <v>1</v>
      </c>
      <c r="N806" s="236" t="s">
        <v>41</v>
      </c>
      <c r="O806" s="92"/>
      <c r="P806" s="237">
        <f>O806*H806</f>
        <v>0</v>
      </c>
      <c r="Q806" s="237">
        <v>0</v>
      </c>
      <c r="R806" s="237">
        <f>Q806*H806</f>
        <v>0</v>
      </c>
      <c r="S806" s="237">
        <v>0</v>
      </c>
      <c r="T806" s="238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9" t="s">
        <v>237</v>
      </c>
      <c r="AT806" s="239" t="s">
        <v>232</v>
      </c>
      <c r="AU806" s="239" t="s">
        <v>85</v>
      </c>
      <c r="AY806" s="18" t="s">
        <v>230</v>
      </c>
      <c r="BE806" s="240">
        <f>IF(N806="základní",J806,0)</f>
        <v>0</v>
      </c>
      <c r="BF806" s="240">
        <f>IF(N806="snížená",J806,0)</f>
        <v>0</v>
      </c>
      <c r="BG806" s="240">
        <f>IF(N806="zákl. přenesená",J806,0)</f>
        <v>0</v>
      </c>
      <c r="BH806" s="240">
        <f>IF(N806="sníž. přenesená",J806,0)</f>
        <v>0</v>
      </c>
      <c r="BI806" s="240">
        <f>IF(N806="nulová",J806,0)</f>
        <v>0</v>
      </c>
      <c r="BJ806" s="18" t="s">
        <v>83</v>
      </c>
      <c r="BK806" s="240">
        <f>ROUND(I806*H806,2)</f>
        <v>0</v>
      </c>
      <c r="BL806" s="18" t="s">
        <v>237</v>
      </c>
      <c r="BM806" s="239" t="s">
        <v>1384</v>
      </c>
    </row>
    <row r="807" s="2" customFormat="1" ht="24.15" customHeight="1">
      <c r="A807" s="39"/>
      <c r="B807" s="40"/>
      <c r="C807" s="228" t="s">
        <v>1385</v>
      </c>
      <c r="D807" s="228" t="s">
        <v>232</v>
      </c>
      <c r="E807" s="229" t="s">
        <v>1386</v>
      </c>
      <c r="F807" s="230" t="s">
        <v>1387</v>
      </c>
      <c r="G807" s="231" t="s">
        <v>265</v>
      </c>
      <c r="H807" s="232">
        <v>723.29100000000005</v>
      </c>
      <c r="I807" s="233"/>
      <c r="J807" s="234">
        <f>ROUND(I807*H807,2)</f>
        <v>0</v>
      </c>
      <c r="K807" s="230" t="s">
        <v>236</v>
      </c>
      <c r="L807" s="45"/>
      <c r="M807" s="235" t="s">
        <v>1</v>
      </c>
      <c r="N807" s="236" t="s">
        <v>41</v>
      </c>
      <c r="O807" s="92"/>
      <c r="P807" s="237">
        <f>O807*H807</f>
        <v>0</v>
      </c>
      <c r="Q807" s="237">
        <v>0</v>
      </c>
      <c r="R807" s="237">
        <f>Q807*H807</f>
        <v>0</v>
      </c>
      <c r="S807" s="237">
        <v>0</v>
      </c>
      <c r="T807" s="238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39" t="s">
        <v>237</v>
      </c>
      <c r="AT807" s="239" t="s">
        <v>232</v>
      </c>
      <c r="AU807" s="239" t="s">
        <v>85</v>
      </c>
      <c r="AY807" s="18" t="s">
        <v>230</v>
      </c>
      <c r="BE807" s="240">
        <f>IF(N807="základní",J807,0)</f>
        <v>0</v>
      </c>
      <c r="BF807" s="240">
        <f>IF(N807="snížená",J807,0)</f>
        <v>0</v>
      </c>
      <c r="BG807" s="240">
        <f>IF(N807="zákl. přenesená",J807,0)</f>
        <v>0</v>
      </c>
      <c r="BH807" s="240">
        <f>IF(N807="sníž. přenesená",J807,0)</f>
        <v>0</v>
      </c>
      <c r="BI807" s="240">
        <f>IF(N807="nulová",J807,0)</f>
        <v>0</v>
      </c>
      <c r="BJ807" s="18" t="s">
        <v>83</v>
      </c>
      <c r="BK807" s="240">
        <f>ROUND(I807*H807,2)</f>
        <v>0</v>
      </c>
      <c r="BL807" s="18" t="s">
        <v>237</v>
      </c>
      <c r="BM807" s="239" t="s">
        <v>1388</v>
      </c>
    </row>
    <row r="808" s="2" customFormat="1" ht="21.75" customHeight="1">
      <c r="A808" s="39"/>
      <c r="B808" s="40"/>
      <c r="C808" s="228" t="s">
        <v>1389</v>
      </c>
      <c r="D808" s="228" t="s">
        <v>232</v>
      </c>
      <c r="E808" s="229" t="s">
        <v>1390</v>
      </c>
      <c r="F808" s="230" t="s">
        <v>1391</v>
      </c>
      <c r="G808" s="231" t="s">
        <v>340</v>
      </c>
      <c r="H808" s="232">
        <v>20</v>
      </c>
      <c r="I808" s="233"/>
      <c r="J808" s="234">
        <f>ROUND(I808*H808,2)</f>
        <v>0</v>
      </c>
      <c r="K808" s="230" t="s">
        <v>236</v>
      </c>
      <c r="L808" s="45"/>
      <c r="M808" s="235" t="s">
        <v>1</v>
      </c>
      <c r="N808" s="236" t="s">
        <v>41</v>
      </c>
      <c r="O808" s="92"/>
      <c r="P808" s="237">
        <f>O808*H808</f>
        <v>0</v>
      </c>
      <c r="Q808" s="237">
        <v>0</v>
      </c>
      <c r="R808" s="237">
        <f>Q808*H808</f>
        <v>0</v>
      </c>
      <c r="S808" s="237">
        <v>0</v>
      </c>
      <c r="T808" s="238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9" t="s">
        <v>237</v>
      </c>
      <c r="AT808" s="239" t="s">
        <v>232</v>
      </c>
      <c r="AU808" s="239" t="s">
        <v>85</v>
      </c>
      <c r="AY808" s="18" t="s">
        <v>230</v>
      </c>
      <c r="BE808" s="240">
        <f>IF(N808="základní",J808,0)</f>
        <v>0</v>
      </c>
      <c r="BF808" s="240">
        <f>IF(N808="snížená",J808,0)</f>
        <v>0</v>
      </c>
      <c r="BG808" s="240">
        <f>IF(N808="zákl. přenesená",J808,0)</f>
        <v>0</v>
      </c>
      <c r="BH808" s="240">
        <f>IF(N808="sníž. přenesená",J808,0)</f>
        <v>0</v>
      </c>
      <c r="BI808" s="240">
        <f>IF(N808="nulová",J808,0)</f>
        <v>0</v>
      </c>
      <c r="BJ808" s="18" t="s">
        <v>83</v>
      </c>
      <c r="BK808" s="240">
        <f>ROUND(I808*H808,2)</f>
        <v>0</v>
      </c>
      <c r="BL808" s="18" t="s">
        <v>237</v>
      </c>
      <c r="BM808" s="239" t="s">
        <v>1392</v>
      </c>
    </row>
    <row r="809" s="13" customFormat="1">
      <c r="A809" s="13"/>
      <c r="B809" s="241"/>
      <c r="C809" s="242"/>
      <c r="D809" s="243" t="s">
        <v>239</v>
      </c>
      <c r="E809" s="244" t="s">
        <v>1</v>
      </c>
      <c r="F809" s="245" t="s">
        <v>1393</v>
      </c>
      <c r="G809" s="242"/>
      <c r="H809" s="246">
        <v>20</v>
      </c>
      <c r="I809" s="247"/>
      <c r="J809" s="242"/>
      <c r="K809" s="242"/>
      <c r="L809" s="248"/>
      <c r="M809" s="249"/>
      <c r="N809" s="250"/>
      <c r="O809" s="250"/>
      <c r="P809" s="250"/>
      <c r="Q809" s="250"/>
      <c r="R809" s="250"/>
      <c r="S809" s="250"/>
      <c r="T809" s="251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2" t="s">
        <v>239</v>
      </c>
      <c r="AU809" s="252" t="s">
        <v>85</v>
      </c>
      <c r="AV809" s="13" t="s">
        <v>85</v>
      </c>
      <c r="AW809" s="13" t="s">
        <v>32</v>
      </c>
      <c r="AX809" s="13" t="s">
        <v>83</v>
      </c>
      <c r="AY809" s="252" t="s">
        <v>230</v>
      </c>
    </row>
    <row r="810" s="2" customFormat="1" ht="24.15" customHeight="1">
      <c r="A810" s="39"/>
      <c r="B810" s="40"/>
      <c r="C810" s="228" t="s">
        <v>1394</v>
      </c>
      <c r="D810" s="228" t="s">
        <v>232</v>
      </c>
      <c r="E810" s="229" t="s">
        <v>1395</v>
      </c>
      <c r="F810" s="230" t="s">
        <v>1396</v>
      </c>
      <c r="G810" s="231" t="s">
        <v>340</v>
      </c>
      <c r="H810" s="232">
        <v>1200</v>
      </c>
      <c r="I810" s="233"/>
      <c r="J810" s="234">
        <f>ROUND(I810*H810,2)</f>
        <v>0</v>
      </c>
      <c r="K810" s="230" t="s">
        <v>236</v>
      </c>
      <c r="L810" s="45"/>
      <c r="M810" s="235" t="s">
        <v>1</v>
      </c>
      <c r="N810" s="236" t="s">
        <v>41</v>
      </c>
      <c r="O810" s="92"/>
      <c r="P810" s="237">
        <f>O810*H810</f>
        <v>0</v>
      </c>
      <c r="Q810" s="237">
        <v>0</v>
      </c>
      <c r="R810" s="237">
        <f>Q810*H810</f>
        <v>0</v>
      </c>
      <c r="S810" s="237">
        <v>0</v>
      </c>
      <c r="T810" s="238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39" t="s">
        <v>237</v>
      </c>
      <c r="AT810" s="239" t="s">
        <v>232</v>
      </c>
      <c r="AU810" s="239" t="s">
        <v>85</v>
      </c>
      <c r="AY810" s="18" t="s">
        <v>230</v>
      </c>
      <c r="BE810" s="240">
        <f>IF(N810="základní",J810,0)</f>
        <v>0</v>
      </c>
      <c r="BF810" s="240">
        <f>IF(N810="snížená",J810,0)</f>
        <v>0</v>
      </c>
      <c r="BG810" s="240">
        <f>IF(N810="zákl. přenesená",J810,0)</f>
        <v>0</v>
      </c>
      <c r="BH810" s="240">
        <f>IF(N810="sníž. přenesená",J810,0)</f>
        <v>0</v>
      </c>
      <c r="BI810" s="240">
        <f>IF(N810="nulová",J810,0)</f>
        <v>0</v>
      </c>
      <c r="BJ810" s="18" t="s">
        <v>83</v>
      </c>
      <c r="BK810" s="240">
        <f>ROUND(I810*H810,2)</f>
        <v>0</v>
      </c>
      <c r="BL810" s="18" t="s">
        <v>237</v>
      </c>
      <c r="BM810" s="239" t="s">
        <v>1397</v>
      </c>
    </row>
    <row r="811" s="13" customFormat="1">
      <c r="A811" s="13"/>
      <c r="B811" s="241"/>
      <c r="C811" s="242"/>
      <c r="D811" s="243" t="s">
        <v>239</v>
      </c>
      <c r="E811" s="242"/>
      <c r="F811" s="245" t="s">
        <v>1398</v>
      </c>
      <c r="G811" s="242"/>
      <c r="H811" s="246">
        <v>1200</v>
      </c>
      <c r="I811" s="247"/>
      <c r="J811" s="242"/>
      <c r="K811" s="242"/>
      <c r="L811" s="248"/>
      <c r="M811" s="249"/>
      <c r="N811" s="250"/>
      <c r="O811" s="250"/>
      <c r="P811" s="250"/>
      <c r="Q811" s="250"/>
      <c r="R811" s="250"/>
      <c r="S811" s="250"/>
      <c r="T811" s="25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52" t="s">
        <v>239</v>
      </c>
      <c r="AU811" s="252" t="s">
        <v>85</v>
      </c>
      <c r="AV811" s="13" t="s">
        <v>85</v>
      </c>
      <c r="AW811" s="13" t="s">
        <v>4</v>
      </c>
      <c r="AX811" s="13" t="s">
        <v>83</v>
      </c>
      <c r="AY811" s="252" t="s">
        <v>230</v>
      </c>
    </row>
    <row r="812" s="2" customFormat="1" ht="24.15" customHeight="1">
      <c r="A812" s="39"/>
      <c r="B812" s="40"/>
      <c r="C812" s="228" t="s">
        <v>1399</v>
      </c>
      <c r="D812" s="228" t="s">
        <v>232</v>
      </c>
      <c r="E812" s="229" t="s">
        <v>1400</v>
      </c>
      <c r="F812" s="230" t="s">
        <v>1401</v>
      </c>
      <c r="G812" s="231" t="s">
        <v>265</v>
      </c>
      <c r="H812" s="232">
        <v>723.29100000000005</v>
      </c>
      <c r="I812" s="233"/>
      <c r="J812" s="234">
        <f>ROUND(I812*H812,2)</f>
        <v>0</v>
      </c>
      <c r="K812" s="230" t="s">
        <v>236</v>
      </c>
      <c r="L812" s="45"/>
      <c r="M812" s="235" t="s">
        <v>1</v>
      </c>
      <c r="N812" s="236" t="s">
        <v>41</v>
      </c>
      <c r="O812" s="92"/>
      <c r="P812" s="237">
        <f>O812*H812</f>
        <v>0</v>
      </c>
      <c r="Q812" s="237">
        <v>0</v>
      </c>
      <c r="R812" s="237">
        <f>Q812*H812</f>
        <v>0</v>
      </c>
      <c r="S812" s="237">
        <v>0</v>
      </c>
      <c r="T812" s="238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39" t="s">
        <v>237</v>
      </c>
      <c r="AT812" s="239" t="s">
        <v>232</v>
      </c>
      <c r="AU812" s="239" t="s">
        <v>85</v>
      </c>
      <c r="AY812" s="18" t="s">
        <v>230</v>
      </c>
      <c r="BE812" s="240">
        <f>IF(N812="základní",J812,0)</f>
        <v>0</v>
      </c>
      <c r="BF812" s="240">
        <f>IF(N812="snížená",J812,0)</f>
        <v>0</v>
      </c>
      <c r="BG812" s="240">
        <f>IF(N812="zákl. přenesená",J812,0)</f>
        <v>0</v>
      </c>
      <c r="BH812" s="240">
        <f>IF(N812="sníž. přenesená",J812,0)</f>
        <v>0</v>
      </c>
      <c r="BI812" s="240">
        <f>IF(N812="nulová",J812,0)</f>
        <v>0</v>
      </c>
      <c r="BJ812" s="18" t="s">
        <v>83</v>
      </c>
      <c r="BK812" s="240">
        <f>ROUND(I812*H812,2)</f>
        <v>0</v>
      </c>
      <c r="BL812" s="18" t="s">
        <v>237</v>
      </c>
      <c r="BM812" s="239" t="s">
        <v>1402</v>
      </c>
    </row>
    <row r="813" s="2" customFormat="1" ht="24.15" customHeight="1">
      <c r="A813" s="39"/>
      <c r="B813" s="40"/>
      <c r="C813" s="228" t="s">
        <v>1403</v>
      </c>
      <c r="D813" s="228" t="s">
        <v>232</v>
      </c>
      <c r="E813" s="229" t="s">
        <v>1404</v>
      </c>
      <c r="F813" s="230" t="s">
        <v>1405</v>
      </c>
      <c r="G813" s="231" t="s">
        <v>265</v>
      </c>
      <c r="H813" s="232">
        <v>13742.529000000001</v>
      </c>
      <c r="I813" s="233"/>
      <c r="J813" s="234">
        <f>ROUND(I813*H813,2)</f>
        <v>0</v>
      </c>
      <c r="K813" s="230" t="s">
        <v>236</v>
      </c>
      <c r="L813" s="45"/>
      <c r="M813" s="235" t="s">
        <v>1</v>
      </c>
      <c r="N813" s="236" t="s">
        <v>41</v>
      </c>
      <c r="O813" s="92"/>
      <c r="P813" s="237">
        <f>O813*H813</f>
        <v>0</v>
      </c>
      <c r="Q813" s="237">
        <v>0</v>
      </c>
      <c r="R813" s="237">
        <f>Q813*H813</f>
        <v>0</v>
      </c>
      <c r="S813" s="237">
        <v>0</v>
      </c>
      <c r="T813" s="238">
        <f>S813*H813</f>
        <v>0</v>
      </c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R813" s="239" t="s">
        <v>237</v>
      </c>
      <c r="AT813" s="239" t="s">
        <v>232</v>
      </c>
      <c r="AU813" s="239" t="s">
        <v>85</v>
      </c>
      <c r="AY813" s="18" t="s">
        <v>230</v>
      </c>
      <c r="BE813" s="240">
        <f>IF(N813="základní",J813,0)</f>
        <v>0</v>
      </c>
      <c r="BF813" s="240">
        <f>IF(N813="snížená",J813,0)</f>
        <v>0</v>
      </c>
      <c r="BG813" s="240">
        <f>IF(N813="zákl. přenesená",J813,0)</f>
        <v>0</v>
      </c>
      <c r="BH813" s="240">
        <f>IF(N813="sníž. přenesená",J813,0)</f>
        <v>0</v>
      </c>
      <c r="BI813" s="240">
        <f>IF(N813="nulová",J813,0)</f>
        <v>0</v>
      </c>
      <c r="BJ813" s="18" t="s">
        <v>83</v>
      </c>
      <c r="BK813" s="240">
        <f>ROUND(I813*H813,2)</f>
        <v>0</v>
      </c>
      <c r="BL813" s="18" t="s">
        <v>237</v>
      </c>
      <c r="BM813" s="239" t="s">
        <v>1406</v>
      </c>
    </row>
    <row r="814" s="13" customFormat="1">
      <c r="A814" s="13"/>
      <c r="B814" s="241"/>
      <c r="C814" s="242"/>
      <c r="D814" s="243" t="s">
        <v>239</v>
      </c>
      <c r="E814" s="242"/>
      <c r="F814" s="245" t="s">
        <v>1407</v>
      </c>
      <c r="G814" s="242"/>
      <c r="H814" s="246">
        <v>13742.529000000001</v>
      </c>
      <c r="I814" s="247"/>
      <c r="J814" s="242"/>
      <c r="K814" s="242"/>
      <c r="L814" s="248"/>
      <c r="M814" s="249"/>
      <c r="N814" s="250"/>
      <c r="O814" s="250"/>
      <c r="P814" s="250"/>
      <c r="Q814" s="250"/>
      <c r="R814" s="250"/>
      <c r="S814" s="250"/>
      <c r="T814" s="251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52" t="s">
        <v>239</v>
      </c>
      <c r="AU814" s="252" t="s">
        <v>85</v>
      </c>
      <c r="AV814" s="13" t="s">
        <v>85</v>
      </c>
      <c r="AW814" s="13" t="s">
        <v>4</v>
      </c>
      <c r="AX814" s="13" t="s">
        <v>83</v>
      </c>
      <c r="AY814" s="252" t="s">
        <v>230</v>
      </c>
    </row>
    <row r="815" s="2" customFormat="1" ht="49.05" customHeight="1">
      <c r="A815" s="39"/>
      <c r="B815" s="40"/>
      <c r="C815" s="228" t="s">
        <v>1408</v>
      </c>
      <c r="D815" s="228" t="s">
        <v>232</v>
      </c>
      <c r="E815" s="229" t="s">
        <v>1409</v>
      </c>
      <c r="F815" s="230" t="s">
        <v>1410</v>
      </c>
      <c r="G815" s="231" t="s">
        <v>265</v>
      </c>
      <c r="H815" s="232">
        <v>7.2469999999999999</v>
      </c>
      <c r="I815" s="233"/>
      <c r="J815" s="234">
        <f>ROUND(I815*H815,2)</f>
        <v>0</v>
      </c>
      <c r="K815" s="230" t="s">
        <v>236</v>
      </c>
      <c r="L815" s="45"/>
      <c r="M815" s="235" t="s">
        <v>1</v>
      </c>
      <c r="N815" s="236" t="s">
        <v>41</v>
      </c>
      <c r="O815" s="92"/>
      <c r="P815" s="237">
        <f>O815*H815</f>
        <v>0</v>
      </c>
      <c r="Q815" s="237">
        <v>0</v>
      </c>
      <c r="R815" s="237">
        <f>Q815*H815</f>
        <v>0</v>
      </c>
      <c r="S815" s="237">
        <v>0</v>
      </c>
      <c r="T815" s="238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239" t="s">
        <v>237</v>
      </c>
      <c r="AT815" s="239" t="s">
        <v>232</v>
      </c>
      <c r="AU815" s="239" t="s">
        <v>85</v>
      </c>
      <c r="AY815" s="18" t="s">
        <v>230</v>
      </c>
      <c r="BE815" s="240">
        <f>IF(N815="základní",J815,0)</f>
        <v>0</v>
      </c>
      <c r="BF815" s="240">
        <f>IF(N815="snížená",J815,0)</f>
        <v>0</v>
      </c>
      <c r="BG815" s="240">
        <f>IF(N815="zákl. přenesená",J815,0)</f>
        <v>0</v>
      </c>
      <c r="BH815" s="240">
        <f>IF(N815="sníž. přenesená",J815,0)</f>
        <v>0</v>
      </c>
      <c r="BI815" s="240">
        <f>IF(N815="nulová",J815,0)</f>
        <v>0</v>
      </c>
      <c r="BJ815" s="18" t="s">
        <v>83</v>
      </c>
      <c r="BK815" s="240">
        <f>ROUND(I815*H815,2)</f>
        <v>0</v>
      </c>
      <c r="BL815" s="18" t="s">
        <v>237</v>
      </c>
      <c r="BM815" s="239" t="s">
        <v>1411</v>
      </c>
    </row>
    <row r="816" s="2" customFormat="1" ht="37.8" customHeight="1">
      <c r="A816" s="39"/>
      <c r="B816" s="40"/>
      <c r="C816" s="228" t="s">
        <v>1412</v>
      </c>
      <c r="D816" s="228" t="s">
        <v>232</v>
      </c>
      <c r="E816" s="229" t="s">
        <v>1413</v>
      </c>
      <c r="F816" s="230" t="s">
        <v>1414</v>
      </c>
      <c r="G816" s="231" t="s">
        <v>265</v>
      </c>
      <c r="H816" s="232">
        <v>208.49600000000001</v>
      </c>
      <c r="I816" s="233"/>
      <c r="J816" s="234">
        <f>ROUND(I816*H816,2)</f>
        <v>0</v>
      </c>
      <c r="K816" s="230" t="s">
        <v>236</v>
      </c>
      <c r="L816" s="45"/>
      <c r="M816" s="235" t="s">
        <v>1</v>
      </c>
      <c r="N816" s="236" t="s">
        <v>41</v>
      </c>
      <c r="O816" s="92"/>
      <c r="P816" s="237">
        <f>O816*H816</f>
        <v>0</v>
      </c>
      <c r="Q816" s="237">
        <v>0</v>
      </c>
      <c r="R816" s="237">
        <f>Q816*H816</f>
        <v>0</v>
      </c>
      <c r="S816" s="237">
        <v>0</v>
      </c>
      <c r="T816" s="238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9" t="s">
        <v>237</v>
      </c>
      <c r="AT816" s="239" t="s">
        <v>232</v>
      </c>
      <c r="AU816" s="239" t="s">
        <v>85</v>
      </c>
      <c r="AY816" s="18" t="s">
        <v>230</v>
      </c>
      <c r="BE816" s="240">
        <f>IF(N816="základní",J816,0)</f>
        <v>0</v>
      </c>
      <c r="BF816" s="240">
        <f>IF(N816="snížená",J816,0)</f>
        <v>0</v>
      </c>
      <c r="BG816" s="240">
        <f>IF(N816="zákl. přenesená",J816,0)</f>
        <v>0</v>
      </c>
      <c r="BH816" s="240">
        <f>IF(N816="sníž. přenesená",J816,0)</f>
        <v>0</v>
      </c>
      <c r="BI816" s="240">
        <f>IF(N816="nulová",J816,0)</f>
        <v>0</v>
      </c>
      <c r="BJ816" s="18" t="s">
        <v>83</v>
      </c>
      <c r="BK816" s="240">
        <f>ROUND(I816*H816,2)</f>
        <v>0</v>
      </c>
      <c r="BL816" s="18" t="s">
        <v>237</v>
      </c>
      <c r="BM816" s="239" t="s">
        <v>1415</v>
      </c>
    </row>
    <row r="817" s="2" customFormat="1" ht="37.8" customHeight="1">
      <c r="A817" s="39"/>
      <c r="B817" s="40"/>
      <c r="C817" s="228" t="s">
        <v>1416</v>
      </c>
      <c r="D817" s="228" t="s">
        <v>232</v>
      </c>
      <c r="E817" s="229" t="s">
        <v>1417</v>
      </c>
      <c r="F817" s="230" t="s">
        <v>1418</v>
      </c>
      <c r="G817" s="231" t="s">
        <v>265</v>
      </c>
      <c r="H817" s="232">
        <v>38.421999999999997</v>
      </c>
      <c r="I817" s="233"/>
      <c r="J817" s="234">
        <f>ROUND(I817*H817,2)</f>
        <v>0</v>
      </c>
      <c r="K817" s="230" t="s">
        <v>236</v>
      </c>
      <c r="L817" s="45"/>
      <c r="M817" s="235" t="s">
        <v>1</v>
      </c>
      <c r="N817" s="236" t="s">
        <v>41</v>
      </c>
      <c r="O817" s="92"/>
      <c r="P817" s="237">
        <f>O817*H817</f>
        <v>0</v>
      </c>
      <c r="Q817" s="237">
        <v>0</v>
      </c>
      <c r="R817" s="237">
        <f>Q817*H817</f>
        <v>0</v>
      </c>
      <c r="S817" s="237">
        <v>0</v>
      </c>
      <c r="T817" s="238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39" t="s">
        <v>237</v>
      </c>
      <c r="AT817" s="239" t="s">
        <v>232</v>
      </c>
      <c r="AU817" s="239" t="s">
        <v>85</v>
      </c>
      <c r="AY817" s="18" t="s">
        <v>230</v>
      </c>
      <c r="BE817" s="240">
        <f>IF(N817="základní",J817,0)</f>
        <v>0</v>
      </c>
      <c r="BF817" s="240">
        <f>IF(N817="snížená",J817,0)</f>
        <v>0</v>
      </c>
      <c r="BG817" s="240">
        <f>IF(N817="zákl. přenesená",J817,0)</f>
        <v>0</v>
      </c>
      <c r="BH817" s="240">
        <f>IF(N817="sníž. přenesená",J817,0)</f>
        <v>0</v>
      </c>
      <c r="BI817" s="240">
        <f>IF(N817="nulová",J817,0)</f>
        <v>0</v>
      </c>
      <c r="BJ817" s="18" t="s">
        <v>83</v>
      </c>
      <c r="BK817" s="240">
        <f>ROUND(I817*H817,2)</f>
        <v>0</v>
      </c>
      <c r="BL817" s="18" t="s">
        <v>237</v>
      </c>
      <c r="BM817" s="239" t="s">
        <v>1419</v>
      </c>
    </row>
    <row r="818" s="2" customFormat="1" ht="33" customHeight="1">
      <c r="A818" s="39"/>
      <c r="B818" s="40"/>
      <c r="C818" s="228" t="s">
        <v>1420</v>
      </c>
      <c r="D818" s="228" t="s">
        <v>232</v>
      </c>
      <c r="E818" s="229" t="s">
        <v>1421</v>
      </c>
      <c r="F818" s="230" t="s">
        <v>1422</v>
      </c>
      <c r="G818" s="231" t="s">
        <v>265</v>
      </c>
      <c r="H818" s="232">
        <v>198.20400000000001</v>
      </c>
      <c r="I818" s="233"/>
      <c r="J818" s="234">
        <f>ROUND(I818*H818,2)</f>
        <v>0</v>
      </c>
      <c r="K818" s="230" t="s">
        <v>236</v>
      </c>
      <c r="L818" s="45"/>
      <c r="M818" s="235" t="s">
        <v>1</v>
      </c>
      <c r="N818" s="236" t="s">
        <v>41</v>
      </c>
      <c r="O818" s="92"/>
      <c r="P818" s="237">
        <f>O818*H818</f>
        <v>0</v>
      </c>
      <c r="Q818" s="237">
        <v>0</v>
      </c>
      <c r="R818" s="237">
        <f>Q818*H818</f>
        <v>0</v>
      </c>
      <c r="S818" s="237">
        <v>0</v>
      </c>
      <c r="T818" s="238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9" t="s">
        <v>237</v>
      </c>
      <c r="AT818" s="239" t="s">
        <v>232</v>
      </c>
      <c r="AU818" s="239" t="s">
        <v>85</v>
      </c>
      <c r="AY818" s="18" t="s">
        <v>230</v>
      </c>
      <c r="BE818" s="240">
        <f>IF(N818="základní",J818,0)</f>
        <v>0</v>
      </c>
      <c r="BF818" s="240">
        <f>IF(N818="snížená",J818,0)</f>
        <v>0</v>
      </c>
      <c r="BG818" s="240">
        <f>IF(N818="zákl. přenesená",J818,0)</f>
        <v>0</v>
      </c>
      <c r="BH818" s="240">
        <f>IF(N818="sníž. přenesená",J818,0)</f>
        <v>0</v>
      </c>
      <c r="BI818" s="240">
        <f>IF(N818="nulová",J818,0)</f>
        <v>0</v>
      </c>
      <c r="BJ818" s="18" t="s">
        <v>83</v>
      </c>
      <c r="BK818" s="240">
        <f>ROUND(I818*H818,2)</f>
        <v>0</v>
      </c>
      <c r="BL818" s="18" t="s">
        <v>237</v>
      </c>
      <c r="BM818" s="239" t="s">
        <v>1423</v>
      </c>
    </row>
    <row r="819" s="2" customFormat="1" ht="33" customHeight="1">
      <c r="A819" s="39"/>
      <c r="B819" s="40"/>
      <c r="C819" s="228" t="s">
        <v>1424</v>
      </c>
      <c r="D819" s="228" t="s">
        <v>232</v>
      </c>
      <c r="E819" s="229" t="s">
        <v>1425</v>
      </c>
      <c r="F819" s="230" t="s">
        <v>1426</v>
      </c>
      <c r="G819" s="231" t="s">
        <v>265</v>
      </c>
      <c r="H819" s="232">
        <v>22.491</v>
      </c>
      <c r="I819" s="233"/>
      <c r="J819" s="234">
        <f>ROUND(I819*H819,2)</f>
        <v>0</v>
      </c>
      <c r="K819" s="230" t="s">
        <v>236</v>
      </c>
      <c r="L819" s="45"/>
      <c r="M819" s="235" t="s">
        <v>1</v>
      </c>
      <c r="N819" s="236" t="s">
        <v>41</v>
      </c>
      <c r="O819" s="92"/>
      <c r="P819" s="237">
        <f>O819*H819</f>
        <v>0</v>
      </c>
      <c r="Q819" s="237">
        <v>0</v>
      </c>
      <c r="R819" s="237">
        <f>Q819*H819</f>
        <v>0</v>
      </c>
      <c r="S819" s="237">
        <v>0</v>
      </c>
      <c r="T819" s="238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9" t="s">
        <v>237</v>
      </c>
      <c r="AT819" s="239" t="s">
        <v>232</v>
      </c>
      <c r="AU819" s="239" t="s">
        <v>85</v>
      </c>
      <c r="AY819" s="18" t="s">
        <v>230</v>
      </c>
      <c r="BE819" s="240">
        <f>IF(N819="základní",J819,0)</f>
        <v>0</v>
      </c>
      <c r="BF819" s="240">
        <f>IF(N819="snížená",J819,0)</f>
        <v>0</v>
      </c>
      <c r="BG819" s="240">
        <f>IF(N819="zákl. přenesená",J819,0)</f>
        <v>0</v>
      </c>
      <c r="BH819" s="240">
        <f>IF(N819="sníž. přenesená",J819,0)</f>
        <v>0</v>
      </c>
      <c r="BI819" s="240">
        <f>IF(N819="nulová",J819,0)</f>
        <v>0</v>
      </c>
      <c r="BJ819" s="18" t="s">
        <v>83</v>
      </c>
      <c r="BK819" s="240">
        <f>ROUND(I819*H819,2)</f>
        <v>0</v>
      </c>
      <c r="BL819" s="18" t="s">
        <v>237</v>
      </c>
      <c r="BM819" s="239" t="s">
        <v>1427</v>
      </c>
    </row>
    <row r="820" s="2" customFormat="1" ht="33" customHeight="1">
      <c r="A820" s="39"/>
      <c r="B820" s="40"/>
      <c r="C820" s="228" t="s">
        <v>1428</v>
      </c>
      <c r="D820" s="228" t="s">
        <v>232</v>
      </c>
      <c r="E820" s="229" t="s">
        <v>1429</v>
      </c>
      <c r="F820" s="230" t="s">
        <v>1430</v>
      </c>
      <c r="G820" s="231" t="s">
        <v>265</v>
      </c>
      <c r="H820" s="232">
        <v>211.221</v>
      </c>
      <c r="I820" s="233"/>
      <c r="J820" s="234">
        <f>ROUND(I820*H820,2)</f>
        <v>0</v>
      </c>
      <c r="K820" s="230" t="s">
        <v>236</v>
      </c>
      <c r="L820" s="45"/>
      <c r="M820" s="235" t="s">
        <v>1</v>
      </c>
      <c r="N820" s="236" t="s">
        <v>41</v>
      </c>
      <c r="O820" s="92"/>
      <c r="P820" s="237">
        <f>O820*H820</f>
        <v>0</v>
      </c>
      <c r="Q820" s="237">
        <v>0</v>
      </c>
      <c r="R820" s="237">
        <f>Q820*H820</f>
        <v>0</v>
      </c>
      <c r="S820" s="237">
        <v>0</v>
      </c>
      <c r="T820" s="238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39" t="s">
        <v>237</v>
      </c>
      <c r="AT820" s="239" t="s">
        <v>232</v>
      </c>
      <c r="AU820" s="239" t="s">
        <v>85</v>
      </c>
      <c r="AY820" s="18" t="s">
        <v>230</v>
      </c>
      <c r="BE820" s="240">
        <f>IF(N820="základní",J820,0)</f>
        <v>0</v>
      </c>
      <c r="BF820" s="240">
        <f>IF(N820="snížená",J820,0)</f>
        <v>0</v>
      </c>
      <c r="BG820" s="240">
        <f>IF(N820="zákl. přenesená",J820,0)</f>
        <v>0</v>
      </c>
      <c r="BH820" s="240">
        <f>IF(N820="sníž. přenesená",J820,0)</f>
        <v>0</v>
      </c>
      <c r="BI820" s="240">
        <f>IF(N820="nulová",J820,0)</f>
        <v>0</v>
      </c>
      <c r="BJ820" s="18" t="s">
        <v>83</v>
      </c>
      <c r="BK820" s="240">
        <f>ROUND(I820*H820,2)</f>
        <v>0</v>
      </c>
      <c r="BL820" s="18" t="s">
        <v>237</v>
      </c>
      <c r="BM820" s="239" t="s">
        <v>1431</v>
      </c>
    </row>
    <row r="821" s="2" customFormat="1" ht="33" customHeight="1">
      <c r="A821" s="39"/>
      <c r="B821" s="40"/>
      <c r="C821" s="228" t="s">
        <v>1432</v>
      </c>
      <c r="D821" s="228" t="s">
        <v>232</v>
      </c>
      <c r="E821" s="229" t="s">
        <v>1433</v>
      </c>
      <c r="F821" s="230" t="s">
        <v>1434</v>
      </c>
      <c r="G821" s="231" t="s">
        <v>265</v>
      </c>
      <c r="H821" s="232">
        <v>3.0950000000000002</v>
      </c>
      <c r="I821" s="233"/>
      <c r="J821" s="234">
        <f>ROUND(I821*H821,2)</f>
        <v>0</v>
      </c>
      <c r="K821" s="230" t="s">
        <v>236</v>
      </c>
      <c r="L821" s="45"/>
      <c r="M821" s="235" t="s">
        <v>1</v>
      </c>
      <c r="N821" s="236" t="s">
        <v>41</v>
      </c>
      <c r="O821" s="92"/>
      <c r="P821" s="237">
        <f>O821*H821</f>
        <v>0</v>
      </c>
      <c r="Q821" s="237">
        <v>0</v>
      </c>
      <c r="R821" s="237">
        <f>Q821*H821</f>
        <v>0</v>
      </c>
      <c r="S821" s="237">
        <v>0</v>
      </c>
      <c r="T821" s="238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39" t="s">
        <v>237</v>
      </c>
      <c r="AT821" s="239" t="s">
        <v>232</v>
      </c>
      <c r="AU821" s="239" t="s">
        <v>85</v>
      </c>
      <c r="AY821" s="18" t="s">
        <v>230</v>
      </c>
      <c r="BE821" s="240">
        <f>IF(N821="základní",J821,0)</f>
        <v>0</v>
      </c>
      <c r="BF821" s="240">
        <f>IF(N821="snížená",J821,0)</f>
        <v>0</v>
      </c>
      <c r="BG821" s="240">
        <f>IF(N821="zákl. přenesená",J821,0)</f>
        <v>0</v>
      </c>
      <c r="BH821" s="240">
        <f>IF(N821="sníž. přenesená",J821,0)</f>
        <v>0</v>
      </c>
      <c r="BI821" s="240">
        <f>IF(N821="nulová",J821,0)</f>
        <v>0</v>
      </c>
      <c r="BJ821" s="18" t="s">
        <v>83</v>
      </c>
      <c r="BK821" s="240">
        <f>ROUND(I821*H821,2)</f>
        <v>0</v>
      </c>
      <c r="BL821" s="18" t="s">
        <v>237</v>
      </c>
      <c r="BM821" s="239" t="s">
        <v>1435</v>
      </c>
    </row>
    <row r="822" s="2" customFormat="1" ht="33" customHeight="1">
      <c r="A822" s="39"/>
      <c r="B822" s="40"/>
      <c r="C822" s="228" t="s">
        <v>1436</v>
      </c>
      <c r="D822" s="228" t="s">
        <v>232</v>
      </c>
      <c r="E822" s="229" t="s">
        <v>1437</v>
      </c>
      <c r="F822" s="230" t="s">
        <v>1438</v>
      </c>
      <c r="G822" s="231" t="s">
        <v>265</v>
      </c>
      <c r="H822" s="232">
        <v>34.115000000000002</v>
      </c>
      <c r="I822" s="233"/>
      <c r="J822" s="234">
        <f>ROUND(I822*H822,2)</f>
        <v>0</v>
      </c>
      <c r="K822" s="230" t="s">
        <v>236</v>
      </c>
      <c r="L822" s="45"/>
      <c r="M822" s="235" t="s">
        <v>1</v>
      </c>
      <c r="N822" s="236" t="s">
        <v>41</v>
      </c>
      <c r="O822" s="92"/>
      <c r="P822" s="237">
        <f>O822*H822</f>
        <v>0</v>
      </c>
      <c r="Q822" s="237">
        <v>0</v>
      </c>
      <c r="R822" s="237">
        <f>Q822*H822</f>
        <v>0</v>
      </c>
      <c r="S822" s="237">
        <v>0</v>
      </c>
      <c r="T822" s="238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39" t="s">
        <v>237</v>
      </c>
      <c r="AT822" s="239" t="s">
        <v>232</v>
      </c>
      <c r="AU822" s="239" t="s">
        <v>85</v>
      </c>
      <c r="AY822" s="18" t="s">
        <v>230</v>
      </c>
      <c r="BE822" s="240">
        <f>IF(N822="základní",J822,0)</f>
        <v>0</v>
      </c>
      <c r="BF822" s="240">
        <f>IF(N822="snížená",J822,0)</f>
        <v>0</v>
      </c>
      <c r="BG822" s="240">
        <f>IF(N822="zákl. přenesená",J822,0)</f>
        <v>0</v>
      </c>
      <c r="BH822" s="240">
        <f>IF(N822="sníž. přenesená",J822,0)</f>
        <v>0</v>
      </c>
      <c r="BI822" s="240">
        <f>IF(N822="nulová",J822,0)</f>
        <v>0</v>
      </c>
      <c r="BJ822" s="18" t="s">
        <v>83</v>
      </c>
      <c r="BK822" s="240">
        <f>ROUND(I822*H822,2)</f>
        <v>0</v>
      </c>
      <c r="BL822" s="18" t="s">
        <v>237</v>
      </c>
      <c r="BM822" s="239" t="s">
        <v>1439</v>
      </c>
    </row>
    <row r="823" s="12" customFormat="1" ht="22.8" customHeight="1">
      <c r="A823" s="12"/>
      <c r="B823" s="212"/>
      <c r="C823" s="213"/>
      <c r="D823" s="214" t="s">
        <v>75</v>
      </c>
      <c r="E823" s="226" t="s">
        <v>1440</v>
      </c>
      <c r="F823" s="226" t="s">
        <v>1441</v>
      </c>
      <c r="G823" s="213"/>
      <c r="H823" s="213"/>
      <c r="I823" s="216"/>
      <c r="J823" s="227">
        <f>BK823</f>
        <v>0</v>
      </c>
      <c r="K823" s="213"/>
      <c r="L823" s="218"/>
      <c r="M823" s="219"/>
      <c r="N823" s="220"/>
      <c r="O823" s="220"/>
      <c r="P823" s="221">
        <f>P824</f>
        <v>0</v>
      </c>
      <c r="Q823" s="220"/>
      <c r="R823" s="221">
        <f>R824</f>
        <v>0</v>
      </c>
      <c r="S823" s="220"/>
      <c r="T823" s="222">
        <f>T824</f>
        <v>0</v>
      </c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R823" s="223" t="s">
        <v>83</v>
      </c>
      <c r="AT823" s="224" t="s">
        <v>75</v>
      </c>
      <c r="AU823" s="224" t="s">
        <v>83</v>
      </c>
      <c r="AY823" s="223" t="s">
        <v>230</v>
      </c>
      <c r="BK823" s="225">
        <f>BK824</f>
        <v>0</v>
      </c>
    </row>
    <row r="824" s="2" customFormat="1" ht="21.75" customHeight="1">
      <c r="A824" s="39"/>
      <c r="B824" s="40"/>
      <c r="C824" s="228" t="s">
        <v>1442</v>
      </c>
      <c r="D824" s="228" t="s">
        <v>232</v>
      </c>
      <c r="E824" s="229" t="s">
        <v>1443</v>
      </c>
      <c r="F824" s="230" t="s">
        <v>1444</v>
      </c>
      <c r="G824" s="231" t="s">
        <v>265</v>
      </c>
      <c r="H824" s="232">
        <v>934.94200000000001</v>
      </c>
      <c r="I824" s="233"/>
      <c r="J824" s="234">
        <f>ROUND(I824*H824,2)</f>
        <v>0</v>
      </c>
      <c r="K824" s="230" t="s">
        <v>236</v>
      </c>
      <c r="L824" s="45"/>
      <c r="M824" s="235" t="s">
        <v>1</v>
      </c>
      <c r="N824" s="236" t="s">
        <v>41</v>
      </c>
      <c r="O824" s="92"/>
      <c r="P824" s="237">
        <f>O824*H824</f>
        <v>0</v>
      </c>
      <c r="Q824" s="237">
        <v>0</v>
      </c>
      <c r="R824" s="237">
        <f>Q824*H824</f>
        <v>0</v>
      </c>
      <c r="S824" s="237">
        <v>0</v>
      </c>
      <c r="T824" s="238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39" t="s">
        <v>237</v>
      </c>
      <c r="AT824" s="239" t="s">
        <v>232</v>
      </c>
      <c r="AU824" s="239" t="s">
        <v>85</v>
      </c>
      <c r="AY824" s="18" t="s">
        <v>230</v>
      </c>
      <c r="BE824" s="240">
        <f>IF(N824="základní",J824,0)</f>
        <v>0</v>
      </c>
      <c r="BF824" s="240">
        <f>IF(N824="snížená",J824,0)</f>
        <v>0</v>
      </c>
      <c r="BG824" s="240">
        <f>IF(N824="zákl. přenesená",J824,0)</f>
        <v>0</v>
      </c>
      <c r="BH824" s="240">
        <f>IF(N824="sníž. přenesená",J824,0)</f>
        <v>0</v>
      </c>
      <c r="BI824" s="240">
        <f>IF(N824="nulová",J824,0)</f>
        <v>0</v>
      </c>
      <c r="BJ824" s="18" t="s">
        <v>83</v>
      </c>
      <c r="BK824" s="240">
        <f>ROUND(I824*H824,2)</f>
        <v>0</v>
      </c>
      <c r="BL824" s="18" t="s">
        <v>237</v>
      </c>
      <c r="BM824" s="239" t="s">
        <v>1445</v>
      </c>
    </row>
    <row r="825" s="12" customFormat="1" ht="25.92" customHeight="1">
      <c r="A825" s="12"/>
      <c r="B825" s="212"/>
      <c r="C825" s="213"/>
      <c r="D825" s="214" t="s">
        <v>75</v>
      </c>
      <c r="E825" s="215" t="s">
        <v>1446</v>
      </c>
      <c r="F825" s="215" t="s">
        <v>1447</v>
      </c>
      <c r="G825" s="213"/>
      <c r="H825" s="213"/>
      <c r="I825" s="216"/>
      <c r="J825" s="217">
        <f>BK825</f>
        <v>0</v>
      </c>
      <c r="K825" s="213"/>
      <c r="L825" s="218"/>
      <c r="M825" s="219"/>
      <c r="N825" s="220"/>
      <c r="O825" s="220"/>
      <c r="P825" s="221">
        <f>P826+P849+P852+P901+P942+P974+P1015+P1049+P1084+P1110+P1161+P1167+P1213+P1251+P1254+P1275</f>
        <v>0</v>
      </c>
      <c r="Q825" s="220"/>
      <c r="R825" s="221">
        <f>R826+R849+R852+R901+R942+R974+R1015+R1049+R1084+R1110+R1161+R1167+R1213+R1251+R1254+R1275</f>
        <v>94.842070739999997</v>
      </c>
      <c r="S825" s="220"/>
      <c r="T825" s="222">
        <f>T826+T849+T852+T901+T942+T974+T1015+T1049+T1084+T1110+T1161+T1167+T1213+T1251+T1254+T1275</f>
        <v>55.838094089999998</v>
      </c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R825" s="223" t="s">
        <v>85</v>
      </c>
      <c r="AT825" s="224" t="s">
        <v>75</v>
      </c>
      <c r="AU825" s="224" t="s">
        <v>76</v>
      </c>
      <c r="AY825" s="223" t="s">
        <v>230</v>
      </c>
      <c r="BK825" s="225">
        <f>BK826+BK849+BK852+BK901+BK942+BK974+BK1015+BK1049+BK1084+BK1110+BK1161+BK1167+BK1213+BK1251+BK1254+BK1275</f>
        <v>0</v>
      </c>
    </row>
    <row r="826" s="12" customFormat="1" ht="22.8" customHeight="1">
      <c r="A826" s="12"/>
      <c r="B826" s="212"/>
      <c r="C826" s="213"/>
      <c r="D826" s="214" t="s">
        <v>75</v>
      </c>
      <c r="E826" s="226" t="s">
        <v>1448</v>
      </c>
      <c r="F826" s="226" t="s">
        <v>1449</v>
      </c>
      <c r="G826" s="213"/>
      <c r="H826" s="213"/>
      <c r="I826" s="216"/>
      <c r="J826" s="227">
        <f>BK826</f>
        <v>0</v>
      </c>
      <c r="K826" s="213"/>
      <c r="L826" s="218"/>
      <c r="M826" s="219"/>
      <c r="N826" s="220"/>
      <c r="O826" s="220"/>
      <c r="P826" s="221">
        <f>SUM(P827:P848)</f>
        <v>0</v>
      </c>
      <c r="Q826" s="220"/>
      <c r="R826" s="221">
        <f>SUM(R827:R848)</f>
        <v>3.8743715000000005</v>
      </c>
      <c r="S826" s="220"/>
      <c r="T826" s="222">
        <f>SUM(T827:T848)</f>
        <v>3.0945406000000002</v>
      </c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R826" s="223" t="s">
        <v>85</v>
      </c>
      <c r="AT826" s="224" t="s">
        <v>75</v>
      </c>
      <c r="AU826" s="224" t="s">
        <v>83</v>
      </c>
      <c r="AY826" s="223" t="s">
        <v>230</v>
      </c>
      <c r="BK826" s="225">
        <f>SUM(BK827:BK848)</f>
        <v>0</v>
      </c>
    </row>
    <row r="827" s="2" customFormat="1" ht="24.15" customHeight="1">
      <c r="A827" s="39"/>
      <c r="B827" s="40"/>
      <c r="C827" s="228" t="s">
        <v>1450</v>
      </c>
      <c r="D827" s="228" t="s">
        <v>232</v>
      </c>
      <c r="E827" s="229" t="s">
        <v>1451</v>
      </c>
      <c r="F827" s="230" t="s">
        <v>1452</v>
      </c>
      <c r="G827" s="231" t="s">
        <v>305</v>
      </c>
      <c r="H827" s="232">
        <v>243.09999999999999</v>
      </c>
      <c r="I827" s="233"/>
      <c r="J827" s="234">
        <f>ROUND(I827*H827,2)</f>
        <v>0</v>
      </c>
      <c r="K827" s="230" t="s">
        <v>236</v>
      </c>
      <c r="L827" s="45"/>
      <c r="M827" s="235" t="s">
        <v>1</v>
      </c>
      <c r="N827" s="236" t="s">
        <v>41</v>
      </c>
      <c r="O827" s="92"/>
      <c r="P827" s="237">
        <f>O827*H827</f>
        <v>0</v>
      </c>
      <c r="Q827" s="237">
        <v>0</v>
      </c>
      <c r="R827" s="237">
        <f>Q827*H827</f>
        <v>0</v>
      </c>
      <c r="S827" s="237">
        <v>0</v>
      </c>
      <c r="T827" s="238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9" t="s">
        <v>318</v>
      </c>
      <c r="AT827" s="239" t="s">
        <v>232</v>
      </c>
      <c r="AU827" s="239" t="s">
        <v>85</v>
      </c>
      <c r="AY827" s="18" t="s">
        <v>230</v>
      </c>
      <c r="BE827" s="240">
        <f>IF(N827="základní",J827,0)</f>
        <v>0</v>
      </c>
      <c r="BF827" s="240">
        <f>IF(N827="snížená",J827,0)</f>
        <v>0</v>
      </c>
      <c r="BG827" s="240">
        <f>IF(N827="zákl. přenesená",J827,0)</f>
        <v>0</v>
      </c>
      <c r="BH827" s="240">
        <f>IF(N827="sníž. přenesená",J827,0)</f>
        <v>0</v>
      </c>
      <c r="BI827" s="240">
        <f>IF(N827="nulová",J827,0)</f>
        <v>0</v>
      </c>
      <c r="BJ827" s="18" t="s">
        <v>83</v>
      </c>
      <c r="BK827" s="240">
        <f>ROUND(I827*H827,2)</f>
        <v>0</v>
      </c>
      <c r="BL827" s="18" t="s">
        <v>318</v>
      </c>
      <c r="BM827" s="239" t="s">
        <v>1453</v>
      </c>
    </row>
    <row r="828" s="13" customFormat="1">
      <c r="A828" s="13"/>
      <c r="B828" s="241"/>
      <c r="C828" s="242"/>
      <c r="D828" s="243" t="s">
        <v>239</v>
      </c>
      <c r="E828" s="244" t="s">
        <v>1</v>
      </c>
      <c r="F828" s="245" t="s">
        <v>1454</v>
      </c>
      <c r="G828" s="242"/>
      <c r="H828" s="246">
        <v>243.09999999999999</v>
      </c>
      <c r="I828" s="247"/>
      <c r="J828" s="242"/>
      <c r="K828" s="242"/>
      <c r="L828" s="248"/>
      <c r="M828" s="249"/>
      <c r="N828" s="250"/>
      <c r="O828" s="250"/>
      <c r="P828" s="250"/>
      <c r="Q828" s="250"/>
      <c r="R828" s="250"/>
      <c r="S828" s="250"/>
      <c r="T828" s="251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52" t="s">
        <v>239</v>
      </c>
      <c r="AU828" s="252" t="s">
        <v>85</v>
      </c>
      <c r="AV828" s="13" t="s">
        <v>85</v>
      </c>
      <c r="AW828" s="13" t="s">
        <v>32</v>
      </c>
      <c r="AX828" s="13" t="s">
        <v>83</v>
      </c>
      <c r="AY828" s="252" t="s">
        <v>230</v>
      </c>
    </row>
    <row r="829" s="2" customFormat="1" ht="16.5" customHeight="1">
      <c r="A829" s="39"/>
      <c r="B829" s="40"/>
      <c r="C829" s="285" t="s">
        <v>1455</v>
      </c>
      <c r="D829" s="285" t="s">
        <v>714</v>
      </c>
      <c r="E829" s="286" t="s">
        <v>1456</v>
      </c>
      <c r="F829" s="287" t="s">
        <v>1457</v>
      </c>
      <c r="G829" s="288" t="s">
        <v>265</v>
      </c>
      <c r="H829" s="289">
        <v>0.072999999999999995</v>
      </c>
      <c r="I829" s="290"/>
      <c r="J829" s="291">
        <f>ROUND(I829*H829,2)</f>
        <v>0</v>
      </c>
      <c r="K829" s="287" t="s">
        <v>236</v>
      </c>
      <c r="L829" s="292"/>
      <c r="M829" s="293" t="s">
        <v>1</v>
      </c>
      <c r="N829" s="294" t="s">
        <v>41</v>
      </c>
      <c r="O829" s="92"/>
      <c r="P829" s="237">
        <f>O829*H829</f>
        <v>0</v>
      </c>
      <c r="Q829" s="237">
        <v>1</v>
      </c>
      <c r="R829" s="237">
        <f>Q829*H829</f>
        <v>0.072999999999999995</v>
      </c>
      <c r="S829" s="237">
        <v>0</v>
      </c>
      <c r="T829" s="238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39" t="s">
        <v>414</v>
      </c>
      <c r="AT829" s="239" t="s">
        <v>714</v>
      </c>
      <c r="AU829" s="239" t="s">
        <v>85</v>
      </c>
      <c r="AY829" s="18" t="s">
        <v>230</v>
      </c>
      <c r="BE829" s="240">
        <f>IF(N829="základní",J829,0)</f>
        <v>0</v>
      </c>
      <c r="BF829" s="240">
        <f>IF(N829="snížená",J829,0)</f>
        <v>0</v>
      </c>
      <c r="BG829" s="240">
        <f>IF(N829="zákl. přenesená",J829,0)</f>
        <v>0</v>
      </c>
      <c r="BH829" s="240">
        <f>IF(N829="sníž. přenesená",J829,0)</f>
        <v>0</v>
      </c>
      <c r="BI829" s="240">
        <f>IF(N829="nulová",J829,0)</f>
        <v>0</v>
      </c>
      <c r="BJ829" s="18" t="s">
        <v>83</v>
      </c>
      <c r="BK829" s="240">
        <f>ROUND(I829*H829,2)</f>
        <v>0</v>
      </c>
      <c r="BL829" s="18" t="s">
        <v>318</v>
      </c>
      <c r="BM829" s="239" t="s">
        <v>1458</v>
      </c>
    </row>
    <row r="830" s="13" customFormat="1">
      <c r="A830" s="13"/>
      <c r="B830" s="241"/>
      <c r="C830" s="242"/>
      <c r="D830" s="243" t="s">
        <v>239</v>
      </c>
      <c r="E830" s="242"/>
      <c r="F830" s="245" t="s">
        <v>1459</v>
      </c>
      <c r="G830" s="242"/>
      <c r="H830" s="246">
        <v>0.072999999999999995</v>
      </c>
      <c r="I830" s="247"/>
      <c r="J830" s="242"/>
      <c r="K830" s="242"/>
      <c r="L830" s="248"/>
      <c r="M830" s="249"/>
      <c r="N830" s="250"/>
      <c r="O830" s="250"/>
      <c r="P830" s="250"/>
      <c r="Q830" s="250"/>
      <c r="R830" s="250"/>
      <c r="S830" s="250"/>
      <c r="T830" s="251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2" t="s">
        <v>239</v>
      </c>
      <c r="AU830" s="252" t="s">
        <v>85</v>
      </c>
      <c r="AV830" s="13" t="s">
        <v>85</v>
      </c>
      <c r="AW830" s="13" t="s">
        <v>4</v>
      </c>
      <c r="AX830" s="13" t="s">
        <v>83</v>
      </c>
      <c r="AY830" s="252" t="s">
        <v>230</v>
      </c>
    </row>
    <row r="831" s="2" customFormat="1" ht="44.25" customHeight="1">
      <c r="A831" s="39"/>
      <c r="B831" s="40"/>
      <c r="C831" s="228" t="s">
        <v>1460</v>
      </c>
      <c r="D831" s="228" t="s">
        <v>232</v>
      </c>
      <c r="E831" s="229" t="s">
        <v>1461</v>
      </c>
      <c r="F831" s="230" t="s">
        <v>1462</v>
      </c>
      <c r="G831" s="231" t="s">
        <v>305</v>
      </c>
      <c r="H831" s="232">
        <v>96.128</v>
      </c>
      <c r="I831" s="233"/>
      <c r="J831" s="234">
        <f>ROUND(I831*H831,2)</f>
        <v>0</v>
      </c>
      <c r="K831" s="230" t="s">
        <v>1</v>
      </c>
      <c r="L831" s="45"/>
      <c r="M831" s="235" t="s">
        <v>1</v>
      </c>
      <c r="N831" s="236" t="s">
        <v>41</v>
      </c>
      <c r="O831" s="92"/>
      <c r="P831" s="237">
        <f>O831*H831</f>
        <v>0</v>
      </c>
      <c r="Q831" s="237">
        <v>0.0040000000000000001</v>
      </c>
      <c r="R831" s="237">
        <f>Q831*H831</f>
        <v>0.38451200000000002</v>
      </c>
      <c r="S831" s="237">
        <v>0</v>
      </c>
      <c r="T831" s="238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39" t="s">
        <v>318</v>
      </c>
      <c r="AT831" s="239" t="s">
        <v>232</v>
      </c>
      <c r="AU831" s="239" t="s">
        <v>85</v>
      </c>
      <c r="AY831" s="18" t="s">
        <v>230</v>
      </c>
      <c r="BE831" s="240">
        <f>IF(N831="základní",J831,0)</f>
        <v>0</v>
      </c>
      <c r="BF831" s="240">
        <f>IF(N831="snížená",J831,0)</f>
        <v>0</v>
      </c>
      <c r="BG831" s="240">
        <f>IF(N831="zákl. přenesená",J831,0)</f>
        <v>0</v>
      </c>
      <c r="BH831" s="240">
        <f>IF(N831="sníž. přenesená",J831,0)</f>
        <v>0</v>
      </c>
      <c r="BI831" s="240">
        <f>IF(N831="nulová",J831,0)</f>
        <v>0</v>
      </c>
      <c r="BJ831" s="18" t="s">
        <v>83</v>
      </c>
      <c r="BK831" s="240">
        <f>ROUND(I831*H831,2)</f>
        <v>0</v>
      </c>
      <c r="BL831" s="18" t="s">
        <v>318</v>
      </c>
      <c r="BM831" s="239" t="s">
        <v>1463</v>
      </c>
    </row>
    <row r="832" s="13" customFormat="1">
      <c r="A832" s="13"/>
      <c r="B832" s="241"/>
      <c r="C832" s="242"/>
      <c r="D832" s="243" t="s">
        <v>239</v>
      </c>
      <c r="E832" s="244" t="s">
        <v>1</v>
      </c>
      <c r="F832" s="245" t="s">
        <v>1464</v>
      </c>
      <c r="G832" s="242"/>
      <c r="H832" s="246">
        <v>96.128</v>
      </c>
      <c r="I832" s="247"/>
      <c r="J832" s="242"/>
      <c r="K832" s="242"/>
      <c r="L832" s="248"/>
      <c r="M832" s="249"/>
      <c r="N832" s="250"/>
      <c r="O832" s="250"/>
      <c r="P832" s="250"/>
      <c r="Q832" s="250"/>
      <c r="R832" s="250"/>
      <c r="S832" s="250"/>
      <c r="T832" s="251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52" t="s">
        <v>239</v>
      </c>
      <c r="AU832" s="252" t="s">
        <v>85</v>
      </c>
      <c r="AV832" s="13" t="s">
        <v>85</v>
      </c>
      <c r="AW832" s="13" t="s">
        <v>32</v>
      </c>
      <c r="AX832" s="13" t="s">
        <v>83</v>
      </c>
      <c r="AY832" s="252" t="s">
        <v>230</v>
      </c>
    </row>
    <row r="833" s="2" customFormat="1" ht="21.75" customHeight="1">
      <c r="A833" s="39"/>
      <c r="B833" s="40"/>
      <c r="C833" s="228" t="s">
        <v>1465</v>
      </c>
      <c r="D833" s="228" t="s">
        <v>232</v>
      </c>
      <c r="E833" s="229" t="s">
        <v>1466</v>
      </c>
      <c r="F833" s="230" t="s">
        <v>1467</v>
      </c>
      <c r="G833" s="231" t="s">
        <v>305</v>
      </c>
      <c r="H833" s="232">
        <v>390.31799999999998</v>
      </c>
      <c r="I833" s="233"/>
      <c r="J833" s="234">
        <f>ROUND(I833*H833,2)</f>
        <v>0</v>
      </c>
      <c r="K833" s="230" t="s">
        <v>236</v>
      </c>
      <c r="L833" s="45"/>
      <c r="M833" s="235" t="s">
        <v>1</v>
      </c>
      <c r="N833" s="236" t="s">
        <v>41</v>
      </c>
      <c r="O833" s="92"/>
      <c r="P833" s="237">
        <f>O833*H833</f>
        <v>0</v>
      </c>
      <c r="Q833" s="237">
        <v>0</v>
      </c>
      <c r="R833" s="237">
        <f>Q833*H833</f>
        <v>0</v>
      </c>
      <c r="S833" s="237">
        <v>0.0016999999999999999</v>
      </c>
      <c r="T833" s="238">
        <f>S833*H833</f>
        <v>0.66354059999999992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9" t="s">
        <v>318</v>
      </c>
      <c r="AT833" s="239" t="s">
        <v>232</v>
      </c>
      <c r="AU833" s="239" t="s">
        <v>85</v>
      </c>
      <c r="AY833" s="18" t="s">
        <v>230</v>
      </c>
      <c r="BE833" s="240">
        <f>IF(N833="základní",J833,0)</f>
        <v>0</v>
      </c>
      <c r="BF833" s="240">
        <f>IF(N833="snížená",J833,0)</f>
        <v>0</v>
      </c>
      <c r="BG833" s="240">
        <f>IF(N833="zákl. přenesená",J833,0)</f>
        <v>0</v>
      </c>
      <c r="BH833" s="240">
        <f>IF(N833="sníž. přenesená",J833,0)</f>
        <v>0</v>
      </c>
      <c r="BI833" s="240">
        <f>IF(N833="nulová",J833,0)</f>
        <v>0</v>
      </c>
      <c r="BJ833" s="18" t="s">
        <v>83</v>
      </c>
      <c r="BK833" s="240">
        <f>ROUND(I833*H833,2)</f>
        <v>0</v>
      </c>
      <c r="BL833" s="18" t="s">
        <v>318</v>
      </c>
      <c r="BM833" s="239" t="s">
        <v>1468</v>
      </c>
    </row>
    <row r="834" s="13" customFormat="1">
      <c r="A834" s="13"/>
      <c r="B834" s="241"/>
      <c r="C834" s="242"/>
      <c r="D834" s="243" t="s">
        <v>239</v>
      </c>
      <c r="E834" s="244" t="s">
        <v>1</v>
      </c>
      <c r="F834" s="245" t="s">
        <v>1469</v>
      </c>
      <c r="G834" s="242"/>
      <c r="H834" s="246">
        <v>390.31799999999998</v>
      </c>
      <c r="I834" s="247"/>
      <c r="J834" s="242"/>
      <c r="K834" s="242"/>
      <c r="L834" s="248"/>
      <c r="M834" s="249"/>
      <c r="N834" s="250"/>
      <c r="O834" s="250"/>
      <c r="P834" s="250"/>
      <c r="Q834" s="250"/>
      <c r="R834" s="250"/>
      <c r="S834" s="250"/>
      <c r="T834" s="251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52" t="s">
        <v>239</v>
      </c>
      <c r="AU834" s="252" t="s">
        <v>85</v>
      </c>
      <c r="AV834" s="13" t="s">
        <v>85</v>
      </c>
      <c r="AW834" s="13" t="s">
        <v>32</v>
      </c>
      <c r="AX834" s="13" t="s">
        <v>83</v>
      </c>
      <c r="AY834" s="252" t="s">
        <v>230</v>
      </c>
    </row>
    <row r="835" s="2" customFormat="1" ht="24.15" customHeight="1">
      <c r="A835" s="39"/>
      <c r="B835" s="40"/>
      <c r="C835" s="228" t="s">
        <v>1470</v>
      </c>
      <c r="D835" s="228" t="s">
        <v>232</v>
      </c>
      <c r="E835" s="229" t="s">
        <v>1471</v>
      </c>
      <c r="F835" s="230" t="s">
        <v>1472</v>
      </c>
      <c r="G835" s="231" t="s">
        <v>305</v>
      </c>
      <c r="H835" s="232">
        <v>486.19999999999999</v>
      </c>
      <c r="I835" s="233"/>
      <c r="J835" s="234">
        <f>ROUND(I835*H835,2)</f>
        <v>0</v>
      </c>
      <c r="K835" s="230" t="s">
        <v>236</v>
      </c>
      <c r="L835" s="45"/>
      <c r="M835" s="235" t="s">
        <v>1</v>
      </c>
      <c r="N835" s="236" t="s">
        <v>41</v>
      </c>
      <c r="O835" s="92"/>
      <c r="P835" s="237">
        <f>O835*H835</f>
        <v>0</v>
      </c>
      <c r="Q835" s="237">
        <v>0.00040000000000000002</v>
      </c>
      <c r="R835" s="237">
        <f>Q835*H835</f>
        <v>0.19448000000000001</v>
      </c>
      <c r="S835" s="237">
        <v>0</v>
      </c>
      <c r="T835" s="238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39" t="s">
        <v>318</v>
      </c>
      <c r="AT835" s="239" t="s">
        <v>232</v>
      </c>
      <c r="AU835" s="239" t="s">
        <v>85</v>
      </c>
      <c r="AY835" s="18" t="s">
        <v>230</v>
      </c>
      <c r="BE835" s="240">
        <f>IF(N835="základní",J835,0)</f>
        <v>0</v>
      </c>
      <c r="BF835" s="240">
        <f>IF(N835="snížená",J835,0)</f>
        <v>0</v>
      </c>
      <c r="BG835" s="240">
        <f>IF(N835="zákl. přenesená",J835,0)</f>
        <v>0</v>
      </c>
      <c r="BH835" s="240">
        <f>IF(N835="sníž. přenesená",J835,0)</f>
        <v>0</v>
      </c>
      <c r="BI835" s="240">
        <f>IF(N835="nulová",J835,0)</f>
        <v>0</v>
      </c>
      <c r="BJ835" s="18" t="s">
        <v>83</v>
      </c>
      <c r="BK835" s="240">
        <f>ROUND(I835*H835,2)</f>
        <v>0</v>
      </c>
      <c r="BL835" s="18" t="s">
        <v>318</v>
      </c>
      <c r="BM835" s="239" t="s">
        <v>1473</v>
      </c>
    </row>
    <row r="836" s="13" customFormat="1">
      <c r="A836" s="13"/>
      <c r="B836" s="241"/>
      <c r="C836" s="242"/>
      <c r="D836" s="243" t="s">
        <v>239</v>
      </c>
      <c r="E836" s="244" t="s">
        <v>1</v>
      </c>
      <c r="F836" s="245" t="s">
        <v>1474</v>
      </c>
      <c r="G836" s="242"/>
      <c r="H836" s="246">
        <v>486.19999999999999</v>
      </c>
      <c r="I836" s="247"/>
      <c r="J836" s="242"/>
      <c r="K836" s="242"/>
      <c r="L836" s="248"/>
      <c r="M836" s="249"/>
      <c r="N836" s="250"/>
      <c r="O836" s="250"/>
      <c r="P836" s="250"/>
      <c r="Q836" s="250"/>
      <c r="R836" s="250"/>
      <c r="S836" s="250"/>
      <c r="T836" s="251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52" t="s">
        <v>239</v>
      </c>
      <c r="AU836" s="252" t="s">
        <v>85</v>
      </c>
      <c r="AV836" s="13" t="s">
        <v>85</v>
      </c>
      <c r="AW836" s="13" t="s">
        <v>32</v>
      </c>
      <c r="AX836" s="13" t="s">
        <v>83</v>
      </c>
      <c r="AY836" s="252" t="s">
        <v>230</v>
      </c>
    </row>
    <row r="837" s="2" customFormat="1" ht="49.05" customHeight="1">
      <c r="A837" s="39"/>
      <c r="B837" s="40"/>
      <c r="C837" s="285" t="s">
        <v>1475</v>
      </c>
      <c r="D837" s="285" t="s">
        <v>714</v>
      </c>
      <c r="E837" s="286" t="s">
        <v>1476</v>
      </c>
      <c r="F837" s="287" t="s">
        <v>1477</v>
      </c>
      <c r="G837" s="288" t="s">
        <v>305</v>
      </c>
      <c r="H837" s="289">
        <v>566.66600000000005</v>
      </c>
      <c r="I837" s="290"/>
      <c r="J837" s="291">
        <f>ROUND(I837*H837,2)</f>
        <v>0</v>
      </c>
      <c r="K837" s="287" t="s">
        <v>236</v>
      </c>
      <c r="L837" s="292"/>
      <c r="M837" s="293" t="s">
        <v>1</v>
      </c>
      <c r="N837" s="294" t="s">
        <v>41</v>
      </c>
      <c r="O837" s="92"/>
      <c r="P837" s="237">
        <f>O837*H837</f>
        <v>0</v>
      </c>
      <c r="Q837" s="237">
        <v>0.0054000000000000003</v>
      </c>
      <c r="R837" s="237">
        <f>Q837*H837</f>
        <v>3.0599964000000006</v>
      </c>
      <c r="S837" s="237">
        <v>0</v>
      </c>
      <c r="T837" s="238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39" t="s">
        <v>414</v>
      </c>
      <c r="AT837" s="239" t="s">
        <v>714</v>
      </c>
      <c r="AU837" s="239" t="s">
        <v>85</v>
      </c>
      <c r="AY837" s="18" t="s">
        <v>230</v>
      </c>
      <c r="BE837" s="240">
        <f>IF(N837="základní",J837,0)</f>
        <v>0</v>
      </c>
      <c r="BF837" s="240">
        <f>IF(N837="snížená",J837,0)</f>
        <v>0</v>
      </c>
      <c r="BG837" s="240">
        <f>IF(N837="zákl. přenesená",J837,0)</f>
        <v>0</v>
      </c>
      <c r="BH837" s="240">
        <f>IF(N837="sníž. přenesená",J837,0)</f>
        <v>0</v>
      </c>
      <c r="BI837" s="240">
        <f>IF(N837="nulová",J837,0)</f>
        <v>0</v>
      </c>
      <c r="BJ837" s="18" t="s">
        <v>83</v>
      </c>
      <c r="BK837" s="240">
        <f>ROUND(I837*H837,2)</f>
        <v>0</v>
      </c>
      <c r="BL837" s="18" t="s">
        <v>318</v>
      </c>
      <c r="BM837" s="239" t="s">
        <v>1478</v>
      </c>
    </row>
    <row r="838" s="13" customFormat="1">
      <c r="A838" s="13"/>
      <c r="B838" s="241"/>
      <c r="C838" s="242"/>
      <c r="D838" s="243" t="s">
        <v>239</v>
      </c>
      <c r="E838" s="242"/>
      <c r="F838" s="245" t="s">
        <v>1479</v>
      </c>
      <c r="G838" s="242"/>
      <c r="H838" s="246">
        <v>566.66600000000005</v>
      </c>
      <c r="I838" s="247"/>
      <c r="J838" s="242"/>
      <c r="K838" s="242"/>
      <c r="L838" s="248"/>
      <c r="M838" s="249"/>
      <c r="N838" s="250"/>
      <c r="O838" s="250"/>
      <c r="P838" s="250"/>
      <c r="Q838" s="250"/>
      <c r="R838" s="250"/>
      <c r="S838" s="250"/>
      <c r="T838" s="251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52" t="s">
        <v>239</v>
      </c>
      <c r="AU838" s="252" t="s">
        <v>85</v>
      </c>
      <c r="AV838" s="13" t="s">
        <v>85</v>
      </c>
      <c r="AW838" s="13" t="s">
        <v>4</v>
      </c>
      <c r="AX838" s="13" t="s">
        <v>83</v>
      </c>
      <c r="AY838" s="252" t="s">
        <v>230</v>
      </c>
    </row>
    <row r="839" s="2" customFormat="1" ht="33" customHeight="1">
      <c r="A839" s="39"/>
      <c r="B839" s="40"/>
      <c r="C839" s="228" t="s">
        <v>1480</v>
      </c>
      <c r="D839" s="228" t="s">
        <v>232</v>
      </c>
      <c r="E839" s="229" t="s">
        <v>1481</v>
      </c>
      <c r="F839" s="230" t="s">
        <v>1482</v>
      </c>
      <c r="G839" s="231" t="s">
        <v>305</v>
      </c>
      <c r="H839" s="232">
        <v>221</v>
      </c>
      <c r="I839" s="233"/>
      <c r="J839" s="234">
        <f>ROUND(I839*H839,2)</f>
        <v>0</v>
      </c>
      <c r="K839" s="230" t="s">
        <v>236</v>
      </c>
      <c r="L839" s="45"/>
      <c r="M839" s="235" t="s">
        <v>1</v>
      </c>
      <c r="N839" s="236" t="s">
        <v>41</v>
      </c>
      <c r="O839" s="92"/>
      <c r="P839" s="237">
        <f>O839*H839</f>
        <v>0</v>
      </c>
      <c r="Q839" s="237">
        <v>0</v>
      </c>
      <c r="R839" s="237">
        <f>Q839*H839</f>
        <v>0</v>
      </c>
      <c r="S839" s="237">
        <v>0.010999999999999999</v>
      </c>
      <c r="T839" s="238">
        <f>S839*H839</f>
        <v>2.431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39" t="s">
        <v>318</v>
      </c>
      <c r="AT839" s="239" t="s">
        <v>232</v>
      </c>
      <c r="AU839" s="239" t="s">
        <v>85</v>
      </c>
      <c r="AY839" s="18" t="s">
        <v>230</v>
      </c>
      <c r="BE839" s="240">
        <f>IF(N839="základní",J839,0)</f>
        <v>0</v>
      </c>
      <c r="BF839" s="240">
        <f>IF(N839="snížená",J839,0)</f>
        <v>0</v>
      </c>
      <c r="BG839" s="240">
        <f>IF(N839="zákl. přenesená",J839,0)</f>
        <v>0</v>
      </c>
      <c r="BH839" s="240">
        <f>IF(N839="sníž. přenesená",J839,0)</f>
        <v>0</v>
      </c>
      <c r="BI839" s="240">
        <f>IF(N839="nulová",J839,0)</f>
        <v>0</v>
      </c>
      <c r="BJ839" s="18" t="s">
        <v>83</v>
      </c>
      <c r="BK839" s="240">
        <f>ROUND(I839*H839,2)</f>
        <v>0</v>
      </c>
      <c r="BL839" s="18" t="s">
        <v>318</v>
      </c>
      <c r="BM839" s="239" t="s">
        <v>1483</v>
      </c>
    </row>
    <row r="840" s="2" customFormat="1" ht="24.15" customHeight="1">
      <c r="A840" s="39"/>
      <c r="B840" s="40"/>
      <c r="C840" s="228" t="s">
        <v>1484</v>
      </c>
      <c r="D840" s="228" t="s">
        <v>232</v>
      </c>
      <c r="E840" s="229" t="s">
        <v>1485</v>
      </c>
      <c r="F840" s="230" t="s">
        <v>1486</v>
      </c>
      <c r="G840" s="231" t="s">
        <v>305</v>
      </c>
      <c r="H840" s="232">
        <v>41.640000000000001</v>
      </c>
      <c r="I840" s="233"/>
      <c r="J840" s="234">
        <f>ROUND(I840*H840,2)</f>
        <v>0</v>
      </c>
      <c r="K840" s="230" t="s">
        <v>236</v>
      </c>
      <c r="L840" s="45"/>
      <c r="M840" s="235" t="s">
        <v>1</v>
      </c>
      <c r="N840" s="236" t="s">
        <v>41</v>
      </c>
      <c r="O840" s="92"/>
      <c r="P840" s="237">
        <f>O840*H840</f>
        <v>0</v>
      </c>
      <c r="Q840" s="237">
        <v>0.00080000000000000004</v>
      </c>
      <c r="R840" s="237">
        <f>Q840*H840</f>
        <v>0.033312000000000001</v>
      </c>
      <c r="S840" s="237">
        <v>0</v>
      </c>
      <c r="T840" s="238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39" t="s">
        <v>318</v>
      </c>
      <c r="AT840" s="239" t="s">
        <v>232</v>
      </c>
      <c r="AU840" s="239" t="s">
        <v>85</v>
      </c>
      <c r="AY840" s="18" t="s">
        <v>230</v>
      </c>
      <c r="BE840" s="240">
        <f>IF(N840="základní",J840,0)</f>
        <v>0</v>
      </c>
      <c r="BF840" s="240">
        <f>IF(N840="snížená",J840,0)</f>
        <v>0</v>
      </c>
      <c r="BG840" s="240">
        <f>IF(N840="zákl. přenesená",J840,0)</f>
        <v>0</v>
      </c>
      <c r="BH840" s="240">
        <f>IF(N840="sníž. přenesená",J840,0)</f>
        <v>0</v>
      </c>
      <c r="BI840" s="240">
        <f>IF(N840="nulová",J840,0)</f>
        <v>0</v>
      </c>
      <c r="BJ840" s="18" t="s">
        <v>83</v>
      </c>
      <c r="BK840" s="240">
        <f>ROUND(I840*H840,2)</f>
        <v>0</v>
      </c>
      <c r="BL840" s="18" t="s">
        <v>318</v>
      </c>
      <c r="BM840" s="239" t="s">
        <v>1487</v>
      </c>
    </row>
    <row r="841" s="13" customFormat="1">
      <c r="A841" s="13"/>
      <c r="B841" s="241"/>
      <c r="C841" s="242"/>
      <c r="D841" s="243" t="s">
        <v>239</v>
      </c>
      <c r="E841" s="244" t="s">
        <v>1</v>
      </c>
      <c r="F841" s="245" t="s">
        <v>1488</v>
      </c>
      <c r="G841" s="242"/>
      <c r="H841" s="246">
        <v>91.549999999999997</v>
      </c>
      <c r="I841" s="247"/>
      <c r="J841" s="242"/>
      <c r="K841" s="242"/>
      <c r="L841" s="248"/>
      <c r="M841" s="249"/>
      <c r="N841" s="250"/>
      <c r="O841" s="250"/>
      <c r="P841" s="250"/>
      <c r="Q841" s="250"/>
      <c r="R841" s="250"/>
      <c r="S841" s="250"/>
      <c r="T841" s="251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52" t="s">
        <v>239</v>
      </c>
      <c r="AU841" s="252" t="s">
        <v>85</v>
      </c>
      <c r="AV841" s="13" t="s">
        <v>85</v>
      </c>
      <c r="AW841" s="13" t="s">
        <v>32</v>
      </c>
      <c r="AX841" s="13" t="s">
        <v>76</v>
      </c>
      <c r="AY841" s="252" t="s">
        <v>230</v>
      </c>
    </row>
    <row r="842" s="13" customFormat="1">
      <c r="A842" s="13"/>
      <c r="B842" s="241"/>
      <c r="C842" s="242"/>
      <c r="D842" s="243" t="s">
        <v>239</v>
      </c>
      <c r="E842" s="244" t="s">
        <v>1</v>
      </c>
      <c r="F842" s="245" t="s">
        <v>1489</v>
      </c>
      <c r="G842" s="242"/>
      <c r="H842" s="246">
        <v>-67.909999999999997</v>
      </c>
      <c r="I842" s="247"/>
      <c r="J842" s="242"/>
      <c r="K842" s="242"/>
      <c r="L842" s="248"/>
      <c r="M842" s="249"/>
      <c r="N842" s="250"/>
      <c r="O842" s="250"/>
      <c r="P842" s="250"/>
      <c r="Q842" s="250"/>
      <c r="R842" s="250"/>
      <c r="S842" s="250"/>
      <c r="T842" s="25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52" t="s">
        <v>239</v>
      </c>
      <c r="AU842" s="252" t="s">
        <v>85</v>
      </c>
      <c r="AV842" s="13" t="s">
        <v>85</v>
      </c>
      <c r="AW842" s="13" t="s">
        <v>32</v>
      </c>
      <c r="AX842" s="13" t="s">
        <v>76</v>
      </c>
      <c r="AY842" s="252" t="s">
        <v>230</v>
      </c>
    </row>
    <row r="843" s="13" customFormat="1">
      <c r="A843" s="13"/>
      <c r="B843" s="241"/>
      <c r="C843" s="242"/>
      <c r="D843" s="243" t="s">
        <v>239</v>
      </c>
      <c r="E843" s="244" t="s">
        <v>1</v>
      </c>
      <c r="F843" s="245" t="s">
        <v>1490</v>
      </c>
      <c r="G843" s="242"/>
      <c r="H843" s="246">
        <v>18</v>
      </c>
      <c r="I843" s="247"/>
      <c r="J843" s="242"/>
      <c r="K843" s="242"/>
      <c r="L843" s="248"/>
      <c r="M843" s="249"/>
      <c r="N843" s="250"/>
      <c r="O843" s="250"/>
      <c r="P843" s="250"/>
      <c r="Q843" s="250"/>
      <c r="R843" s="250"/>
      <c r="S843" s="250"/>
      <c r="T843" s="251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52" t="s">
        <v>239</v>
      </c>
      <c r="AU843" s="252" t="s">
        <v>85</v>
      </c>
      <c r="AV843" s="13" t="s">
        <v>85</v>
      </c>
      <c r="AW843" s="13" t="s">
        <v>32</v>
      </c>
      <c r="AX843" s="13" t="s">
        <v>76</v>
      </c>
      <c r="AY843" s="252" t="s">
        <v>230</v>
      </c>
    </row>
    <row r="844" s="14" customFormat="1">
      <c r="A844" s="14"/>
      <c r="B844" s="253"/>
      <c r="C844" s="254"/>
      <c r="D844" s="243" t="s">
        <v>239</v>
      </c>
      <c r="E844" s="255" t="s">
        <v>1</v>
      </c>
      <c r="F844" s="256" t="s">
        <v>242</v>
      </c>
      <c r="G844" s="254"/>
      <c r="H844" s="257">
        <v>41.640000000000001</v>
      </c>
      <c r="I844" s="258"/>
      <c r="J844" s="254"/>
      <c r="K844" s="254"/>
      <c r="L844" s="259"/>
      <c r="M844" s="260"/>
      <c r="N844" s="261"/>
      <c r="O844" s="261"/>
      <c r="P844" s="261"/>
      <c r="Q844" s="261"/>
      <c r="R844" s="261"/>
      <c r="S844" s="261"/>
      <c r="T844" s="26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3" t="s">
        <v>239</v>
      </c>
      <c r="AU844" s="263" t="s">
        <v>85</v>
      </c>
      <c r="AV844" s="14" t="s">
        <v>237</v>
      </c>
      <c r="AW844" s="14" t="s">
        <v>32</v>
      </c>
      <c r="AX844" s="14" t="s">
        <v>83</v>
      </c>
      <c r="AY844" s="263" t="s">
        <v>230</v>
      </c>
    </row>
    <row r="845" s="2" customFormat="1" ht="24.15" customHeight="1">
      <c r="A845" s="39"/>
      <c r="B845" s="40"/>
      <c r="C845" s="228" t="s">
        <v>1491</v>
      </c>
      <c r="D845" s="228" t="s">
        <v>232</v>
      </c>
      <c r="E845" s="229" t="s">
        <v>1492</v>
      </c>
      <c r="F845" s="230" t="s">
        <v>1493</v>
      </c>
      <c r="G845" s="231" t="s">
        <v>340</v>
      </c>
      <c r="H845" s="232">
        <v>36</v>
      </c>
      <c r="I845" s="233"/>
      <c r="J845" s="234">
        <f>ROUND(I845*H845,2)</f>
        <v>0</v>
      </c>
      <c r="K845" s="230" t="s">
        <v>236</v>
      </c>
      <c r="L845" s="45"/>
      <c r="M845" s="235" t="s">
        <v>1</v>
      </c>
      <c r="N845" s="236" t="s">
        <v>41</v>
      </c>
      <c r="O845" s="92"/>
      <c r="P845" s="237">
        <f>O845*H845</f>
        <v>0</v>
      </c>
      <c r="Q845" s="237">
        <v>0.00016000000000000001</v>
      </c>
      <c r="R845" s="237">
        <f>Q845*H845</f>
        <v>0.0057600000000000004</v>
      </c>
      <c r="S845" s="237">
        <v>0</v>
      </c>
      <c r="T845" s="238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39" t="s">
        <v>318</v>
      </c>
      <c r="AT845" s="239" t="s">
        <v>232</v>
      </c>
      <c r="AU845" s="239" t="s">
        <v>85</v>
      </c>
      <c r="AY845" s="18" t="s">
        <v>230</v>
      </c>
      <c r="BE845" s="240">
        <f>IF(N845="základní",J845,0)</f>
        <v>0</v>
      </c>
      <c r="BF845" s="240">
        <f>IF(N845="snížená",J845,0)</f>
        <v>0</v>
      </c>
      <c r="BG845" s="240">
        <f>IF(N845="zákl. přenesená",J845,0)</f>
        <v>0</v>
      </c>
      <c r="BH845" s="240">
        <f>IF(N845="sníž. přenesená",J845,0)</f>
        <v>0</v>
      </c>
      <c r="BI845" s="240">
        <f>IF(N845="nulová",J845,0)</f>
        <v>0</v>
      </c>
      <c r="BJ845" s="18" t="s">
        <v>83</v>
      </c>
      <c r="BK845" s="240">
        <f>ROUND(I845*H845,2)</f>
        <v>0</v>
      </c>
      <c r="BL845" s="18" t="s">
        <v>318</v>
      </c>
      <c r="BM845" s="239" t="s">
        <v>1494</v>
      </c>
    </row>
    <row r="846" s="2" customFormat="1" ht="33" customHeight="1">
      <c r="A846" s="39"/>
      <c r="B846" s="40"/>
      <c r="C846" s="228" t="s">
        <v>1495</v>
      </c>
      <c r="D846" s="228" t="s">
        <v>232</v>
      </c>
      <c r="E846" s="229" t="s">
        <v>1496</v>
      </c>
      <c r="F846" s="230" t="s">
        <v>1497</v>
      </c>
      <c r="G846" s="231" t="s">
        <v>305</v>
      </c>
      <c r="H846" s="232">
        <v>26.07</v>
      </c>
      <c r="I846" s="233"/>
      <c r="J846" s="234">
        <f>ROUND(I846*H846,2)</f>
        <v>0</v>
      </c>
      <c r="K846" s="230" t="s">
        <v>1</v>
      </c>
      <c r="L846" s="45"/>
      <c r="M846" s="235" t="s">
        <v>1</v>
      </c>
      <c r="N846" s="236" t="s">
        <v>41</v>
      </c>
      <c r="O846" s="92"/>
      <c r="P846" s="237">
        <f>O846*H846</f>
        <v>0</v>
      </c>
      <c r="Q846" s="237">
        <v>0.0047299999999999998</v>
      </c>
      <c r="R846" s="237">
        <f>Q846*H846</f>
        <v>0.12331109999999999</v>
      </c>
      <c r="S846" s="237">
        <v>0</v>
      </c>
      <c r="T846" s="238">
        <f>S846*H846</f>
        <v>0</v>
      </c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R846" s="239" t="s">
        <v>318</v>
      </c>
      <c r="AT846" s="239" t="s">
        <v>232</v>
      </c>
      <c r="AU846" s="239" t="s">
        <v>85</v>
      </c>
      <c r="AY846" s="18" t="s">
        <v>230</v>
      </c>
      <c r="BE846" s="240">
        <f>IF(N846="základní",J846,0)</f>
        <v>0</v>
      </c>
      <c r="BF846" s="240">
        <f>IF(N846="snížená",J846,0)</f>
        <v>0</v>
      </c>
      <c r="BG846" s="240">
        <f>IF(N846="zákl. přenesená",J846,0)</f>
        <v>0</v>
      </c>
      <c r="BH846" s="240">
        <f>IF(N846="sníž. přenesená",J846,0)</f>
        <v>0</v>
      </c>
      <c r="BI846" s="240">
        <f>IF(N846="nulová",J846,0)</f>
        <v>0</v>
      </c>
      <c r="BJ846" s="18" t="s">
        <v>83</v>
      </c>
      <c r="BK846" s="240">
        <f>ROUND(I846*H846,2)</f>
        <v>0</v>
      </c>
      <c r="BL846" s="18" t="s">
        <v>318</v>
      </c>
      <c r="BM846" s="239" t="s">
        <v>1498</v>
      </c>
    </row>
    <row r="847" s="13" customFormat="1">
      <c r="A847" s="13"/>
      <c r="B847" s="241"/>
      <c r="C847" s="242"/>
      <c r="D847" s="243" t="s">
        <v>239</v>
      </c>
      <c r="E847" s="244" t="s">
        <v>1</v>
      </c>
      <c r="F847" s="245" t="s">
        <v>1499</v>
      </c>
      <c r="G847" s="242"/>
      <c r="H847" s="246">
        <v>26.07</v>
      </c>
      <c r="I847" s="247"/>
      <c r="J847" s="242"/>
      <c r="K847" s="242"/>
      <c r="L847" s="248"/>
      <c r="M847" s="249"/>
      <c r="N847" s="250"/>
      <c r="O847" s="250"/>
      <c r="P847" s="250"/>
      <c r="Q847" s="250"/>
      <c r="R847" s="250"/>
      <c r="S847" s="250"/>
      <c r="T847" s="251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52" t="s">
        <v>239</v>
      </c>
      <c r="AU847" s="252" t="s">
        <v>85</v>
      </c>
      <c r="AV847" s="13" t="s">
        <v>85</v>
      </c>
      <c r="AW847" s="13" t="s">
        <v>32</v>
      </c>
      <c r="AX847" s="13" t="s">
        <v>83</v>
      </c>
      <c r="AY847" s="252" t="s">
        <v>230</v>
      </c>
    </row>
    <row r="848" s="2" customFormat="1" ht="33" customHeight="1">
      <c r="A848" s="39"/>
      <c r="B848" s="40"/>
      <c r="C848" s="228" t="s">
        <v>1500</v>
      </c>
      <c r="D848" s="228" t="s">
        <v>232</v>
      </c>
      <c r="E848" s="229" t="s">
        <v>1501</v>
      </c>
      <c r="F848" s="230" t="s">
        <v>1502</v>
      </c>
      <c r="G848" s="231" t="s">
        <v>1503</v>
      </c>
      <c r="H848" s="295"/>
      <c r="I848" s="233"/>
      <c r="J848" s="234">
        <f>ROUND(I848*H848,2)</f>
        <v>0</v>
      </c>
      <c r="K848" s="230" t="s">
        <v>236</v>
      </c>
      <c r="L848" s="45"/>
      <c r="M848" s="235" t="s">
        <v>1</v>
      </c>
      <c r="N848" s="236" t="s">
        <v>41</v>
      </c>
      <c r="O848" s="92"/>
      <c r="P848" s="237">
        <f>O848*H848</f>
        <v>0</v>
      </c>
      <c r="Q848" s="237">
        <v>0</v>
      </c>
      <c r="R848" s="237">
        <f>Q848*H848</f>
        <v>0</v>
      </c>
      <c r="S848" s="237">
        <v>0</v>
      </c>
      <c r="T848" s="238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39" t="s">
        <v>318</v>
      </c>
      <c r="AT848" s="239" t="s">
        <v>232</v>
      </c>
      <c r="AU848" s="239" t="s">
        <v>85</v>
      </c>
      <c r="AY848" s="18" t="s">
        <v>230</v>
      </c>
      <c r="BE848" s="240">
        <f>IF(N848="základní",J848,0)</f>
        <v>0</v>
      </c>
      <c r="BF848" s="240">
        <f>IF(N848="snížená",J848,0)</f>
        <v>0</v>
      </c>
      <c r="BG848" s="240">
        <f>IF(N848="zákl. přenesená",J848,0)</f>
        <v>0</v>
      </c>
      <c r="BH848" s="240">
        <f>IF(N848="sníž. přenesená",J848,0)</f>
        <v>0</v>
      </c>
      <c r="BI848" s="240">
        <f>IF(N848="nulová",J848,0)</f>
        <v>0</v>
      </c>
      <c r="BJ848" s="18" t="s">
        <v>83</v>
      </c>
      <c r="BK848" s="240">
        <f>ROUND(I848*H848,2)</f>
        <v>0</v>
      </c>
      <c r="BL848" s="18" t="s">
        <v>318</v>
      </c>
      <c r="BM848" s="239" t="s">
        <v>1504</v>
      </c>
    </row>
    <row r="849" s="12" customFormat="1" ht="22.8" customHeight="1">
      <c r="A849" s="12"/>
      <c r="B849" s="212"/>
      <c r="C849" s="213"/>
      <c r="D849" s="214" t="s">
        <v>75</v>
      </c>
      <c r="E849" s="226" t="s">
        <v>1505</v>
      </c>
      <c r="F849" s="226" t="s">
        <v>1506</v>
      </c>
      <c r="G849" s="213"/>
      <c r="H849" s="213"/>
      <c r="I849" s="216"/>
      <c r="J849" s="227">
        <f>BK849</f>
        <v>0</v>
      </c>
      <c r="K849" s="213"/>
      <c r="L849" s="218"/>
      <c r="M849" s="219"/>
      <c r="N849" s="220"/>
      <c r="O849" s="220"/>
      <c r="P849" s="221">
        <f>SUM(P850:P851)</f>
        <v>0</v>
      </c>
      <c r="Q849" s="220"/>
      <c r="R849" s="221">
        <f>SUM(R850:R851)</f>
        <v>0.078960000000000002</v>
      </c>
      <c r="S849" s="220"/>
      <c r="T849" s="222">
        <f>SUM(T850:T851)</f>
        <v>0</v>
      </c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R849" s="223" t="s">
        <v>85</v>
      </c>
      <c r="AT849" s="224" t="s">
        <v>75</v>
      </c>
      <c r="AU849" s="224" t="s">
        <v>83</v>
      </c>
      <c r="AY849" s="223" t="s">
        <v>230</v>
      </c>
      <c r="BK849" s="225">
        <f>SUM(BK850:BK851)</f>
        <v>0</v>
      </c>
    </row>
    <row r="850" s="2" customFormat="1" ht="33" customHeight="1">
      <c r="A850" s="39"/>
      <c r="B850" s="40"/>
      <c r="C850" s="228" t="s">
        <v>1507</v>
      </c>
      <c r="D850" s="228" t="s">
        <v>232</v>
      </c>
      <c r="E850" s="229" t="s">
        <v>1508</v>
      </c>
      <c r="F850" s="230" t="s">
        <v>1509</v>
      </c>
      <c r="G850" s="231" t="s">
        <v>340</v>
      </c>
      <c r="H850" s="232">
        <v>84</v>
      </c>
      <c r="I850" s="233"/>
      <c r="J850" s="234">
        <f>ROUND(I850*H850,2)</f>
        <v>0</v>
      </c>
      <c r="K850" s="230" t="s">
        <v>1</v>
      </c>
      <c r="L850" s="45"/>
      <c r="M850" s="235" t="s">
        <v>1</v>
      </c>
      <c r="N850" s="236" t="s">
        <v>41</v>
      </c>
      <c r="O850" s="92"/>
      <c r="P850" s="237">
        <f>O850*H850</f>
        <v>0</v>
      </c>
      <c r="Q850" s="237">
        <v>0.00093999999999999997</v>
      </c>
      <c r="R850" s="237">
        <f>Q850*H850</f>
        <v>0.078960000000000002</v>
      </c>
      <c r="S850" s="237">
        <v>0</v>
      </c>
      <c r="T850" s="238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239" t="s">
        <v>318</v>
      </c>
      <c r="AT850" s="239" t="s">
        <v>232</v>
      </c>
      <c r="AU850" s="239" t="s">
        <v>85</v>
      </c>
      <c r="AY850" s="18" t="s">
        <v>230</v>
      </c>
      <c r="BE850" s="240">
        <f>IF(N850="základní",J850,0)</f>
        <v>0</v>
      </c>
      <c r="BF850" s="240">
        <f>IF(N850="snížená",J850,0)</f>
        <v>0</v>
      </c>
      <c r="BG850" s="240">
        <f>IF(N850="zákl. přenesená",J850,0)</f>
        <v>0</v>
      </c>
      <c r="BH850" s="240">
        <f>IF(N850="sníž. přenesená",J850,0)</f>
        <v>0</v>
      </c>
      <c r="BI850" s="240">
        <f>IF(N850="nulová",J850,0)</f>
        <v>0</v>
      </c>
      <c r="BJ850" s="18" t="s">
        <v>83</v>
      </c>
      <c r="BK850" s="240">
        <f>ROUND(I850*H850,2)</f>
        <v>0</v>
      </c>
      <c r="BL850" s="18" t="s">
        <v>318</v>
      </c>
      <c r="BM850" s="239" t="s">
        <v>1510</v>
      </c>
    </row>
    <row r="851" s="2" customFormat="1" ht="24.15" customHeight="1">
      <c r="A851" s="39"/>
      <c r="B851" s="40"/>
      <c r="C851" s="228" t="s">
        <v>1511</v>
      </c>
      <c r="D851" s="228" t="s">
        <v>232</v>
      </c>
      <c r="E851" s="229" t="s">
        <v>1512</v>
      </c>
      <c r="F851" s="230" t="s">
        <v>1513</v>
      </c>
      <c r="G851" s="231" t="s">
        <v>1503</v>
      </c>
      <c r="H851" s="295"/>
      <c r="I851" s="233"/>
      <c r="J851" s="234">
        <f>ROUND(I851*H851,2)</f>
        <v>0</v>
      </c>
      <c r="K851" s="230" t="s">
        <v>236</v>
      </c>
      <c r="L851" s="45"/>
      <c r="M851" s="235" t="s">
        <v>1</v>
      </c>
      <c r="N851" s="236" t="s">
        <v>41</v>
      </c>
      <c r="O851" s="92"/>
      <c r="P851" s="237">
        <f>O851*H851</f>
        <v>0</v>
      </c>
      <c r="Q851" s="237">
        <v>0</v>
      </c>
      <c r="R851" s="237">
        <f>Q851*H851</f>
        <v>0</v>
      </c>
      <c r="S851" s="237">
        <v>0</v>
      </c>
      <c r="T851" s="238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39" t="s">
        <v>318</v>
      </c>
      <c r="AT851" s="239" t="s">
        <v>232</v>
      </c>
      <c r="AU851" s="239" t="s">
        <v>85</v>
      </c>
      <c r="AY851" s="18" t="s">
        <v>230</v>
      </c>
      <c r="BE851" s="240">
        <f>IF(N851="základní",J851,0)</f>
        <v>0</v>
      </c>
      <c r="BF851" s="240">
        <f>IF(N851="snížená",J851,0)</f>
        <v>0</v>
      </c>
      <c r="BG851" s="240">
        <f>IF(N851="zákl. přenesená",J851,0)</f>
        <v>0</v>
      </c>
      <c r="BH851" s="240">
        <f>IF(N851="sníž. přenesená",J851,0)</f>
        <v>0</v>
      </c>
      <c r="BI851" s="240">
        <f>IF(N851="nulová",J851,0)</f>
        <v>0</v>
      </c>
      <c r="BJ851" s="18" t="s">
        <v>83</v>
      </c>
      <c r="BK851" s="240">
        <f>ROUND(I851*H851,2)</f>
        <v>0</v>
      </c>
      <c r="BL851" s="18" t="s">
        <v>318</v>
      </c>
      <c r="BM851" s="239" t="s">
        <v>1514</v>
      </c>
    </row>
    <row r="852" s="12" customFormat="1" ht="22.8" customHeight="1">
      <c r="A852" s="12"/>
      <c r="B852" s="212"/>
      <c r="C852" s="213"/>
      <c r="D852" s="214" t="s">
        <v>75</v>
      </c>
      <c r="E852" s="226" t="s">
        <v>1515</v>
      </c>
      <c r="F852" s="226" t="s">
        <v>1516</v>
      </c>
      <c r="G852" s="213"/>
      <c r="H852" s="213"/>
      <c r="I852" s="216"/>
      <c r="J852" s="227">
        <f>BK852</f>
        <v>0</v>
      </c>
      <c r="K852" s="213"/>
      <c r="L852" s="218"/>
      <c r="M852" s="219"/>
      <c r="N852" s="220"/>
      <c r="O852" s="220"/>
      <c r="P852" s="221">
        <f>SUM(P853:P900)</f>
        <v>0</v>
      </c>
      <c r="Q852" s="220"/>
      <c r="R852" s="221">
        <f>SUM(R853:R900)</f>
        <v>5.9717480999999992</v>
      </c>
      <c r="S852" s="220"/>
      <c r="T852" s="222">
        <f>SUM(T853:T900)</f>
        <v>0</v>
      </c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R852" s="223" t="s">
        <v>85</v>
      </c>
      <c r="AT852" s="224" t="s">
        <v>75</v>
      </c>
      <c r="AU852" s="224" t="s">
        <v>83</v>
      </c>
      <c r="AY852" s="223" t="s">
        <v>230</v>
      </c>
      <c r="BK852" s="225">
        <f>SUM(BK853:BK900)</f>
        <v>0</v>
      </c>
    </row>
    <row r="853" s="2" customFormat="1" ht="24.15" customHeight="1">
      <c r="A853" s="39"/>
      <c r="B853" s="40"/>
      <c r="C853" s="228" t="s">
        <v>1517</v>
      </c>
      <c r="D853" s="228" t="s">
        <v>232</v>
      </c>
      <c r="E853" s="229" t="s">
        <v>1518</v>
      </c>
      <c r="F853" s="230" t="s">
        <v>1519</v>
      </c>
      <c r="G853" s="231" t="s">
        <v>305</v>
      </c>
      <c r="H853" s="232">
        <v>144.09999999999999</v>
      </c>
      <c r="I853" s="233"/>
      <c r="J853" s="234">
        <f>ROUND(I853*H853,2)</f>
        <v>0</v>
      </c>
      <c r="K853" s="230" t="s">
        <v>236</v>
      </c>
      <c r="L853" s="45"/>
      <c r="M853" s="235" t="s">
        <v>1</v>
      </c>
      <c r="N853" s="236" t="s">
        <v>41</v>
      </c>
      <c r="O853" s="92"/>
      <c r="P853" s="237">
        <f>O853*H853</f>
        <v>0</v>
      </c>
      <c r="Q853" s="237">
        <v>0</v>
      </c>
      <c r="R853" s="237">
        <f>Q853*H853</f>
        <v>0</v>
      </c>
      <c r="S853" s="237">
        <v>0</v>
      </c>
      <c r="T853" s="238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39" t="s">
        <v>318</v>
      </c>
      <c r="AT853" s="239" t="s">
        <v>232</v>
      </c>
      <c r="AU853" s="239" t="s">
        <v>85</v>
      </c>
      <c r="AY853" s="18" t="s">
        <v>230</v>
      </c>
      <c r="BE853" s="240">
        <f>IF(N853="základní",J853,0)</f>
        <v>0</v>
      </c>
      <c r="BF853" s="240">
        <f>IF(N853="snížená",J853,0)</f>
        <v>0</v>
      </c>
      <c r="BG853" s="240">
        <f>IF(N853="zákl. přenesená",J853,0)</f>
        <v>0</v>
      </c>
      <c r="BH853" s="240">
        <f>IF(N853="sníž. přenesená",J853,0)</f>
        <v>0</v>
      </c>
      <c r="BI853" s="240">
        <f>IF(N853="nulová",J853,0)</f>
        <v>0</v>
      </c>
      <c r="BJ853" s="18" t="s">
        <v>83</v>
      </c>
      <c r="BK853" s="240">
        <f>ROUND(I853*H853,2)</f>
        <v>0</v>
      </c>
      <c r="BL853" s="18" t="s">
        <v>318</v>
      </c>
      <c r="BM853" s="239" t="s">
        <v>1520</v>
      </c>
    </row>
    <row r="854" s="13" customFormat="1">
      <c r="A854" s="13"/>
      <c r="B854" s="241"/>
      <c r="C854" s="242"/>
      <c r="D854" s="243" t="s">
        <v>239</v>
      </c>
      <c r="E854" s="244" t="s">
        <v>1</v>
      </c>
      <c r="F854" s="245" t="s">
        <v>1521</v>
      </c>
      <c r="G854" s="242"/>
      <c r="H854" s="246">
        <v>91.299999999999997</v>
      </c>
      <c r="I854" s="247"/>
      <c r="J854" s="242"/>
      <c r="K854" s="242"/>
      <c r="L854" s="248"/>
      <c r="M854" s="249"/>
      <c r="N854" s="250"/>
      <c r="O854" s="250"/>
      <c r="P854" s="250"/>
      <c r="Q854" s="250"/>
      <c r="R854" s="250"/>
      <c r="S854" s="250"/>
      <c r="T854" s="251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2" t="s">
        <v>239</v>
      </c>
      <c r="AU854" s="252" t="s">
        <v>85</v>
      </c>
      <c r="AV854" s="13" t="s">
        <v>85</v>
      </c>
      <c r="AW854" s="13" t="s">
        <v>32</v>
      </c>
      <c r="AX854" s="13" t="s">
        <v>76</v>
      </c>
      <c r="AY854" s="252" t="s">
        <v>230</v>
      </c>
    </row>
    <row r="855" s="13" customFormat="1">
      <c r="A855" s="13"/>
      <c r="B855" s="241"/>
      <c r="C855" s="242"/>
      <c r="D855" s="243" t="s">
        <v>239</v>
      </c>
      <c r="E855" s="244" t="s">
        <v>1</v>
      </c>
      <c r="F855" s="245" t="s">
        <v>1522</v>
      </c>
      <c r="G855" s="242"/>
      <c r="H855" s="246">
        <v>52.799999999999997</v>
      </c>
      <c r="I855" s="247"/>
      <c r="J855" s="242"/>
      <c r="K855" s="242"/>
      <c r="L855" s="248"/>
      <c r="M855" s="249"/>
      <c r="N855" s="250"/>
      <c r="O855" s="250"/>
      <c r="P855" s="250"/>
      <c r="Q855" s="250"/>
      <c r="R855" s="250"/>
      <c r="S855" s="250"/>
      <c r="T855" s="251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52" t="s">
        <v>239</v>
      </c>
      <c r="AU855" s="252" t="s">
        <v>85</v>
      </c>
      <c r="AV855" s="13" t="s">
        <v>85</v>
      </c>
      <c r="AW855" s="13" t="s">
        <v>32</v>
      </c>
      <c r="AX855" s="13" t="s">
        <v>76</v>
      </c>
      <c r="AY855" s="252" t="s">
        <v>230</v>
      </c>
    </row>
    <row r="856" s="14" customFormat="1">
      <c r="A856" s="14"/>
      <c r="B856" s="253"/>
      <c r="C856" s="254"/>
      <c r="D856" s="243" t="s">
        <v>239</v>
      </c>
      <c r="E856" s="255" t="s">
        <v>1</v>
      </c>
      <c r="F856" s="256" t="s">
        <v>242</v>
      </c>
      <c r="G856" s="254"/>
      <c r="H856" s="257">
        <v>144.09999999999999</v>
      </c>
      <c r="I856" s="258"/>
      <c r="J856" s="254"/>
      <c r="K856" s="254"/>
      <c r="L856" s="259"/>
      <c r="M856" s="260"/>
      <c r="N856" s="261"/>
      <c r="O856" s="261"/>
      <c r="P856" s="261"/>
      <c r="Q856" s="261"/>
      <c r="R856" s="261"/>
      <c r="S856" s="261"/>
      <c r="T856" s="262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3" t="s">
        <v>239</v>
      </c>
      <c r="AU856" s="263" t="s">
        <v>85</v>
      </c>
      <c r="AV856" s="14" t="s">
        <v>237</v>
      </c>
      <c r="AW856" s="14" t="s">
        <v>32</v>
      </c>
      <c r="AX856" s="14" t="s">
        <v>83</v>
      </c>
      <c r="AY856" s="263" t="s">
        <v>230</v>
      </c>
    </row>
    <row r="857" s="2" customFormat="1" ht="24.15" customHeight="1">
      <c r="A857" s="39"/>
      <c r="B857" s="40"/>
      <c r="C857" s="285" t="s">
        <v>1523</v>
      </c>
      <c r="D857" s="285" t="s">
        <v>714</v>
      </c>
      <c r="E857" s="286" t="s">
        <v>1524</v>
      </c>
      <c r="F857" s="287" t="s">
        <v>1525</v>
      </c>
      <c r="G857" s="288" t="s">
        <v>305</v>
      </c>
      <c r="H857" s="289">
        <v>151.30500000000001</v>
      </c>
      <c r="I857" s="290"/>
      <c r="J857" s="291">
        <f>ROUND(I857*H857,2)</f>
        <v>0</v>
      </c>
      <c r="K857" s="287" t="s">
        <v>236</v>
      </c>
      <c r="L857" s="292"/>
      <c r="M857" s="293" t="s">
        <v>1</v>
      </c>
      <c r="N857" s="294" t="s">
        <v>41</v>
      </c>
      <c r="O857" s="92"/>
      <c r="P857" s="237">
        <f>O857*H857</f>
        <v>0</v>
      </c>
      <c r="Q857" s="237">
        <v>0.0054000000000000003</v>
      </c>
      <c r="R857" s="237">
        <f>Q857*H857</f>
        <v>0.81704700000000008</v>
      </c>
      <c r="S857" s="237">
        <v>0</v>
      </c>
      <c r="T857" s="238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9" t="s">
        <v>414</v>
      </c>
      <c r="AT857" s="239" t="s">
        <v>714</v>
      </c>
      <c r="AU857" s="239" t="s">
        <v>85</v>
      </c>
      <c r="AY857" s="18" t="s">
        <v>230</v>
      </c>
      <c r="BE857" s="240">
        <f>IF(N857="základní",J857,0)</f>
        <v>0</v>
      </c>
      <c r="BF857" s="240">
        <f>IF(N857="snížená",J857,0)</f>
        <v>0</v>
      </c>
      <c r="BG857" s="240">
        <f>IF(N857="zákl. přenesená",J857,0)</f>
        <v>0</v>
      </c>
      <c r="BH857" s="240">
        <f>IF(N857="sníž. přenesená",J857,0)</f>
        <v>0</v>
      </c>
      <c r="BI857" s="240">
        <f>IF(N857="nulová",J857,0)</f>
        <v>0</v>
      </c>
      <c r="BJ857" s="18" t="s">
        <v>83</v>
      </c>
      <c r="BK857" s="240">
        <f>ROUND(I857*H857,2)</f>
        <v>0</v>
      </c>
      <c r="BL857" s="18" t="s">
        <v>318</v>
      </c>
      <c r="BM857" s="239" t="s">
        <v>1526</v>
      </c>
    </row>
    <row r="858" s="13" customFormat="1">
      <c r="A858" s="13"/>
      <c r="B858" s="241"/>
      <c r="C858" s="242"/>
      <c r="D858" s="243" t="s">
        <v>239</v>
      </c>
      <c r="E858" s="242"/>
      <c r="F858" s="245" t="s">
        <v>1527</v>
      </c>
      <c r="G858" s="242"/>
      <c r="H858" s="246">
        <v>151.30500000000001</v>
      </c>
      <c r="I858" s="247"/>
      <c r="J858" s="242"/>
      <c r="K858" s="242"/>
      <c r="L858" s="248"/>
      <c r="M858" s="249"/>
      <c r="N858" s="250"/>
      <c r="O858" s="250"/>
      <c r="P858" s="250"/>
      <c r="Q858" s="250"/>
      <c r="R858" s="250"/>
      <c r="S858" s="250"/>
      <c r="T858" s="25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52" t="s">
        <v>239</v>
      </c>
      <c r="AU858" s="252" t="s">
        <v>85</v>
      </c>
      <c r="AV858" s="13" t="s">
        <v>85</v>
      </c>
      <c r="AW858" s="13" t="s">
        <v>4</v>
      </c>
      <c r="AX858" s="13" t="s">
        <v>83</v>
      </c>
      <c r="AY858" s="252" t="s">
        <v>230</v>
      </c>
    </row>
    <row r="859" s="2" customFormat="1" ht="24.15" customHeight="1">
      <c r="A859" s="39"/>
      <c r="B859" s="40"/>
      <c r="C859" s="228" t="s">
        <v>1528</v>
      </c>
      <c r="D859" s="228" t="s">
        <v>232</v>
      </c>
      <c r="E859" s="229" t="s">
        <v>1529</v>
      </c>
      <c r="F859" s="230" t="s">
        <v>1530</v>
      </c>
      <c r="G859" s="231" t="s">
        <v>305</v>
      </c>
      <c r="H859" s="232">
        <v>606.44799999999998</v>
      </c>
      <c r="I859" s="233"/>
      <c r="J859" s="234">
        <f>ROUND(I859*H859,2)</f>
        <v>0</v>
      </c>
      <c r="K859" s="230" t="s">
        <v>236</v>
      </c>
      <c r="L859" s="45"/>
      <c r="M859" s="235" t="s">
        <v>1</v>
      </c>
      <c r="N859" s="236" t="s">
        <v>41</v>
      </c>
      <c r="O859" s="92"/>
      <c r="P859" s="237">
        <f>O859*H859</f>
        <v>0</v>
      </c>
      <c r="Q859" s="237">
        <v>0</v>
      </c>
      <c r="R859" s="237">
        <f>Q859*H859</f>
        <v>0</v>
      </c>
      <c r="S859" s="237">
        <v>0</v>
      </c>
      <c r="T859" s="238">
        <f>S859*H859</f>
        <v>0</v>
      </c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R859" s="239" t="s">
        <v>318</v>
      </c>
      <c r="AT859" s="239" t="s">
        <v>232</v>
      </c>
      <c r="AU859" s="239" t="s">
        <v>85</v>
      </c>
      <c r="AY859" s="18" t="s">
        <v>230</v>
      </c>
      <c r="BE859" s="240">
        <f>IF(N859="základní",J859,0)</f>
        <v>0</v>
      </c>
      <c r="BF859" s="240">
        <f>IF(N859="snížená",J859,0)</f>
        <v>0</v>
      </c>
      <c r="BG859" s="240">
        <f>IF(N859="zákl. přenesená",J859,0)</f>
        <v>0</v>
      </c>
      <c r="BH859" s="240">
        <f>IF(N859="sníž. přenesená",J859,0)</f>
        <v>0</v>
      </c>
      <c r="BI859" s="240">
        <f>IF(N859="nulová",J859,0)</f>
        <v>0</v>
      </c>
      <c r="BJ859" s="18" t="s">
        <v>83</v>
      </c>
      <c r="BK859" s="240">
        <f>ROUND(I859*H859,2)</f>
        <v>0</v>
      </c>
      <c r="BL859" s="18" t="s">
        <v>318</v>
      </c>
      <c r="BM859" s="239" t="s">
        <v>1531</v>
      </c>
    </row>
    <row r="860" s="13" customFormat="1">
      <c r="A860" s="13"/>
      <c r="B860" s="241"/>
      <c r="C860" s="242"/>
      <c r="D860" s="243" t="s">
        <v>239</v>
      </c>
      <c r="E860" s="244" t="s">
        <v>1</v>
      </c>
      <c r="F860" s="245" t="s">
        <v>1532</v>
      </c>
      <c r="G860" s="242"/>
      <c r="H860" s="246">
        <v>11.85</v>
      </c>
      <c r="I860" s="247"/>
      <c r="J860" s="242"/>
      <c r="K860" s="242"/>
      <c r="L860" s="248"/>
      <c r="M860" s="249"/>
      <c r="N860" s="250"/>
      <c r="O860" s="250"/>
      <c r="P860" s="250"/>
      <c r="Q860" s="250"/>
      <c r="R860" s="250"/>
      <c r="S860" s="250"/>
      <c r="T860" s="251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2" t="s">
        <v>239</v>
      </c>
      <c r="AU860" s="252" t="s">
        <v>85</v>
      </c>
      <c r="AV860" s="13" t="s">
        <v>85</v>
      </c>
      <c r="AW860" s="13" t="s">
        <v>32</v>
      </c>
      <c r="AX860" s="13" t="s">
        <v>76</v>
      </c>
      <c r="AY860" s="252" t="s">
        <v>230</v>
      </c>
    </row>
    <row r="861" s="13" customFormat="1">
      <c r="A861" s="13"/>
      <c r="B861" s="241"/>
      <c r="C861" s="242"/>
      <c r="D861" s="243" t="s">
        <v>239</v>
      </c>
      <c r="E861" s="244" t="s">
        <v>1</v>
      </c>
      <c r="F861" s="245" t="s">
        <v>1533</v>
      </c>
      <c r="G861" s="242"/>
      <c r="H861" s="246">
        <v>594.59799999999996</v>
      </c>
      <c r="I861" s="247"/>
      <c r="J861" s="242"/>
      <c r="K861" s="242"/>
      <c r="L861" s="248"/>
      <c r="M861" s="249"/>
      <c r="N861" s="250"/>
      <c r="O861" s="250"/>
      <c r="P861" s="250"/>
      <c r="Q861" s="250"/>
      <c r="R861" s="250"/>
      <c r="S861" s="250"/>
      <c r="T861" s="251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52" t="s">
        <v>239</v>
      </c>
      <c r="AU861" s="252" t="s">
        <v>85</v>
      </c>
      <c r="AV861" s="13" t="s">
        <v>85</v>
      </c>
      <c r="AW861" s="13" t="s">
        <v>32</v>
      </c>
      <c r="AX861" s="13" t="s">
        <v>76</v>
      </c>
      <c r="AY861" s="252" t="s">
        <v>230</v>
      </c>
    </row>
    <row r="862" s="14" customFormat="1">
      <c r="A862" s="14"/>
      <c r="B862" s="253"/>
      <c r="C862" s="254"/>
      <c r="D862" s="243" t="s">
        <v>239</v>
      </c>
      <c r="E862" s="255" t="s">
        <v>1</v>
      </c>
      <c r="F862" s="256" t="s">
        <v>242</v>
      </c>
      <c r="G862" s="254"/>
      <c r="H862" s="257">
        <v>606.44799999999998</v>
      </c>
      <c r="I862" s="258"/>
      <c r="J862" s="254"/>
      <c r="K862" s="254"/>
      <c r="L862" s="259"/>
      <c r="M862" s="260"/>
      <c r="N862" s="261"/>
      <c r="O862" s="261"/>
      <c r="P862" s="261"/>
      <c r="Q862" s="261"/>
      <c r="R862" s="261"/>
      <c r="S862" s="261"/>
      <c r="T862" s="262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3" t="s">
        <v>239</v>
      </c>
      <c r="AU862" s="263" t="s">
        <v>85</v>
      </c>
      <c r="AV862" s="14" t="s">
        <v>237</v>
      </c>
      <c r="AW862" s="14" t="s">
        <v>32</v>
      </c>
      <c r="AX862" s="14" t="s">
        <v>83</v>
      </c>
      <c r="AY862" s="263" t="s">
        <v>230</v>
      </c>
    </row>
    <row r="863" s="2" customFormat="1" ht="24.15" customHeight="1">
      <c r="A863" s="39"/>
      <c r="B863" s="40"/>
      <c r="C863" s="285" t="s">
        <v>1534</v>
      </c>
      <c r="D863" s="285" t="s">
        <v>714</v>
      </c>
      <c r="E863" s="286" t="s">
        <v>1535</v>
      </c>
      <c r="F863" s="287" t="s">
        <v>1536</v>
      </c>
      <c r="G863" s="288" t="s">
        <v>305</v>
      </c>
      <c r="H863" s="289">
        <v>12.443</v>
      </c>
      <c r="I863" s="290"/>
      <c r="J863" s="291">
        <f>ROUND(I863*H863,2)</f>
        <v>0</v>
      </c>
      <c r="K863" s="287" t="s">
        <v>236</v>
      </c>
      <c r="L863" s="292"/>
      <c r="M863" s="293" t="s">
        <v>1</v>
      </c>
      <c r="N863" s="294" t="s">
        <v>41</v>
      </c>
      <c r="O863" s="92"/>
      <c r="P863" s="237">
        <f>O863*H863</f>
        <v>0</v>
      </c>
      <c r="Q863" s="237">
        <v>0.00059999999999999995</v>
      </c>
      <c r="R863" s="237">
        <f>Q863*H863</f>
        <v>0.007465799999999999</v>
      </c>
      <c r="S863" s="237">
        <v>0</v>
      </c>
      <c r="T863" s="238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39" t="s">
        <v>414</v>
      </c>
      <c r="AT863" s="239" t="s">
        <v>714</v>
      </c>
      <c r="AU863" s="239" t="s">
        <v>85</v>
      </c>
      <c r="AY863" s="18" t="s">
        <v>230</v>
      </c>
      <c r="BE863" s="240">
        <f>IF(N863="základní",J863,0)</f>
        <v>0</v>
      </c>
      <c r="BF863" s="240">
        <f>IF(N863="snížená",J863,0)</f>
        <v>0</v>
      </c>
      <c r="BG863" s="240">
        <f>IF(N863="zákl. přenesená",J863,0)</f>
        <v>0</v>
      </c>
      <c r="BH863" s="240">
        <f>IF(N863="sníž. přenesená",J863,0)</f>
        <v>0</v>
      </c>
      <c r="BI863" s="240">
        <f>IF(N863="nulová",J863,0)</f>
        <v>0</v>
      </c>
      <c r="BJ863" s="18" t="s">
        <v>83</v>
      </c>
      <c r="BK863" s="240">
        <f>ROUND(I863*H863,2)</f>
        <v>0</v>
      </c>
      <c r="BL863" s="18" t="s">
        <v>318</v>
      </c>
      <c r="BM863" s="239" t="s">
        <v>1537</v>
      </c>
    </row>
    <row r="864" s="13" customFormat="1">
      <c r="A864" s="13"/>
      <c r="B864" s="241"/>
      <c r="C864" s="242"/>
      <c r="D864" s="243" t="s">
        <v>239</v>
      </c>
      <c r="E864" s="242"/>
      <c r="F864" s="245" t="s">
        <v>1538</v>
      </c>
      <c r="G864" s="242"/>
      <c r="H864" s="246">
        <v>12.443</v>
      </c>
      <c r="I864" s="247"/>
      <c r="J864" s="242"/>
      <c r="K864" s="242"/>
      <c r="L864" s="248"/>
      <c r="M864" s="249"/>
      <c r="N864" s="250"/>
      <c r="O864" s="250"/>
      <c r="P864" s="250"/>
      <c r="Q864" s="250"/>
      <c r="R864" s="250"/>
      <c r="S864" s="250"/>
      <c r="T864" s="25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52" t="s">
        <v>239</v>
      </c>
      <c r="AU864" s="252" t="s">
        <v>85</v>
      </c>
      <c r="AV864" s="13" t="s">
        <v>85</v>
      </c>
      <c r="AW864" s="13" t="s">
        <v>4</v>
      </c>
      <c r="AX864" s="13" t="s">
        <v>83</v>
      </c>
      <c r="AY864" s="252" t="s">
        <v>230</v>
      </c>
    </row>
    <row r="865" s="2" customFormat="1" ht="24.15" customHeight="1">
      <c r="A865" s="39"/>
      <c r="B865" s="40"/>
      <c r="C865" s="285" t="s">
        <v>1539</v>
      </c>
      <c r="D865" s="285" t="s">
        <v>714</v>
      </c>
      <c r="E865" s="286" t="s">
        <v>1540</v>
      </c>
      <c r="F865" s="287" t="s">
        <v>1541</v>
      </c>
      <c r="G865" s="288" t="s">
        <v>305</v>
      </c>
      <c r="H865" s="289">
        <v>624.32799999999997</v>
      </c>
      <c r="I865" s="290"/>
      <c r="J865" s="291">
        <f>ROUND(I865*H865,2)</f>
        <v>0</v>
      </c>
      <c r="K865" s="287" t="s">
        <v>236</v>
      </c>
      <c r="L865" s="292"/>
      <c r="M865" s="293" t="s">
        <v>1</v>
      </c>
      <c r="N865" s="294" t="s">
        <v>41</v>
      </c>
      <c r="O865" s="92"/>
      <c r="P865" s="237">
        <f>O865*H865</f>
        <v>0</v>
      </c>
      <c r="Q865" s="237">
        <v>0.0014</v>
      </c>
      <c r="R865" s="237">
        <f>Q865*H865</f>
        <v>0.87405919999999993</v>
      </c>
      <c r="S865" s="237">
        <v>0</v>
      </c>
      <c r="T865" s="238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39" t="s">
        <v>414</v>
      </c>
      <c r="AT865" s="239" t="s">
        <v>714</v>
      </c>
      <c r="AU865" s="239" t="s">
        <v>85</v>
      </c>
      <c r="AY865" s="18" t="s">
        <v>230</v>
      </c>
      <c r="BE865" s="240">
        <f>IF(N865="základní",J865,0)</f>
        <v>0</v>
      </c>
      <c r="BF865" s="240">
        <f>IF(N865="snížená",J865,0)</f>
        <v>0</v>
      </c>
      <c r="BG865" s="240">
        <f>IF(N865="zákl. přenesená",J865,0)</f>
        <v>0</v>
      </c>
      <c r="BH865" s="240">
        <f>IF(N865="sníž. přenesená",J865,0)</f>
        <v>0</v>
      </c>
      <c r="BI865" s="240">
        <f>IF(N865="nulová",J865,0)</f>
        <v>0</v>
      </c>
      <c r="BJ865" s="18" t="s">
        <v>83</v>
      </c>
      <c r="BK865" s="240">
        <f>ROUND(I865*H865,2)</f>
        <v>0</v>
      </c>
      <c r="BL865" s="18" t="s">
        <v>318</v>
      </c>
      <c r="BM865" s="239" t="s">
        <v>1542</v>
      </c>
    </row>
    <row r="866" s="13" customFormat="1">
      <c r="A866" s="13"/>
      <c r="B866" s="241"/>
      <c r="C866" s="242"/>
      <c r="D866" s="243" t="s">
        <v>239</v>
      </c>
      <c r="E866" s="244" t="s">
        <v>1</v>
      </c>
      <c r="F866" s="245" t="s">
        <v>1533</v>
      </c>
      <c r="G866" s="242"/>
      <c r="H866" s="246">
        <v>594.59799999999996</v>
      </c>
      <c r="I866" s="247"/>
      <c r="J866" s="242"/>
      <c r="K866" s="242"/>
      <c r="L866" s="248"/>
      <c r="M866" s="249"/>
      <c r="N866" s="250"/>
      <c r="O866" s="250"/>
      <c r="P866" s="250"/>
      <c r="Q866" s="250"/>
      <c r="R866" s="250"/>
      <c r="S866" s="250"/>
      <c r="T866" s="251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52" t="s">
        <v>239</v>
      </c>
      <c r="AU866" s="252" t="s">
        <v>85</v>
      </c>
      <c r="AV866" s="13" t="s">
        <v>85</v>
      </c>
      <c r="AW866" s="13" t="s">
        <v>32</v>
      </c>
      <c r="AX866" s="13" t="s">
        <v>83</v>
      </c>
      <c r="AY866" s="252" t="s">
        <v>230</v>
      </c>
    </row>
    <row r="867" s="13" customFormat="1">
      <c r="A867" s="13"/>
      <c r="B867" s="241"/>
      <c r="C867" s="242"/>
      <c r="D867" s="243" t="s">
        <v>239</v>
      </c>
      <c r="E867" s="242"/>
      <c r="F867" s="245" t="s">
        <v>1543</v>
      </c>
      <c r="G867" s="242"/>
      <c r="H867" s="246">
        <v>624.32799999999997</v>
      </c>
      <c r="I867" s="247"/>
      <c r="J867" s="242"/>
      <c r="K867" s="242"/>
      <c r="L867" s="248"/>
      <c r="M867" s="249"/>
      <c r="N867" s="250"/>
      <c r="O867" s="250"/>
      <c r="P867" s="250"/>
      <c r="Q867" s="250"/>
      <c r="R867" s="250"/>
      <c r="S867" s="250"/>
      <c r="T867" s="251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52" t="s">
        <v>239</v>
      </c>
      <c r="AU867" s="252" t="s">
        <v>85</v>
      </c>
      <c r="AV867" s="13" t="s">
        <v>85</v>
      </c>
      <c r="AW867" s="13" t="s">
        <v>4</v>
      </c>
      <c r="AX867" s="13" t="s">
        <v>83</v>
      </c>
      <c r="AY867" s="252" t="s">
        <v>230</v>
      </c>
    </row>
    <row r="868" s="2" customFormat="1" ht="24.15" customHeight="1">
      <c r="A868" s="39"/>
      <c r="B868" s="40"/>
      <c r="C868" s="228" t="s">
        <v>1544</v>
      </c>
      <c r="D868" s="228" t="s">
        <v>232</v>
      </c>
      <c r="E868" s="229" t="s">
        <v>1545</v>
      </c>
      <c r="F868" s="230" t="s">
        <v>1546</v>
      </c>
      <c r="G868" s="231" t="s">
        <v>305</v>
      </c>
      <c r="H868" s="232">
        <v>440.58300000000003</v>
      </c>
      <c r="I868" s="233"/>
      <c r="J868" s="234">
        <f>ROUND(I868*H868,2)</f>
        <v>0</v>
      </c>
      <c r="K868" s="230" t="s">
        <v>236</v>
      </c>
      <c r="L868" s="45"/>
      <c r="M868" s="235" t="s">
        <v>1</v>
      </c>
      <c r="N868" s="236" t="s">
        <v>41</v>
      </c>
      <c r="O868" s="92"/>
      <c r="P868" s="237">
        <f>O868*H868</f>
        <v>0</v>
      </c>
      <c r="Q868" s="237">
        <v>0</v>
      </c>
      <c r="R868" s="237">
        <f>Q868*H868</f>
        <v>0</v>
      </c>
      <c r="S868" s="237">
        <v>0</v>
      </c>
      <c r="T868" s="238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39" t="s">
        <v>318</v>
      </c>
      <c r="AT868" s="239" t="s">
        <v>232</v>
      </c>
      <c r="AU868" s="239" t="s">
        <v>85</v>
      </c>
      <c r="AY868" s="18" t="s">
        <v>230</v>
      </c>
      <c r="BE868" s="240">
        <f>IF(N868="základní",J868,0)</f>
        <v>0</v>
      </c>
      <c r="BF868" s="240">
        <f>IF(N868="snížená",J868,0)</f>
        <v>0</v>
      </c>
      <c r="BG868" s="240">
        <f>IF(N868="zákl. přenesená",J868,0)</f>
        <v>0</v>
      </c>
      <c r="BH868" s="240">
        <f>IF(N868="sníž. přenesená",J868,0)</f>
        <v>0</v>
      </c>
      <c r="BI868" s="240">
        <f>IF(N868="nulová",J868,0)</f>
        <v>0</v>
      </c>
      <c r="BJ868" s="18" t="s">
        <v>83</v>
      </c>
      <c r="BK868" s="240">
        <f>ROUND(I868*H868,2)</f>
        <v>0</v>
      </c>
      <c r="BL868" s="18" t="s">
        <v>318</v>
      </c>
      <c r="BM868" s="239" t="s">
        <v>1547</v>
      </c>
    </row>
    <row r="869" s="13" customFormat="1">
      <c r="A869" s="13"/>
      <c r="B869" s="241"/>
      <c r="C869" s="242"/>
      <c r="D869" s="243" t="s">
        <v>239</v>
      </c>
      <c r="E869" s="244" t="s">
        <v>1</v>
      </c>
      <c r="F869" s="245" t="s">
        <v>963</v>
      </c>
      <c r="G869" s="242"/>
      <c r="H869" s="246">
        <v>440.58300000000003</v>
      </c>
      <c r="I869" s="247"/>
      <c r="J869" s="242"/>
      <c r="K869" s="242"/>
      <c r="L869" s="248"/>
      <c r="M869" s="249"/>
      <c r="N869" s="250"/>
      <c r="O869" s="250"/>
      <c r="P869" s="250"/>
      <c r="Q869" s="250"/>
      <c r="R869" s="250"/>
      <c r="S869" s="250"/>
      <c r="T869" s="251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2" t="s">
        <v>239</v>
      </c>
      <c r="AU869" s="252" t="s">
        <v>85</v>
      </c>
      <c r="AV869" s="13" t="s">
        <v>85</v>
      </c>
      <c r="AW869" s="13" t="s">
        <v>32</v>
      </c>
      <c r="AX869" s="13" t="s">
        <v>83</v>
      </c>
      <c r="AY869" s="252" t="s">
        <v>230</v>
      </c>
    </row>
    <row r="870" s="2" customFormat="1" ht="24.15" customHeight="1">
      <c r="A870" s="39"/>
      <c r="B870" s="40"/>
      <c r="C870" s="285" t="s">
        <v>1548</v>
      </c>
      <c r="D870" s="285" t="s">
        <v>714</v>
      </c>
      <c r="E870" s="286" t="s">
        <v>1540</v>
      </c>
      <c r="F870" s="287" t="s">
        <v>1541</v>
      </c>
      <c r="G870" s="288" t="s">
        <v>305</v>
      </c>
      <c r="H870" s="289">
        <v>462.61200000000002</v>
      </c>
      <c r="I870" s="290"/>
      <c r="J870" s="291">
        <f>ROUND(I870*H870,2)</f>
        <v>0</v>
      </c>
      <c r="K870" s="287" t="s">
        <v>236</v>
      </c>
      <c r="L870" s="292"/>
      <c r="M870" s="293" t="s">
        <v>1</v>
      </c>
      <c r="N870" s="294" t="s">
        <v>41</v>
      </c>
      <c r="O870" s="92"/>
      <c r="P870" s="237">
        <f>O870*H870</f>
        <v>0</v>
      </c>
      <c r="Q870" s="237">
        <v>0.0014</v>
      </c>
      <c r="R870" s="237">
        <f>Q870*H870</f>
        <v>0.64765680000000003</v>
      </c>
      <c r="S870" s="237">
        <v>0</v>
      </c>
      <c r="T870" s="238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9" t="s">
        <v>414</v>
      </c>
      <c r="AT870" s="239" t="s">
        <v>714</v>
      </c>
      <c r="AU870" s="239" t="s">
        <v>85</v>
      </c>
      <c r="AY870" s="18" t="s">
        <v>230</v>
      </c>
      <c r="BE870" s="240">
        <f>IF(N870="základní",J870,0)</f>
        <v>0</v>
      </c>
      <c r="BF870" s="240">
        <f>IF(N870="snížená",J870,0)</f>
        <v>0</v>
      </c>
      <c r="BG870" s="240">
        <f>IF(N870="zákl. přenesená",J870,0)</f>
        <v>0</v>
      </c>
      <c r="BH870" s="240">
        <f>IF(N870="sníž. přenesená",J870,0)</f>
        <v>0</v>
      </c>
      <c r="BI870" s="240">
        <f>IF(N870="nulová",J870,0)</f>
        <v>0</v>
      </c>
      <c r="BJ870" s="18" t="s">
        <v>83</v>
      </c>
      <c r="BK870" s="240">
        <f>ROUND(I870*H870,2)</f>
        <v>0</v>
      </c>
      <c r="BL870" s="18" t="s">
        <v>318</v>
      </c>
      <c r="BM870" s="239" t="s">
        <v>1549</v>
      </c>
    </row>
    <row r="871" s="13" customFormat="1">
      <c r="A871" s="13"/>
      <c r="B871" s="241"/>
      <c r="C871" s="242"/>
      <c r="D871" s="243" t="s">
        <v>239</v>
      </c>
      <c r="E871" s="244" t="s">
        <v>1</v>
      </c>
      <c r="F871" s="245" t="s">
        <v>963</v>
      </c>
      <c r="G871" s="242"/>
      <c r="H871" s="246">
        <v>440.58300000000003</v>
      </c>
      <c r="I871" s="247"/>
      <c r="J871" s="242"/>
      <c r="K871" s="242"/>
      <c r="L871" s="248"/>
      <c r="M871" s="249"/>
      <c r="N871" s="250"/>
      <c r="O871" s="250"/>
      <c r="P871" s="250"/>
      <c r="Q871" s="250"/>
      <c r="R871" s="250"/>
      <c r="S871" s="250"/>
      <c r="T871" s="251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52" t="s">
        <v>239</v>
      </c>
      <c r="AU871" s="252" t="s">
        <v>85</v>
      </c>
      <c r="AV871" s="13" t="s">
        <v>85</v>
      </c>
      <c r="AW871" s="13" t="s">
        <v>32</v>
      </c>
      <c r="AX871" s="13" t="s">
        <v>83</v>
      </c>
      <c r="AY871" s="252" t="s">
        <v>230</v>
      </c>
    </row>
    <row r="872" s="13" customFormat="1">
      <c r="A872" s="13"/>
      <c r="B872" s="241"/>
      <c r="C872" s="242"/>
      <c r="D872" s="243" t="s">
        <v>239</v>
      </c>
      <c r="E872" s="242"/>
      <c r="F872" s="245" t="s">
        <v>1550</v>
      </c>
      <c r="G872" s="242"/>
      <c r="H872" s="246">
        <v>462.61200000000002</v>
      </c>
      <c r="I872" s="247"/>
      <c r="J872" s="242"/>
      <c r="K872" s="242"/>
      <c r="L872" s="248"/>
      <c r="M872" s="249"/>
      <c r="N872" s="250"/>
      <c r="O872" s="250"/>
      <c r="P872" s="250"/>
      <c r="Q872" s="250"/>
      <c r="R872" s="250"/>
      <c r="S872" s="250"/>
      <c r="T872" s="251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52" t="s">
        <v>239</v>
      </c>
      <c r="AU872" s="252" t="s">
        <v>85</v>
      </c>
      <c r="AV872" s="13" t="s">
        <v>85</v>
      </c>
      <c r="AW872" s="13" t="s">
        <v>4</v>
      </c>
      <c r="AX872" s="13" t="s">
        <v>83</v>
      </c>
      <c r="AY872" s="252" t="s">
        <v>230</v>
      </c>
    </row>
    <row r="873" s="2" customFormat="1" ht="24.15" customHeight="1">
      <c r="A873" s="39"/>
      <c r="B873" s="40"/>
      <c r="C873" s="285" t="s">
        <v>1551</v>
      </c>
      <c r="D873" s="285" t="s">
        <v>714</v>
      </c>
      <c r="E873" s="286" t="s">
        <v>1552</v>
      </c>
      <c r="F873" s="287" t="s">
        <v>1553</v>
      </c>
      <c r="G873" s="288" t="s">
        <v>305</v>
      </c>
      <c r="H873" s="289">
        <v>221.61099999999999</v>
      </c>
      <c r="I873" s="290"/>
      <c r="J873" s="291">
        <f>ROUND(I873*H873,2)</f>
        <v>0</v>
      </c>
      <c r="K873" s="287" t="s">
        <v>236</v>
      </c>
      <c r="L873" s="292"/>
      <c r="M873" s="293" t="s">
        <v>1</v>
      </c>
      <c r="N873" s="294" t="s">
        <v>41</v>
      </c>
      <c r="O873" s="92"/>
      <c r="P873" s="237">
        <f>O873*H873</f>
        <v>0</v>
      </c>
      <c r="Q873" s="237">
        <v>0.0018</v>
      </c>
      <c r="R873" s="237">
        <f>Q873*H873</f>
        <v>0.39889979999999997</v>
      </c>
      <c r="S873" s="237">
        <v>0</v>
      </c>
      <c r="T873" s="238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39" t="s">
        <v>414</v>
      </c>
      <c r="AT873" s="239" t="s">
        <v>714</v>
      </c>
      <c r="AU873" s="239" t="s">
        <v>85</v>
      </c>
      <c r="AY873" s="18" t="s">
        <v>230</v>
      </c>
      <c r="BE873" s="240">
        <f>IF(N873="základní",J873,0)</f>
        <v>0</v>
      </c>
      <c r="BF873" s="240">
        <f>IF(N873="snížená",J873,0)</f>
        <v>0</v>
      </c>
      <c r="BG873" s="240">
        <f>IF(N873="zákl. přenesená",J873,0)</f>
        <v>0</v>
      </c>
      <c r="BH873" s="240">
        <f>IF(N873="sníž. přenesená",J873,0)</f>
        <v>0</v>
      </c>
      <c r="BI873" s="240">
        <f>IF(N873="nulová",J873,0)</f>
        <v>0</v>
      </c>
      <c r="BJ873" s="18" t="s">
        <v>83</v>
      </c>
      <c r="BK873" s="240">
        <f>ROUND(I873*H873,2)</f>
        <v>0</v>
      </c>
      <c r="BL873" s="18" t="s">
        <v>318</v>
      </c>
      <c r="BM873" s="239" t="s">
        <v>1554</v>
      </c>
    </row>
    <row r="874" s="13" customFormat="1">
      <c r="A874" s="13"/>
      <c r="B874" s="241"/>
      <c r="C874" s="242"/>
      <c r="D874" s="243" t="s">
        <v>239</v>
      </c>
      <c r="E874" s="244" t="s">
        <v>1</v>
      </c>
      <c r="F874" s="245" t="s">
        <v>1555</v>
      </c>
      <c r="G874" s="242"/>
      <c r="H874" s="246">
        <v>211.05799999999999</v>
      </c>
      <c r="I874" s="247"/>
      <c r="J874" s="242"/>
      <c r="K874" s="242"/>
      <c r="L874" s="248"/>
      <c r="M874" s="249"/>
      <c r="N874" s="250"/>
      <c r="O874" s="250"/>
      <c r="P874" s="250"/>
      <c r="Q874" s="250"/>
      <c r="R874" s="250"/>
      <c r="S874" s="250"/>
      <c r="T874" s="251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2" t="s">
        <v>239</v>
      </c>
      <c r="AU874" s="252" t="s">
        <v>85</v>
      </c>
      <c r="AV874" s="13" t="s">
        <v>85</v>
      </c>
      <c r="AW874" s="13" t="s">
        <v>32</v>
      </c>
      <c r="AX874" s="13" t="s">
        <v>83</v>
      </c>
      <c r="AY874" s="252" t="s">
        <v>230</v>
      </c>
    </row>
    <row r="875" s="13" customFormat="1">
      <c r="A875" s="13"/>
      <c r="B875" s="241"/>
      <c r="C875" s="242"/>
      <c r="D875" s="243" t="s">
        <v>239</v>
      </c>
      <c r="E875" s="242"/>
      <c r="F875" s="245" t="s">
        <v>1556</v>
      </c>
      <c r="G875" s="242"/>
      <c r="H875" s="246">
        <v>221.61099999999999</v>
      </c>
      <c r="I875" s="247"/>
      <c r="J875" s="242"/>
      <c r="K875" s="242"/>
      <c r="L875" s="248"/>
      <c r="M875" s="249"/>
      <c r="N875" s="250"/>
      <c r="O875" s="250"/>
      <c r="P875" s="250"/>
      <c r="Q875" s="250"/>
      <c r="R875" s="250"/>
      <c r="S875" s="250"/>
      <c r="T875" s="251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52" t="s">
        <v>239</v>
      </c>
      <c r="AU875" s="252" t="s">
        <v>85</v>
      </c>
      <c r="AV875" s="13" t="s">
        <v>85</v>
      </c>
      <c r="AW875" s="13" t="s">
        <v>4</v>
      </c>
      <c r="AX875" s="13" t="s">
        <v>83</v>
      </c>
      <c r="AY875" s="252" t="s">
        <v>230</v>
      </c>
    </row>
    <row r="876" s="2" customFormat="1" ht="24.15" customHeight="1">
      <c r="A876" s="39"/>
      <c r="B876" s="40"/>
      <c r="C876" s="285" t="s">
        <v>1557</v>
      </c>
      <c r="D876" s="285" t="s">
        <v>714</v>
      </c>
      <c r="E876" s="286" t="s">
        <v>1558</v>
      </c>
      <c r="F876" s="287" t="s">
        <v>1559</v>
      </c>
      <c r="G876" s="288" t="s">
        <v>305</v>
      </c>
      <c r="H876" s="289">
        <v>109.44799999999999</v>
      </c>
      <c r="I876" s="290"/>
      <c r="J876" s="291">
        <f>ROUND(I876*H876,2)</f>
        <v>0</v>
      </c>
      <c r="K876" s="287" t="s">
        <v>236</v>
      </c>
      <c r="L876" s="292"/>
      <c r="M876" s="293" t="s">
        <v>1</v>
      </c>
      <c r="N876" s="294" t="s">
        <v>41</v>
      </c>
      <c r="O876" s="92"/>
      <c r="P876" s="237">
        <f>O876*H876</f>
        <v>0</v>
      </c>
      <c r="Q876" s="237">
        <v>0.0020999999999999999</v>
      </c>
      <c r="R876" s="237">
        <f>Q876*H876</f>
        <v>0.22984079999999998</v>
      </c>
      <c r="S876" s="237">
        <v>0</v>
      </c>
      <c r="T876" s="238">
        <f>S876*H876</f>
        <v>0</v>
      </c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R876" s="239" t="s">
        <v>414</v>
      </c>
      <c r="AT876" s="239" t="s">
        <v>714</v>
      </c>
      <c r="AU876" s="239" t="s">
        <v>85</v>
      </c>
      <c r="AY876" s="18" t="s">
        <v>230</v>
      </c>
      <c r="BE876" s="240">
        <f>IF(N876="základní",J876,0)</f>
        <v>0</v>
      </c>
      <c r="BF876" s="240">
        <f>IF(N876="snížená",J876,0)</f>
        <v>0</v>
      </c>
      <c r="BG876" s="240">
        <f>IF(N876="zákl. přenesená",J876,0)</f>
        <v>0</v>
      </c>
      <c r="BH876" s="240">
        <f>IF(N876="sníž. přenesená",J876,0)</f>
        <v>0</v>
      </c>
      <c r="BI876" s="240">
        <f>IF(N876="nulová",J876,0)</f>
        <v>0</v>
      </c>
      <c r="BJ876" s="18" t="s">
        <v>83</v>
      </c>
      <c r="BK876" s="240">
        <f>ROUND(I876*H876,2)</f>
        <v>0</v>
      </c>
      <c r="BL876" s="18" t="s">
        <v>318</v>
      </c>
      <c r="BM876" s="239" t="s">
        <v>1560</v>
      </c>
    </row>
    <row r="877" s="13" customFormat="1">
      <c r="A877" s="13"/>
      <c r="B877" s="241"/>
      <c r="C877" s="242"/>
      <c r="D877" s="243" t="s">
        <v>239</v>
      </c>
      <c r="E877" s="244" t="s">
        <v>1</v>
      </c>
      <c r="F877" s="245" t="s">
        <v>1561</v>
      </c>
      <c r="G877" s="242"/>
      <c r="H877" s="246">
        <v>104.236</v>
      </c>
      <c r="I877" s="247"/>
      <c r="J877" s="242"/>
      <c r="K877" s="242"/>
      <c r="L877" s="248"/>
      <c r="M877" s="249"/>
      <c r="N877" s="250"/>
      <c r="O877" s="250"/>
      <c r="P877" s="250"/>
      <c r="Q877" s="250"/>
      <c r="R877" s="250"/>
      <c r="S877" s="250"/>
      <c r="T877" s="25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52" t="s">
        <v>239</v>
      </c>
      <c r="AU877" s="252" t="s">
        <v>85</v>
      </c>
      <c r="AV877" s="13" t="s">
        <v>85</v>
      </c>
      <c r="AW877" s="13" t="s">
        <v>32</v>
      </c>
      <c r="AX877" s="13" t="s">
        <v>83</v>
      </c>
      <c r="AY877" s="252" t="s">
        <v>230</v>
      </c>
    </row>
    <row r="878" s="13" customFormat="1">
      <c r="A878" s="13"/>
      <c r="B878" s="241"/>
      <c r="C878" s="242"/>
      <c r="D878" s="243" t="s">
        <v>239</v>
      </c>
      <c r="E878" s="242"/>
      <c r="F878" s="245" t="s">
        <v>1562</v>
      </c>
      <c r="G878" s="242"/>
      <c r="H878" s="246">
        <v>109.44799999999999</v>
      </c>
      <c r="I878" s="247"/>
      <c r="J878" s="242"/>
      <c r="K878" s="242"/>
      <c r="L878" s="248"/>
      <c r="M878" s="249"/>
      <c r="N878" s="250"/>
      <c r="O878" s="250"/>
      <c r="P878" s="250"/>
      <c r="Q878" s="250"/>
      <c r="R878" s="250"/>
      <c r="S878" s="250"/>
      <c r="T878" s="251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52" t="s">
        <v>239</v>
      </c>
      <c r="AU878" s="252" t="s">
        <v>85</v>
      </c>
      <c r="AV878" s="13" t="s">
        <v>85</v>
      </c>
      <c r="AW878" s="13" t="s">
        <v>4</v>
      </c>
      <c r="AX878" s="13" t="s">
        <v>83</v>
      </c>
      <c r="AY878" s="252" t="s">
        <v>230</v>
      </c>
    </row>
    <row r="879" s="2" customFormat="1" ht="24.15" customHeight="1">
      <c r="A879" s="39"/>
      <c r="B879" s="40"/>
      <c r="C879" s="285" t="s">
        <v>1563</v>
      </c>
      <c r="D879" s="285" t="s">
        <v>714</v>
      </c>
      <c r="E879" s="286" t="s">
        <v>1564</v>
      </c>
      <c r="F879" s="287" t="s">
        <v>1565</v>
      </c>
      <c r="G879" s="288" t="s">
        <v>305</v>
      </c>
      <c r="H879" s="289">
        <v>131.553</v>
      </c>
      <c r="I879" s="290"/>
      <c r="J879" s="291">
        <f>ROUND(I879*H879,2)</f>
        <v>0</v>
      </c>
      <c r="K879" s="287" t="s">
        <v>236</v>
      </c>
      <c r="L879" s="292"/>
      <c r="M879" s="293" t="s">
        <v>1</v>
      </c>
      <c r="N879" s="294" t="s">
        <v>41</v>
      </c>
      <c r="O879" s="92"/>
      <c r="P879" s="237">
        <f>O879*H879</f>
        <v>0</v>
      </c>
      <c r="Q879" s="237">
        <v>0.0028999999999999998</v>
      </c>
      <c r="R879" s="237">
        <f>Q879*H879</f>
        <v>0.38150369999999995</v>
      </c>
      <c r="S879" s="237">
        <v>0</v>
      </c>
      <c r="T879" s="238">
        <f>S879*H879</f>
        <v>0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239" t="s">
        <v>414</v>
      </c>
      <c r="AT879" s="239" t="s">
        <v>714</v>
      </c>
      <c r="AU879" s="239" t="s">
        <v>85</v>
      </c>
      <c r="AY879" s="18" t="s">
        <v>230</v>
      </c>
      <c r="BE879" s="240">
        <f>IF(N879="základní",J879,0)</f>
        <v>0</v>
      </c>
      <c r="BF879" s="240">
        <f>IF(N879="snížená",J879,0)</f>
        <v>0</v>
      </c>
      <c r="BG879" s="240">
        <f>IF(N879="zákl. přenesená",J879,0)</f>
        <v>0</v>
      </c>
      <c r="BH879" s="240">
        <f>IF(N879="sníž. přenesená",J879,0)</f>
        <v>0</v>
      </c>
      <c r="BI879" s="240">
        <f>IF(N879="nulová",J879,0)</f>
        <v>0</v>
      </c>
      <c r="BJ879" s="18" t="s">
        <v>83</v>
      </c>
      <c r="BK879" s="240">
        <f>ROUND(I879*H879,2)</f>
        <v>0</v>
      </c>
      <c r="BL879" s="18" t="s">
        <v>318</v>
      </c>
      <c r="BM879" s="239" t="s">
        <v>1566</v>
      </c>
    </row>
    <row r="880" s="13" customFormat="1">
      <c r="A880" s="13"/>
      <c r="B880" s="241"/>
      <c r="C880" s="242"/>
      <c r="D880" s="243" t="s">
        <v>239</v>
      </c>
      <c r="E880" s="244" t="s">
        <v>1</v>
      </c>
      <c r="F880" s="245" t="s">
        <v>1567</v>
      </c>
      <c r="G880" s="242"/>
      <c r="H880" s="246">
        <v>125.289</v>
      </c>
      <c r="I880" s="247"/>
      <c r="J880" s="242"/>
      <c r="K880" s="242"/>
      <c r="L880" s="248"/>
      <c r="M880" s="249"/>
      <c r="N880" s="250"/>
      <c r="O880" s="250"/>
      <c r="P880" s="250"/>
      <c r="Q880" s="250"/>
      <c r="R880" s="250"/>
      <c r="S880" s="250"/>
      <c r="T880" s="25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2" t="s">
        <v>239</v>
      </c>
      <c r="AU880" s="252" t="s">
        <v>85</v>
      </c>
      <c r="AV880" s="13" t="s">
        <v>85</v>
      </c>
      <c r="AW880" s="13" t="s">
        <v>32</v>
      </c>
      <c r="AX880" s="13" t="s">
        <v>83</v>
      </c>
      <c r="AY880" s="252" t="s">
        <v>230</v>
      </c>
    </row>
    <row r="881" s="13" customFormat="1">
      <c r="A881" s="13"/>
      <c r="B881" s="241"/>
      <c r="C881" s="242"/>
      <c r="D881" s="243" t="s">
        <v>239</v>
      </c>
      <c r="E881" s="242"/>
      <c r="F881" s="245" t="s">
        <v>1568</v>
      </c>
      <c r="G881" s="242"/>
      <c r="H881" s="246">
        <v>131.553</v>
      </c>
      <c r="I881" s="247"/>
      <c r="J881" s="242"/>
      <c r="K881" s="242"/>
      <c r="L881" s="248"/>
      <c r="M881" s="249"/>
      <c r="N881" s="250"/>
      <c r="O881" s="250"/>
      <c r="P881" s="250"/>
      <c r="Q881" s="250"/>
      <c r="R881" s="250"/>
      <c r="S881" s="250"/>
      <c r="T881" s="25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52" t="s">
        <v>239</v>
      </c>
      <c r="AU881" s="252" t="s">
        <v>85</v>
      </c>
      <c r="AV881" s="13" t="s">
        <v>85</v>
      </c>
      <c r="AW881" s="13" t="s">
        <v>4</v>
      </c>
      <c r="AX881" s="13" t="s">
        <v>83</v>
      </c>
      <c r="AY881" s="252" t="s">
        <v>230</v>
      </c>
    </row>
    <row r="882" s="2" customFormat="1" ht="24.15" customHeight="1">
      <c r="A882" s="39"/>
      <c r="B882" s="40"/>
      <c r="C882" s="228" t="s">
        <v>1569</v>
      </c>
      <c r="D882" s="228" t="s">
        <v>232</v>
      </c>
      <c r="E882" s="229" t="s">
        <v>1570</v>
      </c>
      <c r="F882" s="230" t="s">
        <v>1571</v>
      </c>
      <c r="G882" s="231" t="s">
        <v>305</v>
      </c>
      <c r="H882" s="232">
        <v>91.549999999999997</v>
      </c>
      <c r="I882" s="233"/>
      <c r="J882" s="234">
        <f>ROUND(I882*H882,2)</f>
        <v>0</v>
      </c>
      <c r="K882" s="230" t="s">
        <v>236</v>
      </c>
      <c r="L882" s="45"/>
      <c r="M882" s="235" t="s">
        <v>1</v>
      </c>
      <c r="N882" s="236" t="s">
        <v>41</v>
      </c>
      <c r="O882" s="92"/>
      <c r="P882" s="237">
        <f>O882*H882</f>
        <v>0</v>
      </c>
      <c r="Q882" s="237">
        <v>0.0060000000000000001</v>
      </c>
      <c r="R882" s="237">
        <f>Q882*H882</f>
        <v>0.54930000000000001</v>
      </c>
      <c r="S882" s="237">
        <v>0</v>
      </c>
      <c r="T882" s="238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39" t="s">
        <v>318</v>
      </c>
      <c r="AT882" s="239" t="s">
        <v>232</v>
      </c>
      <c r="AU882" s="239" t="s">
        <v>85</v>
      </c>
      <c r="AY882" s="18" t="s">
        <v>230</v>
      </c>
      <c r="BE882" s="240">
        <f>IF(N882="základní",J882,0)</f>
        <v>0</v>
      </c>
      <c r="BF882" s="240">
        <f>IF(N882="snížená",J882,0)</f>
        <v>0</v>
      </c>
      <c r="BG882" s="240">
        <f>IF(N882="zákl. přenesená",J882,0)</f>
        <v>0</v>
      </c>
      <c r="BH882" s="240">
        <f>IF(N882="sníž. přenesená",J882,0)</f>
        <v>0</v>
      </c>
      <c r="BI882" s="240">
        <f>IF(N882="nulová",J882,0)</f>
        <v>0</v>
      </c>
      <c r="BJ882" s="18" t="s">
        <v>83</v>
      </c>
      <c r="BK882" s="240">
        <f>ROUND(I882*H882,2)</f>
        <v>0</v>
      </c>
      <c r="BL882" s="18" t="s">
        <v>318</v>
      </c>
      <c r="BM882" s="239" t="s">
        <v>1572</v>
      </c>
    </row>
    <row r="883" s="15" customFormat="1">
      <c r="A883" s="15"/>
      <c r="B883" s="264"/>
      <c r="C883" s="265"/>
      <c r="D883" s="243" t="s">
        <v>239</v>
      </c>
      <c r="E883" s="266" t="s">
        <v>1</v>
      </c>
      <c r="F883" s="267" t="s">
        <v>1573</v>
      </c>
      <c r="G883" s="265"/>
      <c r="H883" s="266" t="s">
        <v>1</v>
      </c>
      <c r="I883" s="268"/>
      <c r="J883" s="265"/>
      <c r="K883" s="265"/>
      <c r="L883" s="269"/>
      <c r="M883" s="270"/>
      <c r="N883" s="271"/>
      <c r="O883" s="271"/>
      <c r="P883" s="271"/>
      <c r="Q883" s="271"/>
      <c r="R883" s="271"/>
      <c r="S883" s="271"/>
      <c r="T883" s="272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73" t="s">
        <v>239</v>
      </c>
      <c r="AU883" s="273" t="s">
        <v>85</v>
      </c>
      <c r="AV883" s="15" t="s">
        <v>83</v>
      </c>
      <c r="AW883" s="15" t="s">
        <v>32</v>
      </c>
      <c r="AX883" s="15" t="s">
        <v>76</v>
      </c>
      <c r="AY883" s="273" t="s">
        <v>230</v>
      </c>
    </row>
    <row r="884" s="13" customFormat="1">
      <c r="A884" s="13"/>
      <c r="B884" s="241"/>
      <c r="C884" s="242"/>
      <c r="D884" s="243" t="s">
        <v>239</v>
      </c>
      <c r="E884" s="244" t="s">
        <v>1</v>
      </c>
      <c r="F884" s="245" t="s">
        <v>1574</v>
      </c>
      <c r="G884" s="242"/>
      <c r="H884" s="246">
        <v>22.690000000000001</v>
      </c>
      <c r="I884" s="247"/>
      <c r="J884" s="242"/>
      <c r="K884" s="242"/>
      <c r="L884" s="248"/>
      <c r="M884" s="249"/>
      <c r="N884" s="250"/>
      <c r="O884" s="250"/>
      <c r="P884" s="250"/>
      <c r="Q884" s="250"/>
      <c r="R884" s="250"/>
      <c r="S884" s="250"/>
      <c r="T884" s="251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2" t="s">
        <v>239</v>
      </c>
      <c r="AU884" s="252" t="s">
        <v>85</v>
      </c>
      <c r="AV884" s="13" t="s">
        <v>85</v>
      </c>
      <c r="AW884" s="13" t="s">
        <v>32</v>
      </c>
      <c r="AX884" s="13" t="s">
        <v>76</v>
      </c>
      <c r="AY884" s="252" t="s">
        <v>230</v>
      </c>
    </row>
    <row r="885" s="13" customFormat="1">
      <c r="A885" s="13"/>
      <c r="B885" s="241"/>
      <c r="C885" s="242"/>
      <c r="D885" s="243" t="s">
        <v>239</v>
      </c>
      <c r="E885" s="244" t="s">
        <v>1</v>
      </c>
      <c r="F885" s="245" t="s">
        <v>1575</v>
      </c>
      <c r="G885" s="242"/>
      <c r="H885" s="246">
        <v>46.380000000000003</v>
      </c>
      <c r="I885" s="247"/>
      <c r="J885" s="242"/>
      <c r="K885" s="242"/>
      <c r="L885" s="248"/>
      <c r="M885" s="249"/>
      <c r="N885" s="250"/>
      <c r="O885" s="250"/>
      <c r="P885" s="250"/>
      <c r="Q885" s="250"/>
      <c r="R885" s="250"/>
      <c r="S885" s="250"/>
      <c r="T885" s="25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52" t="s">
        <v>239</v>
      </c>
      <c r="AU885" s="252" t="s">
        <v>85</v>
      </c>
      <c r="AV885" s="13" t="s">
        <v>85</v>
      </c>
      <c r="AW885" s="13" t="s">
        <v>32</v>
      </c>
      <c r="AX885" s="13" t="s">
        <v>76</v>
      </c>
      <c r="AY885" s="252" t="s">
        <v>230</v>
      </c>
    </row>
    <row r="886" s="13" customFormat="1">
      <c r="A886" s="13"/>
      <c r="B886" s="241"/>
      <c r="C886" s="242"/>
      <c r="D886" s="243" t="s">
        <v>239</v>
      </c>
      <c r="E886" s="244" t="s">
        <v>1</v>
      </c>
      <c r="F886" s="245" t="s">
        <v>1576</v>
      </c>
      <c r="G886" s="242"/>
      <c r="H886" s="246">
        <v>2.52</v>
      </c>
      <c r="I886" s="247"/>
      <c r="J886" s="242"/>
      <c r="K886" s="242"/>
      <c r="L886" s="248"/>
      <c r="M886" s="249"/>
      <c r="N886" s="250"/>
      <c r="O886" s="250"/>
      <c r="P886" s="250"/>
      <c r="Q886" s="250"/>
      <c r="R886" s="250"/>
      <c r="S886" s="250"/>
      <c r="T886" s="251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52" t="s">
        <v>239</v>
      </c>
      <c r="AU886" s="252" t="s">
        <v>85</v>
      </c>
      <c r="AV886" s="13" t="s">
        <v>85</v>
      </c>
      <c r="AW886" s="13" t="s">
        <v>32</v>
      </c>
      <c r="AX886" s="13" t="s">
        <v>76</v>
      </c>
      <c r="AY886" s="252" t="s">
        <v>230</v>
      </c>
    </row>
    <row r="887" s="13" customFormat="1">
      <c r="A887" s="13"/>
      <c r="B887" s="241"/>
      <c r="C887" s="242"/>
      <c r="D887" s="243" t="s">
        <v>239</v>
      </c>
      <c r="E887" s="244" t="s">
        <v>1</v>
      </c>
      <c r="F887" s="245" t="s">
        <v>1577</v>
      </c>
      <c r="G887" s="242"/>
      <c r="H887" s="246">
        <v>19.960000000000001</v>
      </c>
      <c r="I887" s="247"/>
      <c r="J887" s="242"/>
      <c r="K887" s="242"/>
      <c r="L887" s="248"/>
      <c r="M887" s="249"/>
      <c r="N887" s="250"/>
      <c r="O887" s="250"/>
      <c r="P887" s="250"/>
      <c r="Q887" s="250"/>
      <c r="R887" s="250"/>
      <c r="S887" s="250"/>
      <c r="T887" s="25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52" t="s">
        <v>239</v>
      </c>
      <c r="AU887" s="252" t="s">
        <v>85</v>
      </c>
      <c r="AV887" s="13" t="s">
        <v>85</v>
      </c>
      <c r="AW887" s="13" t="s">
        <v>32</v>
      </c>
      <c r="AX887" s="13" t="s">
        <v>76</v>
      </c>
      <c r="AY887" s="252" t="s">
        <v>230</v>
      </c>
    </row>
    <row r="888" s="16" customFormat="1">
      <c r="A888" s="16"/>
      <c r="B888" s="274"/>
      <c r="C888" s="275"/>
      <c r="D888" s="243" t="s">
        <v>239</v>
      </c>
      <c r="E888" s="276" t="s">
        <v>165</v>
      </c>
      <c r="F888" s="277" t="s">
        <v>494</v>
      </c>
      <c r="G888" s="275"/>
      <c r="H888" s="278">
        <v>91.549999999999997</v>
      </c>
      <c r="I888" s="279"/>
      <c r="J888" s="275"/>
      <c r="K888" s="275"/>
      <c r="L888" s="280"/>
      <c r="M888" s="281"/>
      <c r="N888" s="282"/>
      <c r="O888" s="282"/>
      <c r="P888" s="282"/>
      <c r="Q888" s="282"/>
      <c r="R888" s="282"/>
      <c r="S888" s="282"/>
      <c r="T888" s="283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T888" s="284" t="s">
        <v>239</v>
      </c>
      <c r="AU888" s="284" t="s">
        <v>85</v>
      </c>
      <c r="AV888" s="16" t="s">
        <v>249</v>
      </c>
      <c r="AW888" s="16" t="s">
        <v>32</v>
      </c>
      <c r="AX888" s="16" t="s">
        <v>83</v>
      </c>
      <c r="AY888" s="284" t="s">
        <v>230</v>
      </c>
    </row>
    <row r="889" s="2" customFormat="1" ht="24.15" customHeight="1">
      <c r="A889" s="39"/>
      <c r="B889" s="40"/>
      <c r="C889" s="285" t="s">
        <v>1578</v>
      </c>
      <c r="D889" s="285" t="s">
        <v>714</v>
      </c>
      <c r="E889" s="286" t="s">
        <v>1579</v>
      </c>
      <c r="F889" s="287" t="s">
        <v>1580</v>
      </c>
      <c r="G889" s="288" t="s">
        <v>305</v>
      </c>
      <c r="H889" s="289">
        <v>96.128</v>
      </c>
      <c r="I889" s="290"/>
      <c r="J889" s="291">
        <f>ROUND(I889*H889,2)</f>
        <v>0</v>
      </c>
      <c r="K889" s="287" t="s">
        <v>236</v>
      </c>
      <c r="L889" s="292"/>
      <c r="M889" s="293" t="s">
        <v>1</v>
      </c>
      <c r="N889" s="294" t="s">
        <v>41</v>
      </c>
      <c r="O889" s="92"/>
      <c r="P889" s="237">
        <f>O889*H889</f>
        <v>0</v>
      </c>
      <c r="Q889" s="237">
        <v>0.0055999999999999999</v>
      </c>
      <c r="R889" s="237">
        <f>Q889*H889</f>
        <v>0.53831680000000004</v>
      </c>
      <c r="S889" s="237">
        <v>0</v>
      </c>
      <c r="T889" s="238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39" t="s">
        <v>414</v>
      </c>
      <c r="AT889" s="239" t="s">
        <v>714</v>
      </c>
      <c r="AU889" s="239" t="s">
        <v>85</v>
      </c>
      <c r="AY889" s="18" t="s">
        <v>230</v>
      </c>
      <c r="BE889" s="240">
        <f>IF(N889="základní",J889,0)</f>
        <v>0</v>
      </c>
      <c r="BF889" s="240">
        <f>IF(N889="snížená",J889,0)</f>
        <v>0</v>
      </c>
      <c r="BG889" s="240">
        <f>IF(N889="zákl. přenesená",J889,0)</f>
        <v>0</v>
      </c>
      <c r="BH889" s="240">
        <f>IF(N889="sníž. přenesená",J889,0)</f>
        <v>0</v>
      </c>
      <c r="BI889" s="240">
        <f>IF(N889="nulová",J889,0)</f>
        <v>0</v>
      </c>
      <c r="BJ889" s="18" t="s">
        <v>83</v>
      </c>
      <c r="BK889" s="240">
        <f>ROUND(I889*H889,2)</f>
        <v>0</v>
      </c>
      <c r="BL889" s="18" t="s">
        <v>318</v>
      </c>
      <c r="BM889" s="239" t="s">
        <v>1581</v>
      </c>
    </row>
    <row r="890" s="13" customFormat="1">
      <c r="A890" s="13"/>
      <c r="B890" s="241"/>
      <c r="C890" s="242"/>
      <c r="D890" s="243" t="s">
        <v>239</v>
      </c>
      <c r="E890" s="244" t="s">
        <v>1</v>
      </c>
      <c r="F890" s="245" t="s">
        <v>1582</v>
      </c>
      <c r="G890" s="242"/>
      <c r="H890" s="246">
        <v>91.549999999999997</v>
      </c>
      <c r="I890" s="247"/>
      <c r="J890" s="242"/>
      <c r="K890" s="242"/>
      <c r="L890" s="248"/>
      <c r="M890" s="249"/>
      <c r="N890" s="250"/>
      <c r="O890" s="250"/>
      <c r="P890" s="250"/>
      <c r="Q890" s="250"/>
      <c r="R890" s="250"/>
      <c r="S890" s="250"/>
      <c r="T890" s="251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2" t="s">
        <v>239</v>
      </c>
      <c r="AU890" s="252" t="s">
        <v>85</v>
      </c>
      <c r="AV890" s="13" t="s">
        <v>85</v>
      </c>
      <c r="AW890" s="13" t="s">
        <v>32</v>
      </c>
      <c r="AX890" s="13" t="s">
        <v>83</v>
      </c>
      <c r="AY890" s="252" t="s">
        <v>230</v>
      </c>
    </row>
    <row r="891" s="13" customFormat="1">
      <c r="A891" s="13"/>
      <c r="B891" s="241"/>
      <c r="C891" s="242"/>
      <c r="D891" s="243" t="s">
        <v>239</v>
      </c>
      <c r="E891" s="242"/>
      <c r="F891" s="245" t="s">
        <v>1583</v>
      </c>
      <c r="G891" s="242"/>
      <c r="H891" s="246">
        <v>96.128</v>
      </c>
      <c r="I891" s="247"/>
      <c r="J891" s="242"/>
      <c r="K891" s="242"/>
      <c r="L891" s="248"/>
      <c r="M891" s="249"/>
      <c r="N891" s="250"/>
      <c r="O891" s="250"/>
      <c r="P891" s="250"/>
      <c r="Q891" s="250"/>
      <c r="R891" s="250"/>
      <c r="S891" s="250"/>
      <c r="T891" s="25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52" t="s">
        <v>239</v>
      </c>
      <c r="AU891" s="252" t="s">
        <v>85</v>
      </c>
      <c r="AV891" s="13" t="s">
        <v>85</v>
      </c>
      <c r="AW891" s="13" t="s">
        <v>4</v>
      </c>
      <c r="AX891" s="13" t="s">
        <v>83</v>
      </c>
      <c r="AY891" s="252" t="s">
        <v>230</v>
      </c>
    </row>
    <row r="892" s="2" customFormat="1" ht="37.8" customHeight="1">
      <c r="A892" s="39"/>
      <c r="B892" s="40"/>
      <c r="C892" s="228" t="s">
        <v>1584</v>
      </c>
      <c r="D892" s="228" t="s">
        <v>232</v>
      </c>
      <c r="E892" s="229" t="s">
        <v>1585</v>
      </c>
      <c r="F892" s="230" t="s">
        <v>1586</v>
      </c>
      <c r="G892" s="231" t="s">
        <v>305</v>
      </c>
      <c r="H892" s="232">
        <v>42</v>
      </c>
      <c r="I892" s="233"/>
      <c r="J892" s="234">
        <f>ROUND(I892*H892,2)</f>
        <v>0</v>
      </c>
      <c r="K892" s="230" t="s">
        <v>236</v>
      </c>
      <c r="L892" s="45"/>
      <c r="M892" s="235" t="s">
        <v>1</v>
      </c>
      <c r="N892" s="236" t="s">
        <v>41</v>
      </c>
      <c r="O892" s="92"/>
      <c r="P892" s="237">
        <f>O892*H892</f>
        <v>0</v>
      </c>
      <c r="Q892" s="237">
        <v>0.00012</v>
      </c>
      <c r="R892" s="237">
        <f>Q892*H892</f>
        <v>0.0050400000000000002</v>
      </c>
      <c r="S892" s="237">
        <v>0</v>
      </c>
      <c r="T892" s="238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39" t="s">
        <v>318</v>
      </c>
      <c r="AT892" s="239" t="s">
        <v>232</v>
      </c>
      <c r="AU892" s="239" t="s">
        <v>85</v>
      </c>
      <c r="AY892" s="18" t="s">
        <v>230</v>
      </c>
      <c r="BE892" s="240">
        <f>IF(N892="základní",J892,0)</f>
        <v>0</v>
      </c>
      <c r="BF892" s="240">
        <f>IF(N892="snížená",J892,0)</f>
        <v>0</v>
      </c>
      <c r="BG892" s="240">
        <f>IF(N892="zákl. přenesená",J892,0)</f>
        <v>0</v>
      </c>
      <c r="BH892" s="240">
        <f>IF(N892="sníž. přenesená",J892,0)</f>
        <v>0</v>
      </c>
      <c r="BI892" s="240">
        <f>IF(N892="nulová",J892,0)</f>
        <v>0</v>
      </c>
      <c r="BJ892" s="18" t="s">
        <v>83</v>
      </c>
      <c r="BK892" s="240">
        <f>ROUND(I892*H892,2)</f>
        <v>0</v>
      </c>
      <c r="BL892" s="18" t="s">
        <v>318</v>
      </c>
      <c r="BM892" s="239" t="s">
        <v>1587</v>
      </c>
    </row>
    <row r="893" s="13" customFormat="1">
      <c r="A893" s="13"/>
      <c r="B893" s="241"/>
      <c r="C893" s="242"/>
      <c r="D893" s="243" t="s">
        <v>239</v>
      </c>
      <c r="E893" s="244" t="s">
        <v>1</v>
      </c>
      <c r="F893" s="245" t="s">
        <v>1588</v>
      </c>
      <c r="G893" s="242"/>
      <c r="H893" s="246">
        <v>42</v>
      </c>
      <c r="I893" s="247"/>
      <c r="J893" s="242"/>
      <c r="K893" s="242"/>
      <c r="L893" s="248"/>
      <c r="M893" s="249"/>
      <c r="N893" s="250"/>
      <c r="O893" s="250"/>
      <c r="P893" s="250"/>
      <c r="Q893" s="250"/>
      <c r="R893" s="250"/>
      <c r="S893" s="250"/>
      <c r="T893" s="25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52" t="s">
        <v>239</v>
      </c>
      <c r="AU893" s="252" t="s">
        <v>85</v>
      </c>
      <c r="AV893" s="13" t="s">
        <v>85</v>
      </c>
      <c r="AW893" s="13" t="s">
        <v>32</v>
      </c>
      <c r="AX893" s="13" t="s">
        <v>83</v>
      </c>
      <c r="AY893" s="252" t="s">
        <v>230</v>
      </c>
    </row>
    <row r="894" s="2" customFormat="1" ht="16.5" customHeight="1">
      <c r="A894" s="39"/>
      <c r="B894" s="40"/>
      <c r="C894" s="285" t="s">
        <v>1589</v>
      </c>
      <c r="D894" s="285" t="s">
        <v>714</v>
      </c>
      <c r="E894" s="286" t="s">
        <v>832</v>
      </c>
      <c r="F894" s="287" t="s">
        <v>833</v>
      </c>
      <c r="G894" s="288" t="s">
        <v>235</v>
      </c>
      <c r="H894" s="289">
        <v>2.9399999999999999</v>
      </c>
      <c r="I894" s="290"/>
      <c r="J894" s="291">
        <f>ROUND(I894*H894,2)</f>
        <v>0</v>
      </c>
      <c r="K894" s="287" t="s">
        <v>236</v>
      </c>
      <c r="L894" s="292"/>
      <c r="M894" s="293" t="s">
        <v>1</v>
      </c>
      <c r="N894" s="294" t="s">
        <v>41</v>
      </c>
      <c r="O894" s="92"/>
      <c r="P894" s="237">
        <f>O894*H894</f>
        <v>0</v>
      </c>
      <c r="Q894" s="237">
        <v>0.029999999999999999</v>
      </c>
      <c r="R894" s="237">
        <f>Q894*H894</f>
        <v>0.088200000000000001</v>
      </c>
      <c r="S894" s="237">
        <v>0</v>
      </c>
      <c r="T894" s="238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39" t="s">
        <v>414</v>
      </c>
      <c r="AT894" s="239" t="s">
        <v>714</v>
      </c>
      <c r="AU894" s="239" t="s">
        <v>85</v>
      </c>
      <c r="AY894" s="18" t="s">
        <v>230</v>
      </c>
      <c r="BE894" s="240">
        <f>IF(N894="základní",J894,0)</f>
        <v>0</v>
      </c>
      <c r="BF894" s="240">
        <f>IF(N894="snížená",J894,0)</f>
        <v>0</v>
      </c>
      <c r="BG894" s="240">
        <f>IF(N894="zákl. přenesená",J894,0)</f>
        <v>0</v>
      </c>
      <c r="BH894" s="240">
        <f>IF(N894="sníž. přenesená",J894,0)</f>
        <v>0</v>
      </c>
      <c r="BI894" s="240">
        <f>IF(N894="nulová",J894,0)</f>
        <v>0</v>
      </c>
      <c r="BJ894" s="18" t="s">
        <v>83</v>
      </c>
      <c r="BK894" s="240">
        <f>ROUND(I894*H894,2)</f>
        <v>0</v>
      </c>
      <c r="BL894" s="18" t="s">
        <v>318</v>
      </c>
      <c r="BM894" s="239" t="s">
        <v>1590</v>
      </c>
    </row>
    <row r="895" s="13" customFormat="1">
      <c r="A895" s="13"/>
      <c r="B895" s="241"/>
      <c r="C895" s="242"/>
      <c r="D895" s="243" t="s">
        <v>239</v>
      </c>
      <c r="E895" s="244" t="s">
        <v>1</v>
      </c>
      <c r="F895" s="245" t="s">
        <v>1591</v>
      </c>
      <c r="G895" s="242"/>
      <c r="H895" s="246">
        <v>2.9399999999999999</v>
      </c>
      <c r="I895" s="247"/>
      <c r="J895" s="242"/>
      <c r="K895" s="242"/>
      <c r="L895" s="248"/>
      <c r="M895" s="249"/>
      <c r="N895" s="250"/>
      <c r="O895" s="250"/>
      <c r="P895" s="250"/>
      <c r="Q895" s="250"/>
      <c r="R895" s="250"/>
      <c r="S895" s="250"/>
      <c r="T895" s="251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52" t="s">
        <v>239</v>
      </c>
      <c r="AU895" s="252" t="s">
        <v>85</v>
      </c>
      <c r="AV895" s="13" t="s">
        <v>85</v>
      </c>
      <c r="AW895" s="13" t="s">
        <v>32</v>
      </c>
      <c r="AX895" s="13" t="s">
        <v>83</v>
      </c>
      <c r="AY895" s="252" t="s">
        <v>230</v>
      </c>
    </row>
    <row r="896" s="2" customFormat="1" ht="24.15" customHeight="1">
      <c r="A896" s="39"/>
      <c r="B896" s="40"/>
      <c r="C896" s="228" t="s">
        <v>1592</v>
      </c>
      <c r="D896" s="228" t="s">
        <v>232</v>
      </c>
      <c r="E896" s="229" t="s">
        <v>1593</v>
      </c>
      <c r="F896" s="230" t="s">
        <v>1594</v>
      </c>
      <c r="G896" s="231" t="s">
        <v>305</v>
      </c>
      <c r="H896" s="232">
        <v>252.98400000000001</v>
      </c>
      <c r="I896" s="233"/>
      <c r="J896" s="234">
        <f>ROUND(I896*H896,2)</f>
        <v>0</v>
      </c>
      <c r="K896" s="230" t="s">
        <v>236</v>
      </c>
      <c r="L896" s="45"/>
      <c r="M896" s="235" t="s">
        <v>1</v>
      </c>
      <c r="N896" s="236" t="s">
        <v>41</v>
      </c>
      <c r="O896" s="92"/>
      <c r="P896" s="237">
        <f>O896*H896</f>
        <v>0</v>
      </c>
      <c r="Q896" s="237">
        <v>0</v>
      </c>
      <c r="R896" s="237">
        <f>Q896*H896</f>
        <v>0</v>
      </c>
      <c r="S896" s="237">
        <v>0</v>
      </c>
      <c r="T896" s="238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9" t="s">
        <v>318</v>
      </c>
      <c r="AT896" s="239" t="s">
        <v>232</v>
      </c>
      <c r="AU896" s="239" t="s">
        <v>85</v>
      </c>
      <c r="AY896" s="18" t="s">
        <v>230</v>
      </c>
      <c r="BE896" s="240">
        <f>IF(N896="základní",J896,0)</f>
        <v>0</v>
      </c>
      <c r="BF896" s="240">
        <f>IF(N896="snížená",J896,0)</f>
        <v>0</v>
      </c>
      <c r="BG896" s="240">
        <f>IF(N896="zákl. přenesená",J896,0)</f>
        <v>0</v>
      </c>
      <c r="BH896" s="240">
        <f>IF(N896="sníž. přenesená",J896,0)</f>
        <v>0</v>
      </c>
      <c r="BI896" s="240">
        <f>IF(N896="nulová",J896,0)</f>
        <v>0</v>
      </c>
      <c r="BJ896" s="18" t="s">
        <v>83</v>
      </c>
      <c r="BK896" s="240">
        <f>ROUND(I896*H896,2)</f>
        <v>0</v>
      </c>
      <c r="BL896" s="18" t="s">
        <v>318</v>
      </c>
      <c r="BM896" s="239" t="s">
        <v>1595</v>
      </c>
    </row>
    <row r="897" s="13" customFormat="1">
      <c r="A897" s="13"/>
      <c r="B897" s="241"/>
      <c r="C897" s="242"/>
      <c r="D897" s="243" t="s">
        <v>239</v>
      </c>
      <c r="E897" s="244" t="s">
        <v>1</v>
      </c>
      <c r="F897" s="245" t="s">
        <v>1596</v>
      </c>
      <c r="G897" s="242"/>
      <c r="H897" s="246">
        <v>252.98400000000001</v>
      </c>
      <c r="I897" s="247"/>
      <c r="J897" s="242"/>
      <c r="K897" s="242"/>
      <c r="L897" s="248"/>
      <c r="M897" s="249"/>
      <c r="N897" s="250"/>
      <c r="O897" s="250"/>
      <c r="P897" s="250"/>
      <c r="Q897" s="250"/>
      <c r="R897" s="250"/>
      <c r="S897" s="250"/>
      <c r="T897" s="25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52" t="s">
        <v>239</v>
      </c>
      <c r="AU897" s="252" t="s">
        <v>85</v>
      </c>
      <c r="AV897" s="13" t="s">
        <v>85</v>
      </c>
      <c r="AW897" s="13" t="s">
        <v>32</v>
      </c>
      <c r="AX897" s="13" t="s">
        <v>83</v>
      </c>
      <c r="AY897" s="252" t="s">
        <v>230</v>
      </c>
    </row>
    <row r="898" s="2" customFormat="1" ht="24.15" customHeight="1">
      <c r="A898" s="39"/>
      <c r="B898" s="40"/>
      <c r="C898" s="285" t="s">
        <v>1597</v>
      </c>
      <c r="D898" s="285" t="s">
        <v>714</v>
      </c>
      <c r="E898" s="286" t="s">
        <v>1524</v>
      </c>
      <c r="F898" s="287" t="s">
        <v>1525</v>
      </c>
      <c r="G898" s="288" t="s">
        <v>305</v>
      </c>
      <c r="H898" s="289">
        <v>265.63299999999998</v>
      </c>
      <c r="I898" s="290"/>
      <c r="J898" s="291">
        <f>ROUND(I898*H898,2)</f>
        <v>0</v>
      </c>
      <c r="K898" s="287" t="s">
        <v>236</v>
      </c>
      <c r="L898" s="292"/>
      <c r="M898" s="293" t="s">
        <v>1</v>
      </c>
      <c r="N898" s="294" t="s">
        <v>41</v>
      </c>
      <c r="O898" s="92"/>
      <c r="P898" s="237">
        <f>O898*H898</f>
        <v>0</v>
      </c>
      <c r="Q898" s="237">
        <v>0.0054000000000000003</v>
      </c>
      <c r="R898" s="237">
        <f>Q898*H898</f>
        <v>1.4344181999999999</v>
      </c>
      <c r="S898" s="237">
        <v>0</v>
      </c>
      <c r="T898" s="238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39" t="s">
        <v>414</v>
      </c>
      <c r="AT898" s="239" t="s">
        <v>714</v>
      </c>
      <c r="AU898" s="239" t="s">
        <v>85</v>
      </c>
      <c r="AY898" s="18" t="s">
        <v>230</v>
      </c>
      <c r="BE898" s="240">
        <f>IF(N898="základní",J898,0)</f>
        <v>0</v>
      </c>
      <c r="BF898" s="240">
        <f>IF(N898="snížená",J898,0)</f>
        <v>0</v>
      </c>
      <c r="BG898" s="240">
        <f>IF(N898="zákl. přenesená",J898,0)</f>
        <v>0</v>
      </c>
      <c r="BH898" s="240">
        <f>IF(N898="sníž. přenesená",J898,0)</f>
        <v>0</v>
      </c>
      <c r="BI898" s="240">
        <f>IF(N898="nulová",J898,0)</f>
        <v>0</v>
      </c>
      <c r="BJ898" s="18" t="s">
        <v>83</v>
      </c>
      <c r="BK898" s="240">
        <f>ROUND(I898*H898,2)</f>
        <v>0</v>
      </c>
      <c r="BL898" s="18" t="s">
        <v>318</v>
      </c>
      <c r="BM898" s="239" t="s">
        <v>1598</v>
      </c>
    </row>
    <row r="899" s="13" customFormat="1">
      <c r="A899" s="13"/>
      <c r="B899" s="241"/>
      <c r="C899" s="242"/>
      <c r="D899" s="243" t="s">
        <v>239</v>
      </c>
      <c r="E899" s="242"/>
      <c r="F899" s="245" t="s">
        <v>1599</v>
      </c>
      <c r="G899" s="242"/>
      <c r="H899" s="246">
        <v>265.63299999999998</v>
      </c>
      <c r="I899" s="247"/>
      <c r="J899" s="242"/>
      <c r="K899" s="242"/>
      <c r="L899" s="248"/>
      <c r="M899" s="249"/>
      <c r="N899" s="250"/>
      <c r="O899" s="250"/>
      <c r="P899" s="250"/>
      <c r="Q899" s="250"/>
      <c r="R899" s="250"/>
      <c r="S899" s="250"/>
      <c r="T899" s="251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2" t="s">
        <v>239</v>
      </c>
      <c r="AU899" s="252" t="s">
        <v>85</v>
      </c>
      <c r="AV899" s="13" t="s">
        <v>85</v>
      </c>
      <c r="AW899" s="13" t="s">
        <v>4</v>
      </c>
      <c r="AX899" s="13" t="s">
        <v>83</v>
      </c>
      <c r="AY899" s="252" t="s">
        <v>230</v>
      </c>
    </row>
    <row r="900" s="2" customFormat="1" ht="24.15" customHeight="1">
      <c r="A900" s="39"/>
      <c r="B900" s="40"/>
      <c r="C900" s="228" t="s">
        <v>1600</v>
      </c>
      <c r="D900" s="228" t="s">
        <v>232</v>
      </c>
      <c r="E900" s="229" t="s">
        <v>1601</v>
      </c>
      <c r="F900" s="230" t="s">
        <v>1602</v>
      </c>
      <c r="G900" s="231" t="s">
        <v>1503</v>
      </c>
      <c r="H900" s="295"/>
      <c r="I900" s="233"/>
      <c r="J900" s="234">
        <f>ROUND(I900*H900,2)</f>
        <v>0</v>
      </c>
      <c r="K900" s="230" t="s">
        <v>236</v>
      </c>
      <c r="L900" s="45"/>
      <c r="M900" s="235" t="s">
        <v>1</v>
      </c>
      <c r="N900" s="236" t="s">
        <v>41</v>
      </c>
      <c r="O900" s="92"/>
      <c r="P900" s="237">
        <f>O900*H900</f>
        <v>0</v>
      </c>
      <c r="Q900" s="237">
        <v>0</v>
      </c>
      <c r="R900" s="237">
        <f>Q900*H900</f>
        <v>0</v>
      </c>
      <c r="S900" s="237">
        <v>0</v>
      </c>
      <c r="T900" s="238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39" t="s">
        <v>318</v>
      </c>
      <c r="AT900" s="239" t="s">
        <v>232</v>
      </c>
      <c r="AU900" s="239" t="s">
        <v>85</v>
      </c>
      <c r="AY900" s="18" t="s">
        <v>230</v>
      </c>
      <c r="BE900" s="240">
        <f>IF(N900="základní",J900,0)</f>
        <v>0</v>
      </c>
      <c r="BF900" s="240">
        <f>IF(N900="snížená",J900,0)</f>
        <v>0</v>
      </c>
      <c r="BG900" s="240">
        <f>IF(N900="zákl. přenesená",J900,0)</f>
        <v>0</v>
      </c>
      <c r="BH900" s="240">
        <f>IF(N900="sníž. přenesená",J900,0)</f>
        <v>0</v>
      </c>
      <c r="BI900" s="240">
        <f>IF(N900="nulová",J900,0)</f>
        <v>0</v>
      </c>
      <c r="BJ900" s="18" t="s">
        <v>83</v>
      </c>
      <c r="BK900" s="240">
        <f>ROUND(I900*H900,2)</f>
        <v>0</v>
      </c>
      <c r="BL900" s="18" t="s">
        <v>318</v>
      </c>
      <c r="BM900" s="239" t="s">
        <v>1603</v>
      </c>
    </row>
    <row r="901" s="12" customFormat="1" ht="22.8" customHeight="1">
      <c r="A901" s="12"/>
      <c r="B901" s="212"/>
      <c r="C901" s="213"/>
      <c r="D901" s="214" t="s">
        <v>75</v>
      </c>
      <c r="E901" s="226" t="s">
        <v>1604</v>
      </c>
      <c r="F901" s="226" t="s">
        <v>1605</v>
      </c>
      <c r="G901" s="213"/>
      <c r="H901" s="213"/>
      <c r="I901" s="216"/>
      <c r="J901" s="227">
        <f>BK901</f>
        <v>0</v>
      </c>
      <c r="K901" s="213"/>
      <c r="L901" s="218"/>
      <c r="M901" s="219"/>
      <c r="N901" s="220"/>
      <c r="O901" s="220"/>
      <c r="P901" s="221">
        <f>SUM(P902:P941)</f>
        <v>0</v>
      </c>
      <c r="Q901" s="220"/>
      <c r="R901" s="221">
        <f>SUM(R902:R941)</f>
        <v>9.6549906199999995</v>
      </c>
      <c r="S901" s="220"/>
      <c r="T901" s="222">
        <f>SUM(T902:T941)</f>
        <v>34.114671999999999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223" t="s">
        <v>85</v>
      </c>
      <c r="AT901" s="224" t="s">
        <v>75</v>
      </c>
      <c r="AU901" s="224" t="s">
        <v>83</v>
      </c>
      <c r="AY901" s="223" t="s">
        <v>230</v>
      </c>
      <c r="BK901" s="225">
        <f>SUM(BK902:BK941)</f>
        <v>0</v>
      </c>
    </row>
    <row r="902" s="2" customFormat="1" ht="24.15" customHeight="1">
      <c r="A902" s="39"/>
      <c r="B902" s="40"/>
      <c r="C902" s="228" t="s">
        <v>1606</v>
      </c>
      <c r="D902" s="228" t="s">
        <v>232</v>
      </c>
      <c r="E902" s="229" t="s">
        <v>1607</v>
      </c>
      <c r="F902" s="230" t="s">
        <v>1608</v>
      </c>
      <c r="G902" s="231" t="s">
        <v>340</v>
      </c>
      <c r="H902" s="232">
        <v>23.600000000000001</v>
      </c>
      <c r="I902" s="233"/>
      <c r="J902" s="234">
        <f>ROUND(I902*H902,2)</f>
        <v>0</v>
      </c>
      <c r="K902" s="230" t="s">
        <v>236</v>
      </c>
      <c r="L902" s="45"/>
      <c r="M902" s="235" t="s">
        <v>1</v>
      </c>
      <c r="N902" s="236" t="s">
        <v>41</v>
      </c>
      <c r="O902" s="92"/>
      <c r="P902" s="237">
        <f>O902*H902</f>
        <v>0</v>
      </c>
      <c r="Q902" s="237">
        <v>0</v>
      </c>
      <c r="R902" s="237">
        <f>Q902*H902</f>
        <v>0</v>
      </c>
      <c r="S902" s="237">
        <v>0.01584</v>
      </c>
      <c r="T902" s="238">
        <f>S902*H902</f>
        <v>0.37382400000000005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239" t="s">
        <v>318</v>
      </c>
      <c r="AT902" s="239" t="s">
        <v>232</v>
      </c>
      <c r="AU902" s="239" t="s">
        <v>85</v>
      </c>
      <c r="AY902" s="18" t="s">
        <v>230</v>
      </c>
      <c r="BE902" s="240">
        <f>IF(N902="základní",J902,0)</f>
        <v>0</v>
      </c>
      <c r="BF902" s="240">
        <f>IF(N902="snížená",J902,0)</f>
        <v>0</v>
      </c>
      <c r="BG902" s="240">
        <f>IF(N902="zákl. přenesená",J902,0)</f>
        <v>0</v>
      </c>
      <c r="BH902" s="240">
        <f>IF(N902="sníž. přenesená",J902,0)</f>
        <v>0</v>
      </c>
      <c r="BI902" s="240">
        <f>IF(N902="nulová",J902,0)</f>
        <v>0</v>
      </c>
      <c r="BJ902" s="18" t="s">
        <v>83</v>
      </c>
      <c r="BK902" s="240">
        <f>ROUND(I902*H902,2)</f>
        <v>0</v>
      </c>
      <c r="BL902" s="18" t="s">
        <v>318</v>
      </c>
      <c r="BM902" s="239" t="s">
        <v>1609</v>
      </c>
    </row>
    <row r="903" s="13" customFormat="1">
      <c r="A903" s="13"/>
      <c r="B903" s="241"/>
      <c r="C903" s="242"/>
      <c r="D903" s="243" t="s">
        <v>239</v>
      </c>
      <c r="E903" s="244" t="s">
        <v>1</v>
      </c>
      <c r="F903" s="245" t="s">
        <v>1610</v>
      </c>
      <c r="G903" s="242"/>
      <c r="H903" s="246">
        <v>23.600000000000001</v>
      </c>
      <c r="I903" s="247"/>
      <c r="J903" s="242"/>
      <c r="K903" s="242"/>
      <c r="L903" s="248"/>
      <c r="M903" s="249"/>
      <c r="N903" s="250"/>
      <c r="O903" s="250"/>
      <c r="P903" s="250"/>
      <c r="Q903" s="250"/>
      <c r="R903" s="250"/>
      <c r="S903" s="250"/>
      <c r="T903" s="251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52" t="s">
        <v>239</v>
      </c>
      <c r="AU903" s="252" t="s">
        <v>85</v>
      </c>
      <c r="AV903" s="13" t="s">
        <v>85</v>
      </c>
      <c r="AW903" s="13" t="s">
        <v>32</v>
      </c>
      <c r="AX903" s="13" t="s">
        <v>83</v>
      </c>
      <c r="AY903" s="252" t="s">
        <v>230</v>
      </c>
    </row>
    <row r="904" s="2" customFormat="1" ht="24.15" customHeight="1">
      <c r="A904" s="39"/>
      <c r="B904" s="40"/>
      <c r="C904" s="228" t="s">
        <v>1611</v>
      </c>
      <c r="D904" s="228" t="s">
        <v>232</v>
      </c>
      <c r="E904" s="229" t="s">
        <v>1612</v>
      </c>
      <c r="F904" s="230" t="s">
        <v>1613</v>
      </c>
      <c r="G904" s="231" t="s">
        <v>340</v>
      </c>
      <c r="H904" s="232">
        <v>652</v>
      </c>
      <c r="I904" s="233"/>
      <c r="J904" s="234">
        <f>ROUND(I904*H904,2)</f>
        <v>0</v>
      </c>
      <c r="K904" s="230" t="s">
        <v>236</v>
      </c>
      <c r="L904" s="45"/>
      <c r="M904" s="235" t="s">
        <v>1</v>
      </c>
      <c r="N904" s="236" t="s">
        <v>41</v>
      </c>
      <c r="O904" s="92"/>
      <c r="P904" s="237">
        <f>O904*H904</f>
        <v>0</v>
      </c>
      <c r="Q904" s="237">
        <v>0.0073200000000000001</v>
      </c>
      <c r="R904" s="237">
        <f>Q904*H904</f>
        <v>4.77264</v>
      </c>
      <c r="S904" s="237">
        <v>0</v>
      </c>
      <c r="T904" s="238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39" t="s">
        <v>318</v>
      </c>
      <c r="AT904" s="239" t="s">
        <v>232</v>
      </c>
      <c r="AU904" s="239" t="s">
        <v>85</v>
      </c>
      <c r="AY904" s="18" t="s">
        <v>230</v>
      </c>
      <c r="BE904" s="240">
        <f>IF(N904="základní",J904,0)</f>
        <v>0</v>
      </c>
      <c r="BF904" s="240">
        <f>IF(N904="snížená",J904,0)</f>
        <v>0</v>
      </c>
      <c r="BG904" s="240">
        <f>IF(N904="zákl. přenesená",J904,0)</f>
        <v>0</v>
      </c>
      <c r="BH904" s="240">
        <f>IF(N904="sníž. přenesená",J904,0)</f>
        <v>0</v>
      </c>
      <c r="BI904" s="240">
        <f>IF(N904="nulová",J904,0)</f>
        <v>0</v>
      </c>
      <c r="BJ904" s="18" t="s">
        <v>83</v>
      </c>
      <c r="BK904" s="240">
        <f>ROUND(I904*H904,2)</f>
        <v>0</v>
      </c>
      <c r="BL904" s="18" t="s">
        <v>318</v>
      </c>
      <c r="BM904" s="239" t="s">
        <v>1614</v>
      </c>
    </row>
    <row r="905" s="13" customFormat="1">
      <c r="A905" s="13"/>
      <c r="B905" s="241"/>
      <c r="C905" s="242"/>
      <c r="D905" s="243" t="s">
        <v>239</v>
      </c>
      <c r="E905" s="244" t="s">
        <v>1</v>
      </c>
      <c r="F905" s="245" t="s">
        <v>1615</v>
      </c>
      <c r="G905" s="242"/>
      <c r="H905" s="246">
        <v>652</v>
      </c>
      <c r="I905" s="247"/>
      <c r="J905" s="242"/>
      <c r="K905" s="242"/>
      <c r="L905" s="248"/>
      <c r="M905" s="249"/>
      <c r="N905" s="250"/>
      <c r="O905" s="250"/>
      <c r="P905" s="250"/>
      <c r="Q905" s="250"/>
      <c r="R905" s="250"/>
      <c r="S905" s="250"/>
      <c r="T905" s="251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52" t="s">
        <v>239</v>
      </c>
      <c r="AU905" s="252" t="s">
        <v>85</v>
      </c>
      <c r="AV905" s="13" t="s">
        <v>85</v>
      </c>
      <c r="AW905" s="13" t="s">
        <v>32</v>
      </c>
      <c r="AX905" s="13" t="s">
        <v>83</v>
      </c>
      <c r="AY905" s="252" t="s">
        <v>230</v>
      </c>
    </row>
    <row r="906" s="2" customFormat="1" ht="24.15" customHeight="1">
      <c r="A906" s="39"/>
      <c r="B906" s="40"/>
      <c r="C906" s="228" t="s">
        <v>1616</v>
      </c>
      <c r="D906" s="228" t="s">
        <v>232</v>
      </c>
      <c r="E906" s="229" t="s">
        <v>1617</v>
      </c>
      <c r="F906" s="230" t="s">
        <v>1618</v>
      </c>
      <c r="G906" s="231" t="s">
        <v>340</v>
      </c>
      <c r="H906" s="232">
        <v>41.210000000000001</v>
      </c>
      <c r="I906" s="233"/>
      <c r="J906" s="234">
        <f>ROUND(I906*H906,2)</f>
        <v>0</v>
      </c>
      <c r="K906" s="230" t="s">
        <v>236</v>
      </c>
      <c r="L906" s="45"/>
      <c r="M906" s="235" t="s">
        <v>1</v>
      </c>
      <c r="N906" s="236" t="s">
        <v>41</v>
      </c>
      <c r="O906" s="92"/>
      <c r="P906" s="237">
        <f>O906*H906</f>
        <v>0</v>
      </c>
      <c r="Q906" s="237">
        <v>0.017520000000000001</v>
      </c>
      <c r="R906" s="237">
        <f>Q906*H906</f>
        <v>0.72199920000000006</v>
      </c>
      <c r="S906" s="237">
        <v>0</v>
      </c>
      <c r="T906" s="238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39" t="s">
        <v>318</v>
      </c>
      <c r="AT906" s="239" t="s">
        <v>232</v>
      </c>
      <c r="AU906" s="239" t="s">
        <v>85</v>
      </c>
      <c r="AY906" s="18" t="s">
        <v>230</v>
      </c>
      <c r="BE906" s="240">
        <f>IF(N906="základní",J906,0)</f>
        <v>0</v>
      </c>
      <c r="BF906" s="240">
        <f>IF(N906="snížená",J906,0)</f>
        <v>0</v>
      </c>
      <c r="BG906" s="240">
        <f>IF(N906="zákl. přenesená",J906,0)</f>
        <v>0</v>
      </c>
      <c r="BH906" s="240">
        <f>IF(N906="sníž. přenesená",J906,0)</f>
        <v>0</v>
      </c>
      <c r="BI906" s="240">
        <f>IF(N906="nulová",J906,0)</f>
        <v>0</v>
      </c>
      <c r="BJ906" s="18" t="s">
        <v>83</v>
      </c>
      <c r="BK906" s="240">
        <f>ROUND(I906*H906,2)</f>
        <v>0</v>
      </c>
      <c r="BL906" s="18" t="s">
        <v>318</v>
      </c>
      <c r="BM906" s="239" t="s">
        <v>1619</v>
      </c>
    </row>
    <row r="907" s="13" customFormat="1">
      <c r="A907" s="13"/>
      <c r="B907" s="241"/>
      <c r="C907" s="242"/>
      <c r="D907" s="243" t="s">
        <v>239</v>
      </c>
      <c r="E907" s="244" t="s">
        <v>1</v>
      </c>
      <c r="F907" s="245" t="s">
        <v>1620</v>
      </c>
      <c r="G907" s="242"/>
      <c r="H907" s="246">
        <v>41.210000000000001</v>
      </c>
      <c r="I907" s="247"/>
      <c r="J907" s="242"/>
      <c r="K907" s="242"/>
      <c r="L907" s="248"/>
      <c r="M907" s="249"/>
      <c r="N907" s="250"/>
      <c r="O907" s="250"/>
      <c r="P907" s="250"/>
      <c r="Q907" s="250"/>
      <c r="R907" s="250"/>
      <c r="S907" s="250"/>
      <c r="T907" s="251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52" t="s">
        <v>239</v>
      </c>
      <c r="AU907" s="252" t="s">
        <v>85</v>
      </c>
      <c r="AV907" s="13" t="s">
        <v>85</v>
      </c>
      <c r="AW907" s="13" t="s">
        <v>32</v>
      </c>
      <c r="AX907" s="13" t="s">
        <v>83</v>
      </c>
      <c r="AY907" s="252" t="s">
        <v>230</v>
      </c>
    </row>
    <row r="908" s="2" customFormat="1" ht="24.15" customHeight="1">
      <c r="A908" s="39"/>
      <c r="B908" s="40"/>
      <c r="C908" s="228" t="s">
        <v>1621</v>
      </c>
      <c r="D908" s="228" t="s">
        <v>232</v>
      </c>
      <c r="E908" s="229" t="s">
        <v>1622</v>
      </c>
      <c r="F908" s="230" t="s">
        <v>1623</v>
      </c>
      <c r="G908" s="231" t="s">
        <v>340</v>
      </c>
      <c r="H908" s="232">
        <v>9.4000000000000004</v>
      </c>
      <c r="I908" s="233"/>
      <c r="J908" s="234">
        <f>ROUND(I908*H908,2)</f>
        <v>0</v>
      </c>
      <c r="K908" s="230" t="s">
        <v>236</v>
      </c>
      <c r="L908" s="45"/>
      <c r="M908" s="235" t="s">
        <v>1</v>
      </c>
      <c r="N908" s="236" t="s">
        <v>41</v>
      </c>
      <c r="O908" s="92"/>
      <c r="P908" s="237">
        <f>O908*H908</f>
        <v>0</v>
      </c>
      <c r="Q908" s="237">
        <v>0.02733</v>
      </c>
      <c r="R908" s="237">
        <f>Q908*H908</f>
        <v>0.25690200000000002</v>
      </c>
      <c r="S908" s="237">
        <v>0</v>
      </c>
      <c r="T908" s="238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239" t="s">
        <v>318</v>
      </c>
      <c r="AT908" s="239" t="s">
        <v>232</v>
      </c>
      <c r="AU908" s="239" t="s">
        <v>85</v>
      </c>
      <c r="AY908" s="18" t="s">
        <v>230</v>
      </c>
      <c r="BE908" s="240">
        <f>IF(N908="základní",J908,0)</f>
        <v>0</v>
      </c>
      <c r="BF908" s="240">
        <f>IF(N908="snížená",J908,0)</f>
        <v>0</v>
      </c>
      <c r="BG908" s="240">
        <f>IF(N908="zákl. přenesená",J908,0)</f>
        <v>0</v>
      </c>
      <c r="BH908" s="240">
        <f>IF(N908="sníž. přenesená",J908,0)</f>
        <v>0</v>
      </c>
      <c r="BI908" s="240">
        <f>IF(N908="nulová",J908,0)</f>
        <v>0</v>
      </c>
      <c r="BJ908" s="18" t="s">
        <v>83</v>
      </c>
      <c r="BK908" s="240">
        <f>ROUND(I908*H908,2)</f>
        <v>0</v>
      </c>
      <c r="BL908" s="18" t="s">
        <v>318</v>
      </c>
      <c r="BM908" s="239" t="s">
        <v>1624</v>
      </c>
    </row>
    <row r="909" s="13" customFormat="1">
      <c r="A909" s="13"/>
      <c r="B909" s="241"/>
      <c r="C909" s="242"/>
      <c r="D909" s="243" t="s">
        <v>239</v>
      </c>
      <c r="E909" s="244" t="s">
        <v>1</v>
      </c>
      <c r="F909" s="245" t="s">
        <v>1625</v>
      </c>
      <c r="G909" s="242"/>
      <c r="H909" s="246">
        <v>9.4000000000000004</v>
      </c>
      <c r="I909" s="247"/>
      <c r="J909" s="242"/>
      <c r="K909" s="242"/>
      <c r="L909" s="248"/>
      <c r="M909" s="249"/>
      <c r="N909" s="250"/>
      <c r="O909" s="250"/>
      <c r="P909" s="250"/>
      <c r="Q909" s="250"/>
      <c r="R909" s="250"/>
      <c r="S909" s="250"/>
      <c r="T909" s="251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52" t="s">
        <v>239</v>
      </c>
      <c r="AU909" s="252" t="s">
        <v>85</v>
      </c>
      <c r="AV909" s="13" t="s">
        <v>85</v>
      </c>
      <c r="AW909" s="13" t="s">
        <v>32</v>
      </c>
      <c r="AX909" s="13" t="s">
        <v>83</v>
      </c>
      <c r="AY909" s="252" t="s">
        <v>230</v>
      </c>
    </row>
    <row r="910" s="2" customFormat="1" ht="16.5" customHeight="1">
      <c r="A910" s="39"/>
      <c r="B910" s="40"/>
      <c r="C910" s="228" t="s">
        <v>1626</v>
      </c>
      <c r="D910" s="228" t="s">
        <v>232</v>
      </c>
      <c r="E910" s="229" t="s">
        <v>1627</v>
      </c>
      <c r="F910" s="230" t="s">
        <v>1628</v>
      </c>
      <c r="G910" s="231" t="s">
        <v>305</v>
      </c>
      <c r="H910" s="232">
        <v>390.31799999999998</v>
      </c>
      <c r="I910" s="233"/>
      <c r="J910" s="234">
        <f>ROUND(I910*H910,2)</f>
        <v>0</v>
      </c>
      <c r="K910" s="230" t="s">
        <v>236</v>
      </c>
      <c r="L910" s="45"/>
      <c r="M910" s="235" t="s">
        <v>1</v>
      </c>
      <c r="N910" s="236" t="s">
        <v>41</v>
      </c>
      <c r="O910" s="92"/>
      <c r="P910" s="237">
        <f>O910*H910</f>
        <v>0</v>
      </c>
      <c r="Q910" s="237">
        <v>0</v>
      </c>
      <c r="R910" s="237">
        <f>Q910*H910</f>
        <v>0</v>
      </c>
      <c r="S910" s="237">
        <v>0.014999999999999999</v>
      </c>
      <c r="T910" s="238">
        <f>S910*H910</f>
        <v>5.8547699999999994</v>
      </c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R910" s="239" t="s">
        <v>318</v>
      </c>
      <c r="AT910" s="239" t="s">
        <v>232</v>
      </c>
      <c r="AU910" s="239" t="s">
        <v>85</v>
      </c>
      <c r="AY910" s="18" t="s">
        <v>230</v>
      </c>
      <c r="BE910" s="240">
        <f>IF(N910="základní",J910,0)</f>
        <v>0</v>
      </c>
      <c r="BF910" s="240">
        <f>IF(N910="snížená",J910,0)</f>
        <v>0</v>
      </c>
      <c r="BG910" s="240">
        <f>IF(N910="zákl. přenesená",J910,0)</f>
        <v>0</v>
      </c>
      <c r="BH910" s="240">
        <f>IF(N910="sníž. přenesená",J910,0)</f>
        <v>0</v>
      </c>
      <c r="BI910" s="240">
        <f>IF(N910="nulová",J910,0)</f>
        <v>0</v>
      </c>
      <c r="BJ910" s="18" t="s">
        <v>83</v>
      </c>
      <c r="BK910" s="240">
        <f>ROUND(I910*H910,2)</f>
        <v>0</v>
      </c>
      <c r="BL910" s="18" t="s">
        <v>318</v>
      </c>
      <c r="BM910" s="239" t="s">
        <v>1629</v>
      </c>
    </row>
    <row r="911" s="2" customFormat="1" ht="33" customHeight="1">
      <c r="A911" s="39"/>
      <c r="B911" s="40"/>
      <c r="C911" s="228" t="s">
        <v>1630</v>
      </c>
      <c r="D911" s="228" t="s">
        <v>232</v>
      </c>
      <c r="E911" s="229" t="s">
        <v>1631</v>
      </c>
      <c r="F911" s="230" t="s">
        <v>1632</v>
      </c>
      <c r="G911" s="231" t="s">
        <v>305</v>
      </c>
      <c r="H911" s="232">
        <v>390.31799999999998</v>
      </c>
      <c r="I911" s="233"/>
      <c r="J911" s="234">
        <f>ROUND(I911*H911,2)</f>
        <v>0</v>
      </c>
      <c r="K911" s="230" t="s">
        <v>236</v>
      </c>
      <c r="L911" s="45"/>
      <c r="M911" s="235" t="s">
        <v>1</v>
      </c>
      <c r="N911" s="236" t="s">
        <v>41</v>
      </c>
      <c r="O911" s="92"/>
      <c r="P911" s="237">
        <f>O911*H911</f>
        <v>0</v>
      </c>
      <c r="Q911" s="237">
        <v>0</v>
      </c>
      <c r="R911" s="237">
        <f>Q911*H911</f>
        <v>0</v>
      </c>
      <c r="S911" s="237">
        <v>0</v>
      </c>
      <c r="T911" s="238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39" t="s">
        <v>318</v>
      </c>
      <c r="AT911" s="239" t="s">
        <v>232</v>
      </c>
      <c r="AU911" s="239" t="s">
        <v>85</v>
      </c>
      <c r="AY911" s="18" t="s">
        <v>230</v>
      </c>
      <c r="BE911" s="240">
        <f>IF(N911="základní",J911,0)</f>
        <v>0</v>
      </c>
      <c r="BF911" s="240">
        <f>IF(N911="snížená",J911,0)</f>
        <v>0</v>
      </c>
      <c r="BG911" s="240">
        <f>IF(N911="zákl. přenesená",J911,0)</f>
        <v>0</v>
      </c>
      <c r="BH911" s="240">
        <f>IF(N911="sníž. přenesená",J911,0)</f>
        <v>0</v>
      </c>
      <c r="BI911" s="240">
        <f>IF(N911="nulová",J911,0)</f>
        <v>0</v>
      </c>
      <c r="BJ911" s="18" t="s">
        <v>83</v>
      </c>
      <c r="BK911" s="240">
        <f>ROUND(I911*H911,2)</f>
        <v>0</v>
      </c>
      <c r="BL911" s="18" t="s">
        <v>318</v>
      </c>
      <c r="BM911" s="239" t="s">
        <v>1633</v>
      </c>
    </row>
    <row r="912" s="13" customFormat="1">
      <c r="A912" s="13"/>
      <c r="B912" s="241"/>
      <c r="C912" s="242"/>
      <c r="D912" s="243" t="s">
        <v>239</v>
      </c>
      <c r="E912" s="244" t="s">
        <v>1</v>
      </c>
      <c r="F912" s="245" t="s">
        <v>177</v>
      </c>
      <c r="G912" s="242"/>
      <c r="H912" s="246">
        <v>390.31799999999998</v>
      </c>
      <c r="I912" s="247"/>
      <c r="J912" s="242"/>
      <c r="K912" s="242"/>
      <c r="L912" s="248"/>
      <c r="M912" s="249"/>
      <c r="N912" s="250"/>
      <c r="O912" s="250"/>
      <c r="P912" s="250"/>
      <c r="Q912" s="250"/>
      <c r="R912" s="250"/>
      <c r="S912" s="250"/>
      <c r="T912" s="25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2" t="s">
        <v>239</v>
      </c>
      <c r="AU912" s="252" t="s">
        <v>85</v>
      </c>
      <c r="AV912" s="13" t="s">
        <v>85</v>
      </c>
      <c r="AW912" s="13" t="s">
        <v>32</v>
      </c>
      <c r="AX912" s="13" t="s">
        <v>83</v>
      </c>
      <c r="AY912" s="252" t="s">
        <v>230</v>
      </c>
    </row>
    <row r="913" s="2" customFormat="1" ht="16.5" customHeight="1">
      <c r="A913" s="39"/>
      <c r="B913" s="40"/>
      <c r="C913" s="285" t="s">
        <v>1634</v>
      </c>
      <c r="D913" s="285" t="s">
        <v>714</v>
      </c>
      <c r="E913" s="286" t="s">
        <v>1635</v>
      </c>
      <c r="F913" s="287" t="s">
        <v>1636</v>
      </c>
      <c r="G913" s="288" t="s">
        <v>235</v>
      </c>
      <c r="H913" s="289">
        <v>3.6070000000000002</v>
      </c>
      <c r="I913" s="290"/>
      <c r="J913" s="291">
        <f>ROUND(I913*H913,2)</f>
        <v>0</v>
      </c>
      <c r="K913" s="287" t="s">
        <v>236</v>
      </c>
      <c r="L913" s="292"/>
      <c r="M913" s="293" t="s">
        <v>1</v>
      </c>
      <c r="N913" s="294" t="s">
        <v>41</v>
      </c>
      <c r="O913" s="92"/>
      <c r="P913" s="237">
        <f>O913*H913</f>
        <v>0</v>
      </c>
      <c r="Q913" s="237">
        <v>0.55000000000000004</v>
      </c>
      <c r="R913" s="237">
        <f>Q913*H913</f>
        <v>1.9838500000000003</v>
      </c>
      <c r="S913" s="237">
        <v>0</v>
      </c>
      <c r="T913" s="238">
        <f>S913*H913</f>
        <v>0</v>
      </c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R913" s="239" t="s">
        <v>414</v>
      </c>
      <c r="AT913" s="239" t="s">
        <v>714</v>
      </c>
      <c r="AU913" s="239" t="s">
        <v>85</v>
      </c>
      <c r="AY913" s="18" t="s">
        <v>230</v>
      </c>
      <c r="BE913" s="240">
        <f>IF(N913="základní",J913,0)</f>
        <v>0</v>
      </c>
      <c r="BF913" s="240">
        <f>IF(N913="snížená",J913,0)</f>
        <v>0</v>
      </c>
      <c r="BG913" s="240">
        <f>IF(N913="zákl. přenesená",J913,0)</f>
        <v>0</v>
      </c>
      <c r="BH913" s="240">
        <f>IF(N913="sníž. přenesená",J913,0)</f>
        <v>0</v>
      </c>
      <c r="BI913" s="240">
        <f>IF(N913="nulová",J913,0)</f>
        <v>0</v>
      </c>
      <c r="BJ913" s="18" t="s">
        <v>83</v>
      </c>
      <c r="BK913" s="240">
        <f>ROUND(I913*H913,2)</f>
        <v>0</v>
      </c>
      <c r="BL913" s="18" t="s">
        <v>318</v>
      </c>
      <c r="BM913" s="239" t="s">
        <v>1637</v>
      </c>
    </row>
    <row r="914" s="13" customFormat="1">
      <c r="A914" s="13"/>
      <c r="B914" s="241"/>
      <c r="C914" s="242"/>
      <c r="D914" s="243" t="s">
        <v>239</v>
      </c>
      <c r="E914" s="244" t="s">
        <v>1</v>
      </c>
      <c r="F914" s="245" t="s">
        <v>1638</v>
      </c>
      <c r="G914" s="242"/>
      <c r="H914" s="246">
        <v>3.2789999999999999</v>
      </c>
      <c r="I914" s="247"/>
      <c r="J914" s="242"/>
      <c r="K914" s="242"/>
      <c r="L914" s="248"/>
      <c r="M914" s="249"/>
      <c r="N914" s="250"/>
      <c r="O914" s="250"/>
      <c r="P914" s="250"/>
      <c r="Q914" s="250"/>
      <c r="R914" s="250"/>
      <c r="S914" s="250"/>
      <c r="T914" s="251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2" t="s">
        <v>239</v>
      </c>
      <c r="AU914" s="252" t="s">
        <v>85</v>
      </c>
      <c r="AV914" s="13" t="s">
        <v>85</v>
      </c>
      <c r="AW914" s="13" t="s">
        <v>32</v>
      </c>
      <c r="AX914" s="13" t="s">
        <v>83</v>
      </c>
      <c r="AY914" s="252" t="s">
        <v>230</v>
      </c>
    </row>
    <row r="915" s="13" customFormat="1">
      <c r="A915" s="13"/>
      <c r="B915" s="241"/>
      <c r="C915" s="242"/>
      <c r="D915" s="243" t="s">
        <v>239</v>
      </c>
      <c r="E915" s="242"/>
      <c r="F915" s="245" t="s">
        <v>1639</v>
      </c>
      <c r="G915" s="242"/>
      <c r="H915" s="246">
        <v>3.6070000000000002</v>
      </c>
      <c r="I915" s="247"/>
      <c r="J915" s="242"/>
      <c r="K915" s="242"/>
      <c r="L915" s="248"/>
      <c r="M915" s="249"/>
      <c r="N915" s="250"/>
      <c r="O915" s="250"/>
      <c r="P915" s="250"/>
      <c r="Q915" s="250"/>
      <c r="R915" s="250"/>
      <c r="S915" s="250"/>
      <c r="T915" s="25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52" t="s">
        <v>239</v>
      </c>
      <c r="AU915" s="252" t="s">
        <v>85</v>
      </c>
      <c r="AV915" s="13" t="s">
        <v>85</v>
      </c>
      <c r="AW915" s="13" t="s">
        <v>4</v>
      </c>
      <c r="AX915" s="13" t="s">
        <v>83</v>
      </c>
      <c r="AY915" s="252" t="s">
        <v>230</v>
      </c>
    </row>
    <row r="916" s="2" customFormat="1" ht="16.5" customHeight="1">
      <c r="A916" s="39"/>
      <c r="B916" s="40"/>
      <c r="C916" s="228" t="s">
        <v>1640</v>
      </c>
      <c r="D916" s="228" t="s">
        <v>232</v>
      </c>
      <c r="E916" s="229" t="s">
        <v>1641</v>
      </c>
      <c r="F916" s="230" t="s">
        <v>1642</v>
      </c>
      <c r="G916" s="231" t="s">
        <v>340</v>
      </c>
      <c r="H916" s="232">
        <v>433.68700000000001</v>
      </c>
      <c r="I916" s="233"/>
      <c r="J916" s="234">
        <f>ROUND(I916*H916,2)</f>
        <v>0</v>
      </c>
      <c r="K916" s="230" t="s">
        <v>236</v>
      </c>
      <c r="L916" s="45"/>
      <c r="M916" s="235" t="s">
        <v>1</v>
      </c>
      <c r="N916" s="236" t="s">
        <v>41</v>
      </c>
      <c r="O916" s="92"/>
      <c r="P916" s="237">
        <f>O916*H916</f>
        <v>0</v>
      </c>
      <c r="Q916" s="237">
        <v>2.0000000000000002E-05</v>
      </c>
      <c r="R916" s="237">
        <f>Q916*H916</f>
        <v>0.008673740000000001</v>
      </c>
      <c r="S916" s="237">
        <v>0</v>
      </c>
      <c r="T916" s="238">
        <f>S916*H916</f>
        <v>0</v>
      </c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R916" s="239" t="s">
        <v>318</v>
      </c>
      <c r="AT916" s="239" t="s">
        <v>232</v>
      </c>
      <c r="AU916" s="239" t="s">
        <v>85</v>
      </c>
      <c r="AY916" s="18" t="s">
        <v>230</v>
      </c>
      <c r="BE916" s="240">
        <f>IF(N916="základní",J916,0)</f>
        <v>0</v>
      </c>
      <c r="BF916" s="240">
        <f>IF(N916="snížená",J916,0)</f>
        <v>0</v>
      </c>
      <c r="BG916" s="240">
        <f>IF(N916="zákl. přenesená",J916,0)</f>
        <v>0</v>
      </c>
      <c r="BH916" s="240">
        <f>IF(N916="sníž. přenesená",J916,0)</f>
        <v>0</v>
      </c>
      <c r="BI916" s="240">
        <f>IF(N916="nulová",J916,0)</f>
        <v>0</v>
      </c>
      <c r="BJ916" s="18" t="s">
        <v>83</v>
      </c>
      <c r="BK916" s="240">
        <f>ROUND(I916*H916,2)</f>
        <v>0</v>
      </c>
      <c r="BL916" s="18" t="s">
        <v>318</v>
      </c>
      <c r="BM916" s="239" t="s">
        <v>1643</v>
      </c>
    </row>
    <row r="917" s="13" customFormat="1">
      <c r="A917" s="13"/>
      <c r="B917" s="241"/>
      <c r="C917" s="242"/>
      <c r="D917" s="243" t="s">
        <v>239</v>
      </c>
      <c r="E917" s="244" t="s">
        <v>1</v>
      </c>
      <c r="F917" s="245" t="s">
        <v>1644</v>
      </c>
      <c r="G917" s="242"/>
      <c r="H917" s="246">
        <v>433.68700000000001</v>
      </c>
      <c r="I917" s="247"/>
      <c r="J917" s="242"/>
      <c r="K917" s="242"/>
      <c r="L917" s="248"/>
      <c r="M917" s="249"/>
      <c r="N917" s="250"/>
      <c r="O917" s="250"/>
      <c r="P917" s="250"/>
      <c r="Q917" s="250"/>
      <c r="R917" s="250"/>
      <c r="S917" s="250"/>
      <c r="T917" s="251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2" t="s">
        <v>239</v>
      </c>
      <c r="AU917" s="252" t="s">
        <v>85</v>
      </c>
      <c r="AV917" s="13" t="s">
        <v>85</v>
      </c>
      <c r="AW917" s="13" t="s">
        <v>32</v>
      </c>
      <c r="AX917" s="13" t="s">
        <v>83</v>
      </c>
      <c r="AY917" s="252" t="s">
        <v>230</v>
      </c>
    </row>
    <row r="918" s="2" customFormat="1" ht="16.5" customHeight="1">
      <c r="A918" s="39"/>
      <c r="B918" s="40"/>
      <c r="C918" s="285" t="s">
        <v>1645</v>
      </c>
      <c r="D918" s="285" t="s">
        <v>714</v>
      </c>
      <c r="E918" s="286" t="s">
        <v>1635</v>
      </c>
      <c r="F918" s="287" t="s">
        <v>1636</v>
      </c>
      <c r="G918" s="288" t="s">
        <v>235</v>
      </c>
      <c r="H918" s="289">
        <v>1.145</v>
      </c>
      <c r="I918" s="290"/>
      <c r="J918" s="291">
        <f>ROUND(I918*H918,2)</f>
        <v>0</v>
      </c>
      <c r="K918" s="287" t="s">
        <v>236</v>
      </c>
      <c r="L918" s="292"/>
      <c r="M918" s="293" t="s">
        <v>1</v>
      </c>
      <c r="N918" s="294" t="s">
        <v>41</v>
      </c>
      <c r="O918" s="92"/>
      <c r="P918" s="237">
        <f>O918*H918</f>
        <v>0</v>
      </c>
      <c r="Q918" s="237">
        <v>0.55000000000000004</v>
      </c>
      <c r="R918" s="237">
        <f>Q918*H918</f>
        <v>0.62975000000000003</v>
      </c>
      <c r="S918" s="237">
        <v>0</v>
      </c>
      <c r="T918" s="238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239" t="s">
        <v>414</v>
      </c>
      <c r="AT918" s="239" t="s">
        <v>714</v>
      </c>
      <c r="AU918" s="239" t="s">
        <v>85</v>
      </c>
      <c r="AY918" s="18" t="s">
        <v>230</v>
      </c>
      <c r="BE918" s="240">
        <f>IF(N918="základní",J918,0)</f>
        <v>0</v>
      </c>
      <c r="BF918" s="240">
        <f>IF(N918="snížená",J918,0)</f>
        <v>0</v>
      </c>
      <c r="BG918" s="240">
        <f>IF(N918="zákl. přenesená",J918,0)</f>
        <v>0</v>
      </c>
      <c r="BH918" s="240">
        <f>IF(N918="sníž. přenesená",J918,0)</f>
        <v>0</v>
      </c>
      <c r="BI918" s="240">
        <f>IF(N918="nulová",J918,0)</f>
        <v>0</v>
      </c>
      <c r="BJ918" s="18" t="s">
        <v>83</v>
      </c>
      <c r="BK918" s="240">
        <f>ROUND(I918*H918,2)</f>
        <v>0</v>
      </c>
      <c r="BL918" s="18" t="s">
        <v>318</v>
      </c>
      <c r="BM918" s="239" t="s">
        <v>1646</v>
      </c>
    </row>
    <row r="919" s="13" customFormat="1">
      <c r="A919" s="13"/>
      <c r="B919" s="241"/>
      <c r="C919" s="242"/>
      <c r="D919" s="243" t="s">
        <v>239</v>
      </c>
      <c r="E919" s="244" t="s">
        <v>1</v>
      </c>
      <c r="F919" s="245" t="s">
        <v>1647</v>
      </c>
      <c r="G919" s="242"/>
      <c r="H919" s="246">
        <v>1.0409999999999999</v>
      </c>
      <c r="I919" s="247"/>
      <c r="J919" s="242"/>
      <c r="K919" s="242"/>
      <c r="L919" s="248"/>
      <c r="M919" s="249"/>
      <c r="N919" s="250"/>
      <c r="O919" s="250"/>
      <c r="P919" s="250"/>
      <c r="Q919" s="250"/>
      <c r="R919" s="250"/>
      <c r="S919" s="250"/>
      <c r="T919" s="251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52" t="s">
        <v>239</v>
      </c>
      <c r="AU919" s="252" t="s">
        <v>85</v>
      </c>
      <c r="AV919" s="13" t="s">
        <v>85</v>
      </c>
      <c r="AW919" s="13" t="s">
        <v>32</v>
      </c>
      <c r="AX919" s="13" t="s">
        <v>83</v>
      </c>
      <c r="AY919" s="252" t="s">
        <v>230</v>
      </c>
    </row>
    <row r="920" s="13" customFormat="1">
      <c r="A920" s="13"/>
      <c r="B920" s="241"/>
      <c r="C920" s="242"/>
      <c r="D920" s="243" t="s">
        <v>239</v>
      </c>
      <c r="E920" s="242"/>
      <c r="F920" s="245" t="s">
        <v>1648</v>
      </c>
      <c r="G920" s="242"/>
      <c r="H920" s="246">
        <v>1.145</v>
      </c>
      <c r="I920" s="247"/>
      <c r="J920" s="242"/>
      <c r="K920" s="242"/>
      <c r="L920" s="248"/>
      <c r="M920" s="249"/>
      <c r="N920" s="250"/>
      <c r="O920" s="250"/>
      <c r="P920" s="250"/>
      <c r="Q920" s="250"/>
      <c r="R920" s="250"/>
      <c r="S920" s="250"/>
      <c r="T920" s="251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2" t="s">
        <v>239</v>
      </c>
      <c r="AU920" s="252" t="s">
        <v>85</v>
      </c>
      <c r="AV920" s="13" t="s">
        <v>85</v>
      </c>
      <c r="AW920" s="13" t="s">
        <v>4</v>
      </c>
      <c r="AX920" s="13" t="s">
        <v>83</v>
      </c>
      <c r="AY920" s="252" t="s">
        <v>230</v>
      </c>
    </row>
    <row r="921" s="2" customFormat="1" ht="24.15" customHeight="1">
      <c r="A921" s="39"/>
      <c r="B921" s="40"/>
      <c r="C921" s="228" t="s">
        <v>1649</v>
      </c>
      <c r="D921" s="228" t="s">
        <v>232</v>
      </c>
      <c r="E921" s="229" t="s">
        <v>1650</v>
      </c>
      <c r="F921" s="230" t="s">
        <v>1651</v>
      </c>
      <c r="G921" s="231" t="s">
        <v>305</v>
      </c>
      <c r="H921" s="232">
        <v>84</v>
      </c>
      <c r="I921" s="233"/>
      <c r="J921" s="234">
        <f>ROUND(I921*H921,2)</f>
        <v>0</v>
      </c>
      <c r="K921" s="230" t="s">
        <v>236</v>
      </c>
      <c r="L921" s="45"/>
      <c r="M921" s="235" t="s">
        <v>1</v>
      </c>
      <c r="N921" s="236" t="s">
        <v>41</v>
      </c>
      <c r="O921" s="92"/>
      <c r="P921" s="237">
        <f>O921*H921</f>
        <v>0</v>
      </c>
      <c r="Q921" s="237">
        <v>0.01396</v>
      </c>
      <c r="R921" s="237">
        <f>Q921*H921</f>
        <v>1.1726399999999999</v>
      </c>
      <c r="S921" s="237">
        <v>0</v>
      </c>
      <c r="T921" s="238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39" t="s">
        <v>318</v>
      </c>
      <c r="AT921" s="239" t="s">
        <v>232</v>
      </c>
      <c r="AU921" s="239" t="s">
        <v>85</v>
      </c>
      <c r="AY921" s="18" t="s">
        <v>230</v>
      </c>
      <c r="BE921" s="240">
        <f>IF(N921="základní",J921,0)</f>
        <v>0</v>
      </c>
      <c r="BF921" s="240">
        <f>IF(N921="snížená",J921,0)</f>
        <v>0</v>
      </c>
      <c r="BG921" s="240">
        <f>IF(N921="zákl. přenesená",J921,0)</f>
        <v>0</v>
      </c>
      <c r="BH921" s="240">
        <f>IF(N921="sníž. přenesená",J921,0)</f>
        <v>0</v>
      </c>
      <c r="BI921" s="240">
        <f>IF(N921="nulová",J921,0)</f>
        <v>0</v>
      </c>
      <c r="BJ921" s="18" t="s">
        <v>83</v>
      </c>
      <c r="BK921" s="240">
        <f>ROUND(I921*H921,2)</f>
        <v>0</v>
      </c>
      <c r="BL921" s="18" t="s">
        <v>318</v>
      </c>
      <c r="BM921" s="239" t="s">
        <v>1652</v>
      </c>
    </row>
    <row r="922" s="13" customFormat="1">
      <c r="A922" s="13"/>
      <c r="B922" s="241"/>
      <c r="C922" s="242"/>
      <c r="D922" s="243" t="s">
        <v>239</v>
      </c>
      <c r="E922" s="244" t="s">
        <v>1</v>
      </c>
      <c r="F922" s="245" t="s">
        <v>1653</v>
      </c>
      <c r="G922" s="242"/>
      <c r="H922" s="246">
        <v>84</v>
      </c>
      <c r="I922" s="247"/>
      <c r="J922" s="242"/>
      <c r="K922" s="242"/>
      <c r="L922" s="248"/>
      <c r="M922" s="249"/>
      <c r="N922" s="250"/>
      <c r="O922" s="250"/>
      <c r="P922" s="250"/>
      <c r="Q922" s="250"/>
      <c r="R922" s="250"/>
      <c r="S922" s="250"/>
      <c r="T922" s="251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52" t="s">
        <v>239</v>
      </c>
      <c r="AU922" s="252" t="s">
        <v>85</v>
      </c>
      <c r="AV922" s="13" t="s">
        <v>85</v>
      </c>
      <c r="AW922" s="13" t="s">
        <v>32</v>
      </c>
      <c r="AX922" s="13" t="s">
        <v>83</v>
      </c>
      <c r="AY922" s="252" t="s">
        <v>230</v>
      </c>
    </row>
    <row r="923" s="2" customFormat="1" ht="24.15" customHeight="1">
      <c r="A923" s="39"/>
      <c r="B923" s="40"/>
      <c r="C923" s="228" t="s">
        <v>1654</v>
      </c>
      <c r="D923" s="228" t="s">
        <v>232</v>
      </c>
      <c r="E923" s="229" t="s">
        <v>1655</v>
      </c>
      <c r="F923" s="230" t="s">
        <v>1656</v>
      </c>
      <c r="G923" s="231" t="s">
        <v>235</v>
      </c>
      <c r="H923" s="232">
        <v>4.7519999999999998</v>
      </c>
      <c r="I923" s="233"/>
      <c r="J923" s="234">
        <f>ROUND(I923*H923,2)</f>
        <v>0</v>
      </c>
      <c r="K923" s="230" t="s">
        <v>236</v>
      </c>
      <c r="L923" s="45"/>
      <c r="M923" s="235" t="s">
        <v>1</v>
      </c>
      <c r="N923" s="236" t="s">
        <v>41</v>
      </c>
      <c r="O923" s="92"/>
      <c r="P923" s="237">
        <f>O923*H923</f>
        <v>0</v>
      </c>
      <c r="Q923" s="237">
        <v>0.022839999999999999</v>
      </c>
      <c r="R923" s="237">
        <f>Q923*H923</f>
        <v>0.10853568</v>
      </c>
      <c r="S923" s="237">
        <v>0</v>
      </c>
      <c r="T923" s="238">
        <f>S923*H923</f>
        <v>0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239" t="s">
        <v>318</v>
      </c>
      <c r="AT923" s="239" t="s">
        <v>232</v>
      </c>
      <c r="AU923" s="239" t="s">
        <v>85</v>
      </c>
      <c r="AY923" s="18" t="s">
        <v>230</v>
      </c>
      <c r="BE923" s="240">
        <f>IF(N923="základní",J923,0)</f>
        <v>0</v>
      </c>
      <c r="BF923" s="240">
        <f>IF(N923="snížená",J923,0)</f>
        <v>0</v>
      </c>
      <c r="BG923" s="240">
        <f>IF(N923="zákl. přenesená",J923,0)</f>
        <v>0</v>
      </c>
      <c r="BH923" s="240">
        <f>IF(N923="sníž. přenesená",J923,0)</f>
        <v>0</v>
      </c>
      <c r="BI923" s="240">
        <f>IF(N923="nulová",J923,0)</f>
        <v>0</v>
      </c>
      <c r="BJ923" s="18" t="s">
        <v>83</v>
      </c>
      <c r="BK923" s="240">
        <f>ROUND(I923*H923,2)</f>
        <v>0</v>
      </c>
      <c r="BL923" s="18" t="s">
        <v>318</v>
      </c>
      <c r="BM923" s="239" t="s">
        <v>1657</v>
      </c>
    </row>
    <row r="924" s="2" customFormat="1" ht="21.75" customHeight="1">
      <c r="A924" s="39"/>
      <c r="B924" s="40"/>
      <c r="C924" s="228" t="s">
        <v>1658</v>
      </c>
      <c r="D924" s="228" t="s">
        <v>232</v>
      </c>
      <c r="E924" s="229" t="s">
        <v>1659</v>
      </c>
      <c r="F924" s="230" t="s">
        <v>1660</v>
      </c>
      <c r="G924" s="231" t="s">
        <v>305</v>
      </c>
      <c r="H924" s="232">
        <v>364.51999999999998</v>
      </c>
      <c r="I924" s="233"/>
      <c r="J924" s="234">
        <f>ROUND(I924*H924,2)</f>
        <v>0</v>
      </c>
      <c r="K924" s="230" t="s">
        <v>236</v>
      </c>
      <c r="L924" s="45"/>
      <c r="M924" s="235" t="s">
        <v>1</v>
      </c>
      <c r="N924" s="236" t="s">
        <v>41</v>
      </c>
      <c r="O924" s="92"/>
      <c r="P924" s="237">
        <f>O924*H924</f>
        <v>0</v>
      </c>
      <c r="Q924" s="237">
        <v>0</v>
      </c>
      <c r="R924" s="237">
        <f>Q924*H924</f>
        <v>0</v>
      </c>
      <c r="S924" s="237">
        <v>0.017999999999999999</v>
      </c>
      <c r="T924" s="238">
        <f>S924*H924</f>
        <v>6.5613599999999987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39" t="s">
        <v>318</v>
      </c>
      <c r="AT924" s="239" t="s">
        <v>232</v>
      </c>
      <c r="AU924" s="239" t="s">
        <v>85</v>
      </c>
      <c r="AY924" s="18" t="s">
        <v>230</v>
      </c>
      <c r="BE924" s="240">
        <f>IF(N924="základní",J924,0)</f>
        <v>0</v>
      </c>
      <c r="BF924" s="240">
        <f>IF(N924="snížená",J924,0)</f>
        <v>0</v>
      </c>
      <c r="BG924" s="240">
        <f>IF(N924="zákl. přenesená",J924,0)</f>
        <v>0</v>
      </c>
      <c r="BH924" s="240">
        <f>IF(N924="sníž. přenesená",J924,0)</f>
        <v>0</v>
      </c>
      <c r="BI924" s="240">
        <f>IF(N924="nulová",J924,0)</f>
        <v>0</v>
      </c>
      <c r="BJ924" s="18" t="s">
        <v>83</v>
      </c>
      <c r="BK924" s="240">
        <f>ROUND(I924*H924,2)</f>
        <v>0</v>
      </c>
      <c r="BL924" s="18" t="s">
        <v>318</v>
      </c>
      <c r="BM924" s="239" t="s">
        <v>1661</v>
      </c>
    </row>
    <row r="925" s="13" customFormat="1">
      <c r="A925" s="13"/>
      <c r="B925" s="241"/>
      <c r="C925" s="242"/>
      <c r="D925" s="243" t="s">
        <v>239</v>
      </c>
      <c r="E925" s="244" t="s">
        <v>1</v>
      </c>
      <c r="F925" s="245" t="s">
        <v>1662</v>
      </c>
      <c r="G925" s="242"/>
      <c r="H925" s="246">
        <v>226.702</v>
      </c>
      <c r="I925" s="247"/>
      <c r="J925" s="242"/>
      <c r="K925" s="242"/>
      <c r="L925" s="248"/>
      <c r="M925" s="249"/>
      <c r="N925" s="250"/>
      <c r="O925" s="250"/>
      <c r="P925" s="250"/>
      <c r="Q925" s="250"/>
      <c r="R925" s="250"/>
      <c r="S925" s="250"/>
      <c r="T925" s="251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52" t="s">
        <v>239</v>
      </c>
      <c r="AU925" s="252" t="s">
        <v>85</v>
      </c>
      <c r="AV925" s="13" t="s">
        <v>85</v>
      </c>
      <c r="AW925" s="13" t="s">
        <v>32</v>
      </c>
      <c r="AX925" s="13" t="s">
        <v>76</v>
      </c>
      <c r="AY925" s="252" t="s">
        <v>230</v>
      </c>
    </row>
    <row r="926" s="13" customFormat="1">
      <c r="A926" s="13"/>
      <c r="B926" s="241"/>
      <c r="C926" s="242"/>
      <c r="D926" s="243" t="s">
        <v>239</v>
      </c>
      <c r="E926" s="244" t="s">
        <v>1</v>
      </c>
      <c r="F926" s="245" t="s">
        <v>1663</v>
      </c>
      <c r="G926" s="242"/>
      <c r="H926" s="246">
        <v>137.81800000000001</v>
      </c>
      <c r="I926" s="247"/>
      <c r="J926" s="242"/>
      <c r="K926" s="242"/>
      <c r="L926" s="248"/>
      <c r="M926" s="249"/>
      <c r="N926" s="250"/>
      <c r="O926" s="250"/>
      <c r="P926" s="250"/>
      <c r="Q926" s="250"/>
      <c r="R926" s="250"/>
      <c r="S926" s="250"/>
      <c r="T926" s="251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2" t="s">
        <v>239</v>
      </c>
      <c r="AU926" s="252" t="s">
        <v>85</v>
      </c>
      <c r="AV926" s="13" t="s">
        <v>85</v>
      </c>
      <c r="AW926" s="13" t="s">
        <v>32</v>
      </c>
      <c r="AX926" s="13" t="s">
        <v>76</v>
      </c>
      <c r="AY926" s="252" t="s">
        <v>230</v>
      </c>
    </row>
    <row r="927" s="14" customFormat="1">
      <c r="A927" s="14"/>
      <c r="B927" s="253"/>
      <c r="C927" s="254"/>
      <c r="D927" s="243" t="s">
        <v>239</v>
      </c>
      <c r="E927" s="255" t="s">
        <v>1</v>
      </c>
      <c r="F927" s="256" t="s">
        <v>242</v>
      </c>
      <c r="G927" s="254"/>
      <c r="H927" s="257">
        <v>364.51999999999998</v>
      </c>
      <c r="I927" s="258"/>
      <c r="J927" s="254"/>
      <c r="K927" s="254"/>
      <c r="L927" s="259"/>
      <c r="M927" s="260"/>
      <c r="N927" s="261"/>
      <c r="O927" s="261"/>
      <c r="P927" s="261"/>
      <c r="Q927" s="261"/>
      <c r="R927" s="261"/>
      <c r="S927" s="261"/>
      <c r="T927" s="262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3" t="s">
        <v>239</v>
      </c>
      <c r="AU927" s="263" t="s">
        <v>85</v>
      </c>
      <c r="AV927" s="14" t="s">
        <v>237</v>
      </c>
      <c r="AW927" s="14" t="s">
        <v>32</v>
      </c>
      <c r="AX927" s="14" t="s">
        <v>83</v>
      </c>
      <c r="AY927" s="263" t="s">
        <v>230</v>
      </c>
    </row>
    <row r="928" s="2" customFormat="1" ht="21.75" customHeight="1">
      <c r="A928" s="39"/>
      <c r="B928" s="40"/>
      <c r="C928" s="228" t="s">
        <v>1664</v>
      </c>
      <c r="D928" s="228" t="s">
        <v>232</v>
      </c>
      <c r="E928" s="229" t="s">
        <v>1665</v>
      </c>
      <c r="F928" s="230" t="s">
        <v>1666</v>
      </c>
      <c r="G928" s="231" t="s">
        <v>305</v>
      </c>
      <c r="H928" s="232">
        <v>215.184</v>
      </c>
      <c r="I928" s="233"/>
      <c r="J928" s="234">
        <f>ROUND(I928*H928,2)</f>
        <v>0</v>
      </c>
      <c r="K928" s="230" t="s">
        <v>236</v>
      </c>
      <c r="L928" s="45"/>
      <c r="M928" s="235" t="s">
        <v>1</v>
      </c>
      <c r="N928" s="236" t="s">
        <v>41</v>
      </c>
      <c r="O928" s="92"/>
      <c r="P928" s="237">
        <f>O928*H928</f>
        <v>0</v>
      </c>
      <c r="Q928" s="237">
        <v>0</v>
      </c>
      <c r="R928" s="237">
        <f>Q928*H928</f>
        <v>0</v>
      </c>
      <c r="S928" s="237">
        <v>0.014</v>
      </c>
      <c r="T928" s="238">
        <f>S928*H928</f>
        <v>3.0125760000000001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239" t="s">
        <v>318</v>
      </c>
      <c r="AT928" s="239" t="s">
        <v>232</v>
      </c>
      <c r="AU928" s="239" t="s">
        <v>85</v>
      </c>
      <c r="AY928" s="18" t="s">
        <v>230</v>
      </c>
      <c r="BE928" s="240">
        <f>IF(N928="základní",J928,0)</f>
        <v>0</v>
      </c>
      <c r="BF928" s="240">
        <f>IF(N928="snížená",J928,0)</f>
        <v>0</v>
      </c>
      <c r="BG928" s="240">
        <f>IF(N928="zákl. přenesená",J928,0)</f>
        <v>0</v>
      </c>
      <c r="BH928" s="240">
        <f>IF(N928="sníž. přenesená",J928,0)</f>
        <v>0</v>
      </c>
      <c r="BI928" s="240">
        <f>IF(N928="nulová",J928,0)</f>
        <v>0</v>
      </c>
      <c r="BJ928" s="18" t="s">
        <v>83</v>
      </c>
      <c r="BK928" s="240">
        <f>ROUND(I928*H928,2)</f>
        <v>0</v>
      </c>
      <c r="BL928" s="18" t="s">
        <v>318</v>
      </c>
      <c r="BM928" s="239" t="s">
        <v>1667</v>
      </c>
    </row>
    <row r="929" s="13" customFormat="1">
      <c r="A929" s="13"/>
      <c r="B929" s="241"/>
      <c r="C929" s="242"/>
      <c r="D929" s="243" t="s">
        <v>239</v>
      </c>
      <c r="E929" s="244" t="s">
        <v>1</v>
      </c>
      <c r="F929" s="245" t="s">
        <v>570</v>
      </c>
      <c r="G929" s="242"/>
      <c r="H929" s="246">
        <v>93.438000000000002</v>
      </c>
      <c r="I929" s="247"/>
      <c r="J929" s="242"/>
      <c r="K929" s="242"/>
      <c r="L929" s="248"/>
      <c r="M929" s="249"/>
      <c r="N929" s="250"/>
      <c r="O929" s="250"/>
      <c r="P929" s="250"/>
      <c r="Q929" s="250"/>
      <c r="R929" s="250"/>
      <c r="S929" s="250"/>
      <c r="T929" s="251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2" t="s">
        <v>239</v>
      </c>
      <c r="AU929" s="252" t="s">
        <v>85</v>
      </c>
      <c r="AV929" s="13" t="s">
        <v>85</v>
      </c>
      <c r="AW929" s="13" t="s">
        <v>32</v>
      </c>
      <c r="AX929" s="13" t="s">
        <v>76</v>
      </c>
      <c r="AY929" s="252" t="s">
        <v>230</v>
      </c>
    </row>
    <row r="930" s="13" customFormat="1">
      <c r="A930" s="13"/>
      <c r="B930" s="241"/>
      <c r="C930" s="242"/>
      <c r="D930" s="243" t="s">
        <v>239</v>
      </c>
      <c r="E930" s="244" t="s">
        <v>1</v>
      </c>
      <c r="F930" s="245" t="s">
        <v>571</v>
      </c>
      <c r="G930" s="242"/>
      <c r="H930" s="246">
        <v>121.746</v>
      </c>
      <c r="I930" s="247"/>
      <c r="J930" s="242"/>
      <c r="K930" s="242"/>
      <c r="L930" s="248"/>
      <c r="M930" s="249"/>
      <c r="N930" s="250"/>
      <c r="O930" s="250"/>
      <c r="P930" s="250"/>
      <c r="Q930" s="250"/>
      <c r="R930" s="250"/>
      <c r="S930" s="250"/>
      <c r="T930" s="251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52" t="s">
        <v>239</v>
      </c>
      <c r="AU930" s="252" t="s">
        <v>85</v>
      </c>
      <c r="AV930" s="13" t="s">
        <v>85</v>
      </c>
      <c r="AW930" s="13" t="s">
        <v>32</v>
      </c>
      <c r="AX930" s="13" t="s">
        <v>76</v>
      </c>
      <c r="AY930" s="252" t="s">
        <v>230</v>
      </c>
    </row>
    <row r="931" s="14" customFormat="1">
      <c r="A931" s="14"/>
      <c r="B931" s="253"/>
      <c r="C931" s="254"/>
      <c r="D931" s="243" t="s">
        <v>239</v>
      </c>
      <c r="E931" s="255" t="s">
        <v>1</v>
      </c>
      <c r="F931" s="256" t="s">
        <v>242</v>
      </c>
      <c r="G931" s="254"/>
      <c r="H931" s="257">
        <v>215.184</v>
      </c>
      <c r="I931" s="258"/>
      <c r="J931" s="254"/>
      <c r="K931" s="254"/>
      <c r="L931" s="259"/>
      <c r="M931" s="260"/>
      <c r="N931" s="261"/>
      <c r="O931" s="261"/>
      <c r="P931" s="261"/>
      <c r="Q931" s="261"/>
      <c r="R931" s="261"/>
      <c r="S931" s="261"/>
      <c r="T931" s="262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63" t="s">
        <v>239</v>
      </c>
      <c r="AU931" s="263" t="s">
        <v>85</v>
      </c>
      <c r="AV931" s="14" t="s">
        <v>237</v>
      </c>
      <c r="AW931" s="14" t="s">
        <v>32</v>
      </c>
      <c r="AX931" s="14" t="s">
        <v>83</v>
      </c>
      <c r="AY931" s="263" t="s">
        <v>230</v>
      </c>
    </row>
    <row r="932" s="2" customFormat="1" ht="24.15" customHeight="1">
      <c r="A932" s="39"/>
      <c r="B932" s="40"/>
      <c r="C932" s="228" t="s">
        <v>1668</v>
      </c>
      <c r="D932" s="228" t="s">
        <v>232</v>
      </c>
      <c r="E932" s="229" t="s">
        <v>1669</v>
      </c>
      <c r="F932" s="230" t="s">
        <v>1670</v>
      </c>
      <c r="G932" s="231" t="s">
        <v>340</v>
      </c>
      <c r="H932" s="232">
        <v>236.702</v>
      </c>
      <c r="I932" s="233"/>
      <c r="J932" s="234">
        <f>ROUND(I932*H932,2)</f>
        <v>0</v>
      </c>
      <c r="K932" s="230" t="s">
        <v>236</v>
      </c>
      <c r="L932" s="45"/>
      <c r="M932" s="235" t="s">
        <v>1</v>
      </c>
      <c r="N932" s="236" t="s">
        <v>41</v>
      </c>
      <c r="O932" s="92"/>
      <c r="P932" s="237">
        <f>O932*H932</f>
        <v>0</v>
      </c>
      <c r="Q932" s="237">
        <v>0</v>
      </c>
      <c r="R932" s="237">
        <f>Q932*H932</f>
        <v>0</v>
      </c>
      <c r="S932" s="237">
        <v>0.0080000000000000002</v>
      </c>
      <c r="T932" s="238">
        <f>S932*H932</f>
        <v>1.893616</v>
      </c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R932" s="239" t="s">
        <v>318</v>
      </c>
      <c r="AT932" s="239" t="s">
        <v>232</v>
      </c>
      <c r="AU932" s="239" t="s">
        <v>85</v>
      </c>
      <c r="AY932" s="18" t="s">
        <v>230</v>
      </c>
      <c r="BE932" s="240">
        <f>IF(N932="základní",J932,0)</f>
        <v>0</v>
      </c>
      <c r="BF932" s="240">
        <f>IF(N932="snížená",J932,0)</f>
        <v>0</v>
      </c>
      <c r="BG932" s="240">
        <f>IF(N932="zákl. přenesená",J932,0)</f>
        <v>0</v>
      </c>
      <c r="BH932" s="240">
        <f>IF(N932="sníž. přenesená",J932,0)</f>
        <v>0</v>
      </c>
      <c r="BI932" s="240">
        <f>IF(N932="nulová",J932,0)</f>
        <v>0</v>
      </c>
      <c r="BJ932" s="18" t="s">
        <v>83</v>
      </c>
      <c r="BK932" s="240">
        <f>ROUND(I932*H932,2)</f>
        <v>0</v>
      </c>
      <c r="BL932" s="18" t="s">
        <v>318</v>
      </c>
      <c r="BM932" s="239" t="s">
        <v>1671</v>
      </c>
    </row>
    <row r="933" s="2" customFormat="1" ht="24.15" customHeight="1">
      <c r="A933" s="39"/>
      <c r="B933" s="40"/>
      <c r="C933" s="228" t="s">
        <v>1672</v>
      </c>
      <c r="D933" s="228" t="s">
        <v>232</v>
      </c>
      <c r="E933" s="229" t="s">
        <v>1673</v>
      </c>
      <c r="F933" s="230" t="s">
        <v>1674</v>
      </c>
      <c r="G933" s="231" t="s">
        <v>340</v>
      </c>
      <c r="H933" s="232">
        <v>236.702</v>
      </c>
      <c r="I933" s="233"/>
      <c r="J933" s="234">
        <f>ROUND(I933*H933,2)</f>
        <v>0</v>
      </c>
      <c r="K933" s="230" t="s">
        <v>236</v>
      </c>
      <c r="L933" s="45"/>
      <c r="M933" s="235" t="s">
        <v>1</v>
      </c>
      <c r="N933" s="236" t="s">
        <v>41</v>
      </c>
      <c r="O933" s="92"/>
      <c r="P933" s="237">
        <f>O933*H933</f>
        <v>0</v>
      </c>
      <c r="Q933" s="237">
        <v>0</v>
      </c>
      <c r="R933" s="237">
        <f>Q933*H933</f>
        <v>0</v>
      </c>
      <c r="S933" s="237">
        <v>0.033000000000000002</v>
      </c>
      <c r="T933" s="238">
        <f>S933*H933</f>
        <v>7.8111660000000001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39" t="s">
        <v>318</v>
      </c>
      <c r="AT933" s="239" t="s">
        <v>232</v>
      </c>
      <c r="AU933" s="239" t="s">
        <v>85</v>
      </c>
      <c r="AY933" s="18" t="s">
        <v>230</v>
      </c>
      <c r="BE933" s="240">
        <f>IF(N933="základní",J933,0)</f>
        <v>0</v>
      </c>
      <c r="BF933" s="240">
        <f>IF(N933="snížená",J933,0)</f>
        <v>0</v>
      </c>
      <c r="BG933" s="240">
        <f>IF(N933="zákl. přenesená",J933,0)</f>
        <v>0</v>
      </c>
      <c r="BH933" s="240">
        <f>IF(N933="sníž. přenesená",J933,0)</f>
        <v>0</v>
      </c>
      <c r="BI933" s="240">
        <f>IF(N933="nulová",J933,0)</f>
        <v>0</v>
      </c>
      <c r="BJ933" s="18" t="s">
        <v>83</v>
      </c>
      <c r="BK933" s="240">
        <f>ROUND(I933*H933,2)</f>
        <v>0</v>
      </c>
      <c r="BL933" s="18" t="s">
        <v>318</v>
      </c>
      <c r="BM933" s="239" t="s">
        <v>1675</v>
      </c>
    </row>
    <row r="934" s="13" customFormat="1">
      <c r="A934" s="13"/>
      <c r="B934" s="241"/>
      <c r="C934" s="242"/>
      <c r="D934" s="243" t="s">
        <v>239</v>
      </c>
      <c r="E934" s="244" t="s">
        <v>1</v>
      </c>
      <c r="F934" s="245" t="s">
        <v>1676</v>
      </c>
      <c r="G934" s="242"/>
      <c r="H934" s="246">
        <v>102.78100000000001</v>
      </c>
      <c r="I934" s="247"/>
      <c r="J934" s="242"/>
      <c r="K934" s="242"/>
      <c r="L934" s="248"/>
      <c r="M934" s="249"/>
      <c r="N934" s="250"/>
      <c r="O934" s="250"/>
      <c r="P934" s="250"/>
      <c r="Q934" s="250"/>
      <c r="R934" s="250"/>
      <c r="S934" s="250"/>
      <c r="T934" s="251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52" t="s">
        <v>239</v>
      </c>
      <c r="AU934" s="252" t="s">
        <v>85</v>
      </c>
      <c r="AV934" s="13" t="s">
        <v>85</v>
      </c>
      <c r="AW934" s="13" t="s">
        <v>32</v>
      </c>
      <c r="AX934" s="13" t="s">
        <v>76</v>
      </c>
      <c r="AY934" s="252" t="s">
        <v>230</v>
      </c>
    </row>
    <row r="935" s="13" customFormat="1">
      <c r="A935" s="13"/>
      <c r="B935" s="241"/>
      <c r="C935" s="242"/>
      <c r="D935" s="243" t="s">
        <v>239</v>
      </c>
      <c r="E935" s="244" t="s">
        <v>1</v>
      </c>
      <c r="F935" s="245" t="s">
        <v>1677</v>
      </c>
      <c r="G935" s="242"/>
      <c r="H935" s="246">
        <v>133.92099999999999</v>
      </c>
      <c r="I935" s="247"/>
      <c r="J935" s="242"/>
      <c r="K935" s="242"/>
      <c r="L935" s="248"/>
      <c r="M935" s="249"/>
      <c r="N935" s="250"/>
      <c r="O935" s="250"/>
      <c r="P935" s="250"/>
      <c r="Q935" s="250"/>
      <c r="R935" s="250"/>
      <c r="S935" s="250"/>
      <c r="T935" s="251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52" t="s">
        <v>239</v>
      </c>
      <c r="AU935" s="252" t="s">
        <v>85</v>
      </c>
      <c r="AV935" s="13" t="s">
        <v>85</v>
      </c>
      <c r="AW935" s="13" t="s">
        <v>32</v>
      </c>
      <c r="AX935" s="13" t="s">
        <v>76</v>
      </c>
      <c r="AY935" s="252" t="s">
        <v>230</v>
      </c>
    </row>
    <row r="936" s="14" customFormat="1">
      <c r="A936" s="14"/>
      <c r="B936" s="253"/>
      <c r="C936" s="254"/>
      <c r="D936" s="243" t="s">
        <v>239</v>
      </c>
      <c r="E936" s="255" t="s">
        <v>1</v>
      </c>
      <c r="F936" s="256" t="s">
        <v>242</v>
      </c>
      <c r="G936" s="254"/>
      <c r="H936" s="257">
        <v>236.702</v>
      </c>
      <c r="I936" s="258"/>
      <c r="J936" s="254"/>
      <c r="K936" s="254"/>
      <c r="L936" s="259"/>
      <c r="M936" s="260"/>
      <c r="N936" s="261"/>
      <c r="O936" s="261"/>
      <c r="P936" s="261"/>
      <c r="Q936" s="261"/>
      <c r="R936" s="261"/>
      <c r="S936" s="261"/>
      <c r="T936" s="262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63" t="s">
        <v>239</v>
      </c>
      <c r="AU936" s="263" t="s">
        <v>85</v>
      </c>
      <c r="AV936" s="14" t="s">
        <v>237</v>
      </c>
      <c r="AW936" s="14" t="s">
        <v>32</v>
      </c>
      <c r="AX936" s="14" t="s">
        <v>83</v>
      </c>
      <c r="AY936" s="263" t="s">
        <v>230</v>
      </c>
    </row>
    <row r="937" s="2" customFormat="1" ht="24.15" customHeight="1">
      <c r="A937" s="39"/>
      <c r="B937" s="40"/>
      <c r="C937" s="228" t="s">
        <v>1678</v>
      </c>
      <c r="D937" s="228" t="s">
        <v>232</v>
      </c>
      <c r="E937" s="229" t="s">
        <v>1679</v>
      </c>
      <c r="F937" s="230" t="s">
        <v>1680</v>
      </c>
      <c r="G937" s="231" t="s">
        <v>305</v>
      </c>
      <c r="H937" s="232">
        <v>215.184</v>
      </c>
      <c r="I937" s="233"/>
      <c r="J937" s="234">
        <f>ROUND(I937*H937,2)</f>
        <v>0</v>
      </c>
      <c r="K937" s="230" t="s">
        <v>236</v>
      </c>
      <c r="L937" s="45"/>
      <c r="M937" s="235" t="s">
        <v>1</v>
      </c>
      <c r="N937" s="236" t="s">
        <v>41</v>
      </c>
      <c r="O937" s="92"/>
      <c r="P937" s="237">
        <f>O937*H937</f>
        <v>0</v>
      </c>
      <c r="Q937" s="237">
        <v>0</v>
      </c>
      <c r="R937" s="237">
        <f>Q937*H937</f>
        <v>0</v>
      </c>
      <c r="S937" s="237">
        <v>0.040000000000000001</v>
      </c>
      <c r="T937" s="238">
        <f>S937*H937</f>
        <v>8.6073599999999999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39" t="s">
        <v>318</v>
      </c>
      <c r="AT937" s="239" t="s">
        <v>232</v>
      </c>
      <c r="AU937" s="239" t="s">
        <v>85</v>
      </c>
      <c r="AY937" s="18" t="s">
        <v>230</v>
      </c>
      <c r="BE937" s="240">
        <f>IF(N937="základní",J937,0)</f>
        <v>0</v>
      </c>
      <c r="BF937" s="240">
        <f>IF(N937="snížená",J937,0)</f>
        <v>0</v>
      </c>
      <c r="BG937" s="240">
        <f>IF(N937="zákl. přenesená",J937,0)</f>
        <v>0</v>
      </c>
      <c r="BH937" s="240">
        <f>IF(N937="sníž. přenesená",J937,0)</f>
        <v>0</v>
      </c>
      <c r="BI937" s="240">
        <f>IF(N937="nulová",J937,0)</f>
        <v>0</v>
      </c>
      <c r="BJ937" s="18" t="s">
        <v>83</v>
      </c>
      <c r="BK937" s="240">
        <f>ROUND(I937*H937,2)</f>
        <v>0</v>
      </c>
      <c r="BL937" s="18" t="s">
        <v>318</v>
      </c>
      <c r="BM937" s="239" t="s">
        <v>1681</v>
      </c>
    </row>
    <row r="938" s="13" customFormat="1">
      <c r="A938" s="13"/>
      <c r="B938" s="241"/>
      <c r="C938" s="242"/>
      <c r="D938" s="243" t="s">
        <v>239</v>
      </c>
      <c r="E938" s="244" t="s">
        <v>1</v>
      </c>
      <c r="F938" s="245" t="s">
        <v>570</v>
      </c>
      <c r="G938" s="242"/>
      <c r="H938" s="246">
        <v>93.438000000000002</v>
      </c>
      <c r="I938" s="247"/>
      <c r="J938" s="242"/>
      <c r="K938" s="242"/>
      <c r="L938" s="248"/>
      <c r="M938" s="249"/>
      <c r="N938" s="250"/>
      <c r="O938" s="250"/>
      <c r="P938" s="250"/>
      <c r="Q938" s="250"/>
      <c r="R938" s="250"/>
      <c r="S938" s="250"/>
      <c r="T938" s="251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52" t="s">
        <v>239</v>
      </c>
      <c r="AU938" s="252" t="s">
        <v>85</v>
      </c>
      <c r="AV938" s="13" t="s">
        <v>85</v>
      </c>
      <c r="AW938" s="13" t="s">
        <v>32</v>
      </c>
      <c r="AX938" s="13" t="s">
        <v>76</v>
      </c>
      <c r="AY938" s="252" t="s">
        <v>230</v>
      </c>
    </row>
    <row r="939" s="13" customFormat="1">
      <c r="A939" s="13"/>
      <c r="B939" s="241"/>
      <c r="C939" s="242"/>
      <c r="D939" s="243" t="s">
        <v>239</v>
      </c>
      <c r="E939" s="244" t="s">
        <v>1</v>
      </c>
      <c r="F939" s="245" t="s">
        <v>571</v>
      </c>
      <c r="G939" s="242"/>
      <c r="H939" s="246">
        <v>121.746</v>
      </c>
      <c r="I939" s="247"/>
      <c r="J939" s="242"/>
      <c r="K939" s="242"/>
      <c r="L939" s="248"/>
      <c r="M939" s="249"/>
      <c r="N939" s="250"/>
      <c r="O939" s="250"/>
      <c r="P939" s="250"/>
      <c r="Q939" s="250"/>
      <c r="R939" s="250"/>
      <c r="S939" s="250"/>
      <c r="T939" s="251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52" t="s">
        <v>239</v>
      </c>
      <c r="AU939" s="252" t="s">
        <v>85</v>
      </c>
      <c r="AV939" s="13" t="s">
        <v>85</v>
      </c>
      <c r="AW939" s="13" t="s">
        <v>32</v>
      </c>
      <c r="AX939" s="13" t="s">
        <v>76</v>
      </c>
      <c r="AY939" s="252" t="s">
        <v>230</v>
      </c>
    </row>
    <row r="940" s="14" customFormat="1">
      <c r="A940" s="14"/>
      <c r="B940" s="253"/>
      <c r="C940" s="254"/>
      <c r="D940" s="243" t="s">
        <v>239</v>
      </c>
      <c r="E940" s="255" t="s">
        <v>1</v>
      </c>
      <c r="F940" s="256" t="s">
        <v>242</v>
      </c>
      <c r="G940" s="254"/>
      <c r="H940" s="257">
        <v>215.184</v>
      </c>
      <c r="I940" s="258"/>
      <c r="J940" s="254"/>
      <c r="K940" s="254"/>
      <c r="L940" s="259"/>
      <c r="M940" s="260"/>
      <c r="N940" s="261"/>
      <c r="O940" s="261"/>
      <c r="P940" s="261"/>
      <c r="Q940" s="261"/>
      <c r="R940" s="261"/>
      <c r="S940" s="261"/>
      <c r="T940" s="262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63" t="s">
        <v>239</v>
      </c>
      <c r="AU940" s="263" t="s">
        <v>85</v>
      </c>
      <c r="AV940" s="14" t="s">
        <v>237</v>
      </c>
      <c r="AW940" s="14" t="s">
        <v>32</v>
      </c>
      <c r="AX940" s="14" t="s">
        <v>83</v>
      </c>
      <c r="AY940" s="263" t="s">
        <v>230</v>
      </c>
    </row>
    <row r="941" s="2" customFormat="1" ht="24.15" customHeight="1">
      <c r="A941" s="39"/>
      <c r="B941" s="40"/>
      <c r="C941" s="228" t="s">
        <v>1682</v>
      </c>
      <c r="D941" s="228" t="s">
        <v>232</v>
      </c>
      <c r="E941" s="229" t="s">
        <v>1683</v>
      </c>
      <c r="F941" s="230" t="s">
        <v>1684</v>
      </c>
      <c r="G941" s="231" t="s">
        <v>1503</v>
      </c>
      <c r="H941" s="295"/>
      <c r="I941" s="233"/>
      <c r="J941" s="234">
        <f>ROUND(I941*H941,2)</f>
        <v>0</v>
      </c>
      <c r="K941" s="230" t="s">
        <v>236</v>
      </c>
      <c r="L941" s="45"/>
      <c r="M941" s="235" t="s">
        <v>1</v>
      </c>
      <c r="N941" s="236" t="s">
        <v>41</v>
      </c>
      <c r="O941" s="92"/>
      <c r="P941" s="237">
        <f>O941*H941</f>
        <v>0</v>
      </c>
      <c r="Q941" s="237">
        <v>0</v>
      </c>
      <c r="R941" s="237">
        <f>Q941*H941</f>
        <v>0</v>
      </c>
      <c r="S941" s="237">
        <v>0</v>
      </c>
      <c r="T941" s="238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239" t="s">
        <v>318</v>
      </c>
      <c r="AT941" s="239" t="s">
        <v>232</v>
      </c>
      <c r="AU941" s="239" t="s">
        <v>85</v>
      </c>
      <c r="AY941" s="18" t="s">
        <v>230</v>
      </c>
      <c r="BE941" s="240">
        <f>IF(N941="základní",J941,0)</f>
        <v>0</v>
      </c>
      <c r="BF941" s="240">
        <f>IF(N941="snížená",J941,0)</f>
        <v>0</v>
      </c>
      <c r="BG941" s="240">
        <f>IF(N941="zákl. přenesená",J941,0)</f>
        <v>0</v>
      </c>
      <c r="BH941" s="240">
        <f>IF(N941="sníž. přenesená",J941,0)</f>
        <v>0</v>
      </c>
      <c r="BI941" s="240">
        <f>IF(N941="nulová",J941,0)</f>
        <v>0</v>
      </c>
      <c r="BJ941" s="18" t="s">
        <v>83</v>
      </c>
      <c r="BK941" s="240">
        <f>ROUND(I941*H941,2)</f>
        <v>0</v>
      </c>
      <c r="BL941" s="18" t="s">
        <v>318</v>
      </c>
      <c r="BM941" s="239" t="s">
        <v>1685</v>
      </c>
    </row>
    <row r="942" s="12" customFormat="1" ht="22.8" customHeight="1">
      <c r="A942" s="12"/>
      <c r="B942" s="212"/>
      <c r="C942" s="213"/>
      <c r="D942" s="214" t="s">
        <v>75</v>
      </c>
      <c r="E942" s="226" t="s">
        <v>1686</v>
      </c>
      <c r="F942" s="226" t="s">
        <v>1687</v>
      </c>
      <c r="G942" s="213"/>
      <c r="H942" s="213"/>
      <c r="I942" s="216"/>
      <c r="J942" s="227">
        <f>BK942</f>
        <v>0</v>
      </c>
      <c r="K942" s="213"/>
      <c r="L942" s="218"/>
      <c r="M942" s="219"/>
      <c r="N942" s="220"/>
      <c r="O942" s="220"/>
      <c r="P942" s="221">
        <f>SUM(P943:P973)</f>
        <v>0</v>
      </c>
      <c r="Q942" s="220"/>
      <c r="R942" s="221">
        <f>SUM(R943:R973)</f>
        <v>17.458611779999998</v>
      </c>
      <c r="S942" s="220"/>
      <c r="T942" s="222">
        <f>SUM(T943:T973)</f>
        <v>0</v>
      </c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R942" s="223" t="s">
        <v>85</v>
      </c>
      <c r="AT942" s="224" t="s">
        <v>75</v>
      </c>
      <c r="AU942" s="224" t="s">
        <v>83</v>
      </c>
      <c r="AY942" s="223" t="s">
        <v>230</v>
      </c>
      <c r="BK942" s="225">
        <f>SUM(BK943:BK973)</f>
        <v>0</v>
      </c>
    </row>
    <row r="943" s="2" customFormat="1" ht="24.15" customHeight="1">
      <c r="A943" s="39"/>
      <c r="B943" s="40"/>
      <c r="C943" s="228" t="s">
        <v>1688</v>
      </c>
      <c r="D943" s="228" t="s">
        <v>232</v>
      </c>
      <c r="E943" s="229" t="s">
        <v>1689</v>
      </c>
      <c r="F943" s="230" t="s">
        <v>1690</v>
      </c>
      <c r="G943" s="231" t="s">
        <v>305</v>
      </c>
      <c r="H943" s="232">
        <v>524.30600000000004</v>
      </c>
      <c r="I943" s="233"/>
      <c r="J943" s="234">
        <f>ROUND(I943*H943,2)</f>
        <v>0</v>
      </c>
      <c r="K943" s="230" t="s">
        <v>236</v>
      </c>
      <c r="L943" s="45"/>
      <c r="M943" s="235" t="s">
        <v>1</v>
      </c>
      <c r="N943" s="236" t="s">
        <v>41</v>
      </c>
      <c r="O943" s="92"/>
      <c r="P943" s="237">
        <f>O943*H943</f>
        <v>0</v>
      </c>
      <c r="Q943" s="237">
        <v>0.016920000000000001</v>
      </c>
      <c r="R943" s="237">
        <f>Q943*H943</f>
        <v>8.8712575200000003</v>
      </c>
      <c r="S943" s="237">
        <v>0</v>
      </c>
      <c r="T943" s="238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39" t="s">
        <v>318</v>
      </c>
      <c r="AT943" s="239" t="s">
        <v>232</v>
      </c>
      <c r="AU943" s="239" t="s">
        <v>85</v>
      </c>
      <c r="AY943" s="18" t="s">
        <v>230</v>
      </c>
      <c r="BE943" s="240">
        <f>IF(N943="základní",J943,0)</f>
        <v>0</v>
      </c>
      <c r="BF943" s="240">
        <f>IF(N943="snížená",J943,0)</f>
        <v>0</v>
      </c>
      <c r="BG943" s="240">
        <f>IF(N943="zákl. přenesená",J943,0)</f>
        <v>0</v>
      </c>
      <c r="BH943" s="240">
        <f>IF(N943="sníž. přenesená",J943,0)</f>
        <v>0</v>
      </c>
      <c r="BI943" s="240">
        <f>IF(N943="nulová",J943,0)</f>
        <v>0</v>
      </c>
      <c r="BJ943" s="18" t="s">
        <v>83</v>
      </c>
      <c r="BK943" s="240">
        <f>ROUND(I943*H943,2)</f>
        <v>0</v>
      </c>
      <c r="BL943" s="18" t="s">
        <v>318</v>
      </c>
      <c r="BM943" s="239" t="s">
        <v>1691</v>
      </c>
    </row>
    <row r="944" s="15" customFormat="1">
      <c r="A944" s="15"/>
      <c r="B944" s="264"/>
      <c r="C944" s="265"/>
      <c r="D944" s="243" t="s">
        <v>239</v>
      </c>
      <c r="E944" s="266" t="s">
        <v>1</v>
      </c>
      <c r="F944" s="267" t="s">
        <v>1692</v>
      </c>
      <c r="G944" s="265"/>
      <c r="H944" s="266" t="s">
        <v>1</v>
      </c>
      <c r="I944" s="268"/>
      <c r="J944" s="265"/>
      <c r="K944" s="265"/>
      <c r="L944" s="269"/>
      <c r="M944" s="270"/>
      <c r="N944" s="271"/>
      <c r="O944" s="271"/>
      <c r="P944" s="271"/>
      <c r="Q944" s="271"/>
      <c r="R944" s="271"/>
      <c r="S944" s="271"/>
      <c r="T944" s="272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73" t="s">
        <v>239</v>
      </c>
      <c r="AU944" s="273" t="s">
        <v>85</v>
      </c>
      <c r="AV944" s="15" t="s">
        <v>83</v>
      </c>
      <c r="AW944" s="15" t="s">
        <v>32</v>
      </c>
      <c r="AX944" s="15" t="s">
        <v>76</v>
      </c>
      <c r="AY944" s="273" t="s">
        <v>230</v>
      </c>
    </row>
    <row r="945" s="13" customFormat="1">
      <c r="A945" s="13"/>
      <c r="B945" s="241"/>
      <c r="C945" s="242"/>
      <c r="D945" s="243" t="s">
        <v>239</v>
      </c>
      <c r="E945" s="244" t="s">
        <v>1</v>
      </c>
      <c r="F945" s="245" t="s">
        <v>1693</v>
      </c>
      <c r="G945" s="242"/>
      <c r="H945" s="246">
        <v>0</v>
      </c>
      <c r="I945" s="247"/>
      <c r="J945" s="242"/>
      <c r="K945" s="242"/>
      <c r="L945" s="248"/>
      <c r="M945" s="249"/>
      <c r="N945" s="250"/>
      <c r="O945" s="250"/>
      <c r="P945" s="250"/>
      <c r="Q945" s="250"/>
      <c r="R945" s="250"/>
      <c r="S945" s="250"/>
      <c r="T945" s="251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52" t="s">
        <v>239</v>
      </c>
      <c r="AU945" s="252" t="s">
        <v>85</v>
      </c>
      <c r="AV945" s="13" t="s">
        <v>85</v>
      </c>
      <c r="AW945" s="13" t="s">
        <v>32</v>
      </c>
      <c r="AX945" s="13" t="s">
        <v>76</v>
      </c>
      <c r="AY945" s="252" t="s">
        <v>230</v>
      </c>
    </row>
    <row r="946" s="13" customFormat="1">
      <c r="A946" s="13"/>
      <c r="B946" s="241"/>
      <c r="C946" s="242"/>
      <c r="D946" s="243" t="s">
        <v>239</v>
      </c>
      <c r="E946" s="244" t="s">
        <v>1</v>
      </c>
      <c r="F946" s="245" t="s">
        <v>1694</v>
      </c>
      <c r="G946" s="242"/>
      <c r="H946" s="246">
        <v>211.05799999999999</v>
      </c>
      <c r="I946" s="247"/>
      <c r="J946" s="242"/>
      <c r="K946" s="242"/>
      <c r="L946" s="248"/>
      <c r="M946" s="249"/>
      <c r="N946" s="250"/>
      <c r="O946" s="250"/>
      <c r="P946" s="250"/>
      <c r="Q946" s="250"/>
      <c r="R946" s="250"/>
      <c r="S946" s="250"/>
      <c r="T946" s="251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2" t="s">
        <v>239</v>
      </c>
      <c r="AU946" s="252" t="s">
        <v>85</v>
      </c>
      <c r="AV946" s="13" t="s">
        <v>85</v>
      </c>
      <c r="AW946" s="13" t="s">
        <v>32</v>
      </c>
      <c r="AX946" s="13" t="s">
        <v>76</v>
      </c>
      <c r="AY946" s="252" t="s">
        <v>230</v>
      </c>
    </row>
    <row r="947" s="13" customFormat="1">
      <c r="A947" s="13"/>
      <c r="B947" s="241"/>
      <c r="C947" s="242"/>
      <c r="D947" s="243" t="s">
        <v>239</v>
      </c>
      <c r="E947" s="244" t="s">
        <v>1</v>
      </c>
      <c r="F947" s="245" t="s">
        <v>1695</v>
      </c>
      <c r="G947" s="242"/>
      <c r="H947" s="246">
        <v>-122.37000000000001</v>
      </c>
      <c r="I947" s="247"/>
      <c r="J947" s="242"/>
      <c r="K947" s="242"/>
      <c r="L947" s="248"/>
      <c r="M947" s="249"/>
      <c r="N947" s="250"/>
      <c r="O947" s="250"/>
      <c r="P947" s="250"/>
      <c r="Q947" s="250"/>
      <c r="R947" s="250"/>
      <c r="S947" s="250"/>
      <c r="T947" s="251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52" t="s">
        <v>239</v>
      </c>
      <c r="AU947" s="252" t="s">
        <v>85</v>
      </c>
      <c r="AV947" s="13" t="s">
        <v>85</v>
      </c>
      <c r="AW947" s="13" t="s">
        <v>32</v>
      </c>
      <c r="AX947" s="13" t="s">
        <v>76</v>
      </c>
      <c r="AY947" s="252" t="s">
        <v>230</v>
      </c>
    </row>
    <row r="948" s="13" customFormat="1">
      <c r="A948" s="13"/>
      <c r="B948" s="241"/>
      <c r="C948" s="242"/>
      <c r="D948" s="243" t="s">
        <v>239</v>
      </c>
      <c r="E948" s="244" t="s">
        <v>1</v>
      </c>
      <c r="F948" s="245" t="s">
        <v>1696</v>
      </c>
      <c r="G948" s="242"/>
      <c r="H948" s="246">
        <v>435.618</v>
      </c>
      <c r="I948" s="247"/>
      <c r="J948" s="242"/>
      <c r="K948" s="242"/>
      <c r="L948" s="248"/>
      <c r="M948" s="249"/>
      <c r="N948" s="250"/>
      <c r="O948" s="250"/>
      <c r="P948" s="250"/>
      <c r="Q948" s="250"/>
      <c r="R948" s="250"/>
      <c r="S948" s="250"/>
      <c r="T948" s="251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52" t="s">
        <v>239</v>
      </c>
      <c r="AU948" s="252" t="s">
        <v>85</v>
      </c>
      <c r="AV948" s="13" t="s">
        <v>85</v>
      </c>
      <c r="AW948" s="13" t="s">
        <v>32</v>
      </c>
      <c r="AX948" s="13" t="s">
        <v>76</v>
      </c>
      <c r="AY948" s="252" t="s">
        <v>230</v>
      </c>
    </row>
    <row r="949" s="13" customFormat="1">
      <c r="A949" s="13"/>
      <c r="B949" s="241"/>
      <c r="C949" s="242"/>
      <c r="D949" s="243" t="s">
        <v>239</v>
      </c>
      <c r="E949" s="244" t="s">
        <v>1</v>
      </c>
      <c r="F949" s="245" t="s">
        <v>1697</v>
      </c>
      <c r="G949" s="242"/>
      <c r="H949" s="246">
        <v>0</v>
      </c>
      <c r="I949" s="247"/>
      <c r="J949" s="242"/>
      <c r="K949" s="242"/>
      <c r="L949" s="248"/>
      <c r="M949" s="249"/>
      <c r="N949" s="250"/>
      <c r="O949" s="250"/>
      <c r="P949" s="250"/>
      <c r="Q949" s="250"/>
      <c r="R949" s="250"/>
      <c r="S949" s="250"/>
      <c r="T949" s="251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52" t="s">
        <v>239</v>
      </c>
      <c r="AU949" s="252" t="s">
        <v>85</v>
      </c>
      <c r="AV949" s="13" t="s">
        <v>85</v>
      </c>
      <c r="AW949" s="13" t="s">
        <v>32</v>
      </c>
      <c r="AX949" s="13" t="s">
        <v>76</v>
      </c>
      <c r="AY949" s="252" t="s">
        <v>230</v>
      </c>
    </row>
    <row r="950" s="14" customFormat="1">
      <c r="A950" s="14"/>
      <c r="B950" s="253"/>
      <c r="C950" s="254"/>
      <c r="D950" s="243" t="s">
        <v>239</v>
      </c>
      <c r="E950" s="255" t="s">
        <v>1</v>
      </c>
      <c r="F950" s="256" t="s">
        <v>242</v>
      </c>
      <c r="G950" s="254"/>
      <c r="H950" s="257">
        <v>524.30600000000004</v>
      </c>
      <c r="I950" s="258"/>
      <c r="J950" s="254"/>
      <c r="K950" s="254"/>
      <c r="L950" s="259"/>
      <c r="M950" s="260"/>
      <c r="N950" s="261"/>
      <c r="O950" s="261"/>
      <c r="P950" s="261"/>
      <c r="Q950" s="261"/>
      <c r="R950" s="261"/>
      <c r="S950" s="261"/>
      <c r="T950" s="262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63" t="s">
        <v>239</v>
      </c>
      <c r="AU950" s="263" t="s">
        <v>85</v>
      </c>
      <c r="AV950" s="14" t="s">
        <v>237</v>
      </c>
      <c r="AW950" s="14" t="s">
        <v>32</v>
      </c>
      <c r="AX950" s="14" t="s">
        <v>83</v>
      </c>
      <c r="AY950" s="263" t="s">
        <v>230</v>
      </c>
    </row>
    <row r="951" s="2" customFormat="1" ht="21.75" customHeight="1">
      <c r="A951" s="39"/>
      <c r="B951" s="40"/>
      <c r="C951" s="228" t="s">
        <v>1698</v>
      </c>
      <c r="D951" s="228" t="s">
        <v>232</v>
      </c>
      <c r="E951" s="229" t="s">
        <v>1699</v>
      </c>
      <c r="F951" s="230" t="s">
        <v>1700</v>
      </c>
      <c r="G951" s="231" t="s">
        <v>305</v>
      </c>
      <c r="H951" s="232">
        <v>88.251000000000005</v>
      </c>
      <c r="I951" s="233"/>
      <c r="J951" s="234">
        <f>ROUND(I951*H951,2)</f>
        <v>0</v>
      </c>
      <c r="K951" s="230" t="s">
        <v>1</v>
      </c>
      <c r="L951" s="45"/>
      <c r="M951" s="235" t="s">
        <v>1</v>
      </c>
      <c r="N951" s="236" t="s">
        <v>41</v>
      </c>
      <c r="O951" s="92"/>
      <c r="P951" s="237">
        <f>O951*H951</f>
        <v>0</v>
      </c>
      <c r="Q951" s="237">
        <v>0.016920000000000001</v>
      </c>
      <c r="R951" s="237">
        <f>Q951*H951</f>
        <v>1.4932069200000002</v>
      </c>
      <c r="S951" s="237">
        <v>0</v>
      </c>
      <c r="T951" s="238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39" t="s">
        <v>318</v>
      </c>
      <c r="AT951" s="239" t="s">
        <v>232</v>
      </c>
      <c r="AU951" s="239" t="s">
        <v>85</v>
      </c>
      <c r="AY951" s="18" t="s">
        <v>230</v>
      </c>
      <c r="BE951" s="240">
        <f>IF(N951="základní",J951,0)</f>
        <v>0</v>
      </c>
      <c r="BF951" s="240">
        <f>IF(N951="snížená",J951,0)</f>
        <v>0</v>
      </c>
      <c r="BG951" s="240">
        <f>IF(N951="zákl. přenesená",J951,0)</f>
        <v>0</v>
      </c>
      <c r="BH951" s="240">
        <f>IF(N951="sníž. přenesená",J951,0)</f>
        <v>0</v>
      </c>
      <c r="BI951" s="240">
        <f>IF(N951="nulová",J951,0)</f>
        <v>0</v>
      </c>
      <c r="BJ951" s="18" t="s">
        <v>83</v>
      </c>
      <c r="BK951" s="240">
        <f>ROUND(I951*H951,2)</f>
        <v>0</v>
      </c>
      <c r="BL951" s="18" t="s">
        <v>318</v>
      </c>
      <c r="BM951" s="239" t="s">
        <v>1701</v>
      </c>
    </row>
    <row r="952" s="2" customFormat="1" ht="16.5" customHeight="1">
      <c r="A952" s="39"/>
      <c r="B952" s="40"/>
      <c r="C952" s="228" t="s">
        <v>1702</v>
      </c>
      <c r="D952" s="228" t="s">
        <v>232</v>
      </c>
      <c r="E952" s="229" t="s">
        <v>1703</v>
      </c>
      <c r="F952" s="230" t="s">
        <v>1704</v>
      </c>
      <c r="G952" s="231" t="s">
        <v>305</v>
      </c>
      <c r="H952" s="232">
        <v>818.12599999999998</v>
      </c>
      <c r="I952" s="233"/>
      <c r="J952" s="234">
        <f>ROUND(I952*H952,2)</f>
        <v>0</v>
      </c>
      <c r="K952" s="230" t="s">
        <v>236</v>
      </c>
      <c r="L952" s="45"/>
      <c r="M952" s="235" t="s">
        <v>1</v>
      </c>
      <c r="N952" s="236" t="s">
        <v>41</v>
      </c>
      <c r="O952" s="92"/>
      <c r="P952" s="237">
        <f>O952*H952</f>
        <v>0</v>
      </c>
      <c r="Q952" s="237">
        <v>0.00010000000000000001</v>
      </c>
      <c r="R952" s="237">
        <f>Q952*H952</f>
        <v>0.081812599999999999</v>
      </c>
      <c r="S952" s="237">
        <v>0</v>
      </c>
      <c r="T952" s="238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39" t="s">
        <v>318</v>
      </c>
      <c r="AT952" s="239" t="s">
        <v>232</v>
      </c>
      <c r="AU952" s="239" t="s">
        <v>85</v>
      </c>
      <c r="AY952" s="18" t="s">
        <v>230</v>
      </c>
      <c r="BE952" s="240">
        <f>IF(N952="základní",J952,0)</f>
        <v>0</v>
      </c>
      <c r="BF952" s="240">
        <f>IF(N952="snížená",J952,0)</f>
        <v>0</v>
      </c>
      <c r="BG952" s="240">
        <f>IF(N952="zákl. přenesená",J952,0)</f>
        <v>0</v>
      </c>
      <c r="BH952" s="240">
        <f>IF(N952="sníž. přenesená",J952,0)</f>
        <v>0</v>
      </c>
      <c r="BI952" s="240">
        <f>IF(N952="nulová",J952,0)</f>
        <v>0</v>
      </c>
      <c r="BJ952" s="18" t="s">
        <v>83</v>
      </c>
      <c r="BK952" s="240">
        <f>ROUND(I952*H952,2)</f>
        <v>0</v>
      </c>
      <c r="BL952" s="18" t="s">
        <v>318</v>
      </c>
      <c r="BM952" s="239" t="s">
        <v>1705</v>
      </c>
    </row>
    <row r="953" s="13" customFormat="1">
      <c r="A953" s="13"/>
      <c r="B953" s="241"/>
      <c r="C953" s="242"/>
      <c r="D953" s="243" t="s">
        <v>239</v>
      </c>
      <c r="E953" s="244" t="s">
        <v>1</v>
      </c>
      <c r="F953" s="245" t="s">
        <v>1706</v>
      </c>
      <c r="G953" s="242"/>
      <c r="H953" s="246">
        <v>818.12599999999998</v>
      </c>
      <c r="I953" s="247"/>
      <c r="J953" s="242"/>
      <c r="K953" s="242"/>
      <c r="L953" s="248"/>
      <c r="M953" s="249"/>
      <c r="N953" s="250"/>
      <c r="O953" s="250"/>
      <c r="P953" s="250"/>
      <c r="Q953" s="250"/>
      <c r="R953" s="250"/>
      <c r="S953" s="250"/>
      <c r="T953" s="251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52" t="s">
        <v>239</v>
      </c>
      <c r="AU953" s="252" t="s">
        <v>85</v>
      </c>
      <c r="AV953" s="13" t="s">
        <v>85</v>
      </c>
      <c r="AW953" s="13" t="s">
        <v>32</v>
      </c>
      <c r="AX953" s="13" t="s">
        <v>83</v>
      </c>
      <c r="AY953" s="252" t="s">
        <v>230</v>
      </c>
    </row>
    <row r="954" s="2" customFormat="1" ht="16.5" customHeight="1">
      <c r="A954" s="39"/>
      <c r="B954" s="40"/>
      <c r="C954" s="228" t="s">
        <v>1707</v>
      </c>
      <c r="D954" s="228" t="s">
        <v>232</v>
      </c>
      <c r="E954" s="229" t="s">
        <v>1708</v>
      </c>
      <c r="F954" s="230" t="s">
        <v>1709</v>
      </c>
      <c r="G954" s="231" t="s">
        <v>305</v>
      </c>
      <c r="H954" s="232">
        <v>293.81999999999999</v>
      </c>
      <c r="I954" s="233"/>
      <c r="J954" s="234">
        <f>ROUND(I954*H954,2)</f>
        <v>0</v>
      </c>
      <c r="K954" s="230" t="s">
        <v>236</v>
      </c>
      <c r="L954" s="45"/>
      <c r="M954" s="235" t="s">
        <v>1</v>
      </c>
      <c r="N954" s="236" t="s">
        <v>41</v>
      </c>
      <c r="O954" s="92"/>
      <c r="P954" s="237">
        <f>O954*H954</f>
        <v>0</v>
      </c>
      <c r="Q954" s="237">
        <v>0</v>
      </c>
      <c r="R954" s="237">
        <f>Q954*H954</f>
        <v>0</v>
      </c>
      <c r="S954" s="237">
        <v>0</v>
      </c>
      <c r="T954" s="238">
        <f>S954*H954</f>
        <v>0</v>
      </c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R954" s="239" t="s">
        <v>318</v>
      </c>
      <c r="AT954" s="239" t="s">
        <v>232</v>
      </c>
      <c r="AU954" s="239" t="s">
        <v>85</v>
      </c>
      <c r="AY954" s="18" t="s">
        <v>230</v>
      </c>
      <c r="BE954" s="240">
        <f>IF(N954="základní",J954,0)</f>
        <v>0</v>
      </c>
      <c r="BF954" s="240">
        <f>IF(N954="snížená",J954,0)</f>
        <v>0</v>
      </c>
      <c r="BG954" s="240">
        <f>IF(N954="zákl. přenesená",J954,0)</f>
        <v>0</v>
      </c>
      <c r="BH954" s="240">
        <f>IF(N954="sníž. přenesená",J954,0)</f>
        <v>0</v>
      </c>
      <c r="BI954" s="240">
        <f>IF(N954="nulová",J954,0)</f>
        <v>0</v>
      </c>
      <c r="BJ954" s="18" t="s">
        <v>83</v>
      </c>
      <c r="BK954" s="240">
        <f>ROUND(I954*H954,2)</f>
        <v>0</v>
      </c>
      <c r="BL954" s="18" t="s">
        <v>318</v>
      </c>
      <c r="BM954" s="239" t="s">
        <v>1710</v>
      </c>
    </row>
    <row r="955" s="13" customFormat="1">
      <c r="A955" s="13"/>
      <c r="B955" s="241"/>
      <c r="C955" s="242"/>
      <c r="D955" s="243" t="s">
        <v>239</v>
      </c>
      <c r="E955" s="244" t="s">
        <v>1</v>
      </c>
      <c r="F955" s="245" t="s">
        <v>1711</v>
      </c>
      <c r="G955" s="242"/>
      <c r="H955" s="246">
        <v>293.81999999999999</v>
      </c>
      <c r="I955" s="247"/>
      <c r="J955" s="242"/>
      <c r="K955" s="242"/>
      <c r="L955" s="248"/>
      <c r="M955" s="249"/>
      <c r="N955" s="250"/>
      <c r="O955" s="250"/>
      <c r="P955" s="250"/>
      <c r="Q955" s="250"/>
      <c r="R955" s="250"/>
      <c r="S955" s="250"/>
      <c r="T955" s="251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52" t="s">
        <v>239</v>
      </c>
      <c r="AU955" s="252" t="s">
        <v>85</v>
      </c>
      <c r="AV955" s="13" t="s">
        <v>85</v>
      </c>
      <c r="AW955" s="13" t="s">
        <v>32</v>
      </c>
      <c r="AX955" s="13" t="s">
        <v>83</v>
      </c>
      <c r="AY955" s="252" t="s">
        <v>230</v>
      </c>
    </row>
    <row r="956" s="2" customFormat="1" ht="24.15" customHeight="1">
      <c r="A956" s="39"/>
      <c r="B956" s="40"/>
      <c r="C956" s="285" t="s">
        <v>1712</v>
      </c>
      <c r="D956" s="285" t="s">
        <v>714</v>
      </c>
      <c r="E956" s="286" t="s">
        <v>1713</v>
      </c>
      <c r="F956" s="287" t="s">
        <v>1714</v>
      </c>
      <c r="G956" s="288" t="s">
        <v>305</v>
      </c>
      <c r="H956" s="289">
        <v>337.89299999999997</v>
      </c>
      <c r="I956" s="290"/>
      <c r="J956" s="291">
        <f>ROUND(I956*H956,2)</f>
        <v>0</v>
      </c>
      <c r="K956" s="287" t="s">
        <v>236</v>
      </c>
      <c r="L956" s="292"/>
      <c r="M956" s="293" t="s">
        <v>1</v>
      </c>
      <c r="N956" s="294" t="s">
        <v>41</v>
      </c>
      <c r="O956" s="92"/>
      <c r="P956" s="237">
        <f>O956*H956</f>
        <v>0</v>
      </c>
      <c r="Q956" s="237">
        <v>8.0000000000000007E-05</v>
      </c>
      <c r="R956" s="237">
        <f>Q956*H956</f>
        <v>0.02703144</v>
      </c>
      <c r="S956" s="237">
        <v>0</v>
      </c>
      <c r="T956" s="238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39" t="s">
        <v>414</v>
      </c>
      <c r="AT956" s="239" t="s">
        <v>714</v>
      </c>
      <c r="AU956" s="239" t="s">
        <v>85</v>
      </c>
      <c r="AY956" s="18" t="s">
        <v>230</v>
      </c>
      <c r="BE956" s="240">
        <f>IF(N956="základní",J956,0)</f>
        <v>0</v>
      </c>
      <c r="BF956" s="240">
        <f>IF(N956="snížená",J956,0)</f>
        <v>0</v>
      </c>
      <c r="BG956" s="240">
        <f>IF(N956="zákl. přenesená",J956,0)</f>
        <v>0</v>
      </c>
      <c r="BH956" s="240">
        <f>IF(N956="sníž. přenesená",J956,0)</f>
        <v>0</v>
      </c>
      <c r="BI956" s="240">
        <f>IF(N956="nulová",J956,0)</f>
        <v>0</v>
      </c>
      <c r="BJ956" s="18" t="s">
        <v>83</v>
      </c>
      <c r="BK956" s="240">
        <f>ROUND(I956*H956,2)</f>
        <v>0</v>
      </c>
      <c r="BL956" s="18" t="s">
        <v>318</v>
      </c>
      <c r="BM956" s="239" t="s">
        <v>1715</v>
      </c>
    </row>
    <row r="957" s="13" customFormat="1">
      <c r="A957" s="13"/>
      <c r="B957" s="241"/>
      <c r="C957" s="242"/>
      <c r="D957" s="243" t="s">
        <v>239</v>
      </c>
      <c r="E957" s="242"/>
      <c r="F957" s="245" t="s">
        <v>1716</v>
      </c>
      <c r="G957" s="242"/>
      <c r="H957" s="246">
        <v>337.89299999999997</v>
      </c>
      <c r="I957" s="247"/>
      <c r="J957" s="242"/>
      <c r="K957" s="242"/>
      <c r="L957" s="248"/>
      <c r="M957" s="249"/>
      <c r="N957" s="250"/>
      <c r="O957" s="250"/>
      <c r="P957" s="250"/>
      <c r="Q957" s="250"/>
      <c r="R957" s="250"/>
      <c r="S957" s="250"/>
      <c r="T957" s="251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52" t="s">
        <v>239</v>
      </c>
      <c r="AU957" s="252" t="s">
        <v>85</v>
      </c>
      <c r="AV957" s="13" t="s">
        <v>85</v>
      </c>
      <c r="AW957" s="13" t="s">
        <v>4</v>
      </c>
      <c r="AX957" s="13" t="s">
        <v>83</v>
      </c>
      <c r="AY957" s="252" t="s">
        <v>230</v>
      </c>
    </row>
    <row r="958" s="2" customFormat="1" ht="21.75" customHeight="1">
      <c r="A958" s="39"/>
      <c r="B958" s="40"/>
      <c r="C958" s="228" t="s">
        <v>1717</v>
      </c>
      <c r="D958" s="228" t="s">
        <v>232</v>
      </c>
      <c r="E958" s="229" t="s">
        <v>1718</v>
      </c>
      <c r="F958" s="230" t="s">
        <v>1719</v>
      </c>
      <c r="G958" s="231" t="s">
        <v>305</v>
      </c>
      <c r="H958" s="232">
        <v>323.202</v>
      </c>
      <c r="I958" s="233"/>
      <c r="J958" s="234">
        <f>ROUND(I958*H958,2)</f>
        <v>0</v>
      </c>
      <c r="K958" s="230" t="s">
        <v>236</v>
      </c>
      <c r="L958" s="45"/>
      <c r="M958" s="235" t="s">
        <v>1</v>
      </c>
      <c r="N958" s="236" t="s">
        <v>41</v>
      </c>
      <c r="O958" s="92"/>
      <c r="P958" s="237">
        <f>O958*H958</f>
        <v>0</v>
      </c>
      <c r="Q958" s="237">
        <v>0</v>
      </c>
      <c r="R958" s="237">
        <f>Q958*H958</f>
        <v>0</v>
      </c>
      <c r="S958" s="237">
        <v>0</v>
      </c>
      <c r="T958" s="238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39" t="s">
        <v>318</v>
      </c>
      <c r="AT958" s="239" t="s">
        <v>232</v>
      </c>
      <c r="AU958" s="239" t="s">
        <v>85</v>
      </c>
      <c r="AY958" s="18" t="s">
        <v>230</v>
      </c>
      <c r="BE958" s="240">
        <f>IF(N958="základní",J958,0)</f>
        <v>0</v>
      </c>
      <c r="BF958" s="240">
        <f>IF(N958="snížená",J958,0)</f>
        <v>0</v>
      </c>
      <c r="BG958" s="240">
        <f>IF(N958="zákl. přenesená",J958,0)</f>
        <v>0</v>
      </c>
      <c r="BH958" s="240">
        <f>IF(N958="sníž. přenesená",J958,0)</f>
        <v>0</v>
      </c>
      <c r="BI958" s="240">
        <f>IF(N958="nulová",J958,0)</f>
        <v>0</v>
      </c>
      <c r="BJ958" s="18" t="s">
        <v>83</v>
      </c>
      <c r="BK958" s="240">
        <f>ROUND(I958*H958,2)</f>
        <v>0</v>
      </c>
      <c r="BL958" s="18" t="s">
        <v>318</v>
      </c>
      <c r="BM958" s="239" t="s">
        <v>1720</v>
      </c>
    </row>
    <row r="959" s="13" customFormat="1">
      <c r="A959" s="13"/>
      <c r="B959" s="241"/>
      <c r="C959" s="242"/>
      <c r="D959" s="243" t="s">
        <v>239</v>
      </c>
      <c r="E959" s="244" t="s">
        <v>1</v>
      </c>
      <c r="F959" s="245" t="s">
        <v>1721</v>
      </c>
      <c r="G959" s="242"/>
      <c r="H959" s="246">
        <v>323.202</v>
      </c>
      <c r="I959" s="247"/>
      <c r="J959" s="242"/>
      <c r="K959" s="242"/>
      <c r="L959" s="248"/>
      <c r="M959" s="249"/>
      <c r="N959" s="250"/>
      <c r="O959" s="250"/>
      <c r="P959" s="250"/>
      <c r="Q959" s="250"/>
      <c r="R959" s="250"/>
      <c r="S959" s="250"/>
      <c r="T959" s="251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52" t="s">
        <v>239</v>
      </c>
      <c r="AU959" s="252" t="s">
        <v>85</v>
      </c>
      <c r="AV959" s="13" t="s">
        <v>85</v>
      </c>
      <c r="AW959" s="13" t="s">
        <v>32</v>
      </c>
      <c r="AX959" s="13" t="s">
        <v>83</v>
      </c>
      <c r="AY959" s="252" t="s">
        <v>230</v>
      </c>
    </row>
    <row r="960" s="2" customFormat="1" ht="24.15" customHeight="1">
      <c r="A960" s="39"/>
      <c r="B960" s="40"/>
      <c r="C960" s="285" t="s">
        <v>1722</v>
      </c>
      <c r="D960" s="285" t="s">
        <v>714</v>
      </c>
      <c r="E960" s="286" t="s">
        <v>1524</v>
      </c>
      <c r="F960" s="287" t="s">
        <v>1525</v>
      </c>
      <c r="G960" s="288" t="s">
        <v>305</v>
      </c>
      <c r="H960" s="289">
        <v>339.36200000000002</v>
      </c>
      <c r="I960" s="290"/>
      <c r="J960" s="291">
        <f>ROUND(I960*H960,2)</f>
        <v>0</v>
      </c>
      <c r="K960" s="287" t="s">
        <v>236</v>
      </c>
      <c r="L960" s="292"/>
      <c r="M960" s="293" t="s">
        <v>1</v>
      </c>
      <c r="N960" s="294" t="s">
        <v>41</v>
      </c>
      <c r="O960" s="92"/>
      <c r="P960" s="237">
        <f>O960*H960</f>
        <v>0</v>
      </c>
      <c r="Q960" s="237">
        <v>0.0054000000000000003</v>
      </c>
      <c r="R960" s="237">
        <f>Q960*H960</f>
        <v>1.8325548000000003</v>
      </c>
      <c r="S960" s="237">
        <v>0</v>
      </c>
      <c r="T960" s="238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39" t="s">
        <v>414</v>
      </c>
      <c r="AT960" s="239" t="s">
        <v>714</v>
      </c>
      <c r="AU960" s="239" t="s">
        <v>85</v>
      </c>
      <c r="AY960" s="18" t="s">
        <v>230</v>
      </c>
      <c r="BE960" s="240">
        <f>IF(N960="základní",J960,0)</f>
        <v>0</v>
      </c>
      <c r="BF960" s="240">
        <f>IF(N960="snížená",J960,0)</f>
        <v>0</v>
      </c>
      <c r="BG960" s="240">
        <f>IF(N960="zákl. přenesená",J960,0)</f>
        <v>0</v>
      </c>
      <c r="BH960" s="240">
        <f>IF(N960="sníž. přenesená",J960,0)</f>
        <v>0</v>
      </c>
      <c r="BI960" s="240">
        <f>IF(N960="nulová",J960,0)</f>
        <v>0</v>
      </c>
      <c r="BJ960" s="18" t="s">
        <v>83</v>
      </c>
      <c r="BK960" s="240">
        <f>ROUND(I960*H960,2)</f>
        <v>0</v>
      </c>
      <c r="BL960" s="18" t="s">
        <v>318</v>
      </c>
      <c r="BM960" s="239" t="s">
        <v>1723</v>
      </c>
    </row>
    <row r="961" s="13" customFormat="1">
      <c r="A961" s="13"/>
      <c r="B961" s="241"/>
      <c r="C961" s="242"/>
      <c r="D961" s="243" t="s">
        <v>239</v>
      </c>
      <c r="E961" s="244" t="s">
        <v>1</v>
      </c>
      <c r="F961" s="245" t="s">
        <v>1721</v>
      </c>
      <c r="G961" s="242"/>
      <c r="H961" s="246">
        <v>323.202</v>
      </c>
      <c r="I961" s="247"/>
      <c r="J961" s="242"/>
      <c r="K961" s="242"/>
      <c r="L961" s="248"/>
      <c r="M961" s="249"/>
      <c r="N961" s="250"/>
      <c r="O961" s="250"/>
      <c r="P961" s="250"/>
      <c r="Q961" s="250"/>
      <c r="R961" s="250"/>
      <c r="S961" s="250"/>
      <c r="T961" s="251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2" t="s">
        <v>239</v>
      </c>
      <c r="AU961" s="252" t="s">
        <v>85</v>
      </c>
      <c r="AV961" s="13" t="s">
        <v>85</v>
      </c>
      <c r="AW961" s="13" t="s">
        <v>32</v>
      </c>
      <c r="AX961" s="13" t="s">
        <v>83</v>
      </c>
      <c r="AY961" s="252" t="s">
        <v>230</v>
      </c>
    </row>
    <row r="962" s="13" customFormat="1">
      <c r="A962" s="13"/>
      <c r="B962" s="241"/>
      <c r="C962" s="242"/>
      <c r="D962" s="243" t="s">
        <v>239</v>
      </c>
      <c r="E962" s="242"/>
      <c r="F962" s="245" t="s">
        <v>1724</v>
      </c>
      <c r="G962" s="242"/>
      <c r="H962" s="246">
        <v>339.36200000000002</v>
      </c>
      <c r="I962" s="247"/>
      <c r="J962" s="242"/>
      <c r="K962" s="242"/>
      <c r="L962" s="248"/>
      <c r="M962" s="249"/>
      <c r="N962" s="250"/>
      <c r="O962" s="250"/>
      <c r="P962" s="250"/>
      <c r="Q962" s="250"/>
      <c r="R962" s="250"/>
      <c r="S962" s="250"/>
      <c r="T962" s="251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52" t="s">
        <v>239</v>
      </c>
      <c r="AU962" s="252" t="s">
        <v>85</v>
      </c>
      <c r="AV962" s="13" t="s">
        <v>85</v>
      </c>
      <c r="AW962" s="13" t="s">
        <v>4</v>
      </c>
      <c r="AX962" s="13" t="s">
        <v>83</v>
      </c>
      <c r="AY962" s="252" t="s">
        <v>230</v>
      </c>
    </row>
    <row r="963" s="2" customFormat="1" ht="33" customHeight="1">
      <c r="A963" s="39"/>
      <c r="B963" s="40"/>
      <c r="C963" s="228" t="s">
        <v>1725</v>
      </c>
      <c r="D963" s="228" t="s">
        <v>232</v>
      </c>
      <c r="E963" s="229" t="s">
        <v>1726</v>
      </c>
      <c r="F963" s="230" t="s">
        <v>1727</v>
      </c>
      <c r="G963" s="231" t="s">
        <v>305</v>
      </c>
      <c r="H963" s="232">
        <v>122.37000000000001</v>
      </c>
      <c r="I963" s="233"/>
      <c r="J963" s="234">
        <f>ROUND(I963*H963,2)</f>
        <v>0</v>
      </c>
      <c r="K963" s="230" t="s">
        <v>1</v>
      </c>
      <c r="L963" s="45"/>
      <c r="M963" s="235" t="s">
        <v>1</v>
      </c>
      <c r="N963" s="236" t="s">
        <v>41</v>
      </c>
      <c r="O963" s="92"/>
      <c r="P963" s="237">
        <f>O963*H963</f>
        <v>0</v>
      </c>
      <c r="Q963" s="237">
        <v>0.00125</v>
      </c>
      <c r="R963" s="237">
        <f>Q963*H963</f>
        <v>0.1529625</v>
      </c>
      <c r="S963" s="237">
        <v>0</v>
      </c>
      <c r="T963" s="238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39" t="s">
        <v>318</v>
      </c>
      <c r="AT963" s="239" t="s">
        <v>232</v>
      </c>
      <c r="AU963" s="239" t="s">
        <v>85</v>
      </c>
      <c r="AY963" s="18" t="s">
        <v>230</v>
      </c>
      <c r="BE963" s="240">
        <f>IF(N963="základní",J963,0)</f>
        <v>0</v>
      </c>
      <c r="BF963" s="240">
        <f>IF(N963="snížená",J963,0)</f>
        <v>0</v>
      </c>
      <c r="BG963" s="240">
        <f>IF(N963="zákl. přenesená",J963,0)</f>
        <v>0</v>
      </c>
      <c r="BH963" s="240">
        <f>IF(N963="sníž. přenesená",J963,0)</f>
        <v>0</v>
      </c>
      <c r="BI963" s="240">
        <f>IF(N963="nulová",J963,0)</f>
        <v>0</v>
      </c>
      <c r="BJ963" s="18" t="s">
        <v>83</v>
      </c>
      <c r="BK963" s="240">
        <f>ROUND(I963*H963,2)</f>
        <v>0</v>
      </c>
      <c r="BL963" s="18" t="s">
        <v>318</v>
      </c>
      <c r="BM963" s="239" t="s">
        <v>1728</v>
      </c>
    </row>
    <row r="964" s="13" customFormat="1">
      <c r="A964" s="13"/>
      <c r="B964" s="241"/>
      <c r="C964" s="242"/>
      <c r="D964" s="243" t="s">
        <v>239</v>
      </c>
      <c r="E964" s="244" t="s">
        <v>1</v>
      </c>
      <c r="F964" s="245" t="s">
        <v>1729</v>
      </c>
      <c r="G964" s="242"/>
      <c r="H964" s="246">
        <v>122.37000000000001</v>
      </c>
      <c r="I964" s="247"/>
      <c r="J964" s="242"/>
      <c r="K964" s="242"/>
      <c r="L964" s="248"/>
      <c r="M964" s="249"/>
      <c r="N964" s="250"/>
      <c r="O964" s="250"/>
      <c r="P964" s="250"/>
      <c r="Q964" s="250"/>
      <c r="R964" s="250"/>
      <c r="S964" s="250"/>
      <c r="T964" s="251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52" t="s">
        <v>239</v>
      </c>
      <c r="AU964" s="252" t="s">
        <v>85</v>
      </c>
      <c r="AV964" s="13" t="s">
        <v>85</v>
      </c>
      <c r="AW964" s="13" t="s">
        <v>32</v>
      </c>
      <c r="AX964" s="13" t="s">
        <v>83</v>
      </c>
      <c r="AY964" s="252" t="s">
        <v>230</v>
      </c>
    </row>
    <row r="965" s="2" customFormat="1" ht="33" customHeight="1">
      <c r="A965" s="39"/>
      <c r="B965" s="40"/>
      <c r="C965" s="228" t="s">
        <v>1730</v>
      </c>
      <c r="D965" s="228" t="s">
        <v>232</v>
      </c>
      <c r="E965" s="229" t="s">
        <v>1731</v>
      </c>
      <c r="F965" s="230" t="s">
        <v>1732</v>
      </c>
      <c r="G965" s="231" t="s">
        <v>305</v>
      </c>
      <c r="H965" s="232">
        <v>293.81999999999999</v>
      </c>
      <c r="I965" s="233"/>
      <c r="J965" s="234">
        <f>ROUND(I965*H965,2)</f>
        <v>0</v>
      </c>
      <c r="K965" s="230" t="s">
        <v>236</v>
      </c>
      <c r="L965" s="45"/>
      <c r="M965" s="235" t="s">
        <v>1</v>
      </c>
      <c r="N965" s="236" t="s">
        <v>41</v>
      </c>
      <c r="O965" s="92"/>
      <c r="P965" s="237">
        <f>O965*H965</f>
        <v>0</v>
      </c>
      <c r="Q965" s="237">
        <v>0.016299999999999999</v>
      </c>
      <c r="R965" s="237">
        <f>Q965*H965</f>
        <v>4.7892659999999996</v>
      </c>
      <c r="S965" s="237">
        <v>0</v>
      </c>
      <c r="T965" s="238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39" t="s">
        <v>318</v>
      </c>
      <c r="AT965" s="239" t="s">
        <v>232</v>
      </c>
      <c r="AU965" s="239" t="s">
        <v>85</v>
      </c>
      <c r="AY965" s="18" t="s">
        <v>230</v>
      </c>
      <c r="BE965" s="240">
        <f>IF(N965="základní",J965,0)</f>
        <v>0</v>
      </c>
      <c r="BF965" s="240">
        <f>IF(N965="snížená",J965,0)</f>
        <v>0</v>
      </c>
      <c r="BG965" s="240">
        <f>IF(N965="zákl. přenesená",J965,0)</f>
        <v>0</v>
      </c>
      <c r="BH965" s="240">
        <f>IF(N965="sníž. přenesená",J965,0)</f>
        <v>0</v>
      </c>
      <c r="BI965" s="240">
        <f>IF(N965="nulová",J965,0)</f>
        <v>0</v>
      </c>
      <c r="BJ965" s="18" t="s">
        <v>83</v>
      </c>
      <c r="BK965" s="240">
        <f>ROUND(I965*H965,2)</f>
        <v>0</v>
      </c>
      <c r="BL965" s="18" t="s">
        <v>318</v>
      </c>
      <c r="BM965" s="239" t="s">
        <v>1733</v>
      </c>
    </row>
    <row r="966" s="13" customFormat="1">
      <c r="A966" s="13"/>
      <c r="B966" s="241"/>
      <c r="C966" s="242"/>
      <c r="D966" s="243" t="s">
        <v>239</v>
      </c>
      <c r="E966" s="244" t="s">
        <v>1</v>
      </c>
      <c r="F966" s="245" t="s">
        <v>1734</v>
      </c>
      <c r="G966" s="242"/>
      <c r="H966" s="246">
        <v>83</v>
      </c>
      <c r="I966" s="247"/>
      <c r="J966" s="242"/>
      <c r="K966" s="242"/>
      <c r="L966" s="248"/>
      <c r="M966" s="249"/>
      <c r="N966" s="250"/>
      <c r="O966" s="250"/>
      <c r="P966" s="250"/>
      <c r="Q966" s="250"/>
      <c r="R966" s="250"/>
      <c r="S966" s="250"/>
      <c r="T966" s="25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52" t="s">
        <v>239</v>
      </c>
      <c r="AU966" s="252" t="s">
        <v>85</v>
      </c>
      <c r="AV966" s="13" t="s">
        <v>85</v>
      </c>
      <c r="AW966" s="13" t="s">
        <v>32</v>
      </c>
      <c r="AX966" s="13" t="s">
        <v>76</v>
      </c>
      <c r="AY966" s="252" t="s">
        <v>230</v>
      </c>
    </row>
    <row r="967" s="13" customFormat="1">
      <c r="A967" s="13"/>
      <c r="B967" s="241"/>
      <c r="C967" s="242"/>
      <c r="D967" s="243" t="s">
        <v>239</v>
      </c>
      <c r="E967" s="244" t="s">
        <v>1</v>
      </c>
      <c r="F967" s="245" t="s">
        <v>1735</v>
      </c>
      <c r="G967" s="242"/>
      <c r="H967" s="246">
        <v>210.81999999999999</v>
      </c>
      <c r="I967" s="247"/>
      <c r="J967" s="242"/>
      <c r="K967" s="242"/>
      <c r="L967" s="248"/>
      <c r="M967" s="249"/>
      <c r="N967" s="250"/>
      <c r="O967" s="250"/>
      <c r="P967" s="250"/>
      <c r="Q967" s="250"/>
      <c r="R967" s="250"/>
      <c r="S967" s="250"/>
      <c r="T967" s="251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52" t="s">
        <v>239</v>
      </c>
      <c r="AU967" s="252" t="s">
        <v>85</v>
      </c>
      <c r="AV967" s="13" t="s">
        <v>85</v>
      </c>
      <c r="AW967" s="13" t="s">
        <v>32</v>
      </c>
      <c r="AX967" s="13" t="s">
        <v>76</v>
      </c>
      <c r="AY967" s="252" t="s">
        <v>230</v>
      </c>
    </row>
    <row r="968" s="14" customFormat="1">
      <c r="A968" s="14"/>
      <c r="B968" s="253"/>
      <c r="C968" s="254"/>
      <c r="D968" s="243" t="s">
        <v>239</v>
      </c>
      <c r="E968" s="255" t="s">
        <v>1</v>
      </c>
      <c r="F968" s="256" t="s">
        <v>242</v>
      </c>
      <c r="G968" s="254"/>
      <c r="H968" s="257">
        <v>293.81999999999999</v>
      </c>
      <c r="I968" s="258"/>
      <c r="J968" s="254"/>
      <c r="K968" s="254"/>
      <c r="L968" s="259"/>
      <c r="M968" s="260"/>
      <c r="N968" s="261"/>
      <c r="O968" s="261"/>
      <c r="P968" s="261"/>
      <c r="Q968" s="261"/>
      <c r="R968" s="261"/>
      <c r="S968" s="261"/>
      <c r="T968" s="262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63" t="s">
        <v>239</v>
      </c>
      <c r="AU968" s="263" t="s">
        <v>85</v>
      </c>
      <c r="AV968" s="14" t="s">
        <v>237</v>
      </c>
      <c r="AW968" s="14" t="s">
        <v>32</v>
      </c>
      <c r="AX968" s="14" t="s">
        <v>83</v>
      </c>
      <c r="AY968" s="263" t="s">
        <v>230</v>
      </c>
    </row>
    <row r="969" s="2" customFormat="1" ht="21.75" customHeight="1">
      <c r="A969" s="39"/>
      <c r="B969" s="40"/>
      <c r="C969" s="228" t="s">
        <v>1736</v>
      </c>
      <c r="D969" s="228" t="s">
        <v>232</v>
      </c>
      <c r="E969" s="229" t="s">
        <v>1737</v>
      </c>
      <c r="F969" s="230" t="s">
        <v>1738</v>
      </c>
      <c r="G969" s="231" t="s">
        <v>340</v>
      </c>
      <c r="H969" s="232">
        <v>38</v>
      </c>
      <c r="I969" s="233"/>
      <c r="J969" s="234">
        <f>ROUND(I969*H969,2)</f>
        <v>0</v>
      </c>
      <c r="K969" s="230" t="s">
        <v>236</v>
      </c>
      <c r="L969" s="45"/>
      <c r="M969" s="235" t="s">
        <v>1</v>
      </c>
      <c r="N969" s="236" t="s">
        <v>41</v>
      </c>
      <c r="O969" s="92"/>
      <c r="P969" s="237">
        <f>O969*H969</f>
        <v>0</v>
      </c>
      <c r="Q969" s="237">
        <v>0.0055399999999999998</v>
      </c>
      <c r="R969" s="237">
        <f>Q969*H969</f>
        <v>0.21051999999999999</v>
      </c>
      <c r="S969" s="237">
        <v>0</v>
      </c>
      <c r="T969" s="238">
        <f>S969*H969</f>
        <v>0</v>
      </c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R969" s="239" t="s">
        <v>318</v>
      </c>
      <c r="AT969" s="239" t="s">
        <v>232</v>
      </c>
      <c r="AU969" s="239" t="s">
        <v>85</v>
      </c>
      <c r="AY969" s="18" t="s">
        <v>230</v>
      </c>
      <c r="BE969" s="240">
        <f>IF(N969="základní",J969,0)</f>
        <v>0</v>
      </c>
      <c r="BF969" s="240">
        <f>IF(N969="snížená",J969,0)</f>
        <v>0</v>
      </c>
      <c r="BG969" s="240">
        <f>IF(N969="zákl. přenesená",J969,0)</f>
        <v>0</v>
      </c>
      <c r="BH969" s="240">
        <f>IF(N969="sníž. přenesená",J969,0)</f>
        <v>0</v>
      </c>
      <c r="BI969" s="240">
        <f>IF(N969="nulová",J969,0)</f>
        <v>0</v>
      </c>
      <c r="BJ969" s="18" t="s">
        <v>83</v>
      </c>
      <c r="BK969" s="240">
        <f>ROUND(I969*H969,2)</f>
        <v>0</v>
      </c>
      <c r="BL969" s="18" t="s">
        <v>318</v>
      </c>
      <c r="BM969" s="239" t="s">
        <v>1739</v>
      </c>
    </row>
    <row r="970" s="13" customFormat="1">
      <c r="A970" s="13"/>
      <c r="B970" s="241"/>
      <c r="C970" s="242"/>
      <c r="D970" s="243" t="s">
        <v>239</v>
      </c>
      <c r="E970" s="244" t="s">
        <v>1</v>
      </c>
      <c r="F970" s="245" t="s">
        <v>1740</v>
      </c>
      <c r="G970" s="242"/>
      <c r="H970" s="246">
        <v>20.800000000000001</v>
      </c>
      <c r="I970" s="247"/>
      <c r="J970" s="242"/>
      <c r="K970" s="242"/>
      <c r="L970" s="248"/>
      <c r="M970" s="249"/>
      <c r="N970" s="250"/>
      <c r="O970" s="250"/>
      <c r="P970" s="250"/>
      <c r="Q970" s="250"/>
      <c r="R970" s="250"/>
      <c r="S970" s="250"/>
      <c r="T970" s="25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52" t="s">
        <v>239</v>
      </c>
      <c r="AU970" s="252" t="s">
        <v>85</v>
      </c>
      <c r="AV970" s="13" t="s">
        <v>85</v>
      </c>
      <c r="AW970" s="13" t="s">
        <v>32</v>
      </c>
      <c r="AX970" s="13" t="s">
        <v>76</v>
      </c>
      <c r="AY970" s="252" t="s">
        <v>230</v>
      </c>
    </row>
    <row r="971" s="13" customFormat="1">
      <c r="A971" s="13"/>
      <c r="B971" s="241"/>
      <c r="C971" s="242"/>
      <c r="D971" s="243" t="s">
        <v>239</v>
      </c>
      <c r="E971" s="244" t="s">
        <v>1</v>
      </c>
      <c r="F971" s="245" t="s">
        <v>1741</v>
      </c>
      <c r="G971" s="242"/>
      <c r="H971" s="246">
        <v>17.199999999999999</v>
      </c>
      <c r="I971" s="247"/>
      <c r="J971" s="242"/>
      <c r="K971" s="242"/>
      <c r="L971" s="248"/>
      <c r="M971" s="249"/>
      <c r="N971" s="250"/>
      <c r="O971" s="250"/>
      <c r="P971" s="250"/>
      <c r="Q971" s="250"/>
      <c r="R971" s="250"/>
      <c r="S971" s="250"/>
      <c r="T971" s="251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52" t="s">
        <v>239</v>
      </c>
      <c r="AU971" s="252" t="s">
        <v>85</v>
      </c>
      <c r="AV971" s="13" t="s">
        <v>85</v>
      </c>
      <c r="AW971" s="13" t="s">
        <v>32</v>
      </c>
      <c r="AX971" s="13" t="s">
        <v>76</v>
      </c>
      <c r="AY971" s="252" t="s">
        <v>230</v>
      </c>
    </row>
    <row r="972" s="14" customFormat="1">
      <c r="A972" s="14"/>
      <c r="B972" s="253"/>
      <c r="C972" s="254"/>
      <c r="D972" s="243" t="s">
        <v>239</v>
      </c>
      <c r="E972" s="255" t="s">
        <v>1</v>
      </c>
      <c r="F972" s="256" t="s">
        <v>242</v>
      </c>
      <c r="G972" s="254"/>
      <c r="H972" s="257">
        <v>38</v>
      </c>
      <c r="I972" s="258"/>
      <c r="J972" s="254"/>
      <c r="K972" s="254"/>
      <c r="L972" s="259"/>
      <c r="M972" s="260"/>
      <c r="N972" s="261"/>
      <c r="O972" s="261"/>
      <c r="P972" s="261"/>
      <c r="Q972" s="261"/>
      <c r="R972" s="261"/>
      <c r="S972" s="261"/>
      <c r="T972" s="262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63" t="s">
        <v>239</v>
      </c>
      <c r="AU972" s="263" t="s">
        <v>85</v>
      </c>
      <c r="AV972" s="14" t="s">
        <v>237</v>
      </c>
      <c r="AW972" s="14" t="s">
        <v>32</v>
      </c>
      <c r="AX972" s="14" t="s">
        <v>83</v>
      </c>
      <c r="AY972" s="263" t="s">
        <v>230</v>
      </c>
    </row>
    <row r="973" s="2" customFormat="1" ht="33" customHeight="1">
      <c r="A973" s="39"/>
      <c r="B973" s="40"/>
      <c r="C973" s="228" t="s">
        <v>1742</v>
      </c>
      <c r="D973" s="228" t="s">
        <v>232</v>
      </c>
      <c r="E973" s="229" t="s">
        <v>1743</v>
      </c>
      <c r="F973" s="230" t="s">
        <v>1744</v>
      </c>
      <c r="G973" s="231" t="s">
        <v>1503</v>
      </c>
      <c r="H973" s="295"/>
      <c r="I973" s="233"/>
      <c r="J973" s="234">
        <f>ROUND(I973*H973,2)</f>
        <v>0</v>
      </c>
      <c r="K973" s="230" t="s">
        <v>236</v>
      </c>
      <c r="L973" s="45"/>
      <c r="M973" s="235" t="s">
        <v>1</v>
      </c>
      <c r="N973" s="236" t="s">
        <v>41</v>
      </c>
      <c r="O973" s="92"/>
      <c r="P973" s="237">
        <f>O973*H973</f>
        <v>0</v>
      </c>
      <c r="Q973" s="237">
        <v>0</v>
      </c>
      <c r="R973" s="237">
        <f>Q973*H973</f>
        <v>0</v>
      </c>
      <c r="S973" s="237">
        <v>0</v>
      </c>
      <c r="T973" s="238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39" t="s">
        <v>318</v>
      </c>
      <c r="AT973" s="239" t="s">
        <v>232</v>
      </c>
      <c r="AU973" s="239" t="s">
        <v>85</v>
      </c>
      <c r="AY973" s="18" t="s">
        <v>230</v>
      </c>
      <c r="BE973" s="240">
        <f>IF(N973="základní",J973,0)</f>
        <v>0</v>
      </c>
      <c r="BF973" s="240">
        <f>IF(N973="snížená",J973,0)</f>
        <v>0</v>
      </c>
      <c r="BG973" s="240">
        <f>IF(N973="zákl. přenesená",J973,0)</f>
        <v>0</v>
      </c>
      <c r="BH973" s="240">
        <f>IF(N973="sníž. přenesená",J973,0)</f>
        <v>0</v>
      </c>
      <c r="BI973" s="240">
        <f>IF(N973="nulová",J973,0)</f>
        <v>0</v>
      </c>
      <c r="BJ973" s="18" t="s">
        <v>83</v>
      </c>
      <c r="BK973" s="240">
        <f>ROUND(I973*H973,2)</f>
        <v>0</v>
      </c>
      <c r="BL973" s="18" t="s">
        <v>318</v>
      </c>
      <c r="BM973" s="239" t="s">
        <v>1745</v>
      </c>
    </row>
    <row r="974" s="12" customFormat="1" ht="22.8" customHeight="1">
      <c r="A974" s="12"/>
      <c r="B974" s="212"/>
      <c r="C974" s="213"/>
      <c r="D974" s="214" t="s">
        <v>75</v>
      </c>
      <c r="E974" s="226" t="s">
        <v>1746</v>
      </c>
      <c r="F974" s="226" t="s">
        <v>1747</v>
      </c>
      <c r="G974" s="213"/>
      <c r="H974" s="213"/>
      <c r="I974" s="216"/>
      <c r="J974" s="227">
        <f>BK974</f>
        <v>0</v>
      </c>
      <c r="K974" s="213"/>
      <c r="L974" s="218"/>
      <c r="M974" s="219"/>
      <c r="N974" s="220"/>
      <c r="O974" s="220"/>
      <c r="P974" s="221">
        <f>SUM(P975:P1014)</f>
        <v>0</v>
      </c>
      <c r="Q974" s="220"/>
      <c r="R974" s="221">
        <f>SUM(R975:R1014)</f>
        <v>2.6610597999999994</v>
      </c>
      <c r="S974" s="220"/>
      <c r="T974" s="222">
        <f>SUM(T975:T1014)</f>
        <v>0.74749959999999993</v>
      </c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R974" s="223" t="s">
        <v>85</v>
      </c>
      <c r="AT974" s="224" t="s">
        <v>75</v>
      </c>
      <c r="AU974" s="224" t="s">
        <v>83</v>
      </c>
      <c r="AY974" s="223" t="s">
        <v>230</v>
      </c>
      <c r="BK974" s="225">
        <f>SUM(BK975:BK1014)</f>
        <v>0</v>
      </c>
    </row>
    <row r="975" s="2" customFormat="1" ht="16.5" customHeight="1">
      <c r="A975" s="39"/>
      <c r="B975" s="40"/>
      <c r="C975" s="228" t="s">
        <v>1748</v>
      </c>
      <c r="D975" s="228" t="s">
        <v>232</v>
      </c>
      <c r="E975" s="229" t="s">
        <v>1749</v>
      </c>
      <c r="F975" s="230" t="s">
        <v>1750</v>
      </c>
      <c r="G975" s="231" t="s">
        <v>340</v>
      </c>
      <c r="H975" s="232">
        <v>8.5199999999999996</v>
      </c>
      <c r="I975" s="233"/>
      <c r="J975" s="234">
        <f>ROUND(I975*H975,2)</f>
        <v>0</v>
      </c>
      <c r="K975" s="230" t="s">
        <v>236</v>
      </c>
      <c r="L975" s="45"/>
      <c r="M975" s="235" t="s">
        <v>1</v>
      </c>
      <c r="N975" s="236" t="s">
        <v>41</v>
      </c>
      <c r="O975" s="92"/>
      <c r="P975" s="237">
        <f>O975*H975</f>
        <v>0</v>
      </c>
      <c r="Q975" s="237">
        <v>0</v>
      </c>
      <c r="R975" s="237">
        <f>Q975*H975</f>
        <v>0</v>
      </c>
      <c r="S975" s="237">
        <v>0.00348</v>
      </c>
      <c r="T975" s="238">
        <f>S975*H975</f>
        <v>0.029649599999999998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39" t="s">
        <v>318</v>
      </c>
      <c r="AT975" s="239" t="s">
        <v>232</v>
      </c>
      <c r="AU975" s="239" t="s">
        <v>85</v>
      </c>
      <c r="AY975" s="18" t="s">
        <v>230</v>
      </c>
      <c r="BE975" s="240">
        <f>IF(N975="základní",J975,0)</f>
        <v>0</v>
      </c>
      <c r="BF975" s="240">
        <f>IF(N975="snížená",J975,0)</f>
        <v>0</v>
      </c>
      <c r="BG975" s="240">
        <f>IF(N975="zákl. přenesená",J975,0)</f>
        <v>0</v>
      </c>
      <c r="BH975" s="240">
        <f>IF(N975="sníž. přenesená",J975,0)</f>
        <v>0</v>
      </c>
      <c r="BI975" s="240">
        <f>IF(N975="nulová",J975,0)</f>
        <v>0</v>
      </c>
      <c r="BJ975" s="18" t="s">
        <v>83</v>
      </c>
      <c r="BK975" s="240">
        <f>ROUND(I975*H975,2)</f>
        <v>0</v>
      </c>
      <c r="BL975" s="18" t="s">
        <v>318</v>
      </c>
      <c r="BM975" s="239" t="s">
        <v>1751</v>
      </c>
    </row>
    <row r="976" s="2" customFormat="1" ht="21.75" customHeight="1">
      <c r="A976" s="39"/>
      <c r="B976" s="40"/>
      <c r="C976" s="228" t="s">
        <v>1752</v>
      </c>
      <c r="D976" s="228" t="s">
        <v>232</v>
      </c>
      <c r="E976" s="229" t="s">
        <v>1753</v>
      </c>
      <c r="F976" s="230" t="s">
        <v>1754</v>
      </c>
      <c r="G976" s="231" t="s">
        <v>340</v>
      </c>
      <c r="H976" s="232">
        <v>84</v>
      </c>
      <c r="I976" s="233"/>
      <c r="J976" s="234">
        <f>ROUND(I976*H976,2)</f>
        <v>0</v>
      </c>
      <c r="K976" s="230" t="s">
        <v>236</v>
      </c>
      <c r="L976" s="45"/>
      <c r="M976" s="235" t="s">
        <v>1</v>
      </c>
      <c r="N976" s="236" t="s">
        <v>41</v>
      </c>
      <c r="O976" s="92"/>
      <c r="P976" s="237">
        <f>O976*H976</f>
        <v>0</v>
      </c>
      <c r="Q976" s="237">
        <v>0</v>
      </c>
      <c r="R976" s="237">
        <f>Q976*H976</f>
        <v>0</v>
      </c>
      <c r="S976" s="237">
        <v>0.0017700000000000001</v>
      </c>
      <c r="T976" s="238">
        <f>S976*H976</f>
        <v>0.14868000000000001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39" t="s">
        <v>318</v>
      </c>
      <c r="AT976" s="239" t="s">
        <v>232</v>
      </c>
      <c r="AU976" s="239" t="s">
        <v>85</v>
      </c>
      <c r="AY976" s="18" t="s">
        <v>230</v>
      </c>
      <c r="BE976" s="240">
        <f>IF(N976="základní",J976,0)</f>
        <v>0</v>
      </c>
      <c r="BF976" s="240">
        <f>IF(N976="snížená",J976,0)</f>
        <v>0</v>
      </c>
      <c r="BG976" s="240">
        <f>IF(N976="zákl. přenesená",J976,0)</f>
        <v>0</v>
      </c>
      <c r="BH976" s="240">
        <f>IF(N976="sníž. přenesená",J976,0)</f>
        <v>0</v>
      </c>
      <c r="BI976" s="240">
        <f>IF(N976="nulová",J976,0)</f>
        <v>0</v>
      </c>
      <c r="BJ976" s="18" t="s">
        <v>83</v>
      </c>
      <c r="BK976" s="240">
        <f>ROUND(I976*H976,2)</f>
        <v>0</v>
      </c>
      <c r="BL976" s="18" t="s">
        <v>318</v>
      </c>
      <c r="BM976" s="239" t="s">
        <v>1755</v>
      </c>
    </row>
    <row r="977" s="2" customFormat="1" ht="16.5" customHeight="1">
      <c r="A977" s="39"/>
      <c r="B977" s="40"/>
      <c r="C977" s="228" t="s">
        <v>1756</v>
      </c>
      <c r="D977" s="228" t="s">
        <v>232</v>
      </c>
      <c r="E977" s="229" t="s">
        <v>1757</v>
      </c>
      <c r="F977" s="230" t="s">
        <v>1758</v>
      </c>
      <c r="G977" s="231" t="s">
        <v>340</v>
      </c>
      <c r="H977" s="232">
        <v>85</v>
      </c>
      <c r="I977" s="233"/>
      <c r="J977" s="234">
        <f>ROUND(I977*H977,2)</f>
        <v>0</v>
      </c>
      <c r="K977" s="230" t="s">
        <v>236</v>
      </c>
      <c r="L977" s="45"/>
      <c r="M977" s="235" t="s">
        <v>1</v>
      </c>
      <c r="N977" s="236" t="s">
        <v>41</v>
      </c>
      <c r="O977" s="92"/>
      <c r="P977" s="237">
        <f>O977*H977</f>
        <v>0</v>
      </c>
      <c r="Q977" s="237">
        <v>0</v>
      </c>
      <c r="R977" s="237">
        <f>Q977*H977</f>
        <v>0</v>
      </c>
      <c r="S977" s="237">
        <v>0.00167</v>
      </c>
      <c r="T977" s="238">
        <f>S977*H977</f>
        <v>0.14194999999999999</v>
      </c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R977" s="239" t="s">
        <v>318</v>
      </c>
      <c r="AT977" s="239" t="s">
        <v>232</v>
      </c>
      <c r="AU977" s="239" t="s">
        <v>85</v>
      </c>
      <c r="AY977" s="18" t="s">
        <v>230</v>
      </c>
      <c r="BE977" s="240">
        <f>IF(N977="základní",J977,0)</f>
        <v>0</v>
      </c>
      <c r="BF977" s="240">
        <f>IF(N977="snížená",J977,0)</f>
        <v>0</v>
      </c>
      <c r="BG977" s="240">
        <f>IF(N977="zákl. přenesená",J977,0)</f>
        <v>0</v>
      </c>
      <c r="BH977" s="240">
        <f>IF(N977="sníž. přenesená",J977,0)</f>
        <v>0</v>
      </c>
      <c r="BI977" s="240">
        <f>IF(N977="nulová",J977,0)</f>
        <v>0</v>
      </c>
      <c r="BJ977" s="18" t="s">
        <v>83</v>
      </c>
      <c r="BK977" s="240">
        <f>ROUND(I977*H977,2)</f>
        <v>0</v>
      </c>
      <c r="BL977" s="18" t="s">
        <v>318</v>
      </c>
      <c r="BM977" s="239" t="s">
        <v>1759</v>
      </c>
    </row>
    <row r="978" s="2" customFormat="1" ht="16.5" customHeight="1">
      <c r="A978" s="39"/>
      <c r="B978" s="40"/>
      <c r="C978" s="228" t="s">
        <v>1760</v>
      </c>
      <c r="D978" s="228" t="s">
        <v>232</v>
      </c>
      <c r="E978" s="229" t="s">
        <v>1761</v>
      </c>
      <c r="F978" s="230" t="s">
        <v>1762</v>
      </c>
      <c r="G978" s="231" t="s">
        <v>340</v>
      </c>
      <c r="H978" s="232">
        <v>84</v>
      </c>
      <c r="I978" s="233"/>
      <c r="J978" s="234">
        <f>ROUND(I978*H978,2)</f>
        <v>0</v>
      </c>
      <c r="K978" s="230" t="s">
        <v>236</v>
      </c>
      <c r="L978" s="45"/>
      <c r="M978" s="235" t="s">
        <v>1</v>
      </c>
      <c r="N978" s="236" t="s">
        <v>41</v>
      </c>
      <c r="O978" s="92"/>
      <c r="P978" s="237">
        <f>O978*H978</f>
        <v>0</v>
      </c>
      <c r="Q978" s="237">
        <v>0</v>
      </c>
      <c r="R978" s="237">
        <f>Q978*H978</f>
        <v>0</v>
      </c>
      <c r="S978" s="237">
        <v>0.0025999999999999999</v>
      </c>
      <c r="T978" s="238">
        <f>S978*H978</f>
        <v>0.21839999999999998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39" t="s">
        <v>318</v>
      </c>
      <c r="AT978" s="239" t="s">
        <v>232</v>
      </c>
      <c r="AU978" s="239" t="s">
        <v>85</v>
      </c>
      <c r="AY978" s="18" t="s">
        <v>230</v>
      </c>
      <c r="BE978" s="240">
        <f>IF(N978="základní",J978,0)</f>
        <v>0</v>
      </c>
      <c r="BF978" s="240">
        <f>IF(N978="snížená",J978,0)</f>
        <v>0</v>
      </c>
      <c r="BG978" s="240">
        <f>IF(N978="zákl. přenesená",J978,0)</f>
        <v>0</v>
      </c>
      <c r="BH978" s="240">
        <f>IF(N978="sníž. přenesená",J978,0)</f>
        <v>0</v>
      </c>
      <c r="BI978" s="240">
        <f>IF(N978="nulová",J978,0)</f>
        <v>0</v>
      </c>
      <c r="BJ978" s="18" t="s">
        <v>83</v>
      </c>
      <c r="BK978" s="240">
        <f>ROUND(I978*H978,2)</f>
        <v>0</v>
      </c>
      <c r="BL978" s="18" t="s">
        <v>318</v>
      </c>
      <c r="BM978" s="239" t="s">
        <v>1763</v>
      </c>
    </row>
    <row r="979" s="2" customFormat="1" ht="16.5" customHeight="1">
      <c r="A979" s="39"/>
      <c r="B979" s="40"/>
      <c r="C979" s="228" t="s">
        <v>1764</v>
      </c>
      <c r="D979" s="228" t="s">
        <v>232</v>
      </c>
      <c r="E979" s="229" t="s">
        <v>1765</v>
      </c>
      <c r="F979" s="230" t="s">
        <v>1766</v>
      </c>
      <c r="G979" s="231" t="s">
        <v>340</v>
      </c>
      <c r="H979" s="232">
        <v>53</v>
      </c>
      <c r="I979" s="233"/>
      <c r="J979" s="234">
        <f>ROUND(I979*H979,2)</f>
        <v>0</v>
      </c>
      <c r="K979" s="230" t="s">
        <v>236</v>
      </c>
      <c r="L979" s="45"/>
      <c r="M979" s="235" t="s">
        <v>1</v>
      </c>
      <c r="N979" s="236" t="s">
        <v>41</v>
      </c>
      <c r="O979" s="92"/>
      <c r="P979" s="237">
        <f>O979*H979</f>
        <v>0</v>
      </c>
      <c r="Q979" s="237">
        <v>0</v>
      </c>
      <c r="R979" s="237">
        <f>Q979*H979</f>
        <v>0</v>
      </c>
      <c r="S979" s="237">
        <v>0.0039399999999999999</v>
      </c>
      <c r="T979" s="238">
        <f>S979*H979</f>
        <v>0.20882000000000001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39" t="s">
        <v>318</v>
      </c>
      <c r="AT979" s="239" t="s">
        <v>232</v>
      </c>
      <c r="AU979" s="239" t="s">
        <v>85</v>
      </c>
      <c r="AY979" s="18" t="s">
        <v>230</v>
      </c>
      <c r="BE979" s="240">
        <f>IF(N979="základní",J979,0)</f>
        <v>0</v>
      </c>
      <c r="BF979" s="240">
        <f>IF(N979="snížená",J979,0)</f>
        <v>0</v>
      </c>
      <c r="BG979" s="240">
        <f>IF(N979="zákl. přenesená",J979,0)</f>
        <v>0</v>
      </c>
      <c r="BH979" s="240">
        <f>IF(N979="sníž. přenesená",J979,0)</f>
        <v>0</v>
      </c>
      <c r="BI979" s="240">
        <f>IF(N979="nulová",J979,0)</f>
        <v>0</v>
      </c>
      <c r="BJ979" s="18" t="s">
        <v>83</v>
      </c>
      <c r="BK979" s="240">
        <f>ROUND(I979*H979,2)</f>
        <v>0</v>
      </c>
      <c r="BL979" s="18" t="s">
        <v>318</v>
      </c>
      <c r="BM979" s="239" t="s">
        <v>1767</v>
      </c>
    </row>
    <row r="980" s="2" customFormat="1" ht="24.15" customHeight="1">
      <c r="A980" s="39"/>
      <c r="B980" s="40"/>
      <c r="C980" s="228" t="s">
        <v>1768</v>
      </c>
      <c r="D980" s="228" t="s">
        <v>232</v>
      </c>
      <c r="E980" s="229" t="s">
        <v>1769</v>
      </c>
      <c r="F980" s="230" t="s">
        <v>1770</v>
      </c>
      <c r="G980" s="231" t="s">
        <v>340</v>
      </c>
      <c r="H980" s="232">
        <v>27</v>
      </c>
      <c r="I980" s="233"/>
      <c r="J980" s="234">
        <f>ROUND(I980*H980,2)</f>
        <v>0</v>
      </c>
      <c r="K980" s="230" t="s">
        <v>1</v>
      </c>
      <c r="L980" s="45"/>
      <c r="M980" s="235" t="s">
        <v>1</v>
      </c>
      <c r="N980" s="236" t="s">
        <v>41</v>
      </c>
      <c r="O980" s="92"/>
      <c r="P980" s="237">
        <f>O980*H980</f>
        <v>0</v>
      </c>
      <c r="Q980" s="237">
        <v>0.0045199999999999997</v>
      </c>
      <c r="R980" s="237">
        <f>Q980*H980</f>
        <v>0.12204</v>
      </c>
      <c r="S980" s="237">
        <v>0</v>
      </c>
      <c r="T980" s="238">
        <f>S980*H980</f>
        <v>0</v>
      </c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R980" s="239" t="s">
        <v>318</v>
      </c>
      <c r="AT980" s="239" t="s">
        <v>232</v>
      </c>
      <c r="AU980" s="239" t="s">
        <v>85</v>
      </c>
      <c r="AY980" s="18" t="s">
        <v>230</v>
      </c>
      <c r="BE980" s="240">
        <f>IF(N980="základní",J980,0)</f>
        <v>0</v>
      </c>
      <c r="BF980" s="240">
        <f>IF(N980="snížená",J980,0)</f>
        <v>0</v>
      </c>
      <c r="BG980" s="240">
        <f>IF(N980="zákl. přenesená",J980,0)</f>
        <v>0</v>
      </c>
      <c r="BH980" s="240">
        <f>IF(N980="sníž. přenesená",J980,0)</f>
        <v>0</v>
      </c>
      <c r="BI980" s="240">
        <f>IF(N980="nulová",J980,0)</f>
        <v>0</v>
      </c>
      <c r="BJ980" s="18" t="s">
        <v>83</v>
      </c>
      <c r="BK980" s="240">
        <f>ROUND(I980*H980,2)</f>
        <v>0</v>
      </c>
      <c r="BL980" s="18" t="s">
        <v>318</v>
      </c>
      <c r="BM980" s="239" t="s">
        <v>1771</v>
      </c>
    </row>
    <row r="981" s="2" customFormat="1" ht="24.15" customHeight="1">
      <c r="A981" s="39"/>
      <c r="B981" s="40"/>
      <c r="C981" s="228" t="s">
        <v>1772</v>
      </c>
      <c r="D981" s="228" t="s">
        <v>232</v>
      </c>
      <c r="E981" s="229" t="s">
        <v>1773</v>
      </c>
      <c r="F981" s="230" t="s">
        <v>1774</v>
      </c>
      <c r="G981" s="231" t="s">
        <v>340</v>
      </c>
      <c r="H981" s="232">
        <v>62</v>
      </c>
      <c r="I981" s="233"/>
      <c r="J981" s="234">
        <f>ROUND(I981*H981,2)</f>
        <v>0</v>
      </c>
      <c r="K981" s="230" t="s">
        <v>1</v>
      </c>
      <c r="L981" s="45"/>
      <c r="M981" s="235" t="s">
        <v>1</v>
      </c>
      <c r="N981" s="236" t="s">
        <v>41</v>
      </c>
      <c r="O981" s="92"/>
      <c r="P981" s="237">
        <f>O981*H981</f>
        <v>0</v>
      </c>
      <c r="Q981" s="237">
        <v>0.0045199999999999997</v>
      </c>
      <c r="R981" s="237">
        <f>Q981*H981</f>
        <v>0.28023999999999999</v>
      </c>
      <c r="S981" s="237">
        <v>0</v>
      </c>
      <c r="T981" s="238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39" t="s">
        <v>318</v>
      </c>
      <c r="AT981" s="239" t="s">
        <v>232</v>
      </c>
      <c r="AU981" s="239" t="s">
        <v>85</v>
      </c>
      <c r="AY981" s="18" t="s">
        <v>230</v>
      </c>
      <c r="BE981" s="240">
        <f>IF(N981="základní",J981,0)</f>
        <v>0</v>
      </c>
      <c r="BF981" s="240">
        <f>IF(N981="snížená",J981,0)</f>
        <v>0</v>
      </c>
      <c r="BG981" s="240">
        <f>IF(N981="zákl. přenesená",J981,0)</f>
        <v>0</v>
      </c>
      <c r="BH981" s="240">
        <f>IF(N981="sníž. přenesená",J981,0)</f>
        <v>0</v>
      </c>
      <c r="BI981" s="240">
        <f>IF(N981="nulová",J981,0)</f>
        <v>0</v>
      </c>
      <c r="BJ981" s="18" t="s">
        <v>83</v>
      </c>
      <c r="BK981" s="240">
        <f>ROUND(I981*H981,2)</f>
        <v>0</v>
      </c>
      <c r="BL981" s="18" t="s">
        <v>318</v>
      </c>
      <c r="BM981" s="239" t="s">
        <v>1775</v>
      </c>
    </row>
    <row r="982" s="2" customFormat="1" ht="24.15" customHeight="1">
      <c r="A982" s="39"/>
      <c r="B982" s="40"/>
      <c r="C982" s="228" t="s">
        <v>1776</v>
      </c>
      <c r="D982" s="228" t="s">
        <v>232</v>
      </c>
      <c r="E982" s="229" t="s">
        <v>1777</v>
      </c>
      <c r="F982" s="230" t="s">
        <v>1778</v>
      </c>
      <c r="G982" s="231" t="s">
        <v>340</v>
      </c>
      <c r="H982" s="232">
        <v>168</v>
      </c>
      <c r="I982" s="233"/>
      <c r="J982" s="234">
        <f>ROUND(I982*H982,2)</f>
        <v>0</v>
      </c>
      <c r="K982" s="230" t="s">
        <v>1</v>
      </c>
      <c r="L982" s="45"/>
      <c r="M982" s="235" t="s">
        <v>1</v>
      </c>
      <c r="N982" s="236" t="s">
        <v>41</v>
      </c>
      <c r="O982" s="92"/>
      <c r="P982" s="237">
        <f>O982*H982</f>
        <v>0</v>
      </c>
      <c r="Q982" s="237">
        <v>0.0045199999999999997</v>
      </c>
      <c r="R982" s="237">
        <f>Q982*H982</f>
        <v>0.75935999999999992</v>
      </c>
      <c r="S982" s="237">
        <v>0</v>
      </c>
      <c r="T982" s="238">
        <f>S982*H982</f>
        <v>0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39" t="s">
        <v>318</v>
      </c>
      <c r="AT982" s="239" t="s">
        <v>232</v>
      </c>
      <c r="AU982" s="239" t="s">
        <v>85</v>
      </c>
      <c r="AY982" s="18" t="s">
        <v>230</v>
      </c>
      <c r="BE982" s="240">
        <f>IF(N982="základní",J982,0)</f>
        <v>0</v>
      </c>
      <c r="BF982" s="240">
        <f>IF(N982="snížená",J982,0)</f>
        <v>0</v>
      </c>
      <c r="BG982" s="240">
        <f>IF(N982="zákl. přenesená",J982,0)</f>
        <v>0</v>
      </c>
      <c r="BH982" s="240">
        <f>IF(N982="sníž. přenesená",J982,0)</f>
        <v>0</v>
      </c>
      <c r="BI982" s="240">
        <f>IF(N982="nulová",J982,0)</f>
        <v>0</v>
      </c>
      <c r="BJ982" s="18" t="s">
        <v>83</v>
      </c>
      <c r="BK982" s="240">
        <f>ROUND(I982*H982,2)</f>
        <v>0</v>
      </c>
      <c r="BL982" s="18" t="s">
        <v>318</v>
      </c>
      <c r="BM982" s="239" t="s">
        <v>1779</v>
      </c>
    </row>
    <row r="983" s="13" customFormat="1">
      <c r="A983" s="13"/>
      <c r="B983" s="241"/>
      <c r="C983" s="242"/>
      <c r="D983" s="243" t="s">
        <v>239</v>
      </c>
      <c r="E983" s="244" t="s">
        <v>1</v>
      </c>
      <c r="F983" s="245" t="s">
        <v>1780</v>
      </c>
      <c r="G983" s="242"/>
      <c r="H983" s="246">
        <v>168</v>
      </c>
      <c r="I983" s="247"/>
      <c r="J983" s="242"/>
      <c r="K983" s="242"/>
      <c r="L983" s="248"/>
      <c r="M983" s="249"/>
      <c r="N983" s="250"/>
      <c r="O983" s="250"/>
      <c r="P983" s="250"/>
      <c r="Q983" s="250"/>
      <c r="R983" s="250"/>
      <c r="S983" s="250"/>
      <c r="T983" s="251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52" t="s">
        <v>239</v>
      </c>
      <c r="AU983" s="252" t="s">
        <v>85</v>
      </c>
      <c r="AV983" s="13" t="s">
        <v>85</v>
      </c>
      <c r="AW983" s="13" t="s">
        <v>32</v>
      </c>
      <c r="AX983" s="13" t="s">
        <v>83</v>
      </c>
      <c r="AY983" s="252" t="s">
        <v>230</v>
      </c>
    </row>
    <row r="984" s="2" customFormat="1" ht="24.15" customHeight="1">
      <c r="A984" s="39"/>
      <c r="B984" s="40"/>
      <c r="C984" s="228" t="s">
        <v>1781</v>
      </c>
      <c r="D984" s="228" t="s">
        <v>232</v>
      </c>
      <c r="E984" s="229" t="s">
        <v>1782</v>
      </c>
      <c r="F984" s="230" t="s">
        <v>1783</v>
      </c>
      <c r="G984" s="231" t="s">
        <v>340</v>
      </c>
      <c r="H984" s="232">
        <v>84</v>
      </c>
      <c r="I984" s="233"/>
      <c r="J984" s="234">
        <f>ROUND(I984*H984,2)</f>
        <v>0</v>
      </c>
      <c r="K984" s="230" t="s">
        <v>1</v>
      </c>
      <c r="L984" s="45"/>
      <c r="M984" s="235" t="s">
        <v>1</v>
      </c>
      <c r="N984" s="236" t="s">
        <v>41</v>
      </c>
      <c r="O984" s="92"/>
      <c r="P984" s="237">
        <f>O984*H984</f>
        <v>0</v>
      </c>
      <c r="Q984" s="237">
        <v>0.0045199999999999997</v>
      </c>
      <c r="R984" s="237">
        <f>Q984*H984</f>
        <v>0.37967999999999996</v>
      </c>
      <c r="S984" s="237">
        <v>0</v>
      </c>
      <c r="T984" s="238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39" t="s">
        <v>318</v>
      </c>
      <c r="AT984" s="239" t="s">
        <v>232</v>
      </c>
      <c r="AU984" s="239" t="s">
        <v>85</v>
      </c>
      <c r="AY984" s="18" t="s">
        <v>230</v>
      </c>
      <c r="BE984" s="240">
        <f>IF(N984="základní",J984,0)</f>
        <v>0</v>
      </c>
      <c r="BF984" s="240">
        <f>IF(N984="snížená",J984,0)</f>
        <v>0</v>
      </c>
      <c r="BG984" s="240">
        <f>IF(N984="zákl. přenesená",J984,0)</f>
        <v>0</v>
      </c>
      <c r="BH984" s="240">
        <f>IF(N984="sníž. přenesená",J984,0)</f>
        <v>0</v>
      </c>
      <c r="BI984" s="240">
        <f>IF(N984="nulová",J984,0)</f>
        <v>0</v>
      </c>
      <c r="BJ984" s="18" t="s">
        <v>83</v>
      </c>
      <c r="BK984" s="240">
        <f>ROUND(I984*H984,2)</f>
        <v>0</v>
      </c>
      <c r="BL984" s="18" t="s">
        <v>318</v>
      </c>
      <c r="BM984" s="239" t="s">
        <v>1784</v>
      </c>
    </row>
    <row r="985" s="2" customFormat="1" ht="16.5" customHeight="1">
      <c r="A985" s="39"/>
      <c r="B985" s="40"/>
      <c r="C985" s="228" t="s">
        <v>1785</v>
      </c>
      <c r="D985" s="228" t="s">
        <v>232</v>
      </c>
      <c r="E985" s="229" t="s">
        <v>1786</v>
      </c>
      <c r="F985" s="230" t="s">
        <v>1787</v>
      </c>
      <c r="G985" s="231" t="s">
        <v>340</v>
      </c>
      <c r="H985" s="232">
        <v>36</v>
      </c>
      <c r="I985" s="233"/>
      <c r="J985" s="234">
        <f>ROUND(I985*H985,2)</f>
        <v>0</v>
      </c>
      <c r="K985" s="230" t="s">
        <v>1</v>
      </c>
      <c r="L985" s="45"/>
      <c r="M985" s="235" t="s">
        <v>1</v>
      </c>
      <c r="N985" s="236" t="s">
        <v>41</v>
      </c>
      <c r="O985" s="92"/>
      <c r="P985" s="237">
        <f>O985*H985</f>
        <v>0</v>
      </c>
      <c r="Q985" s="237">
        <v>0.00172</v>
      </c>
      <c r="R985" s="237">
        <f>Q985*H985</f>
        <v>0.061919999999999996</v>
      </c>
      <c r="S985" s="237">
        <v>0</v>
      </c>
      <c r="T985" s="238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39" t="s">
        <v>318</v>
      </c>
      <c r="AT985" s="239" t="s">
        <v>232</v>
      </c>
      <c r="AU985" s="239" t="s">
        <v>85</v>
      </c>
      <c r="AY985" s="18" t="s">
        <v>230</v>
      </c>
      <c r="BE985" s="240">
        <f>IF(N985="základní",J985,0)</f>
        <v>0</v>
      </c>
      <c r="BF985" s="240">
        <f>IF(N985="snížená",J985,0)</f>
        <v>0</v>
      </c>
      <c r="BG985" s="240">
        <f>IF(N985="zákl. přenesená",J985,0)</f>
        <v>0</v>
      </c>
      <c r="BH985" s="240">
        <f>IF(N985="sníž. přenesená",J985,0)</f>
        <v>0</v>
      </c>
      <c r="BI985" s="240">
        <f>IF(N985="nulová",J985,0)</f>
        <v>0</v>
      </c>
      <c r="BJ985" s="18" t="s">
        <v>83</v>
      </c>
      <c r="BK985" s="240">
        <f>ROUND(I985*H985,2)</f>
        <v>0</v>
      </c>
      <c r="BL985" s="18" t="s">
        <v>318</v>
      </c>
      <c r="BM985" s="239" t="s">
        <v>1788</v>
      </c>
    </row>
    <row r="986" s="13" customFormat="1">
      <c r="A986" s="13"/>
      <c r="B986" s="241"/>
      <c r="C986" s="242"/>
      <c r="D986" s="243" t="s">
        <v>239</v>
      </c>
      <c r="E986" s="244" t="s">
        <v>1</v>
      </c>
      <c r="F986" s="245" t="s">
        <v>1789</v>
      </c>
      <c r="G986" s="242"/>
      <c r="H986" s="246">
        <v>36</v>
      </c>
      <c r="I986" s="247"/>
      <c r="J986" s="242"/>
      <c r="K986" s="242"/>
      <c r="L986" s="248"/>
      <c r="M986" s="249"/>
      <c r="N986" s="250"/>
      <c r="O986" s="250"/>
      <c r="P986" s="250"/>
      <c r="Q986" s="250"/>
      <c r="R986" s="250"/>
      <c r="S986" s="250"/>
      <c r="T986" s="251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52" t="s">
        <v>239</v>
      </c>
      <c r="AU986" s="252" t="s">
        <v>85</v>
      </c>
      <c r="AV986" s="13" t="s">
        <v>85</v>
      </c>
      <c r="AW986" s="13" t="s">
        <v>32</v>
      </c>
      <c r="AX986" s="13" t="s">
        <v>83</v>
      </c>
      <c r="AY986" s="252" t="s">
        <v>230</v>
      </c>
    </row>
    <row r="987" s="2" customFormat="1" ht="16.5" customHeight="1">
      <c r="A987" s="39"/>
      <c r="B987" s="40"/>
      <c r="C987" s="228" t="s">
        <v>1790</v>
      </c>
      <c r="D987" s="228" t="s">
        <v>232</v>
      </c>
      <c r="E987" s="229" t="s">
        <v>1791</v>
      </c>
      <c r="F987" s="230" t="s">
        <v>1792</v>
      </c>
      <c r="G987" s="231" t="s">
        <v>340</v>
      </c>
      <c r="H987" s="232">
        <v>82</v>
      </c>
      <c r="I987" s="233"/>
      <c r="J987" s="234">
        <f>ROUND(I987*H987,2)</f>
        <v>0</v>
      </c>
      <c r="K987" s="230" t="s">
        <v>1</v>
      </c>
      <c r="L987" s="45"/>
      <c r="M987" s="235" t="s">
        <v>1</v>
      </c>
      <c r="N987" s="236" t="s">
        <v>41</v>
      </c>
      <c r="O987" s="92"/>
      <c r="P987" s="237">
        <f>O987*H987</f>
        <v>0</v>
      </c>
      <c r="Q987" s="237">
        <v>0.0028300000000000001</v>
      </c>
      <c r="R987" s="237">
        <f>Q987*H987</f>
        <v>0.23206000000000002</v>
      </c>
      <c r="S987" s="237">
        <v>0</v>
      </c>
      <c r="T987" s="238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39" t="s">
        <v>318</v>
      </c>
      <c r="AT987" s="239" t="s">
        <v>232</v>
      </c>
      <c r="AU987" s="239" t="s">
        <v>85</v>
      </c>
      <c r="AY987" s="18" t="s">
        <v>230</v>
      </c>
      <c r="BE987" s="240">
        <f>IF(N987="základní",J987,0)</f>
        <v>0</v>
      </c>
      <c r="BF987" s="240">
        <f>IF(N987="snížená",J987,0)</f>
        <v>0</v>
      </c>
      <c r="BG987" s="240">
        <f>IF(N987="zákl. přenesená",J987,0)</f>
        <v>0</v>
      </c>
      <c r="BH987" s="240">
        <f>IF(N987="sníž. přenesená",J987,0)</f>
        <v>0</v>
      </c>
      <c r="BI987" s="240">
        <f>IF(N987="nulová",J987,0)</f>
        <v>0</v>
      </c>
      <c r="BJ987" s="18" t="s">
        <v>83</v>
      </c>
      <c r="BK987" s="240">
        <f>ROUND(I987*H987,2)</f>
        <v>0</v>
      </c>
      <c r="BL987" s="18" t="s">
        <v>318</v>
      </c>
      <c r="BM987" s="239" t="s">
        <v>1793</v>
      </c>
    </row>
    <row r="988" s="13" customFormat="1">
      <c r="A988" s="13"/>
      <c r="B988" s="241"/>
      <c r="C988" s="242"/>
      <c r="D988" s="243" t="s">
        <v>239</v>
      </c>
      <c r="E988" s="244" t="s">
        <v>1</v>
      </c>
      <c r="F988" s="245" t="s">
        <v>1794</v>
      </c>
      <c r="G988" s="242"/>
      <c r="H988" s="246">
        <v>36</v>
      </c>
      <c r="I988" s="247"/>
      <c r="J988" s="242"/>
      <c r="K988" s="242"/>
      <c r="L988" s="248"/>
      <c r="M988" s="249"/>
      <c r="N988" s="250"/>
      <c r="O988" s="250"/>
      <c r="P988" s="250"/>
      <c r="Q988" s="250"/>
      <c r="R988" s="250"/>
      <c r="S988" s="250"/>
      <c r="T988" s="251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52" t="s">
        <v>239</v>
      </c>
      <c r="AU988" s="252" t="s">
        <v>85</v>
      </c>
      <c r="AV988" s="13" t="s">
        <v>85</v>
      </c>
      <c r="AW988" s="13" t="s">
        <v>32</v>
      </c>
      <c r="AX988" s="13" t="s">
        <v>76</v>
      </c>
      <c r="AY988" s="252" t="s">
        <v>230</v>
      </c>
    </row>
    <row r="989" s="13" customFormat="1">
      <c r="A989" s="13"/>
      <c r="B989" s="241"/>
      <c r="C989" s="242"/>
      <c r="D989" s="243" t="s">
        <v>239</v>
      </c>
      <c r="E989" s="244" t="s">
        <v>1</v>
      </c>
      <c r="F989" s="245" t="s">
        <v>1795</v>
      </c>
      <c r="G989" s="242"/>
      <c r="H989" s="246">
        <v>46</v>
      </c>
      <c r="I989" s="247"/>
      <c r="J989" s="242"/>
      <c r="K989" s="242"/>
      <c r="L989" s="248"/>
      <c r="M989" s="249"/>
      <c r="N989" s="250"/>
      <c r="O989" s="250"/>
      <c r="P989" s="250"/>
      <c r="Q989" s="250"/>
      <c r="R989" s="250"/>
      <c r="S989" s="250"/>
      <c r="T989" s="251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2" t="s">
        <v>239</v>
      </c>
      <c r="AU989" s="252" t="s">
        <v>85</v>
      </c>
      <c r="AV989" s="13" t="s">
        <v>85</v>
      </c>
      <c r="AW989" s="13" t="s">
        <v>32</v>
      </c>
      <c r="AX989" s="13" t="s">
        <v>76</v>
      </c>
      <c r="AY989" s="252" t="s">
        <v>230</v>
      </c>
    </row>
    <row r="990" s="14" customFormat="1">
      <c r="A990" s="14"/>
      <c r="B990" s="253"/>
      <c r="C990" s="254"/>
      <c r="D990" s="243" t="s">
        <v>239</v>
      </c>
      <c r="E990" s="255" t="s">
        <v>1</v>
      </c>
      <c r="F990" s="256" t="s">
        <v>242</v>
      </c>
      <c r="G990" s="254"/>
      <c r="H990" s="257">
        <v>82</v>
      </c>
      <c r="I990" s="258"/>
      <c r="J990" s="254"/>
      <c r="K990" s="254"/>
      <c r="L990" s="259"/>
      <c r="M990" s="260"/>
      <c r="N990" s="261"/>
      <c r="O990" s="261"/>
      <c r="P990" s="261"/>
      <c r="Q990" s="261"/>
      <c r="R990" s="261"/>
      <c r="S990" s="261"/>
      <c r="T990" s="262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3" t="s">
        <v>239</v>
      </c>
      <c r="AU990" s="263" t="s">
        <v>85</v>
      </c>
      <c r="AV990" s="14" t="s">
        <v>237</v>
      </c>
      <c r="AW990" s="14" t="s">
        <v>32</v>
      </c>
      <c r="AX990" s="14" t="s">
        <v>83</v>
      </c>
      <c r="AY990" s="263" t="s">
        <v>230</v>
      </c>
    </row>
    <row r="991" s="2" customFormat="1" ht="24.15" customHeight="1">
      <c r="A991" s="39"/>
      <c r="B991" s="40"/>
      <c r="C991" s="228" t="s">
        <v>1796</v>
      </c>
      <c r="D991" s="228" t="s">
        <v>232</v>
      </c>
      <c r="E991" s="229" t="s">
        <v>1797</v>
      </c>
      <c r="F991" s="230" t="s">
        <v>1798</v>
      </c>
      <c r="G991" s="231" t="s">
        <v>340</v>
      </c>
      <c r="H991" s="232">
        <v>88.819999999999993</v>
      </c>
      <c r="I991" s="233"/>
      <c r="J991" s="234">
        <f>ROUND(I991*H991,2)</f>
        <v>0</v>
      </c>
      <c r="K991" s="230" t="s">
        <v>1</v>
      </c>
      <c r="L991" s="45"/>
      <c r="M991" s="235" t="s">
        <v>1</v>
      </c>
      <c r="N991" s="236" t="s">
        <v>41</v>
      </c>
      <c r="O991" s="92"/>
      <c r="P991" s="237">
        <f>O991*H991</f>
        <v>0</v>
      </c>
      <c r="Q991" s="237">
        <v>0.0053899999999999998</v>
      </c>
      <c r="R991" s="237">
        <f>Q991*H991</f>
        <v>0.47873979999999994</v>
      </c>
      <c r="S991" s="237">
        <v>0</v>
      </c>
      <c r="T991" s="238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39" t="s">
        <v>318</v>
      </c>
      <c r="AT991" s="239" t="s">
        <v>232</v>
      </c>
      <c r="AU991" s="239" t="s">
        <v>85</v>
      </c>
      <c r="AY991" s="18" t="s">
        <v>230</v>
      </c>
      <c r="BE991" s="240">
        <f>IF(N991="základní",J991,0)</f>
        <v>0</v>
      </c>
      <c r="BF991" s="240">
        <f>IF(N991="snížená",J991,0)</f>
        <v>0</v>
      </c>
      <c r="BG991" s="240">
        <f>IF(N991="zákl. přenesená",J991,0)</f>
        <v>0</v>
      </c>
      <c r="BH991" s="240">
        <f>IF(N991="sníž. přenesená",J991,0)</f>
        <v>0</v>
      </c>
      <c r="BI991" s="240">
        <f>IF(N991="nulová",J991,0)</f>
        <v>0</v>
      </c>
      <c r="BJ991" s="18" t="s">
        <v>83</v>
      </c>
      <c r="BK991" s="240">
        <f>ROUND(I991*H991,2)</f>
        <v>0</v>
      </c>
      <c r="BL991" s="18" t="s">
        <v>318</v>
      </c>
      <c r="BM991" s="239" t="s">
        <v>1799</v>
      </c>
    </row>
    <row r="992" s="13" customFormat="1">
      <c r="A992" s="13"/>
      <c r="B992" s="241"/>
      <c r="C992" s="242"/>
      <c r="D992" s="243" t="s">
        <v>239</v>
      </c>
      <c r="E992" s="244" t="s">
        <v>1</v>
      </c>
      <c r="F992" s="245" t="s">
        <v>1800</v>
      </c>
      <c r="G992" s="242"/>
      <c r="H992" s="246">
        <v>13.92</v>
      </c>
      <c r="I992" s="247"/>
      <c r="J992" s="242"/>
      <c r="K992" s="242"/>
      <c r="L992" s="248"/>
      <c r="M992" s="249"/>
      <c r="N992" s="250"/>
      <c r="O992" s="250"/>
      <c r="P992" s="250"/>
      <c r="Q992" s="250"/>
      <c r="R992" s="250"/>
      <c r="S992" s="250"/>
      <c r="T992" s="251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52" t="s">
        <v>239</v>
      </c>
      <c r="AU992" s="252" t="s">
        <v>85</v>
      </c>
      <c r="AV992" s="13" t="s">
        <v>85</v>
      </c>
      <c r="AW992" s="13" t="s">
        <v>32</v>
      </c>
      <c r="AX992" s="13" t="s">
        <v>76</v>
      </c>
      <c r="AY992" s="252" t="s">
        <v>230</v>
      </c>
    </row>
    <row r="993" s="13" customFormat="1">
      <c r="A993" s="13"/>
      <c r="B993" s="241"/>
      <c r="C993" s="242"/>
      <c r="D993" s="243" t="s">
        <v>239</v>
      </c>
      <c r="E993" s="244" t="s">
        <v>1</v>
      </c>
      <c r="F993" s="245" t="s">
        <v>1801</v>
      </c>
      <c r="G993" s="242"/>
      <c r="H993" s="246">
        <v>0.85999999999999999</v>
      </c>
      <c r="I993" s="247"/>
      <c r="J993" s="242"/>
      <c r="K993" s="242"/>
      <c r="L993" s="248"/>
      <c r="M993" s="249"/>
      <c r="N993" s="250"/>
      <c r="O993" s="250"/>
      <c r="P993" s="250"/>
      <c r="Q993" s="250"/>
      <c r="R993" s="250"/>
      <c r="S993" s="250"/>
      <c r="T993" s="251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52" t="s">
        <v>239</v>
      </c>
      <c r="AU993" s="252" t="s">
        <v>85</v>
      </c>
      <c r="AV993" s="13" t="s">
        <v>85</v>
      </c>
      <c r="AW993" s="13" t="s">
        <v>32</v>
      </c>
      <c r="AX993" s="13" t="s">
        <v>76</v>
      </c>
      <c r="AY993" s="252" t="s">
        <v>230</v>
      </c>
    </row>
    <row r="994" s="13" customFormat="1">
      <c r="A994" s="13"/>
      <c r="B994" s="241"/>
      <c r="C994" s="242"/>
      <c r="D994" s="243" t="s">
        <v>239</v>
      </c>
      <c r="E994" s="244" t="s">
        <v>1</v>
      </c>
      <c r="F994" s="245" t="s">
        <v>1802</v>
      </c>
      <c r="G994" s="242"/>
      <c r="H994" s="246">
        <v>0.69999999999999996</v>
      </c>
      <c r="I994" s="247"/>
      <c r="J994" s="242"/>
      <c r="K994" s="242"/>
      <c r="L994" s="248"/>
      <c r="M994" s="249"/>
      <c r="N994" s="250"/>
      <c r="O994" s="250"/>
      <c r="P994" s="250"/>
      <c r="Q994" s="250"/>
      <c r="R994" s="250"/>
      <c r="S994" s="250"/>
      <c r="T994" s="251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52" t="s">
        <v>239</v>
      </c>
      <c r="AU994" s="252" t="s">
        <v>85</v>
      </c>
      <c r="AV994" s="13" t="s">
        <v>85</v>
      </c>
      <c r="AW994" s="13" t="s">
        <v>32</v>
      </c>
      <c r="AX994" s="13" t="s">
        <v>76</v>
      </c>
      <c r="AY994" s="252" t="s">
        <v>230</v>
      </c>
    </row>
    <row r="995" s="13" customFormat="1">
      <c r="A995" s="13"/>
      <c r="B995" s="241"/>
      <c r="C995" s="242"/>
      <c r="D995" s="243" t="s">
        <v>239</v>
      </c>
      <c r="E995" s="244" t="s">
        <v>1</v>
      </c>
      <c r="F995" s="245" t="s">
        <v>1803</v>
      </c>
      <c r="G995" s="242"/>
      <c r="H995" s="246">
        <v>2.2999999999999998</v>
      </c>
      <c r="I995" s="247"/>
      <c r="J995" s="242"/>
      <c r="K995" s="242"/>
      <c r="L995" s="248"/>
      <c r="M995" s="249"/>
      <c r="N995" s="250"/>
      <c r="O995" s="250"/>
      <c r="P995" s="250"/>
      <c r="Q995" s="250"/>
      <c r="R995" s="250"/>
      <c r="S995" s="250"/>
      <c r="T995" s="251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52" t="s">
        <v>239</v>
      </c>
      <c r="AU995" s="252" t="s">
        <v>85</v>
      </c>
      <c r="AV995" s="13" t="s">
        <v>85</v>
      </c>
      <c r="AW995" s="13" t="s">
        <v>32</v>
      </c>
      <c r="AX995" s="13" t="s">
        <v>76</v>
      </c>
      <c r="AY995" s="252" t="s">
        <v>230</v>
      </c>
    </row>
    <row r="996" s="13" customFormat="1">
      <c r="A996" s="13"/>
      <c r="B996" s="241"/>
      <c r="C996" s="242"/>
      <c r="D996" s="243" t="s">
        <v>239</v>
      </c>
      <c r="E996" s="244" t="s">
        <v>1</v>
      </c>
      <c r="F996" s="245" t="s">
        <v>1804</v>
      </c>
      <c r="G996" s="242"/>
      <c r="H996" s="246">
        <v>45</v>
      </c>
      <c r="I996" s="247"/>
      <c r="J996" s="242"/>
      <c r="K996" s="242"/>
      <c r="L996" s="248"/>
      <c r="M996" s="249"/>
      <c r="N996" s="250"/>
      <c r="O996" s="250"/>
      <c r="P996" s="250"/>
      <c r="Q996" s="250"/>
      <c r="R996" s="250"/>
      <c r="S996" s="250"/>
      <c r="T996" s="251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52" t="s">
        <v>239</v>
      </c>
      <c r="AU996" s="252" t="s">
        <v>85</v>
      </c>
      <c r="AV996" s="13" t="s">
        <v>85</v>
      </c>
      <c r="AW996" s="13" t="s">
        <v>32</v>
      </c>
      <c r="AX996" s="13" t="s">
        <v>76</v>
      </c>
      <c r="AY996" s="252" t="s">
        <v>230</v>
      </c>
    </row>
    <row r="997" s="13" customFormat="1">
      <c r="A997" s="13"/>
      <c r="B997" s="241"/>
      <c r="C997" s="242"/>
      <c r="D997" s="243" t="s">
        <v>239</v>
      </c>
      <c r="E997" s="244" t="s">
        <v>1</v>
      </c>
      <c r="F997" s="245" t="s">
        <v>1805</v>
      </c>
      <c r="G997" s="242"/>
      <c r="H997" s="246">
        <v>4.5</v>
      </c>
      <c r="I997" s="247"/>
      <c r="J997" s="242"/>
      <c r="K997" s="242"/>
      <c r="L997" s="248"/>
      <c r="M997" s="249"/>
      <c r="N997" s="250"/>
      <c r="O997" s="250"/>
      <c r="P997" s="250"/>
      <c r="Q997" s="250"/>
      <c r="R997" s="250"/>
      <c r="S997" s="250"/>
      <c r="T997" s="251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52" t="s">
        <v>239</v>
      </c>
      <c r="AU997" s="252" t="s">
        <v>85</v>
      </c>
      <c r="AV997" s="13" t="s">
        <v>85</v>
      </c>
      <c r="AW997" s="13" t="s">
        <v>32</v>
      </c>
      <c r="AX997" s="13" t="s">
        <v>76</v>
      </c>
      <c r="AY997" s="252" t="s">
        <v>230</v>
      </c>
    </row>
    <row r="998" s="13" customFormat="1">
      <c r="A998" s="13"/>
      <c r="B998" s="241"/>
      <c r="C998" s="242"/>
      <c r="D998" s="243" t="s">
        <v>239</v>
      </c>
      <c r="E998" s="244" t="s">
        <v>1</v>
      </c>
      <c r="F998" s="245" t="s">
        <v>1806</v>
      </c>
      <c r="G998" s="242"/>
      <c r="H998" s="246">
        <v>3.54</v>
      </c>
      <c r="I998" s="247"/>
      <c r="J998" s="242"/>
      <c r="K998" s="242"/>
      <c r="L998" s="248"/>
      <c r="M998" s="249"/>
      <c r="N998" s="250"/>
      <c r="O998" s="250"/>
      <c r="P998" s="250"/>
      <c r="Q998" s="250"/>
      <c r="R998" s="250"/>
      <c r="S998" s="250"/>
      <c r="T998" s="251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52" t="s">
        <v>239</v>
      </c>
      <c r="AU998" s="252" t="s">
        <v>85</v>
      </c>
      <c r="AV998" s="13" t="s">
        <v>85</v>
      </c>
      <c r="AW998" s="13" t="s">
        <v>32</v>
      </c>
      <c r="AX998" s="13" t="s">
        <v>76</v>
      </c>
      <c r="AY998" s="252" t="s">
        <v>230</v>
      </c>
    </row>
    <row r="999" s="13" customFormat="1">
      <c r="A999" s="13"/>
      <c r="B999" s="241"/>
      <c r="C999" s="242"/>
      <c r="D999" s="243" t="s">
        <v>239</v>
      </c>
      <c r="E999" s="244" t="s">
        <v>1</v>
      </c>
      <c r="F999" s="245" t="s">
        <v>1807</v>
      </c>
      <c r="G999" s="242"/>
      <c r="H999" s="246">
        <v>1.3</v>
      </c>
      <c r="I999" s="247"/>
      <c r="J999" s="242"/>
      <c r="K999" s="242"/>
      <c r="L999" s="248"/>
      <c r="M999" s="249"/>
      <c r="N999" s="250"/>
      <c r="O999" s="250"/>
      <c r="P999" s="250"/>
      <c r="Q999" s="250"/>
      <c r="R999" s="250"/>
      <c r="S999" s="250"/>
      <c r="T999" s="251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52" t="s">
        <v>239</v>
      </c>
      <c r="AU999" s="252" t="s">
        <v>85</v>
      </c>
      <c r="AV999" s="13" t="s">
        <v>85</v>
      </c>
      <c r="AW999" s="13" t="s">
        <v>32</v>
      </c>
      <c r="AX999" s="13" t="s">
        <v>76</v>
      </c>
      <c r="AY999" s="252" t="s">
        <v>230</v>
      </c>
    </row>
    <row r="1000" s="13" customFormat="1">
      <c r="A1000" s="13"/>
      <c r="B1000" s="241"/>
      <c r="C1000" s="242"/>
      <c r="D1000" s="243" t="s">
        <v>239</v>
      </c>
      <c r="E1000" s="244" t="s">
        <v>1</v>
      </c>
      <c r="F1000" s="245" t="s">
        <v>1808</v>
      </c>
      <c r="G1000" s="242"/>
      <c r="H1000" s="246">
        <v>4.5</v>
      </c>
      <c r="I1000" s="247"/>
      <c r="J1000" s="242"/>
      <c r="K1000" s="242"/>
      <c r="L1000" s="248"/>
      <c r="M1000" s="249"/>
      <c r="N1000" s="250"/>
      <c r="O1000" s="250"/>
      <c r="P1000" s="250"/>
      <c r="Q1000" s="250"/>
      <c r="R1000" s="250"/>
      <c r="S1000" s="250"/>
      <c r="T1000" s="251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52" t="s">
        <v>239</v>
      </c>
      <c r="AU1000" s="252" t="s">
        <v>85</v>
      </c>
      <c r="AV1000" s="13" t="s">
        <v>85</v>
      </c>
      <c r="AW1000" s="13" t="s">
        <v>32</v>
      </c>
      <c r="AX1000" s="13" t="s">
        <v>76</v>
      </c>
      <c r="AY1000" s="252" t="s">
        <v>230</v>
      </c>
    </row>
    <row r="1001" s="13" customFormat="1">
      <c r="A1001" s="13"/>
      <c r="B1001" s="241"/>
      <c r="C1001" s="242"/>
      <c r="D1001" s="243" t="s">
        <v>239</v>
      </c>
      <c r="E1001" s="244" t="s">
        <v>1</v>
      </c>
      <c r="F1001" s="245" t="s">
        <v>1809</v>
      </c>
      <c r="G1001" s="242"/>
      <c r="H1001" s="246">
        <v>0.87</v>
      </c>
      <c r="I1001" s="247"/>
      <c r="J1001" s="242"/>
      <c r="K1001" s="242"/>
      <c r="L1001" s="248"/>
      <c r="M1001" s="249"/>
      <c r="N1001" s="250"/>
      <c r="O1001" s="250"/>
      <c r="P1001" s="250"/>
      <c r="Q1001" s="250"/>
      <c r="R1001" s="250"/>
      <c r="S1001" s="250"/>
      <c r="T1001" s="251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2" t="s">
        <v>239</v>
      </c>
      <c r="AU1001" s="252" t="s">
        <v>85</v>
      </c>
      <c r="AV1001" s="13" t="s">
        <v>85</v>
      </c>
      <c r="AW1001" s="13" t="s">
        <v>32</v>
      </c>
      <c r="AX1001" s="13" t="s">
        <v>76</v>
      </c>
      <c r="AY1001" s="252" t="s">
        <v>230</v>
      </c>
    </row>
    <row r="1002" s="13" customFormat="1">
      <c r="A1002" s="13"/>
      <c r="B1002" s="241"/>
      <c r="C1002" s="242"/>
      <c r="D1002" s="243" t="s">
        <v>239</v>
      </c>
      <c r="E1002" s="244" t="s">
        <v>1</v>
      </c>
      <c r="F1002" s="245" t="s">
        <v>1810</v>
      </c>
      <c r="G1002" s="242"/>
      <c r="H1002" s="246">
        <v>2.6400000000000001</v>
      </c>
      <c r="I1002" s="247"/>
      <c r="J1002" s="242"/>
      <c r="K1002" s="242"/>
      <c r="L1002" s="248"/>
      <c r="M1002" s="249"/>
      <c r="N1002" s="250"/>
      <c r="O1002" s="250"/>
      <c r="P1002" s="250"/>
      <c r="Q1002" s="250"/>
      <c r="R1002" s="250"/>
      <c r="S1002" s="250"/>
      <c r="T1002" s="251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52" t="s">
        <v>239</v>
      </c>
      <c r="AU1002" s="252" t="s">
        <v>85</v>
      </c>
      <c r="AV1002" s="13" t="s">
        <v>85</v>
      </c>
      <c r="AW1002" s="13" t="s">
        <v>32</v>
      </c>
      <c r="AX1002" s="13" t="s">
        <v>76</v>
      </c>
      <c r="AY1002" s="252" t="s">
        <v>230</v>
      </c>
    </row>
    <row r="1003" s="13" customFormat="1">
      <c r="A1003" s="13"/>
      <c r="B1003" s="241"/>
      <c r="C1003" s="242"/>
      <c r="D1003" s="243" t="s">
        <v>239</v>
      </c>
      <c r="E1003" s="244" t="s">
        <v>1</v>
      </c>
      <c r="F1003" s="245" t="s">
        <v>1811</v>
      </c>
      <c r="G1003" s="242"/>
      <c r="H1003" s="246">
        <v>2.7400000000000002</v>
      </c>
      <c r="I1003" s="247"/>
      <c r="J1003" s="242"/>
      <c r="K1003" s="242"/>
      <c r="L1003" s="248"/>
      <c r="M1003" s="249"/>
      <c r="N1003" s="250"/>
      <c r="O1003" s="250"/>
      <c r="P1003" s="250"/>
      <c r="Q1003" s="250"/>
      <c r="R1003" s="250"/>
      <c r="S1003" s="250"/>
      <c r="T1003" s="25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2" t="s">
        <v>239</v>
      </c>
      <c r="AU1003" s="252" t="s">
        <v>85</v>
      </c>
      <c r="AV1003" s="13" t="s">
        <v>85</v>
      </c>
      <c r="AW1003" s="13" t="s">
        <v>32</v>
      </c>
      <c r="AX1003" s="13" t="s">
        <v>76</v>
      </c>
      <c r="AY1003" s="252" t="s">
        <v>230</v>
      </c>
    </row>
    <row r="1004" s="13" customFormat="1">
      <c r="A1004" s="13"/>
      <c r="B1004" s="241"/>
      <c r="C1004" s="242"/>
      <c r="D1004" s="243" t="s">
        <v>239</v>
      </c>
      <c r="E1004" s="244" t="s">
        <v>1</v>
      </c>
      <c r="F1004" s="245" t="s">
        <v>1812</v>
      </c>
      <c r="G1004" s="242"/>
      <c r="H1004" s="246">
        <v>3</v>
      </c>
      <c r="I1004" s="247"/>
      <c r="J1004" s="242"/>
      <c r="K1004" s="242"/>
      <c r="L1004" s="248"/>
      <c r="M1004" s="249"/>
      <c r="N1004" s="250"/>
      <c r="O1004" s="250"/>
      <c r="P1004" s="250"/>
      <c r="Q1004" s="250"/>
      <c r="R1004" s="250"/>
      <c r="S1004" s="250"/>
      <c r="T1004" s="251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2" t="s">
        <v>239</v>
      </c>
      <c r="AU1004" s="252" t="s">
        <v>85</v>
      </c>
      <c r="AV1004" s="13" t="s">
        <v>85</v>
      </c>
      <c r="AW1004" s="13" t="s">
        <v>32</v>
      </c>
      <c r="AX1004" s="13" t="s">
        <v>76</v>
      </c>
      <c r="AY1004" s="252" t="s">
        <v>230</v>
      </c>
    </row>
    <row r="1005" s="13" customFormat="1">
      <c r="A1005" s="13"/>
      <c r="B1005" s="241"/>
      <c r="C1005" s="242"/>
      <c r="D1005" s="243" t="s">
        <v>239</v>
      </c>
      <c r="E1005" s="244" t="s">
        <v>1</v>
      </c>
      <c r="F1005" s="245" t="s">
        <v>1813</v>
      </c>
      <c r="G1005" s="242"/>
      <c r="H1005" s="246">
        <v>2.9500000000000002</v>
      </c>
      <c r="I1005" s="247"/>
      <c r="J1005" s="242"/>
      <c r="K1005" s="242"/>
      <c r="L1005" s="248"/>
      <c r="M1005" s="249"/>
      <c r="N1005" s="250"/>
      <c r="O1005" s="250"/>
      <c r="P1005" s="250"/>
      <c r="Q1005" s="250"/>
      <c r="R1005" s="250"/>
      <c r="S1005" s="250"/>
      <c r="T1005" s="251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52" t="s">
        <v>239</v>
      </c>
      <c r="AU1005" s="252" t="s">
        <v>85</v>
      </c>
      <c r="AV1005" s="13" t="s">
        <v>85</v>
      </c>
      <c r="AW1005" s="13" t="s">
        <v>32</v>
      </c>
      <c r="AX1005" s="13" t="s">
        <v>76</v>
      </c>
      <c r="AY1005" s="252" t="s">
        <v>230</v>
      </c>
    </row>
    <row r="1006" s="14" customFormat="1">
      <c r="A1006" s="14"/>
      <c r="B1006" s="253"/>
      <c r="C1006" s="254"/>
      <c r="D1006" s="243" t="s">
        <v>239</v>
      </c>
      <c r="E1006" s="255" t="s">
        <v>1</v>
      </c>
      <c r="F1006" s="256" t="s">
        <v>242</v>
      </c>
      <c r="G1006" s="254"/>
      <c r="H1006" s="257">
        <v>88.819999999999993</v>
      </c>
      <c r="I1006" s="258"/>
      <c r="J1006" s="254"/>
      <c r="K1006" s="254"/>
      <c r="L1006" s="259"/>
      <c r="M1006" s="260"/>
      <c r="N1006" s="261"/>
      <c r="O1006" s="261"/>
      <c r="P1006" s="261"/>
      <c r="Q1006" s="261"/>
      <c r="R1006" s="261"/>
      <c r="S1006" s="261"/>
      <c r="T1006" s="262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3" t="s">
        <v>239</v>
      </c>
      <c r="AU1006" s="263" t="s">
        <v>85</v>
      </c>
      <c r="AV1006" s="14" t="s">
        <v>237</v>
      </c>
      <c r="AW1006" s="14" t="s">
        <v>32</v>
      </c>
      <c r="AX1006" s="14" t="s">
        <v>83</v>
      </c>
      <c r="AY1006" s="263" t="s">
        <v>230</v>
      </c>
    </row>
    <row r="1007" s="2" customFormat="1" ht="24.15" customHeight="1">
      <c r="A1007" s="39"/>
      <c r="B1007" s="40"/>
      <c r="C1007" s="228" t="s">
        <v>1814</v>
      </c>
      <c r="D1007" s="228" t="s">
        <v>232</v>
      </c>
      <c r="E1007" s="229" t="s">
        <v>1815</v>
      </c>
      <c r="F1007" s="230" t="s">
        <v>1816</v>
      </c>
      <c r="G1007" s="231" t="s">
        <v>370</v>
      </c>
      <c r="H1007" s="232">
        <v>5</v>
      </c>
      <c r="I1007" s="233"/>
      <c r="J1007" s="234">
        <f>ROUND(I1007*H1007,2)</f>
        <v>0</v>
      </c>
      <c r="K1007" s="230" t="s">
        <v>1</v>
      </c>
      <c r="L1007" s="45"/>
      <c r="M1007" s="235" t="s">
        <v>1</v>
      </c>
      <c r="N1007" s="236" t="s">
        <v>41</v>
      </c>
      <c r="O1007" s="92"/>
      <c r="P1007" s="237">
        <f>O1007*H1007</f>
        <v>0</v>
      </c>
      <c r="Q1007" s="237">
        <v>0</v>
      </c>
      <c r="R1007" s="237">
        <f>Q1007*H1007</f>
        <v>0</v>
      </c>
      <c r="S1007" s="237">
        <v>0</v>
      </c>
      <c r="T1007" s="238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39" t="s">
        <v>318</v>
      </c>
      <c r="AT1007" s="239" t="s">
        <v>232</v>
      </c>
      <c r="AU1007" s="239" t="s">
        <v>85</v>
      </c>
      <c r="AY1007" s="18" t="s">
        <v>230</v>
      </c>
      <c r="BE1007" s="240">
        <f>IF(N1007="základní",J1007,0)</f>
        <v>0</v>
      </c>
      <c r="BF1007" s="240">
        <f>IF(N1007="snížená",J1007,0)</f>
        <v>0</v>
      </c>
      <c r="BG1007" s="240">
        <f>IF(N1007="zákl. přenesená",J1007,0)</f>
        <v>0</v>
      </c>
      <c r="BH1007" s="240">
        <f>IF(N1007="sníž. přenesená",J1007,0)</f>
        <v>0</v>
      </c>
      <c r="BI1007" s="240">
        <f>IF(N1007="nulová",J1007,0)</f>
        <v>0</v>
      </c>
      <c r="BJ1007" s="18" t="s">
        <v>83</v>
      </c>
      <c r="BK1007" s="240">
        <f>ROUND(I1007*H1007,2)</f>
        <v>0</v>
      </c>
      <c r="BL1007" s="18" t="s">
        <v>318</v>
      </c>
      <c r="BM1007" s="239" t="s">
        <v>1817</v>
      </c>
    </row>
    <row r="1008" s="2" customFormat="1" ht="24.15" customHeight="1">
      <c r="A1008" s="39"/>
      <c r="B1008" s="40"/>
      <c r="C1008" s="228" t="s">
        <v>1818</v>
      </c>
      <c r="D1008" s="228" t="s">
        <v>232</v>
      </c>
      <c r="E1008" s="229" t="s">
        <v>1819</v>
      </c>
      <c r="F1008" s="230" t="s">
        <v>1820</v>
      </c>
      <c r="G1008" s="231" t="s">
        <v>340</v>
      </c>
      <c r="H1008" s="232">
        <v>84</v>
      </c>
      <c r="I1008" s="233"/>
      <c r="J1008" s="234">
        <f>ROUND(I1008*H1008,2)</f>
        <v>0</v>
      </c>
      <c r="K1008" s="230" t="s">
        <v>236</v>
      </c>
      <c r="L1008" s="45"/>
      <c r="M1008" s="235" t="s">
        <v>1</v>
      </c>
      <c r="N1008" s="236" t="s">
        <v>41</v>
      </c>
      <c r="O1008" s="92"/>
      <c r="P1008" s="237">
        <f>O1008*H1008</f>
        <v>0</v>
      </c>
      <c r="Q1008" s="237">
        <v>0.0027399999999999998</v>
      </c>
      <c r="R1008" s="237">
        <f>Q1008*H1008</f>
        <v>0.23015999999999998</v>
      </c>
      <c r="S1008" s="237">
        <v>0</v>
      </c>
      <c r="T1008" s="238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39" t="s">
        <v>318</v>
      </c>
      <c r="AT1008" s="239" t="s">
        <v>232</v>
      </c>
      <c r="AU1008" s="239" t="s">
        <v>85</v>
      </c>
      <c r="AY1008" s="18" t="s">
        <v>230</v>
      </c>
      <c r="BE1008" s="240">
        <f>IF(N1008="základní",J1008,0)</f>
        <v>0</v>
      </c>
      <c r="BF1008" s="240">
        <f>IF(N1008="snížená",J1008,0)</f>
        <v>0</v>
      </c>
      <c r="BG1008" s="240">
        <f>IF(N1008="zákl. přenesená",J1008,0)</f>
        <v>0</v>
      </c>
      <c r="BH1008" s="240">
        <f>IF(N1008="sníž. přenesená",J1008,0)</f>
        <v>0</v>
      </c>
      <c r="BI1008" s="240">
        <f>IF(N1008="nulová",J1008,0)</f>
        <v>0</v>
      </c>
      <c r="BJ1008" s="18" t="s">
        <v>83</v>
      </c>
      <c r="BK1008" s="240">
        <f>ROUND(I1008*H1008,2)</f>
        <v>0</v>
      </c>
      <c r="BL1008" s="18" t="s">
        <v>318</v>
      </c>
      <c r="BM1008" s="239" t="s">
        <v>1821</v>
      </c>
    </row>
    <row r="1009" s="13" customFormat="1">
      <c r="A1009" s="13"/>
      <c r="B1009" s="241"/>
      <c r="C1009" s="242"/>
      <c r="D1009" s="243" t="s">
        <v>239</v>
      </c>
      <c r="E1009" s="244" t="s">
        <v>1</v>
      </c>
      <c r="F1009" s="245" t="s">
        <v>1822</v>
      </c>
      <c r="G1009" s="242"/>
      <c r="H1009" s="246">
        <v>84</v>
      </c>
      <c r="I1009" s="247"/>
      <c r="J1009" s="242"/>
      <c r="K1009" s="242"/>
      <c r="L1009" s="248"/>
      <c r="M1009" s="249"/>
      <c r="N1009" s="250"/>
      <c r="O1009" s="250"/>
      <c r="P1009" s="250"/>
      <c r="Q1009" s="250"/>
      <c r="R1009" s="250"/>
      <c r="S1009" s="250"/>
      <c r="T1009" s="251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52" t="s">
        <v>239</v>
      </c>
      <c r="AU1009" s="252" t="s">
        <v>85</v>
      </c>
      <c r="AV1009" s="13" t="s">
        <v>85</v>
      </c>
      <c r="AW1009" s="13" t="s">
        <v>32</v>
      </c>
      <c r="AX1009" s="13" t="s">
        <v>83</v>
      </c>
      <c r="AY1009" s="252" t="s">
        <v>230</v>
      </c>
    </row>
    <row r="1010" s="2" customFormat="1" ht="24.15" customHeight="1">
      <c r="A1010" s="39"/>
      <c r="B1010" s="40"/>
      <c r="C1010" s="228" t="s">
        <v>1823</v>
      </c>
      <c r="D1010" s="228" t="s">
        <v>232</v>
      </c>
      <c r="E1010" s="229" t="s">
        <v>1824</v>
      </c>
      <c r="F1010" s="230" t="s">
        <v>1825</v>
      </c>
      <c r="G1010" s="231" t="s">
        <v>370</v>
      </c>
      <c r="H1010" s="232">
        <v>8</v>
      </c>
      <c r="I1010" s="233"/>
      <c r="J1010" s="234">
        <f>ROUND(I1010*H1010,2)</f>
        <v>0</v>
      </c>
      <c r="K1010" s="230" t="s">
        <v>236</v>
      </c>
      <c r="L1010" s="45"/>
      <c r="M1010" s="235" t="s">
        <v>1</v>
      </c>
      <c r="N1010" s="236" t="s">
        <v>41</v>
      </c>
      <c r="O1010" s="92"/>
      <c r="P1010" s="237">
        <f>O1010*H1010</f>
        <v>0</v>
      </c>
      <c r="Q1010" s="237">
        <v>0.00080999999999999996</v>
      </c>
      <c r="R1010" s="237">
        <f>Q1010*H1010</f>
        <v>0.0064799999999999996</v>
      </c>
      <c r="S1010" s="237">
        <v>0</v>
      </c>
      <c r="T1010" s="238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9" t="s">
        <v>318</v>
      </c>
      <c r="AT1010" s="239" t="s">
        <v>232</v>
      </c>
      <c r="AU1010" s="239" t="s">
        <v>85</v>
      </c>
      <c r="AY1010" s="18" t="s">
        <v>230</v>
      </c>
      <c r="BE1010" s="240">
        <f>IF(N1010="základní",J1010,0)</f>
        <v>0</v>
      </c>
      <c r="BF1010" s="240">
        <f>IF(N1010="snížená",J1010,0)</f>
        <v>0</v>
      </c>
      <c r="BG1010" s="240">
        <f>IF(N1010="zákl. přenesená",J1010,0)</f>
        <v>0</v>
      </c>
      <c r="BH1010" s="240">
        <f>IF(N1010="sníž. přenesená",J1010,0)</f>
        <v>0</v>
      </c>
      <c r="BI1010" s="240">
        <f>IF(N1010="nulová",J1010,0)</f>
        <v>0</v>
      </c>
      <c r="BJ1010" s="18" t="s">
        <v>83</v>
      </c>
      <c r="BK1010" s="240">
        <f>ROUND(I1010*H1010,2)</f>
        <v>0</v>
      </c>
      <c r="BL1010" s="18" t="s">
        <v>318</v>
      </c>
      <c r="BM1010" s="239" t="s">
        <v>1826</v>
      </c>
    </row>
    <row r="1011" s="2" customFormat="1" ht="24.15" customHeight="1">
      <c r="A1011" s="39"/>
      <c r="B1011" s="40"/>
      <c r="C1011" s="228" t="s">
        <v>1827</v>
      </c>
      <c r="D1011" s="228" t="s">
        <v>232</v>
      </c>
      <c r="E1011" s="229" t="s">
        <v>1828</v>
      </c>
      <c r="F1011" s="230" t="s">
        <v>1829</v>
      </c>
      <c r="G1011" s="231" t="s">
        <v>370</v>
      </c>
      <c r="H1011" s="232">
        <v>4</v>
      </c>
      <c r="I1011" s="233"/>
      <c r="J1011" s="234">
        <f>ROUND(I1011*H1011,2)</f>
        <v>0</v>
      </c>
      <c r="K1011" s="230" t="s">
        <v>236</v>
      </c>
      <c r="L1011" s="45"/>
      <c r="M1011" s="235" t="s">
        <v>1</v>
      </c>
      <c r="N1011" s="236" t="s">
        <v>41</v>
      </c>
      <c r="O1011" s="92"/>
      <c r="P1011" s="237">
        <f>O1011*H1011</f>
        <v>0</v>
      </c>
      <c r="Q1011" s="237">
        <v>0.00029999999999999997</v>
      </c>
      <c r="R1011" s="237">
        <f>Q1011*H1011</f>
        <v>0.0011999999999999999</v>
      </c>
      <c r="S1011" s="237">
        <v>0</v>
      </c>
      <c r="T1011" s="238">
        <f>S1011*H1011</f>
        <v>0</v>
      </c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R1011" s="239" t="s">
        <v>318</v>
      </c>
      <c r="AT1011" s="239" t="s">
        <v>232</v>
      </c>
      <c r="AU1011" s="239" t="s">
        <v>85</v>
      </c>
      <c r="AY1011" s="18" t="s">
        <v>230</v>
      </c>
      <c r="BE1011" s="240">
        <f>IF(N1011="základní",J1011,0)</f>
        <v>0</v>
      </c>
      <c r="BF1011" s="240">
        <f>IF(N1011="snížená",J1011,0)</f>
        <v>0</v>
      </c>
      <c r="BG1011" s="240">
        <f>IF(N1011="zákl. přenesená",J1011,0)</f>
        <v>0</v>
      </c>
      <c r="BH1011" s="240">
        <f>IF(N1011="sníž. přenesená",J1011,0)</f>
        <v>0</v>
      </c>
      <c r="BI1011" s="240">
        <f>IF(N1011="nulová",J1011,0)</f>
        <v>0</v>
      </c>
      <c r="BJ1011" s="18" t="s">
        <v>83</v>
      </c>
      <c r="BK1011" s="240">
        <f>ROUND(I1011*H1011,2)</f>
        <v>0</v>
      </c>
      <c r="BL1011" s="18" t="s">
        <v>318</v>
      </c>
      <c r="BM1011" s="239" t="s">
        <v>1830</v>
      </c>
    </row>
    <row r="1012" s="2" customFormat="1" ht="24.15" customHeight="1">
      <c r="A1012" s="39"/>
      <c r="B1012" s="40"/>
      <c r="C1012" s="228" t="s">
        <v>1831</v>
      </c>
      <c r="D1012" s="228" t="s">
        <v>232</v>
      </c>
      <c r="E1012" s="229" t="s">
        <v>1832</v>
      </c>
      <c r="F1012" s="230" t="s">
        <v>1833</v>
      </c>
      <c r="G1012" s="231" t="s">
        <v>340</v>
      </c>
      <c r="H1012" s="232">
        <v>53</v>
      </c>
      <c r="I1012" s="233"/>
      <c r="J1012" s="234">
        <f>ROUND(I1012*H1012,2)</f>
        <v>0</v>
      </c>
      <c r="K1012" s="230" t="s">
        <v>236</v>
      </c>
      <c r="L1012" s="45"/>
      <c r="M1012" s="235" t="s">
        <v>1</v>
      </c>
      <c r="N1012" s="236" t="s">
        <v>41</v>
      </c>
      <c r="O1012" s="92"/>
      <c r="P1012" s="237">
        <f>O1012*H1012</f>
        <v>0</v>
      </c>
      <c r="Q1012" s="237">
        <v>0.0020600000000000002</v>
      </c>
      <c r="R1012" s="237">
        <f>Q1012*H1012</f>
        <v>0.10918000000000001</v>
      </c>
      <c r="S1012" s="237">
        <v>0</v>
      </c>
      <c r="T1012" s="238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39" t="s">
        <v>318</v>
      </c>
      <c r="AT1012" s="239" t="s">
        <v>232</v>
      </c>
      <c r="AU1012" s="239" t="s">
        <v>85</v>
      </c>
      <c r="AY1012" s="18" t="s">
        <v>230</v>
      </c>
      <c r="BE1012" s="240">
        <f>IF(N1012="základní",J1012,0)</f>
        <v>0</v>
      </c>
      <c r="BF1012" s="240">
        <f>IF(N1012="snížená",J1012,0)</f>
        <v>0</v>
      </c>
      <c r="BG1012" s="240">
        <f>IF(N1012="zákl. přenesená",J1012,0)</f>
        <v>0</v>
      </c>
      <c r="BH1012" s="240">
        <f>IF(N1012="sníž. přenesená",J1012,0)</f>
        <v>0</v>
      </c>
      <c r="BI1012" s="240">
        <f>IF(N1012="nulová",J1012,0)</f>
        <v>0</v>
      </c>
      <c r="BJ1012" s="18" t="s">
        <v>83</v>
      </c>
      <c r="BK1012" s="240">
        <f>ROUND(I1012*H1012,2)</f>
        <v>0</v>
      </c>
      <c r="BL1012" s="18" t="s">
        <v>318</v>
      </c>
      <c r="BM1012" s="239" t="s">
        <v>1834</v>
      </c>
    </row>
    <row r="1013" s="13" customFormat="1">
      <c r="A1013" s="13"/>
      <c r="B1013" s="241"/>
      <c r="C1013" s="242"/>
      <c r="D1013" s="243" t="s">
        <v>239</v>
      </c>
      <c r="E1013" s="244" t="s">
        <v>1</v>
      </c>
      <c r="F1013" s="245" t="s">
        <v>1835</v>
      </c>
      <c r="G1013" s="242"/>
      <c r="H1013" s="246">
        <v>53</v>
      </c>
      <c r="I1013" s="247"/>
      <c r="J1013" s="242"/>
      <c r="K1013" s="242"/>
      <c r="L1013" s="248"/>
      <c r="M1013" s="249"/>
      <c r="N1013" s="250"/>
      <c r="O1013" s="250"/>
      <c r="P1013" s="250"/>
      <c r="Q1013" s="250"/>
      <c r="R1013" s="250"/>
      <c r="S1013" s="250"/>
      <c r="T1013" s="251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2" t="s">
        <v>239</v>
      </c>
      <c r="AU1013" s="252" t="s">
        <v>85</v>
      </c>
      <c r="AV1013" s="13" t="s">
        <v>85</v>
      </c>
      <c r="AW1013" s="13" t="s">
        <v>32</v>
      </c>
      <c r="AX1013" s="13" t="s">
        <v>83</v>
      </c>
      <c r="AY1013" s="252" t="s">
        <v>230</v>
      </c>
    </row>
    <row r="1014" s="2" customFormat="1" ht="24.15" customHeight="1">
      <c r="A1014" s="39"/>
      <c r="B1014" s="40"/>
      <c r="C1014" s="228" t="s">
        <v>1836</v>
      </c>
      <c r="D1014" s="228" t="s">
        <v>232</v>
      </c>
      <c r="E1014" s="229" t="s">
        <v>1837</v>
      </c>
      <c r="F1014" s="230" t="s">
        <v>1838</v>
      </c>
      <c r="G1014" s="231" t="s">
        <v>1503</v>
      </c>
      <c r="H1014" s="295"/>
      <c r="I1014" s="233"/>
      <c r="J1014" s="234">
        <f>ROUND(I1014*H1014,2)</f>
        <v>0</v>
      </c>
      <c r="K1014" s="230" t="s">
        <v>236</v>
      </c>
      <c r="L1014" s="45"/>
      <c r="M1014" s="235" t="s">
        <v>1</v>
      </c>
      <c r="N1014" s="236" t="s">
        <v>41</v>
      </c>
      <c r="O1014" s="92"/>
      <c r="P1014" s="237">
        <f>O1014*H1014</f>
        <v>0</v>
      </c>
      <c r="Q1014" s="237">
        <v>0</v>
      </c>
      <c r="R1014" s="237">
        <f>Q1014*H1014</f>
        <v>0</v>
      </c>
      <c r="S1014" s="237">
        <v>0</v>
      </c>
      <c r="T1014" s="238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39" t="s">
        <v>318</v>
      </c>
      <c r="AT1014" s="239" t="s">
        <v>232</v>
      </c>
      <c r="AU1014" s="239" t="s">
        <v>85</v>
      </c>
      <c r="AY1014" s="18" t="s">
        <v>230</v>
      </c>
      <c r="BE1014" s="240">
        <f>IF(N1014="základní",J1014,0)</f>
        <v>0</v>
      </c>
      <c r="BF1014" s="240">
        <f>IF(N1014="snížená",J1014,0)</f>
        <v>0</v>
      </c>
      <c r="BG1014" s="240">
        <f>IF(N1014="zákl. přenesená",J1014,0)</f>
        <v>0</v>
      </c>
      <c r="BH1014" s="240">
        <f>IF(N1014="sníž. přenesená",J1014,0)</f>
        <v>0</v>
      </c>
      <c r="BI1014" s="240">
        <f>IF(N1014="nulová",J1014,0)</f>
        <v>0</v>
      </c>
      <c r="BJ1014" s="18" t="s">
        <v>83</v>
      </c>
      <c r="BK1014" s="240">
        <f>ROUND(I1014*H1014,2)</f>
        <v>0</v>
      </c>
      <c r="BL1014" s="18" t="s">
        <v>318</v>
      </c>
      <c r="BM1014" s="239" t="s">
        <v>1839</v>
      </c>
    </row>
    <row r="1015" s="12" customFormat="1" ht="22.8" customHeight="1">
      <c r="A1015" s="12"/>
      <c r="B1015" s="212"/>
      <c r="C1015" s="213"/>
      <c r="D1015" s="214" t="s">
        <v>75</v>
      </c>
      <c r="E1015" s="226" t="s">
        <v>1840</v>
      </c>
      <c r="F1015" s="226" t="s">
        <v>1841</v>
      </c>
      <c r="G1015" s="213"/>
      <c r="H1015" s="213"/>
      <c r="I1015" s="216"/>
      <c r="J1015" s="227">
        <f>BK1015</f>
        <v>0</v>
      </c>
      <c r="K1015" s="213"/>
      <c r="L1015" s="218"/>
      <c r="M1015" s="219"/>
      <c r="N1015" s="220"/>
      <c r="O1015" s="220"/>
      <c r="P1015" s="221">
        <f>SUM(P1016:P1048)</f>
        <v>0</v>
      </c>
      <c r="Q1015" s="220"/>
      <c r="R1015" s="221">
        <f>SUM(R1016:R1048)</f>
        <v>18.022199860000001</v>
      </c>
      <c r="S1015" s="220"/>
      <c r="T1015" s="222">
        <f>SUM(T1016:T1048)</f>
        <v>7.24714714</v>
      </c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R1015" s="223" t="s">
        <v>85</v>
      </c>
      <c r="AT1015" s="224" t="s">
        <v>75</v>
      </c>
      <c r="AU1015" s="224" t="s">
        <v>83</v>
      </c>
      <c r="AY1015" s="223" t="s">
        <v>230</v>
      </c>
      <c r="BK1015" s="225">
        <f>SUM(BK1016:BK1048)</f>
        <v>0</v>
      </c>
    </row>
    <row r="1016" s="2" customFormat="1" ht="24.15" customHeight="1">
      <c r="A1016" s="39"/>
      <c r="B1016" s="40"/>
      <c r="C1016" s="228" t="s">
        <v>1842</v>
      </c>
      <c r="D1016" s="228" t="s">
        <v>232</v>
      </c>
      <c r="E1016" s="229" t="s">
        <v>1843</v>
      </c>
      <c r="F1016" s="230" t="s">
        <v>1844</v>
      </c>
      <c r="G1016" s="231" t="s">
        <v>305</v>
      </c>
      <c r="H1016" s="232">
        <v>390.31799999999998</v>
      </c>
      <c r="I1016" s="233"/>
      <c r="J1016" s="234">
        <f>ROUND(I1016*H1016,2)</f>
        <v>0</v>
      </c>
      <c r="K1016" s="230" t="s">
        <v>236</v>
      </c>
      <c r="L1016" s="45"/>
      <c r="M1016" s="235" t="s">
        <v>1</v>
      </c>
      <c r="N1016" s="236" t="s">
        <v>41</v>
      </c>
      <c r="O1016" s="92"/>
      <c r="P1016" s="237">
        <f>O1016*H1016</f>
        <v>0</v>
      </c>
      <c r="Q1016" s="237">
        <v>0.043490000000000001</v>
      </c>
      <c r="R1016" s="237">
        <f>Q1016*H1016</f>
        <v>16.97492982</v>
      </c>
      <c r="S1016" s="237">
        <v>0</v>
      </c>
      <c r="T1016" s="238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9" t="s">
        <v>318</v>
      </c>
      <c r="AT1016" s="239" t="s">
        <v>232</v>
      </c>
      <c r="AU1016" s="239" t="s">
        <v>85</v>
      </c>
      <c r="AY1016" s="18" t="s">
        <v>230</v>
      </c>
      <c r="BE1016" s="240">
        <f>IF(N1016="základní",J1016,0)</f>
        <v>0</v>
      </c>
      <c r="BF1016" s="240">
        <f>IF(N1016="snížená",J1016,0)</f>
        <v>0</v>
      </c>
      <c r="BG1016" s="240">
        <f>IF(N1016="zákl. přenesená",J1016,0)</f>
        <v>0</v>
      </c>
      <c r="BH1016" s="240">
        <f>IF(N1016="sníž. přenesená",J1016,0)</f>
        <v>0</v>
      </c>
      <c r="BI1016" s="240">
        <f>IF(N1016="nulová",J1016,0)</f>
        <v>0</v>
      </c>
      <c r="BJ1016" s="18" t="s">
        <v>83</v>
      </c>
      <c r="BK1016" s="240">
        <f>ROUND(I1016*H1016,2)</f>
        <v>0</v>
      </c>
      <c r="BL1016" s="18" t="s">
        <v>318</v>
      </c>
      <c r="BM1016" s="239" t="s">
        <v>1845</v>
      </c>
    </row>
    <row r="1017" s="13" customFormat="1">
      <c r="A1017" s="13"/>
      <c r="B1017" s="241"/>
      <c r="C1017" s="242"/>
      <c r="D1017" s="243" t="s">
        <v>239</v>
      </c>
      <c r="E1017" s="244" t="s">
        <v>177</v>
      </c>
      <c r="F1017" s="245" t="s">
        <v>1846</v>
      </c>
      <c r="G1017" s="242"/>
      <c r="H1017" s="246">
        <v>390.31799999999998</v>
      </c>
      <c r="I1017" s="247"/>
      <c r="J1017" s="242"/>
      <c r="K1017" s="242"/>
      <c r="L1017" s="248"/>
      <c r="M1017" s="249"/>
      <c r="N1017" s="250"/>
      <c r="O1017" s="250"/>
      <c r="P1017" s="250"/>
      <c r="Q1017" s="250"/>
      <c r="R1017" s="250"/>
      <c r="S1017" s="250"/>
      <c r="T1017" s="251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52" t="s">
        <v>239</v>
      </c>
      <c r="AU1017" s="252" t="s">
        <v>85</v>
      </c>
      <c r="AV1017" s="13" t="s">
        <v>85</v>
      </c>
      <c r="AW1017" s="13" t="s">
        <v>32</v>
      </c>
      <c r="AX1017" s="13" t="s">
        <v>83</v>
      </c>
      <c r="AY1017" s="252" t="s">
        <v>230</v>
      </c>
    </row>
    <row r="1018" s="2" customFormat="1" ht="24.15" customHeight="1">
      <c r="A1018" s="39"/>
      <c r="B1018" s="40"/>
      <c r="C1018" s="228" t="s">
        <v>1847</v>
      </c>
      <c r="D1018" s="228" t="s">
        <v>232</v>
      </c>
      <c r="E1018" s="229" t="s">
        <v>1848</v>
      </c>
      <c r="F1018" s="230" t="s">
        <v>1849</v>
      </c>
      <c r="G1018" s="231" t="s">
        <v>340</v>
      </c>
      <c r="H1018" s="232">
        <v>76.180000000000007</v>
      </c>
      <c r="I1018" s="233"/>
      <c r="J1018" s="234">
        <f>ROUND(I1018*H1018,2)</f>
        <v>0</v>
      </c>
      <c r="K1018" s="230" t="s">
        <v>236</v>
      </c>
      <c r="L1018" s="45"/>
      <c r="M1018" s="235" t="s">
        <v>1</v>
      </c>
      <c r="N1018" s="236" t="s">
        <v>41</v>
      </c>
      <c r="O1018" s="92"/>
      <c r="P1018" s="237">
        <f>O1018*H1018</f>
        <v>0</v>
      </c>
      <c r="Q1018" s="237">
        <v>0.00020000000000000001</v>
      </c>
      <c r="R1018" s="237">
        <f>Q1018*H1018</f>
        <v>0.015236000000000001</v>
      </c>
      <c r="S1018" s="237">
        <v>0</v>
      </c>
      <c r="T1018" s="238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39" t="s">
        <v>318</v>
      </c>
      <c r="AT1018" s="239" t="s">
        <v>232</v>
      </c>
      <c r="AU1018" s="239" t="s">
        <v>85</v>
      </c>
      <c r="AY1018" s="18" t="s">
        <v>230</v>
      </c>
      <c r="BE1018" s="240">
        <f>IF(N1018="základní",J1018,0)</f>
        <v>0</v>
      </c>
      <c r="BF1018" s="240">
        <f>IF(N1018="snížená",J1018,0)</f>
        <v>0</v>
      </c>
      <c r="BG1018" s="240">
        <f>IF(N1018="zákl. přenesená",J1018,0)</f>
        <v>0</v>
      </c>
      <c r="BH1018" s="240">
        <f>IF(N1018="sníž. přenesená",J1018,0)</f>
        <v>0</v>
      </c>
      <c r="BI1018" s="240">
        <f>IF(N1018="nulová",J1018,0)</f>
        <v>0</v>
      </c>
      <c r="BJ1018" s="18" t="s">
        <v>83</v>
      </c>
      <c r="BK1018" s="240">
        <f>ROUND(I1018*H1018,2)</f>
        <v>0</v>
      </c>
      <c r="BL1018" s="18" t="s">
        <v>318</v>
      </c>
      <c r="BM1018" s="239" t="s">
        <v>1850</v>
      </c>
    </row>
    <row r="1019" s="13" customFormat="1">
      <c r="A1019" s="13"/>
      <c r="B1019" s="241"/>
      <c r="C1019" s="242"/>
      <c r="D1019" s="243" t="s">
        <v>239</v>
      </c>
      <c r="E1019" s="244" t="s">
        <v>1</v>
      </c>
      <c r="F1019" s="245" t="s">
        <v>1851</v>
      </c>
      <c r="G1019" s="242"/>
      <c r="H1019" s="246">
        <v>76.180000000000007</v>
      </c>
      <c r="I1019" s="247"/>
      <c r="J1019" s="242"/>
      <c r="K1019" s="242"/>
      <c r="L1019" s="248"/>
      <c r="M1019" s="249"/>
      <c r="N1019" s="250"/>
      <c r="O1019" s="250"/>
      <c r="P1019" s="250"/>
      <c r="Q1019" s="250"/>
      <c r="R1019" s="250"/>
      <c r="S1019" s="250"/>
      <c r="T1019" s="251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52" t="s">
        <v>239</v>
      </c>
      <c r="AU1019" s="252" t="s">
        <v>85</v>
      </c>
      <c r="AV1019" s="13" t="s">
        <v>85</v>
      </c>
      <c r="AW1019" s="13" t="s">
        <v>32</v>
      </c>
      <c r="AX1019" s="13" t="s">
        <v>83</v>
      </c>
      <c r="AY1019" s="252" t="s">
        <v>230</v>
      </c>
    </row>
    <row r="1020" s="2" customFormat="1" ht="33" customHeight="1">
      <c r="A1020" s="39"/>
      <c r="B1020" s="40"/>
      <c r="C1020" s="228" t="s">
        <v>1852</v>
      </c>
      <c r="D1020" s="228" t="s">
        <v>232</v>
      </c>
      <c r="E1020" s="229" t="s">
        <v>1853</v>
      </c>
      <c r="F1020" s="230" t="s">
        <v>1854</v>
      </c>
      <c r="G1020" s="231" t="s">
        <v>340</v>
      </c>
      <c r="H1020" s="232">
        <v>52.920000000000002</v>
      </c>
      <c r="I1020" s="233"/>
      <c r="J1020" s="234">
        <f>ROUND(I1020*H1020,2)</f>
        <v>0</v>
      </c>
      <c r="K1020" s="230" t="s">
        <v>236</v>
      </c>
      <c r="L1020" s="45"/>
      <c r="M1020" s="235" t="s">
        <v>1</v>
      </c>
      <c r="N1020" s="236" t="s">
        <v>41</v>
      </c>
      <c r="O1020" s="92"/>
      <c r="P1020" s="237">
        <f>O1020*H1020</f>
        <v>0</v>
      </c>
      <c r="Q1020" s="237">
        <v>0.012630000000000001</v>
      </c>
      <c r="R1020" s="237">
        <f>Q1020*H1020</f>
        <v>0.66837960000000007</v>
      </c>
      <c r="S1020" s="237">
        <v>0</v>
      </c>
      <c r="T1020" s="238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9" t="s">
        <v>318</v>
      </c>
      <c r="AT1020" s="239" t="s">
        <v>232</v>
      </c>
      <c r="AU1020" s="239" t="s">
        <v>85</v>
      </c>
      <c r="AY1020" s="18" t="s">
        <v>230</v>
      </c>
      <c r="BE1020" s="240">
        <f>IF(N1020="základní",J1020,0)</f>
        <v>0</v>
      </c>
      <c r="BF1020" s="240">
        <f>IF(N1020="snížená",J1020,0)</f>
        <v>0</v>
      </c>
      <c r="BG1020" s="240">
        <f>IF(N1020="zákl. přenesená",J1020,0)</f>
        <v>0</v>
      </c>
      <c r="BH1020" s="240">
        <f>IF(N1020="sníž. přenesená",J1020,0)</f>
        <v>0</v>
      </c>
      <c r="BI1020" s="240">
        <f>IF(N1020="nulová",J1020,0)</f>
        <v>0</v>
      </c>
      <c r="BJ1020" s="18" t="s">
        <v>83</v>
      </c>
      <c r="BK1020" s="240">
        <f>ROUND(I1020*H1020,2)</f>
        <v>0</v>
      </c>
      <c r="BL1020" s="18" t="s">
        <v>318</v>
      </c>
      <c r="BM1020" s="239" t="s">
        <v>1855</v>
      </c>
    </row>
    <row r="1021" s="13" customFormat="1">
      <c r="A1021" s="13"/>
      <c r="B1021" s="241"/>
      <c r="C1021" s="242"/>
      <c r="D1021" s="243" t="s">
        <v>239</v>
      </c>
      <c r="E1021" s="244" t="s">
        <v>1</v>
      </c>
      <c r="F1021" s="245" t="s">
        <v>1856</v>
      </c>
      <c r="G1021" s="242"/>
      <c r="H1021" s="246">
        <v>52.920000000000002</v>
      </c>
      <c r="I1021" s="247"/>
      <c r="J1021" s="242"/>
      <c r="K1021" s="242"/>
      <c r="L1021" s="248"/>
      <c r="M1021" s="249"/>
      <c r="N1021" s="250"/>
      <c r="O1021" s="250"/>
      <c r="P1021" s="250"/>
      <c r="Q1021" s="250"/>
      <c r="R1021" s="250"/>
      <c r="S1021" s="250"/>
      <c r="T1021" s="251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52" t="s">
        <v>239</v>
      </c>
      <c r="AU1021" s="252" t="s">
        <v>85</v>
      </c>
      <c r="AV1021" s="13" t="s">
        <v>85</v>
      </c>
      <c r="AW1021" s="13" t="s">
        <v>32</v>
      </c>
      <c r="AX1021" s="13" t="s">
        <v>83</v>
      </c>
      <c r="AY1021" s="252" t="s">
        <v>230</v>
      </c>
    </row>
    <row r="1022" s="2" customFormat="1" ht="33" customHeight="1">
      <c r="A1022" s="39"/>
      <c r="B1022" s="40"/>
      <c r="C1022" s="228" t="s">
        <v>1857</v>
      </c>
      <c r="D1022" s="228" t="s">
        <v>232</v>
      </c>
      <c r="E1022" s="229" t="s">
        <v>1858</v>
      </c>
      <c r="F1022" s="230" t="s">
        <v>1859</v>
      </c>
      <c r="G1022" s="231" t="s">
        <v>340</v>
      </c>
      <c r="H1022" s="232">
        <v>13.449999999999999</v>
      </c>
      <c r="I1022" s="233"/>
      <c r="J1022" s="234">
        <f>ROUND(I1022*H1022,2)</f>
        <v>0</v>
      </c>
      <c r="K1022" s="230" t="s">
        <v>236</v>
      </c>
      <c r="L1022" s="45"/>
      <c r="M1022" s="235" t="s">
        <v>1</v>
      </c>
      <c r="N1022" s="236" t="s">
        <v>41</v>
      </c>
      <c r="O1022" s="92"/>
      <c r="P1022" s="237">
        <f>O1022*H1022</f>
        <v>0</v>
      </c>
      <c r="Q1022" s="237">
        <v>0.012959999999999999</v>
      </c>
      <c r="R1022" s="237">
        <f>Q1022*H1022</f>
        <v>0.174312</v>
      </c>
      <c r="S1022" s="237">
        <v>0</v>
      </c>
      <c r="T1022" s="238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39" t="s">
        <v>318</v>
      </c>
      <c r="AT1022" s="239" t="s">
        <v>232</v>
      </c>
      <c r="AU1022" s="239" t="s">
        <v>85</v>
      </c>
      <c r="AY1022" s="18" t="s">
        <v>230</v>
      </c>
      <c r="BE1022" s="240">
        <f>IF(N1022="základní",J1022,0)</f>
        <v>0</v>
      </c>
      <c r="BF1022" s="240">
        <f>IF(N1022="snížená",J1022,0)</f>
        <v>0</v>
      </c>
      <c r="BG1022" s="240">
        <f>IF(N1022="zákl. přenesená",J1022,0)</f>
        <v>0</v>
      </c>
      <c r="BH1022" s="240">
        <f>IF(N1022="sníž. přenesená",J1022,0)</f>
        <v>0</v>
      </c>
      <c r="BI1022" s="240">
        <f>IF(N1022="nulová",J1022,0)</f>
        <v>0</v>
      </c>
      <c r="BJ1022" s="18" t="s">
        <v>83</v>
      </c>
      <c r="BK1022" s="240">
        <f>ROUND(I1022*H1022,2)</f>
        <v>0</v>
      </c>
      <c r="BL1022" s="18" t="s">
        <v>318</v>
      </c>
      <c r="BM1022" s="239" t="s">
        <v>1860</v>
      </c>
    </row>
    <row r="1023" s="13" customFormat="1">
      <c r="A1023" s="13"/>
      <c r="B1023" s="241"/>
      <c r="C1023" s="242"/>
      <c r="D1023" s="243" t="s">
        <v>239</v>
      </c>
      <c r="E1023" s="244" t="s">
        <v>1</v>
      </c>
      <c r="F1023" s="245" t="s">
        <v>1861</v>
      </c>
      <c r="G1023" s="242"/>
      <c r="H1023" s="246">
        <v>13.449999999999999</v>
      </c>
      <c r="I1023" s="247"/>
      <c r="J1023" s="242"/>
      <c r="K1023" s="242"/>
      <c r="L1023" s="248"/>
      <c r="M1023" s="249"/>
      <c r="N1023" s="250"/>
      <c r="O1023" s="250"/>
      <c r="P1023" s="250"/>
      <c r="Q1023" s="250"/>
      <c r="R1023" s="250"/>
      <c r="S1023" s="250"/>
      <c r="T1023" s="251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52" t="s">
        <v>239</v>
      </c>
      <c r="AU1023" s="252" t="s">
        <v>85</v>
      </c>
      <c r="AV1023" s="13" t="s">
        <v>85</v>
      </c>
      <c r="AW1023" s="13" t="s">
        <v>32</v>
      </c>
      <c r="AX1023" s="13" t="s">
        <v>83</v>
      </c>
      <c r="AY1023" s="252" t="s">
        <v>230</v>
      </c>
    </row>
    <row r="1024" s="2" customFormat="1" ht="24.15" customHeight="1">
      <c r="A1024" s="39"/>
      <c r="B1024" s="40"/>
      <c r="C1024" s="228" t="s">
        <v>1862</v>
      </c>
      <c r="D1024" s="228" t="s">
        <v>232</v>
      </c>
      <c r="E1024" s="229" t="s">
        <v>1863</v>
      </c>
      <c r="F1024" s="230" t="s">
        <v>1864</v>
      </c>
      <c r="G1024" s="231" t="s">
        <v>340</v>
      </c>
      <c r="H1024" s="232">
        <v>8.5199999999999996</v>
      </c>
      <c r="I1024" s="233"/>
      <c r="J1024" s="234">
        <f>ROUND(I1024*H1024,2)</f>
        <v>0</v>
      </c>
      <c r="K1024" s="230" t="s">
        <v>236</v>
      </c>
      <c r="L1024" s="45"/>
      <c r="M1024" s="235" t="s">
        <v>1</v>
      </c>
      <c r="N1024" s="236" t="s">
        <v>41</v>
      </c>
      <c r="O1024" s="92"/>
      <c r="P1024" s="237">
        <f>O1024*H1024</f>
        <v>0</v>
      </c>
      <c r="Q1024" s="237">
        <v>0.00014999999999999999</v>
      </c>
      <c r="R1024" s="237">
        <f>Q1024*H1024</f>
        <v>0.0012779999999999998</v>
      </c>
      <c r="S1024" s="237">
        <v>0</v>
      </c>
      <c r="T1024" s="238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239" t="s">
        <v>318</v>
      </c>
      <c r="AT1024" s="239" t="s">
        <v>232</v>
      </c>
      <c r="AU1024" s="239" t="s">
        <v>85</v>
      </c>
      <c r="AY1024" s="18" t="s">
        <v>230</v>
      </c>
      <c r="BE1024" s="240">
        <f>IF(N1024="základní",J1024,0)</f>
        <v>0</v>
      </c>
      <c r="BF1024" s="240">
        <f>IF(N1024="snížená",J1024,0)</f>
        <v>0</v>
      </c>
      <c r="BG1024" s="240">
        <f>IF(N1024="zákl. přenesená",J1024,0)</f>
        <v>0</v>
      </c>
      <c r="BH1024" s="240">
        <f>IF(N1024="sníž. přenesená",J1024,0)</f>
        <v>0</v>
      </c>
      <c r="BI1024" s="240">
        <f>IF(N1024="nulová",J1024,0)</f>
        <v>0</v>
      </c>
      <c r="BJ1024" s="18" t="s">
        <v>83</v>
      </c>
      <c r="BK1024" s="240">
        <f>ROUND(I1024*H1024,2)</f>
        <v>0</v>
      </c>
      <c r="BL1024" s="18" t="s">
        <v>318</v>
      </c>
      <c r="BM1024" s="239" t="s">
        <v>1865</v>
      </c>
    </row>
    <row r="1025" s="13" customFormat="1">
      <c r="A1025" s="13"/>
      <c r="B1025" s="241"/>
      <c r="C1025" s="242"/>
      <c r="D1025" s="243" t="s">
        <v>239</v>
      </c>
      <c r="E1025" s="244" t="s">
        <v>1</v>
      </c>
      <c r="F1025" s="245" t="s">
        <v>1866</v>
      </c>
      <c r="G1025" s="242"/>
      <c r="H1025" s="246">
        <v>8.5199999999999996</v>
      </c>
      <c r="I1025" s="247"/>
      <c r="J1025" s="242"/>
      <c r="K1025" s="242"/>
      <c r="L1025" s="248"/>
      <c r="M1025" s="249"/>
      <c r="N1025" s="250"/>
      <c r="O1025" s="250"/>
      <c r="P1025" s="250"/>
      <c r="Q1025" s="250"/>
      <c r="R1025" s="250"/>
      <c r="S1025" s="250"/>
      <c r="T1025" s="25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52" t="s">
        <v>239</v>
      </c>
      <c r="AU1025" s="252" t="s">
        <v>85</v>
      </c>
      <c r="AV1025" s="13" t="s">
        <v>85</v>
      </c>
      <c r="AW1025" s="13" t="s">
        <v>32</v>
      </c>
      <c r="AX1025" s="13" t="s">
        <v>83</v>
      </c>
      <c r="AY1025" s="252" t="s">
        <v>230</v>
      </c>
    </row>
    <row r="1026" s="2" customFormat="1" ht="24.15" customHeight="1">
      <c r="A1026" s="39"/>
      <c r="B1026" s="40"/>
      <c r="C1026" s="228" t="s">
        <v>1867</v>
      </c>
      <c r="D1026" s="228" t="s">
        <v>232</v>
      </c>
      <c r="E1026" s="229" t="s">
        <v>1868</v>
      </c>
      <c r="F1026" s="230" t="s">
        <v>1869</v>
      </c>
      <c r="G1026" s="231" t="s">
        <v>305</v>
      </c>
      <c r="H1026" s="232">
        <v>390.31799999999998</v>
      </c>
      <c r="I1026" s="233"/>
      <c r="J1026" s="234">
        <f>ROUND(I1026*H1026,2)</f>
        <v>0</v>
      </c>
      <c r="K1026" s="230" t="s">
        <v>236</v>
      </c>
      <c r="L1026" s="45"/>
      <c r="M1026" s="235" t="s">
        <v>1</v>
      </c>
      <c r="N1026" s="236" t="s">
        <v>41</v>
      </c>
      <c r="O1026" s="92"/>
      <c r="P1026" s="237">
        <f>O1026*H1026</f>
        <v>0</v>
      </c>
      <c r="Q1026" s="237">
        <v>0</v>
      </c>
      <c r="R1026" s="237">
        <f>Q1026*H1026</f>
        <v>0</v>
      </c>
      <c r="S1026" s="237">
        <v>0</v>
      </c>
      <c r="T1026" s="238">
        <f>S1026*H1026</f>
        <v>0</v>
      </c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R1026" s="239" t="s">
        <v>318</v>
      </c>
      <c r="AT1026" s="239" t="s">
        <v>232</v>
      </c>
      <c r="AU1026" s="239" t="s">
        <v>85</v>
      </c>
      <c r="AY1026" s="18" t="s">
        <v>230</v>
      </c>
      <c r="BE1026" s="240">
        <f>IF(N1026="základní",J1026,0)</f>
        <v>0</v>
      </c>
      <c r="BF1026" s="240">
        <f>IF(N1026="snížená",J1026,0)</f>
        <v>0</v>
      </c>
      <c r="BG1026" s="240">
        <f>IF(N1026="zákl. přenesená",J1026,0)</f>
        <v>0</v>
      </c>
      <c r="BH1026" s="240">
        <f>IF(N1026="sníž. přenesená",J1026,0)</f>
        <v>0</v>
      </c>
      <c r="BI1026" s="240">
        <f>IF(N1026="nulová",J1026,0)</f>
        <v>0</v>
      </c>
      <c r="BJ1026" s="18" t="s">
        <v>83</v>
      </c>
      <c r="BK1026" s="240">
        <f>ROUND(I1026*H1026,2)</f>
        <v>0</v>
      </c>
      <c r="BL1026" s="18" t="s">
        <v>318</v>
      </c>
      <c r="BM1026" s="239" t="s">
        <v>1870</v>
      </c>
    </row>
    <row r="1027" s="13" customFormat="1">
      <c r="A1027" s="13"/>
      <c r="B1027" s="241"/>
      <c r="C1027" s="242"/>
      <c r="D1027" s="243" t="s">
        <v>239</v>
      </c>
      <c r="E1027" s="244" t="s">
        <v>1</v>
      </c>
      <c r="F1027" s="245" t="s">
        <v>177</v>
      </c>
      <c r="G1027" s="242"/>
      <c r="H1027" s="246">
        <v>390.31799999999998</v>
      </c>
      <c r="I1027" s="247"/>
      <c r="J1027" s="242"/>
      <c r="K1027" s="242"/>
      <c r="L1027" s="248"/>
      <c r="M1027" s="249"/>
      <c r="N1027" s="250"/>
      <c r="O1027" s="250"/>
      <c r="P1027" s="250"/>
      <c r="Q1027" s="250"/>
      <c r="R1027" s="250"/>
      <c r="S1027" s="250"/>
      <c r="T1027" s="251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2" t="s">
        <v>239</v>
      </c>
      <c r="AU1027" s="252" t="s">
        <v>85</v>
      </c>
      <c r="AV1027" s="13" t="s">
        <v>85</v>
      </c>
      <c r="AW1027" s="13" t="s">
        <v>32</v>
      </c>
      <c r="AX1027" s="13" t="s">
        <v>83</v>
      </c>
      <c r="AY1027" s="252" t="s">
        <v>230</v>
      </c>
    </row>
    <row r="1028" s="2" customFormat="1" ht="33" customHeight="1">
      <c r="A1028" s="39"/>
      <c r="B1028" s="40"/>
      <c r="C1028" s="228" t="s">
        <v>1871</v>
      </c>
      <c r="D1028" s="228" t="s">
        <v>232</v>
      </c>
      <c r="E1028" s="229" t="s">
        <v>1872</v>
      </c>
      <c r="F1028" s="230" t="s">
        <v>1873</v>
      </c>
      <c r="G1028" s="231" t="s">
        <v>305</v>
      </c>
      <c r="H1028" s="232">
        <v>390.31799999999998</v>
      </c>
      <c r="I1028" s="233"/>
      <c r="J1028" s="234">
        <f>ROUND(I1028*H1028,2)</f>
        <v>0</v>
      </c>
      <c r="K1028" s="230" t="s">
        <v>1</v>
      </c>
      <c r="L1028" s="45"/>
      <c r="M1028" s="235" t="s">
        <v>1</v>
      </c>
      <c r="N1028" s="236" t="s">
        <v>41</v>
      </c>
      <c r="O1028" s="92"/>
      <c r="P1028" s="237">
        <f>O1028*H1028</f>
        <v>0</v>
      </c>
      <c r="Q1028" s="237">
        <v>0</v>
      </c>
      <c r="R1028" s="237">
        <f>Q1028*H1028</f>
        <v>0</v>
      </c>
      <c r="S1028" s="237">
        <v>0</v>
      </c>
      <c r="T1028" s="238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39" t="s">
        <v>318</v>
      </c>
      <c r="AT1028" s="239" t="s">
        <v>232</v>
      </c>
      <c r="AU1028" s="239" t="s">
        <v>85</v>
      </c>
      <c r="AY1028" s="18" t="s">
        <v>230</v>
      </c>
      <c r="BE1028" s="240">
        <f>IF(N1028="základní",J1028,0)</f>
        <v>0</v>
      </c>
      <c r="BF1028" s="240">
        <f>IF(N1028="snížená",J1028,0)</f>
        <v>0</v>
      </c>
      <c r="BG1028" s="240">
        <f>IF(N1028="zákl. přenesená",J1028,0)</f>
        <v>0</v>
      </c>
      <c r="BH1028" s="240">
        <f>IF(N1028="sníž. přenesená",J1028,0)</f>
        <v>0</v>
      </c>
      <c r="BI1028" s="240">
        <f>IF(N1028="nulová",J1028,0)</f>
        <v>0</v>
      </c>
      <c r="BJ1028" s="18" t="s">
        <v>83</v>
      </c>
      <c r="BK1028" s="240">
        <f>ROUND(I1028*H1028,2)</f>
        <v>0</v>
      </c>
      <c r="BL1028" s="18" t="s">
        <v>318</v>
      </c>
      <c r="BM1028" s="239" t="s">
        <v>1874</v>
      </c>
    </row>
    <row r="1029" s="13" customFormat="1">
      <c r="A1029" s="13"/>
      <c r="B1029" s="241"/>
      <c r="C1029" s="242"/>
      <c r="D1029" s="243" t="s">
        <v>239</v>
      </c>
      <c r="E1029" s="244" t="s">
        <v>1</v>
      </c>
      <c r="F1029" s="245" t="s">
        <v>177</v>
      </c>
      <c r="G1029" s="242"/>
      <c r="H1029" s="246">
        <v>390.31799999999998</v>
      </c>
      <c r="I1029" s="247"/>
      <c r="J1029" s="242"/>
      <c r="K1029" s="242"/>
      <c r="L1029" s="248"/>
      <c r="M1029" s="249"/>
      <c r="N1029" s="250"/>
      <c r="O1029" s="250"/>
      <c r="P1029" s="250"/>
      <c r="Q1029" s="250"/>
      <c r="R1029" s="250"/>
      <c r="S1029" s="250"/>
      <c r="T1029" s="25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52" t="s">
        <v>239</v>
      </c>
      <c r="AU1029" s="252" t="s">
        <v>85</v>
      </c>
      <c r="AV1029" s="13" t="s">
        <v>85</v>
      </c>
      <c r="AW1029" s="13" t="s">
        <v>32</v>
      </c>
      <c r="AX1029" s="13" t="s">
        <v>83</v>
      </c>
      <c r="AY1029" s="252" t="s">
        <v>230</v>
      </c>
    </row>
    <row r="1030" s="2" customFormat="1" ht="24.15" customHeight="1">
      <c r="A1030" s="39"/>
      <c r="B1030" s="40"/>
      <c r="C1030" s="228" t="s">
        <v>1875</v>
      </c>
      <c r="D1030" s="228" t="s">
        <v>232</v>
      </c>
      <c r="E1030" s="229" t="s">
        <v>1876</v>
      </c>
      <c r="F1030" s="230" t="s">
        <v>1877</v>
      </c>
      <c r="G1030" s="231" t="s">
        <v>305</v>
      </c>
      <c r="H1030" s="232">
        <v>390.31799999999998</v>
      </c>
      <c r="I1030" s="233"/>
      <c r="J1030" s="234">
        <f>ROUND(I1030*H1030,2)</f>
        <v>0</v>
      </c>
      <c r="K1030" s="230" t="s">
        <v>236</v>
      </c>
      <c r="L1030" s="45"/>
      <c r="M1030" s="235" t="s">
        <v>1</v>
      </c>
      <c r="N1030" s="236" t="s">
        <v>41</v>
      </c>
      <c r="O1030" s="92"/>
      <c r="P1030" s="237">
        <f>O1030*H1030</f>
        <v>0</v>
      </c>
      <c r="Q1030" s="237">
        <v>0.00020000000000000001</v>
      </c>
      <c r="R1030" s="237">
        <f>Q1030*H1030</f>
        <v>0.078063599999999997</v>
      </c>
      <c r="S1030" s="237">
        <v>0.017780000000000001</v>
      </c>
      <c r="T1030" s="238">
        <f>S1030*H1030</f>
        <v>6.9398540400000002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39" t="s">
        <v>318</v>
      </c>
      <c r="AT1030" s="239" t="s">
        <v>232</v>
      </c>
      <c r="AU1030" s="239" t="s">
        <v>85</v>
      </c>
      <c r="AY1030" s="18" t="s">
        <v>230</v>
      </c>
      <c r="BE1030" s="240">
        <f>IF(N1030="základní",J1030,0)</f>
        <v>0</v>
      </c>
      <c r="BF1030" s="240">
        <f>IF(N1030="snížená",J1030,0)</f>
        <v>0</v>
      </c>
      <c r="BG1030" s="240">
        <f>IF(N1030="zákl. přenesená",J1030,0)</f>
        <v>0</v>
      </c>
      <c r="BH1030" s="240">
        <f>IF(N1030="sníž. přenesená",J1030,0)</f>
        <v>0</v>
      </c>
      <c r="BI1030" s="240">
        <f>IF(N1030="nulová",J1030,0)</f>
        <v>0</v>
      </c>
      <c r="BJ1030" s="18" t="s">
        <v>83</v>
      </c>
      <c r="BK1030" s="240">
        <f>ROUND(I1030*H1030,2)</f>
        <v>0</v>
      </c>
      <c r="BL1030" s="18" t="s">
        <v>318</v>
      </c>
      <c r="BM1030" s="239" t="s">
        <v>1878</v>
      </c>
    </row>
    <row r="1031" s="13" customFormat="1">
      <c r="A1031" s="13"/>
      <c r="B1031" s="241"/>
      <c r="C1031" s="242"/>
      <c r="D1031" s="243" t="s">
        <v>239</v>
      </c>
      <c r="E1031" s="244" t="s">
        <v>1</v>
      </c>
      <c r="F1031" s="245" t="s">
        <v>177</v>
      </c>
      <c r="G1031" s="242"/>
      <c r="H1031" s="246">
        <v>390.31799999999998</v>
      </c>
      <c r="I1031" s="247"/>
      <c r="J1031" s="242"/>
      <c r="K1031" s="242"/>
      <c r="L1031" s="248"/>
      <c r="M1031" s="249"/>
      <c r="N1031" s="250"/>
      <c r="O1031" s="250"/>
      <c r="P1031" s="250"/>
      <c r="Q1031" s="250"/>
      <c r="R1031" s="250"/>
      <c r="S1031" s="250"/>
      <c r="T1031" s="251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52" t="s">
        <v>239</v>
      </c>
      <c r="AU1031" s="252" t="s">
        <v>85</v>
      </c>
      <c r="AV1031" s="13" t="s">
        <v>85</v>
      </c>
      <c r="AW1031" s="13" t="s">
        <v>32</v>
      </c>
      <c r="AX1031" s="13" t="s">
        <v>83</v>
      </c>
      <c r="AY1031" s="252" t="s">
        <v>230</v>
      </c>
    </row>
    <row r="1032" s="2" customFormat="1" ht="33" customHeight="1">
      <c r="A1032" s="39"/>
      <c r="B1032" s="40"/>
      <c r="C1032" s="228" t="s">
        <v>1879</v>
      </c>
      <c r="D1032" s="228" t="s">
        <v>232</v>
      </c>
      <c r="E1032" s="229" t="s">
        <v>1880</v>
      </c>
      <c r="F1032" s="230" t="s">
        <v>1881</v>
      </c>
      <c r="G1032" s="231" t="s">
        <v>340</v>
      </c>
      <c r="H1032" s="232">
        <v>66.370000000000005</v>
      </c>
      <c r="I1032" s="233"/>
      <c r="J1032" s="234">
        <f>ROUND(I1032*H1032,2)</f>
        <v>0</v>
      </c>
      <c r="K1032" s="230" t="s">
        <v>236</v>
      </c>
      <c r="L1032" s="45"/>
      <c r="M1032" s="235" t="s">
        <v>1</v>
      </c>
      <c r="N1032" s="236" t="s">
        <v>41</v>
      </c>
      <c r="O1032" s="92"/>
      <c r="P1032" s="237">
        <f>O1032*H1032</f>
        <v>0</v>
      </c>
      <c r="Q1032" s="237">
        <v>3.0000000000000001E-05</v>
      </c>
      <c r="R1032" s="237">
        <f>Q1032*H1032</f>
        <v>0.0019911</v>
      </c>
      <c r="S1032" s="237">
        <v>0.0046299999999999996</v>
      </c>
      <c r="T1032" s="238">
        <f>S1032*H1032</f>
        <v>0.30729309999999999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39" t="s">
        <v>318</v>
      </c>
      <c r="AT1032" s="239" t="s">
        <v>232</v>
      </c>
      <c r="AU1032" s="239" t="s">
        <v>85</v>
      </c>
      <c r="AY1032" s="18" t="s">
        <v>230</v>
      </c>
      <c r="BE1032" s="240">
        <f>IF(N1032="základní",J1032,0)</f>
        <v>0</v>
      </c>
      <c r="BF1032" s="240">
        <f>IF(N1032="snížená",J1032,0)</f>
        <v>0</v>
      </c>
      <c r="BG1032" s="240">
        <f>IF(N1032="zákl. přenesená",J1032,0)</f>
        <v>0</v>
      </c>
      <c r="BH1032" s="240">
        <f>IF(N1032="sníž. přenesená",J1032,0)</f>
        <v>0</v>
      </c>
      <c r="BI1032" s="240">
        <f>IF(N1032="nulová",J1032,0)</f>
        <v>0</v>
      </c>
      <c r="BJ1032" s="18" t="s">
        <v>83</v>
      </c>
      <c r="BK1032" s="240">
        <f>ROUND(I1032*H1032,2)</f>
        <v>0</v>
      </c>
      <c r="BL1032" s="18" t="s">
        <v>318</v>
      </c>
      <c r="BM1032" s="239" t="s">
        <v>1882</v>
      </c>
    </row>
    <row r="1033" s="13" customFormat="1">
      <c r="A1033" s="13"/>
      <c r="B1033" s="241"/>
      <c r="C1033" s="242"/>
      <c r="D1033" s="243" t="s">
        <v>239</v>
      </c>
      <c r="E1033" s="244" t="s">
        <v>1</v>
      </c>
      <c r="F1033" s="245" t="s">
        <v>1861</v>
      </c>
      <c r="G1033" s="242"/>
      <c r="H1033" s="246">
        <v>13.449999999999999</v>
      </c>
      <c r="I1033" s="247"/>
      <c r="J1033" s="242"/>
      <c r="K1033" s="242"/>
      <c r="L1033" s="248"/>
      <c r="M1033" s="249"/>
      <c r="N1033" s="250"/>
      <c r="O1033" s="250"/>
      <c r="P1033" s="250"/>
      <c r="Q1033" s="250"/>
      <c r="R1033" s="250"/>
      <c r="S1033" s="250"/>
      <c r="T1033" s="251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52" t="s">
        <v>239</v>
      </c>
      <c r="AU1033" s="252" t="s">
        <v>85</v>
      </c>
      <c r="AV1033" s="13" t="s">
        <v>85</v>
      </c>
      <c r="AW1033" s="13" t="s">
        <v>32</v>
      </c>
      <c r="AX1033" s="13" t="s">
        <v>76</v>
      </c>
      <c r="AY1033" s="252" t="s">
        <v>230</v>
      </c>
    </row>
    <row r="1034" s="13" customFormat="1">
      <c r="A1034" s="13"/>
      <c r="B1034" s="241"/>
      <c r="C1034" s="242"/>
      <c r="D1034" s="243" t="s">
        <v>239</v>
      </c>
      <c r="E1034" s="244" t="s">
        <v>1</v>
      </c>
      <c r="F1034" s="245" t="s">
        <v>1856</v>
      </c>
      <c r="G1034" s="242"/>
      <c r="H1034" s="246">
        <v>52.920000000000002</v>
      </c>
      <c r="I1034" s="247"/>
      <c r="J1034" s="242"/>
      <c r="K1034" s="242"/>
      <c r="L1034" s="248"/>
      <c r="M1034" s="249"/>
      <c r="N1034" s="250"/>
      <c r="O1034" s="250"/>
      <c r="P1034" s="250"/>
      <c r="Q1034" s="250"/>
      <c r="R1034" s="250"/>
      <c r="S1034" s="250"/>
      <c r="T1034" s="251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52" t="s">
        <v>239</v>
      </c>
      <c r="AU1034" s="252" t="s">
        <v>85</v>
      </c>
      <c r="AV1034" s="13" t="s">
        <v>85</v>
      </c>
      <c r="AW1034" s="13" t="s">
        <v>32</v>
      </c>
      <c r="AX1034" s="13" t="s">
        <v>76</v>
      </c>
      <c r="AY1034" s="252" t="s">
        <v>230</v>
      </c>
    </row>
    <row r="1035" s="14" customFormat="1">
      <c r="A1035" s="14"/>
      <c r="B1035" s="253"/>
      <c r="C1035" s="254"/>
      <c r="D1035" s="243" t="s">
        <v>239</v>
      </c>
      <c r="E1035" s="255" t="s">
        <v>1</v>
      </c>
      <c r="F1035" s="256" t="s">
        <v>242</v>
      </c>
      <c r="G1035" s="254"/>
      <c r="H1035" s="257">
        <v>66.370000000000005</v>
      </c>
      <c r="I1035" s="258"/>
      <c r="J1035" s="254"/>
      <c r="K1035" s="254"/>
      <c r="L1035" s="259"/>
      <c r="M1035" s="260"/>
      <c r="N1035" s="261"/>
      <c r="O1035" s="261"/>
      <c r="P1035" s="261"/>
      <c r="Q1035" s="261"/>
      <c r="R1035" s="261"/>
      <c r="S1035" s="261"/>
      <c r="T1035" s="262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3" t="s">
        <v>239</v>
      </c>
      <c r="AU1035" s="263" t="s">
        <v>85</v>
      </c>
      <c r="AV1035" s="14" t="s">
        <v>237</v>
      </c>
      <c r="AW1035" s="14" t="s">
        <v>32</v>
      </c>
      <c r="AX1035" s="14" t="s">
        <v>83</v>
      </c>
      <c r="AY1035" s="263" t="s">
        <v>230</v>
      </c>
    </row>
    <row r="1036" s="2" customFormat="1" ht="33" customHeight="1">
      <c r="A1036" s="39"/>
      <c r="B1036" s="40"/>
      <c r="C1036" s="228" t="s">
        <v>1883</v>
      </c>
      <c r="D1036" s="228" t="s">
        <v>232</v>
      </c>
      <c r="E1036" s="229" t="s">
        <v>1884</v>
      </c>
      <c r="F1036" s="230" t="s">
        <v>1885</v>
      </c>
      <c r="G1036" s="231" t="s">
        <v>305</v>
      </c>
      <c r="H1036" s="232">
        <v>388.89100000000002</v>
      </c>
      <c r="I1036" s="233"/>
      <c r="J1036" s="234">
        <f>ROUND(I1036*H1036,2)</f>
        <v>0</v>
      </c>
      <c r="K1036" s="230" t="s">
        <v>236</v>
      </c>
      <c r="L1036" s="45"/>
      <c r="M1036" s="235" t="s">
        <v>1</v>
      </c>
      <c r="N1036" s="236" t="s">
        <v>41</v>
      </c>
      <c r="O1036" s="92"/>
      <c r="P1036" s="237">
        <f>O1036*H1036</f>
        <v>0</v>
      </c>
      <c r="Q1036" s="237">
        <v>0</v>
      </c>
      <c r="R1036" s="237">
        <f>Q1036*H1036</f>
        <v>0</v>
      </c>
      <c r="S1036" s="237">
        <v>0</v>
      </c>
      <c r="T1036" s="238">
        <f>S1036*H1036</f>
        <v>0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239" t="s">
        <v>318</v>
      </c>
      <c r="AT1036" s="239" t="s">
        <v>232</v>
      </c>
      <c r="AU1036" s="239" t="s">
        <v>85</v>
      </c>
      <c r="AY1036" s="18" t="s">
        <v>230</v>
      </c>
      <c r="BE1036" s="240">
        <f>IF(N1036="základní",J1036,0)</f>
        <v>0</v>
      </c>
      <c r="BF1036" s="240">
        <f>IF(N1036="snížená",J1036,0)</f>
        <v>0</v>
      </c>
      <c r="BG1036" s="240">
        <f>IF(N1036="zákl. přenesená",J1036,0)</f>
        <v>0</v>
      </c>
      <c r="BH1036" s="240">
        <f>IF(N1036="sníž. přenesená",J1036,0)</f>
        <v>0</v>
      </c>
      <c r="BI1036" s="240">
        <f>IF(N1036="nulová",J1036,0)</f>
        <v>0</v>
      </c>
      <c r="BJ1036" s="18" t="s">
        <v>83</v>
      </c>
      <c r="BK1036" s="240">
        <f>ROUND(I1036*H1036,2)</f>
        <v>0</v>
      </c>
      <c r="BL1036" s="18" t="s">
        <v>318</v>
      </c>
      <c r="BM1036" s="239" t="s">
        <v>1886</v>
      </c>
    </row>
    <row r="1037" s="2" customFormat="1" ht="37.8" customHeight="1">
      <c r="A1037" s="39"/>
      <c r="B1037" s="40"/>
      <c r="C1037" s="228" t="s">
        <v>1887</v>
      </c>
      <c r="D1037" s="228" t="s">
        <v>232</v>
      </c>
      <c r="E1037" s="229" t="s">
        <v>1888</v>
      </c>
      <c r="F1037" s="230" t="s">
        <v>1889</v>
      </c>
      <c r="G1037" s="231" t="s">
        <v>340</v>
      </c>
      <c r="H1037" s="232">
        <v>66.370000000000005</v>
      </c>
      <c r="I1037" s="233"/>
      <c r="J1037" s="234">
        <f>ROUND(I1037*H1037,2)</f>
        <v>0</v>
      </c>
      <c r="K1037" s="230" t="s">
        <v>236</v>
      </c>
      <c r="L1037" s="45"/>
      <c r="M1037" s="235" t="s">
        <v>1</v>
      </c>
      <c r="N1037" s="236" t="s">
        <v>41</v>
      </c>
      <c r="O1037" s="92"/>
      <c r="P1037" s="237">
        <f>O1037*H1037</f>
        <v>0</v>
      </c>
      <c r="Q1037" s="237">
        <v>0</v>
      </c>
      <c r="R1037" s="237">
        <f>Q1037*H1037</f>
        <v>0</v>
      </c>
      <c r="S1037" s="237">
        <v>0</v>
      </c>
      <c r="T1037" s="238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39" t="s">
        <v>318</v>
      </c>
      <c r="AT1037" s="239" t="s">
        <v>232</v>
      </c>
      <c r="AU1037" s="239" t="s">
        <v>85</v>
      </c>
      <c r="AY1037" s="18" t="s">
        <v>230</v>
      </c>
      <c r="BE1037" s="240">
        <f>IF(N1037="základní",J1037,0)</f>
        <v>0</v>
      </c>
      <c r="BF1037" s="240">
        <f>IF(N1037="snížená",J1037,0)</f>
        <v>0</v>
      </c>
      <c r="BG1037" s="240">
        <f>IF(N1037="zákl. přenesená",J1037,0)</f>
        <v>0</v>
      </c>
      <c r="BH1037" s="240">
        <f>IF(N1037="sníž. přenesená",J1037,0)</f>
        <v>0</v>
      </c>
      <c r="BI1037" s="240">
        <f>IF(N1037="nulová",J1037,0)</f>
        <v>0</v>
      </c>
      <c r="BJ1037" s="18" t="s">
        <v>83</v>
      </c>
      <c r="BK1037" s="240">
        <f>ROUND(I1037*H1037,2)</f>
        <v>0</v>
      </c>
      <c r="BL1037" s="18" t="s">
        <v>318</v>
      </c>
      <c r="BM1037" s="239" t="s">
        <v>1890</v>
      </c>
    </row>
    <row r="1038" s="2" customFormat="1" ht="33" customHeight="1">
      <c r="A1038" s="39"/>
      <c r="B1038" s="40"/>
      <c r="C1038" s="228" t="s">
        <v>1891</v>
      </c>
      <c r="D1038" s="228" t="s">
        <v>232</v>
      </c>
      <c r="E1038" s="229" t="s">
        <v>1892</v>
      </c>
      <c r="F1038" s="230" t="s">
        <v>1893</v>
      </c>
      <c r="G1038" s="231" t="s">
        <v>305</v>
      </c>
      <c r="H1038" s="232">
        <v>390.31799999999998</v>
      </c>
      <c r="I1038" s="233"/>
      <c r="J1038" s="234">
        <f>ROUND(I1038*H1038,2)</f>
        <v>0</v>
      </c>
      <c r="K1038" s="230" t="s">
        <v>236</v>
      </c>
      <c r="L1038" s="45"/>
      <c r="M1038" s="235" t="s">
        <v>1</v>
      </c>
      <c r="N1038" s="236" t="s">
        <v>41</v>
      </c>
      <c r="O1038" s="92"/>
      <c r="P1038" s="237">
        <f>O1038*H1038</f>
        <v>0</v>
      </c>
      <c r="Q1038" s="237">
        <v>0</v>
      </c>
      <c r="R1038" s="237">
        <f>Q1038*H1038</f>
        <v>0</v>
      </c>
      <c r="S1038" s="237">
        <v>0</v>
      </c>
      <c r="T1038" s="238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9" t="s">
        <v>318</v>
      </c>
      <c r="AT1038" s="239" t="s">
        <v>232</v>
      </c>
      <c r="AU1038" s="239" t="s">
        <v>85</v>
      </c>
      <c r="AY1038" s="18" t="s">
        <v>230</v>
      </c>
      <c r="BE1038" s="240">
        <f>IF(N1038="základní",J1038,0)</f>
        <v>0</v>
      </c>
      <c r="BF1038" s="240">
        <f>IF(N1038="snížená",J1038,0)</f>
        <v>0</v>
      </c>
      <c r="BG1038" s="240">
        <f>IF(N1038="zákl. přenesená",J1038,0)</f>
        <v>0</v>
      </c>
      <c r="BH1038" s="240">
        <f>IF(N1038="sníž. přenesená",J1038,0)</f>
        <v>0</v>
      </c>
      <c r="BI1038" s="240">
        <f>IF(N1038="nulová",J1038,0)</f>
        <v>0</v>
      </c>
      <c r="BJ1038" s="18" t="s">
        <v>83</v>
      </c>
      <c r="BK1038" s="240">
        <f>ROUND(I1038*H1038,2)</f>
        <v>0</v>
      </c>
      <c r="BL1038" s="18" t="s">
        <v>318</v>
      </c>
      <c r="BM1038" s="239" t="s">
        <v>1894</v>
      </c>
    </row>
    <row r="1039" s="13" customFormat="1">
      <c r="A1039" s="13"/>
      <c r="B1039" s="241"/>
      <c r="C1039" s="242"/>
      <c r="D1039" s="243" t="s">
        <v>239</v>
      </c>
      <c r="E1039" s="244" t="s">
        <v>1</v>
      </c>
      <c r="F1039" s="245" t="s">
        <v>177</v>
      </c>
      <c r="G1039" s="242"/>
      <c r="H1039" s="246">
        <v>390.31799999999998</v>
      </c>
      <c r="I1039" s="247"/>
      <c r="J1039" s="242"/>
      <c r="K1039" s="242"/>
      <c r="L1039" s="248"/>
      <c r="M1039" s="249"/>
      <c r="N1039" s="250"/>
      <c r="O1039" s="250"/>
      <c r="P1039" s="250"/>
      <c r="Q1039" s="250"/>
      <c r="R1039" s="250"/>
      <c r="S1039" s="250"/>
      <c r="T1039" s="251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52" t="s">
        <v>239</v>
      </c>
      <c r="AU1039" s="252" t="s">
        <v>85</v>
      </c>
      <c r="AV1039" s="13" t="s">
        <v>85</v>
      </c>
      <c r="AW1039" s="13" t="s">
        <v>32</v>
      </c>
      <c r="AX1039" s="13" t="s">
        <v>83</v>
      </c>
      <c r="AY1039" s="252" t="s">
        <v>230</v>
      </c>
    </row>
    <row r="1040" s="2" customFormat="1" ht="37.8" customHeight="1">
      <c r="A1040" s="39"/>
      <c r="B1040" s="40"/>
      <c r="C1040" s="285" t="s">
        <v>1895</v>
      </c>
      <c r="D1040" s="285" t="s">
        <v>714</v>
      </c>
      <c r="E1040" s="286" t="s">
        <v>1896</v>
      </c>
      <c r="F1040" s="287" t="s">
        <v>1897</v>
      </c>
      <c r="G1040" s="288" t="s">
        <v>305</v>
      </c>
      <c r="H1040" s="289">
        <v>448.86599999999999</v>
      </c>
      <c r="I1040" s="290"/>
      <c r="J1040" s="291">
        <f>ROUND(I1040*H1040,2)</f>
        <v>0</v>
      </c>
      <c r="K1040" s="287" t="s">
        <v>236</v>
      </c>
      <c r="L1040" s="292"/>
      <c r="M1040" s="293" t="s">
        <v>1</v>
      </c>
      <c r="N1040" s="294" t="s">
        <v>41</v>
      </c>
      <c r="O1040" s="92"/>
      <c r="P1040" s="237">
        <f>O1040*H1040</f>
        <v>0</v>
      </c>
      <c r="Q1040" s="237">
        <v>0.00023000000000000001</v>
      </c>
      <c r="R1040" s="237">
        <f>Q1040*H1040</f>
        <v>0.10323918</v>
      </c>
      <c r="S1040" s="237">
        <v>0</v>
      </c>
      <c r="T1040" s="238">
        <f>S1040*H1040</f>
        <v>0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39" t="s">
        <v>414</v>
      </c>
      <c r="AT1040" s="239" t="s">
        <v>714</v>
      </c>
      <c r="AU1040" s="239" t="s">
        <v>85</v>
      </c>
      <c r="AY1040" s="18" t="s">
        <v>230</v>
      </c>
      <c r="BE1040" s="240">
        <f>IF(N1040="základní",J1040,0)</f>
        <v>0</v>
      </c>
      <c r="BF1040" s="240">
        <f>IF(N1040="snížená",J1040,0)</f>
        <v>0</v>
      </c>
      <c r="BG1040" s="240">
        <f>IF(N1040="zákl. přenesená",J1040,0)</f>
        <v>0</v>
      </c>
      <c r="BH1040" s="240">
        <f>IF(N1040="sníž. přenesená",J1040,0)</f>
        <v>0</v>
      </c>
      <c r="BI1040" s="240">
        <f>IF(N1040="nulová",J1040,0)</f>
        <v>0</v>
      </c>
      <c r="BJ1040" s="18" t="s">
        <v>83</v>
      </c>
      <c r="BK1040" s="240">
        <f>ROUND(I1040*H1040,2)</f>
        <v>0</v>
      </c>
      <c r="BL1040" s="18" t="s">
        <v>318</v>
      </c>
      <c r="BM1040" s="239" t="s">
        <v>1898</v>
      </c>
    </row>
    <row r="1041" s="13" customFormat="1">
      <c r="A1041" s="13"/>
      <c r="B1041" s="241"/>
      <c r="C1041" s="242"/>
      <c r="D1041" s="243" t="s">
        <v>239</v>
      </c>
      <c r="E1041" s="244" t="s">
        <v>1</v>
      </c>
      <c r="F1041" s="245" t="s">
        <v>177</v>
      </c>
      <c r="G1041" s="242"/>
      <c r="H1041" s="246">
        <v>390.31799999999998</v>
      </c>
      <c r="I1041" s="247"/>
      <c r="J1041" s="242"/>
      <c r="K1041" s="242"/>
      <c r="L1041" s="248"/>
      <c r="M1041" s="249"/>
      <c r="N1041" s="250"/>
      <c r="O1041" s="250"/>
      <c r="P1041" s="250"/>
      <c r="Q1041" s="250"/>
      <c r="R1041" s="250"/>
      <c r="S1041" s="250"/>
      <c r="T1041" s="25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52" t="s">
        <v>239</v>
      </c>
      <c r="AU1041" s="252" t="s">
        <v>85</v>
      </c>
      <c r="AV1041" s="13" t="s">
        <v>85</v>
      </c>
      <c r="AW1041" s="13" t="s">
        <v>32</v>
      </c>
      <c r="AX1041" s="13" t="s">
        <v>83</v>
      </c>
      <c r="AY1041" s="252" t="s">
        <v>230</v>
      </c>
    </row>
    <row r="1042" s="13" customFormat="1">
      <c r="A1042" s="13"/>
      <c r="B1042" s="241"/>
      <c r="C1042" s="242"/>
      <c r="D1042" s="243" t="s">
        <v>239</v>
      </c>
      <c r="E1042" s="242"/>
      <c r="F1042" s="245" t="s">
        <v>1899</v>
      </c>
      <c r="G1042" s="242"/>
      <c r="H1042" s="246">
        <v>448.86599999999999</v>
      </c>
      <c r="I1042" s="247"/>
      <c r="J1042" s="242"/>
      <c r="K1042" s="242"/>
      <c r="L1042" s="248"/>
      <c r="M1042" s="249"/>
      <c r="N1042" s="250"/>
      <c r="O1042" s="250"/>
      <c r="P1042" s="250"/>
      <c r="Q1042" s="250"/>
      <c r="R1042" s="250"/>
      <c r="S1042" s="250"/>
      <c r="T1042" s="251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2" t="s">
        <v>239</v>
      </c>
      <c r="AU1042" s="252" t="s">
        <v>85</v>
      </c>
      <c r="AV1042" s="13" t="s">
        <v>85</v>
      </c>
      <c r="AW1042" s="13" t="s">
        <v>4</v>
      </c>
      <c r="AX1042" s="13" t="s">
        <v>83</v>
      </c>
      <c r="AY1042" s="252" t="s">
        <v>230</v>
      </c>
    </row>
    <row r="1043" s="2" customFormat="1" ht="16.5" customHeight="1">
      <c r="A1043" s="39"/>
      <c r="B1043" s="40"/>
      <c r="C1043" s="228" t="s">
        <v>1900</v>
      </c>
      <c r="D1043" s="228" t="s">
        <v>232</v>
      </c>
      <c r="E1043" s="229" t="s">
        <v>1901</v>
      </c>
      <c r="F1043" s="230" t="s">
        <v>1902</v>
      </c>
      <c r="G1043" s="231" t="s">
        <v>340</v>
      </c>
      <c r="H1043" s="232">
        <v>433.68700000000001</v>
      </c>
      <c r="I1043" s="233"/>
      <c r="J1043" s="234">
        <f>ROUND(I1043*H1043,2)</f>
        <v>0</v>
      </c>
      <c r="K1043" s="230" t="s">
        <v>236</v>
      </c>
      <c r="L1043" s="45"/>
      <c r="M1043" s="235" t="s">
        <v>1</v>
      </c>
      <c r="N1043" s="236" t="s">
        <v>41</v>
      </c>
      <c r="O1043" s="92"/>
      <c r="P1043" s="237">
        <f>O1043*H1043</f>
        <v>0</v>
      </c>
      <c r="Q1043" s="237">
        <v>0</v>
      </c>
      <c r="R1043" s="237">
        <f>Q1043*H1043</f>
        <v>0</v>
      </c>
      <c r="S1043" s="237">
        <v>0</v>
      </c>
      <c r="T1043" s="238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39" t="s">
        <v>318</v>
      </c>
      <c r="AT1043" s="239" t="s">
        <v>232</v>
      </c>
      <c r="AU1043" s="239" t="s">
        <v>85</v>
      </c>
      <c r="AY1043" s="18" t="s">
        <v>230</v>
      </c>
      <c r="BE1043" s="240">
        <f>IF(N1043="základní",J1043,0)</f>
        <v>0</v>
      </c>
      <c r="BF1043" s="240">
        <f>IF(N1043="snížená",J1043,0)</f>
        <v>0</v>
      </c>
      <c r="BG1043" s="240">
        <f>IF(N1043="zákl. přenesená",J1043,0)</f>
        <v>0</v>
      </c>
      <c r="BH1043" s="240">
        <f>IF(N1043="sníž. přenesená",J1043,0)</f>
        <v>0</v>
      </c>
      <c r="BI1043" s="240">
        <f>IF(N1043="nulová",J1043,0)</f>
        <v>0</v>
      </c>
      <c r="BJ1043" s="18" t="s">
        <v>83</v>
      </c>
      <c r="BK1043" s="240">
        <f>ROUND(I1043*H1043,2)</f>
        <v>0</v>
      </c>
      <c r="BL1043" s="18" t="s">
        <v>318</v>
      </c>
      <c r="BM1043" s="239" t="s">
        <v>1903</v>
      </c>
    </row>
    <row r="1044" s="13" customFormat="1">
      <c r="A1044" s="13"/>
      <c r="B1044" s="241"/>
      <c r="C1044" s="242"/>
      <c r="D1044" s="243" t="s">
        <v>239</v>
      </c>
      <c r="E1044" s="244" t="s">
        <v>1</v>
      </c>
      <c r="F1044" s="245" t="s">
        <v>1644</v>
      </c>
      <c r="G1044" s="242"/>
      <c r="H1044" s="246">
        <v>433.68700000000001</v>
      </c>
      <c r="I1044" s="247"/>
      <c r="J1044" s="242"/>
      <c r="K1044" s="242"/>
      <c r="L1044" s="248"/>
      <c r="M1044" s="249"/>
      <c r="N1044" s="250"/>
      <c r="O1044" s="250"/>
      <c r="P1044" s="250"/>
      <c r="Q1044" s="250"/>
      <c r="R1044" s="250"/>
      <c r="S1044" s="250"/>
      <c r="T1044" s="251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2" t="s">
        <v>239</v>
      </c>
      <c r="AU1044" s="252" t="s">
        <v>85</v>
      </c>
      <c r="AV1044" s="13" t="s">
        <v>85</v>
      </c>
      <c r="AW1044" s="13" t="s">
        <v>32</v>
      </c>
      <c r="AX1044" s="13" t="s">
        <v>83</v>
      </c>
      <c r="AY1044" s="252" t="s">
        <v>230</v>
      </c>
    </row>
    <row r="1045" s="2" customFormat="1" ht="24.15" customHeight="1">
      <c r="A1045" s="39"/>
      <c r="B1045" s="40"/>
      <c r="C1045" s="285" t="s">
        <v>1904</v>
      </c>
      <c r="D1045" s="285" t="s">
        <v>714</v>
      </c>
      <c r="E1045" s="286" t="s">
        <v>1905</v>
      </c>
      <c r="F1045" s="287" t="s">
        <v>1906</v>
      </c>
      <c r="G1045" s="288" t="s">
        <v>340</v>
      </c>
      <c r="H1045" s="289">
        <v>477.05599999999998</v>
      </c>
      <c r="I1045" s="290"/>
      <c r="J1045" s="291">
        <f>ROUND(I1045*H1045,2)</f>
        <v>0</v>
      </c>
      <c r="K1045" s="287" t="s">
        <v>236</v>
      </c>
      <c r="L1045" s="292"/>
      <c r="M1045" s="293" t="s">
        <v>1</v>
      </c>
      <c r="N1045" s="294" t="s">
        <v>41</v>
      </c>
      <c r="O1045" s="92"/>
      <c r="P1045" s="237">
        <f>O1045*H1045</f>
        <v>0</v>
      </c>
      <c r="Q1045" s="237">
        <v>1.0000000000000001E-05</v>
      </c>
      <c r="R1045" s="237">
        <f>Q1045*H1045</f>
        <v>0.0047705600000000001</v>
      </c>
      <c r="S1045" s="237">
        <v>0</v>
      </c>
      <c r="T1045" s="238">
        <f>S1045*H1045</f>
        <v>0</v>
      </c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R1045" s="239" t="s">
        <v>414</v>
      </c>
      <c r="AT1045" s="239" t="s">
        <v>714</v>
      </c>
      <c r="AU1045" s="239" t="s">
        <v>85</v>
      </c>
      <c r="AY1045" s="18" t="s">
        <v>230</v>
      </c>
      <c r="BE1045" s="240">
        <f>IF(N1045="základní",J1045,0)</f>
        <v>0</v>
      </c>
      <c r="BF1045" s="240">
        <f>IF(N1045="snížená",J1045,0)</f>
        <v>0</v>
      </c>
      <c r="BG1045" s="240">
        <f>IF(N1045="zákl. přenesená",J1045,0)</f>
        <v>0</v>
      </c>
      <c r="BH1045" s="240">
        <f>IF(N1045="sníž. přenesená",J1045,0)</f>
        <v>0</v>
      </c>
      <c r="BI1045" s="240">
        <f>IF(N1045="nulová",J1045,0)</f>
        <v>0</v>
      </c>
      <c r="BJ1045" s="18" t="s">
        <v>83</v>
      </c>
      <c r="BK1045" s="240">
        <f>ROUND(I1045*H1045,2)</f>
        <v>0</v>
      </c>
      <c r="BL1045" s="18" t="s">
        <v>318</v>
      </c>
      <c r="BM1045" s="239" t="s">
        <v>1907</v>
      </c>
    </row>
    <row r="1046" s="13" customFormat="1">
      <c r="A1046" s="13"/>
      <c r="B1046" s="241"/>
      <c r="C1046" s="242"/>
      <c r="D1046" s="243" t="s">
        <v>239</v>
      </c>
      <c r="E1046" s="244" t="s">
        <v>1</v>
      </c>
      <c r="F1046" s="245" t="s">
        <v>1644</v>
      </c>
      <c r="G1046" s="242"/>
      <c r="H1046" s="246">
        <v>433.68700000000001</v>
      </c>
      <c r="I1046" s="247"/>
      <c r="J1046" s="242"/>
      <c r="K1046" s="242"/>
      <c r="L1046" s="248"/>
      <c r="M1046" s="249"/>
      <c r="N1046" s="250"/>
      <c r="O1046" s="250"/>
      <c r="P1046" s="250"/>
      <c r="Q1046" s="250"/>
      <c r="R1046" s="250"/>
      <c r="S1046" s="250"/>
      <c r="T1046" s="251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52" t="s">
        <v>239</v>
      </c>
      <c r="AU1046" s="252" t="s">
        <v>85</v>
      </c>
      <c r="AV1046" s="13" t="s">
        <v>85</v>
      </c>
      <c r="AW1046" s="13" t="s">
        <v>32</v>
      </c>
      <c r="AX1046" s="13" t="s">
        <v>83</v>
      </c>
      <c r="AY1046" s="252" t="s">
        <v>230</v>
      </c>
    </row>
    <row r="1047" s="13" customFormat="1">
      <c r="A1047" s="13"/>
      <c r="B1047" s="241"/>
      <c r="C1047" s="242"/>
      <c r="D1047" s="243" t="s">
        <v>239</v>
      </c>
      <c r="E1047" s="242"/>
      <c r="F1047" s="245" t="s">
        <v>1908</v>
      </c>
      <c r="G1047" s="242"/>
      <c r="H1047" s="246">
        <v>477.05599999999998</v>
      </c>
      <c r="I1047" s="247"/>
      <c r="J1047" s="242"/>
      <c r="K1047" s="242"/>
      <c r="L1047" s="248"/>
      <c r="M1047" s="249"/>
      <c r="N1047" s="250"/>
      <c r="O1047" s="250"/>
      <c r="P1047" s="250"/>
      <c r="Q1047" s="250"/>
      <c r="R1047" s="250"/>
      <c r="S1047" s="250"/>
      <c r="T1047" s="251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2" t="s">
        <v>239</v>
      </c>
      <c r="AU1047" s="252" t="s">
        <v>85</v>
      </c>
      <c r="AV1047" s="13" t="s">
        <v>85</v>
      </c>
      <c r="AW1047" s="13" t="s">
        <v>4</v>
      </c>
      <c r="AX1047" s="13" t="s">
        <v>83</v>
      </c>
      <c r="AY1047" s="252" t="s">
        <v>230</v>
      </c>
    </row>
    <row r="1048" s="2" customFormat="1" ht="24.15" customHeight="1">
      <c r="A1048" s="39"/>
      <c r="B1048" s="40"/>
      <c r="C1048" s="228" t="s">
        <v>1909</v>
      </c>
      <c r="D1048" s="228" t="s">
        <v>232</v>
      </c>
      <c r="E1048" s="229" t="s">
        <v>1910</v>
      </c>
      <c r="F1048" s="230" t="s">
        <v>1911</v>
      </c>
      <c r="G1048" s="231" t="s">
        <v>1503</v>
      </c>
      <c r="H1048" s="295"/>
      <c r="I1048" s="233"/>
      <c r="J1048" s="234">
        <f>ROUND(I1048*H1048,2)</f>
        <v>0</v>
      </c>
      <c r="K1048" s="230" t="s">
        <v>236</v>
      </c>
      <c r="L1048" s="45"/>
      <c r="M1048" s="235" t="s">
        <v>1</v>
      </c>
      <c r="N1048" s="236" t="s">
        <v>41</v>
      </c>
      <c r="O1048" s="92"/>
      <c r="P1048" s="237">
        <f>O1048*H1048</f>
        <v>0</v>
      </c>
      <c r="Q1048" s="237">
        <v>0</v>
      </c>
      <c r="R1048" s="237">
        <f>Q1048*H1048</f>
        <v>0</v>
      </c>
      <c r="S1048" s="237">
        <v>0</v>
      </c>
      <c r="T1048" s="238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39" t="s">
        <v>318</v>
      </c>
      <c r="AT1048" s="239" t="s">
        <v>232</v>
      </c>
      <c r="AU1048" s="239" t="s">
        <v>85</v>
      </c>
      <c r="AY1048" s="18" t="s">
        <v>230</v>
      </c>
      <c r="BE1048" s="240">
        <f>IF(N1048="základní",J1048,0)</f>
        <v>0</v>
      </c>
      <c r="BF1048" s="240">
        <f>IF(N1048="snížená",J1048,0)</f>
        <v>0</v>
      </c>
      <c r="BG1048" s="240">
        <f>IF(N1048="zákl. přenesená",J1048,0)</f>
        <v>0</v>
      </c>
      <c r="BH1048" s="240">
        <f>IF(N1048="sníž. přenesená",J1048,0)</f>
        <v>0</v>
      </c>
      <c r="BI1048" s="240">
        <f>IF(N1048="nulová",J1048,0)</f>
        <v>0</v>
      </c>
      <c r="BJ1048" s="18" t="s">
        <v>83</v>
      </c>
      <c r="BK1048" s="240">
        <f>ROUND(I1048*H1048,2)</f>
        <v>0</v>
      </c>
      <c r="BL1048" s="18" t="s">
        <v>318</v>
      </c>
      <c r="BM1048" s="239" t="s">
        <v>1912</v>
      </c>
    </row>
    <row r="1049" s="12" customFormat="1" ht="22.8" customHeight="1">
      <c r="A1049" s="12"/>
      <c r="B1049" s="212"/>
      <c r="C1049" s="213"/>
      <c r="D1049" s="214" t="s">
        <v>75</v>
      </c>
      <c r="E1049" s="226" t="s">
        <v>1913</v>
      </c>
      <c r="F1049" s="226" t="s">
        <v>1914</v>
      </c>
      <c r="G1049" s="213"/>
      <c r="H1049" s="213"/>
      <c r="I1049" s="216"/>
      <c r="J1049" s="227">
        <f>BK1049</f>
        <v>0</v>
      </c>
      <c r="K1049" s="213"/>
      <c r="L1049" s="218"/>
      <c r="M1049" s="219"/>
      <c r="N1049" s="220"/>
      <c r="O1049" s="220"/>
      <c r="P1049" s="221">
        <f>SUM(P1050:P1083)</f>
        <v>0</v>
      </c>
      <c r="Q1049" s="220"/>
      <c r="R1049" s="221">
        <f>SUM(R1050:R1083)</f>
        <v>0</v>
      </c>
      <c r="S1049" s="220"/>
      <c r="T1049" s="222">
        <f>SUM(T1050:T1083)</f>
        <v>0</v>
      </c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R1049" s="223" t="s">
        <v>85</v>
      </c>
      <c r="AT1049" s="224" t="s">
        <v>75</v>
      </c>
      <c r="AU1049" s="224" t="s">
        <v>83</v>
      </c>
      <c r="AY1049" s="223" t="s">
        <v>230</v>
      </c>
      <c r="BK1049" s="225">
        <f>SUM(BK1050:BK1083)</f>
        <v>0</v>
      </c>
    </row>
    <row r="1050" s="2" customFormat="1" ht="33" customHeight="1">
      <c r="A1050" s="39"/>
      <c r="B1050" s="40"/>
      <c r="C1050" s="228" t="s">
        <v>1915</v>
      </c>
      <c r="D1050" s="228" t="s">
        <v>232</v>
      </c>
      <c r="E1050" s="229" t="s">
        <v>1916</v>
      </c>
      <c r="F1050" s="230" t="s">
        <v>1917</v>
      </c>
      <c r="G1050" s="231" t="s">
        <v>305</v>
      </c>
      <c r="H1050" s="232">
        <v>6.8899999999999997</v>
      </c>
      <c r="I1050" s="233"/>
      <c r="J1050" s="234">
        <f>ROUND(I1050*H1050,2)</f>
        <v>0</v>
      </c>
      <c r="K1050" s="230" t="s">
        <v>1</v>
      </c>
      <c r="L1050" s="45"/>
      <c r="M1050" s="235" t="s">
        <v>1</v>
      </c>
      <c r="N1050" s="236" t="s">
        <v>41</v>
      </c>
      <c r="O1050" s="92"/>
      <c r="P1050" s="237">
        <f>O1050*H1050</f>
        <v>0</v>
      </c>
      <c r="Q1050" s="237">
        <v>0</v>
      </c>
      <c r="R1050" s="237">
        <f>Q1050*H1050</f>
        <v>0</v>
      </c>
      <c r="S1050" s="237">
        <v>0</v>
      </c>
      <c r="T1050" s="238">
        <f>S1050*H1050</f>
        <v>0</v>
      </c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R1050" s="239" t="s">
        <v>318</v>
      </c>
      <c r="AT1050" s="239" t="s">
        <v>232</v>
      </c>
      <c r="AU1050" s="239" t="s">
        <v>85</v>
      </c>
      <c r="AY1050" s="18" t="s">
        <v>230</v>
      </c>
      <c r="BE1050" s="240">
        <f>IF(N1050="základní",J1050,0)</f>
        <v>0</v>
      </c>
      <c r="BF1050" s="240">
        <f>IF(N1050="snížená",J1050,0)</f>
        <v>0</v>
      </c>
      <c r="BG1050" s="240">
        <f>IF(N1050="zákl. přenesená",J1050,0)</f>
        <v>0</v>
      </c>
      <c r="BH1050" s="240">
        <f>IF(N1050="sníž. přenesená",J1050,0)</f>
        <v>0</v>
      </c>
      <c r="BI1050" s="240">
        <f>IF(N1050="nulová",J1050,0)</f>
        <v>0</v>
      </c>
      <c r="BJ1050" s="18" t="s">
        <v>83</v>
      </c>
      <c r="BK1050" s="240">
        <f>ROUND(I1050*H1050,2)</f>
        <v>0</v>
      </c>
      <c r="BL1050" s="18" t="s">
        <v>318</v>
      </c>
      <c r="BM1050" s="239" t="s">
        <v>1918</v>
      </c>
    </row>
    <row r="1051" s="13" customFormat="1">
      <c r="A1051" s="13"/>
      <c r="B1051" s="241"/>
      <c r="C1051" s="242"/>
      <c r="D1051" s="243" t="s">
        <v>239</v>
      </c>
      <c r="E1051" s="244" t="s">
        <v>1</v>
      </c>
      <c r="F1051" s="245" t="s">
        <v>1919</v>
      </c>
      <c r="G1051" s="242"/>
      <c r="H1051" s="246">
        <v>6.8899999999999997</v>
      </c>
      <c r="I1051" s="247"/>
      <c r="J1051" s="242"/>
      <c r="K1051" s="242"/>
      <c r="L1051" s="248"/>
      <c r="M1051" s="249"/>
      <c r="N1051" s="250"/>
      <c r="O1051" s="250"/>
      <c r="P1051" s="250"/>
      <c r="Q1051" s="250"/>
      <c r="R1051" s="250"/>
      <c r="S1051" s="250"/>
      <c r="T1051" s="251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52" t="s">
        <v>239</v>
      </c>
      <c r="AU1051" s="252" t="s">
        <v>85</v>
      </c>
      <c r="AV1051" s="13" t="s">
        <v>85</v>
      </c>
      <c r="AW1051" s="13" t="s">
        <v>32</v>
      </c>
      <c r="AX1051" s="13" t="s">
        <v>83</v>
      </c>
      <c r="AY1051" s="252" t="s">
        <v>230</v>
      </c>
    </row>
    <row r="1052" s="2" customFormat="1" ht="37.8" customHeight="1">
      <c r="A1052" s="39"/>
      <c r="B1052" s="40"/>
      <c r="C1052" s="228" t="s">
        <v>1920</v>
      </c>
      <c r="D1052" s="228" t="s">
        <v>232</v>
      </c>
      <c r="E1052" s="229" t="s">
        <v>1921</v>
      </c>
      <c r="F1052" s="230" t="s">
        <v>1922</v>
      </c>
      <c r="G1052" s="231" t="s">
        <v>370</v>
      </c>
      <c r="H1052" s="232">
        <v>10</v>
      </c>
      <c r="I1052" s="233"/>
      <c r="J1052" s="234">
        <f>ROUND(I1052*H1052,2)</f>
        <v>0</v>
      </c>
      <c r="K1052" s="230" t="s">
        <v>1</v>
      </c>
      <c r="L1052" s="45"/>
      <c r="M1052" s="235" t="s">
        <v>1</v>
      </c>
      <c r="N1052" s="236" t="s">
        <v>41</v>
      </c>
      <c r="O1052" s="92"/>
      <c r="P1052" s="237">
        <f>O1052*H1052</f>
        <v>0</v>
      </c>
      <c r="Q1052" s="237">
        <v>0</v>
      </c>
      <c r="R1052" s="237">
        <f>Q1052*H1052</f>
        <v>0</v>
      </c>
      <c r="S1052" s="237">
        <v>0</v>
      </c>
      <c r="T1052" s="238">
        <f>S1052*H1052</f>
        <v>0</v>
      </c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R1052" s="239" t="s">
        <v>318</v>
      </c>
      <c r="AT1052" s="239" t="s">
        <v>232</v>
      </c>
      <c r="AU1052" s="239" t="s">
        <v>85</v>
      </c>
      <c r="AY1052" s="18" t="s">
        <v>230</v>
      </c>
      <c r="BE1052" s="240">
        <f>IF(N1052="základní",J1052,0)</f>
        <v>0</v>
      </c>
      <c r="BF1052" s="240">
        <f>IF(N1052="snížená",J1052,0)</f>
        <v>0</v>
      </c>
      <c r="BG1052" s="240">
        <f>IF(N1052="zákl. přenesená",J1052,0)</f>
        <v>0</v>
      </c>
      <c r="BH1052" s="240">
        <f>IF(N1052="sníž. přenesená",J1052,0)</f>
        <v>0</v>
      </c>
      <c r="BI1052" s="240">
        <f>IF(N1052="nulová",J1052,0)</f>
        <v>0</v>
      </c>
      <c r="BJ1052" s="18" t="s">
        <v>83</v>
      </c>
      <c r="BK1052" s="240">
        <f>ROUND(I1052*H1052,2)</f>
        <v>0</v>
      </c>
      <c r="BL1052" s="18" t="s">
        <v>318</v>
      </c>
      <c r="BM1052" s="239" t="s">
        <v>1923</v>
      </c>
    </row>
    <row r="1053" s="2" customFormat="1" ht="33" customHeight="1">
      <c r="A1053" s="39"/>
      <c r="B1053" s="40"/>
      <c r="C1053" s="228" t="s">
        <v>1924</v>
      </c>
      <c r="D1053" s="228" t="s">
        <v>232</v>
      </c>
      <c r="E1053" s="229" t="s">
        <v>1925</v>
      </c>
      <c r="F1053" s="230" t="s">
        <v>1926</v>
      </c>
      <c r="G1053" s="231" t="s">
        <v>370</v>
      </c>
      <c r="H1053" s="232">
        <v>17</v>
      </c>
      <c r="I1053" s="233"/>
      <c r="J1053" s="234">
        <f>ROUND(I1053*H1053,2)</f>
        <v>0</v>
      </c>
      <c r="K1053" s="230" t="s">
        <v>1</v>
      </c>
      <c r="L1053" s="45"/>
      <c r="M1053" s="235" t="s">
        <v>1</v>
      </c>
      <c r="N1053" s="236" t="s">
        <v>41</v>
      </c>
      <c r="O1053" s="92"/>
      <c r="P1053" s="237">
        <f>O1053*H1053</f>
        <v>0</v>
      </c>
      <c r="Q1053" s="237">
        <v>0</v>
      </c>
      <c r="R1053" s="237">
        <f>Q1053*H1053</f>
        <v>0</v>
      </c>
      <c r="S1053" s="237">
        <v>0</v>
      </c>
      <c r="T1053" s="238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39" t="s">
        <v>318</v>
      </c>
      <c r="AT1053" s="239" t="s">
        <v>232</v>
      </c>
      <c r="AU1053" s="239" t="s">
        <v>85</v>
      </c>
      <c r="AY1053" s="18" t="s">
        <v>230</v>
      </c>
      <c r="BE1053" s="240">
        <f>IF(N1053="základní",J1053,0)</f>
        <v>0</v>
      </c>
      <c r="BF1053" s="240">
        <f>IF(N1053="snížená",J1053,0)</f>
        <v>0</v>
      </c>
      <c r="BG1053" s="240">
        <f>IF(N1053="zákl. přenesená",J1053,0)</f>
        <v>0</v>
      </c>
      <c r="BH1053" s="240">
        <f>IF(N1053="sníž. přenesená",J1053,0)</f>
        <v>0</v>
      </c>
      <c r="BI1053" s="240">
        <f>IF(N1053="nulová",J1053,0)</f>
        <v>0</v>
      </c>
      <c r="BJ1053" s="18" t="s">
        <v>83</v>
      </c>
      <c r="BK1053" s="240">
        <f>ROUND(I1053*H1053,2)</f>
        <v>0</v>
      </c>
      <c r="BL1053" s="18" t="s">
        <v>318</v>
      </c>
      <c r="BM1053" s="239" t="s">
        <v>1927</v>
      </c>
    </row>
    <row r="1054" s="2" customFormat="1" ht="44.25" customHeight="1">
      <c r="A1054" s="39"/>
      <c r="B1054" s="40"/>
      <c r="C1054" s="228" t="s">
        <v>1928</v>
      </c>
      <c r="D1054" s="228" t="s">
        <v>232</v>
      </c>
      <c r="E1054" s="229" t="s">
        <v>1929</v>
      </c>
      <c r="F1054" s="230" t="s">
        <v>1930</v>
      </c>
      <c r="G1054" s="231" t="s">
        <v>370</v>
      </c>
      <c r="H1054" s="232">
        <v>1</v>
      </c>
      <c r="I1054" s="233"/>
      <c r="J1054" s="234">
        <f>ROUND(I1054*H1054,2)</f>
        <v>0</v>
      </c>
      <c r="K1054" s="230" t="s">
        <v>1</v>
      </c>
      <c r="L1054" s="45"/>
      <c r="M1054" s="235" t="s">
        <v>1</v>
      </c>
      <c r="N1054" s="236" t="s">
        <v>41</v>
      </c>
      <c r="O1054" s="92"/>
      <c r="P1054" s="237">
        <f>O1054*H1054</f>
        <v>0</v>
      </c>
      <c r="Q1054" s="237">
        <v>0</v>
      </c>
      <c r="R1054" s="237">
        <f>Q1054*H1054</f>
        <v>0</v>
      </c>
      <c r="S1054" s="237">
        <v>0</v>
      </c>
      <c r="T1054" s="238">
        <f>S1054*H1054</f>
        <v>0</v>
      </c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R1054" s="239" t="s">
        <v>318</v>
      </c>
      <c r="AT1054" s="239" t="s">
        <v>232</v>
      </c>
      <c r="AU1054" s="239" t="s">
        <v>85</v>
      </c>
      <c r="AY1054" s="18" t="s">
        <v>230</v>
      </c>
      <c r="BE1054" s="240">
        <f>IF(N1054="základní",J1054,0)</f>
        <v>0</v>
      </c>
      <c r="BF1054" s="240">
        <f>IF(N1054="snížená",J1054,0)</f>
        <v>0</v>
      </c>
      <c r="BG1054" s="240">
        <f>IF(N1054="zákl. přenesená",J1054,0)</f>
        <v>0</v>
      </c>
      <c r="BH1054" s="240">
        <f>IF(N1054="sníž. přenesená",J1054,0)</f>
        <v>0</v>
      </c>
      <c r="BI1054" s="240">
        <f>IF(N1054="nulová",J1054,0)</f>
        <v>0</v>
      </c>
      <c r="BJ1054" s="18" t="s">
        <v>83</v>
      </c>
      <c r="BK1054" s="240">
        <f>ROUND(I1054*H1054,2)</f>
        <v>0</v>
      </c>
      <c r="BL1054" s="18" t="s">
        <v>318</v>
      </c>
      <c r="BM1054" s="239" t="s">
        <v>1931</v>
      </c>
    </row>
    <row r="1055" s="2" customFormat="1" ht="33" customHeight="1">
      <c r="A1055" s="39"/>
      <c r="B1055" s="40"/>
      <c r="C1055" s="228" t="s">
        <v>1932</v>
      </c>
      <c r="D1055" s="228" t="s">
        <v>232</v>
      </c>
      <c r="E1055" s="229" t="s">
        <v>1933</v>
      </c>
      <c r="F1055" s="230" t="s">
        <v>1934</v>
      </c>
      <c r="G1055" s="231" t="s">
        <v>370</v>
      </c>
      <c r="H1055" s="232">
        <v>27</v>
      </c>
      <c r="I1055" s="233"/>
      <c r="J1055" s="234">
        <f>ROUND(I1055*H1055,2)</f>
        <v>0</v>
      </c>
      <c r="K1055" s="230" t="s">
        <v>1</v>
      </c>
      <c r="L1055" s="45"/>
      <c r="M1055" s="235" t="s">
        <v>1</v>
      </c>
      <c r="N1055" s="236" t="s">
        <v>41</v>
      </c>
      <c r="O1055" s="92"/>
      <c r="P1055" s="237">
        <f>O1055*H1055</f>
        <v>0</v>
      </c>
      <c r="Q1055" s="237">
        <v>0</v>
      </c>
      <c r="R1055" s="237">
        <f>Q1055*H1055</f>
        <v>0</v>
      </c>
      <c r="S1055" s="237">
        <v>0</v>
      </c>
      <c r="T1055" s="238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239" t="s">
        <v>318</v>
      </c>
      <c r="AT1055" s="239" t="s">
        <v>232</v>
      </c>
      <c r="AU1055" s="239" t="s">
        <v>85</v>
      </c>
      <c r="AY1055" s="18" t="s">
        <v>230</v>
      </c>
      <c r="BE1055" s="240">
        <f>IF(N1055="základní",J1055,0)</f>
        <v>0</v>
      </c>
      <c r="BF1055" s="240">
        <f>IF(N1055="snížená",J1055,0)</f>
        <v>0</v>
      </c>
      <c r="BG1055" s="240">
        <f>IF(N1055="zákl. přenesená",J1055,0)</f>
        <v>0</v>
      </c>
      <c r="BH1055" s="240">
        <f>IF(N1055="sníž. přenesená",J1055,0)</f>
        <v>0</v>
      </c>
      <c r="BI1055" s="240">
        <f>IF(N1055="nulová",J1055,0)</f>
        <v>0</v>
      </c>
      <c r="BJ1055" s="18" t="s">
        <v>83</v>
      </c>
      <c r="BK1055" s="240">
        <f>ROUND(I1055*H1055,2)</f>
        <v>0</v>
      </c>
      <c r="BL1055" s="18" t="s">
        <v>318</v>
      </c>
      <c r="BM1055" s="239" t="s">
        <v>1935</v>
      </c>
    </row>
    <row r="1056" s="2" customFormat="1" ht="33" customHeight="1">
      <c r="A1056" s="39"/>
      <c r="B1056" s="40"/>
      <c r="C1056" s="228" t="s">
        <v>1936</v>
      </c>
      <c r="D1056" s="228" t="s">
        <v>232</v>
      </c>
      <c r="E1056" s="229" t="s">
        <v>1937</v>
      </c>
      <c r="F1056" s="230" t="s">
        <v>1938</v>
      </c>
      <c r="G1056" s="231" t="s">
        <v>370</v>
      </c>
      <c r="H1056" s="232">
        <v>6</v>
      </c>
      <c r="I1056" s="233"/>
      <c r="J1056" s="234">
        <f>ROUND(I1056*H1056,2)</f>
        <v>0</v>
      </c>
      <c r="K1056" s="230" t="s">
        <v>1</v>
      </c>
      <c r="L1056" s="45"/>
      <c r="M1056" s="235" t="s">
        <v>1</v>
      </c>
      <c r="N1056" s="236" t="s">
        <v>41</v>
      </c>
      <c r="O1056" s="92"/>
      <c r="P1056" s="237">
        <f>O1056*H1056</f>
        <v>0</v>
      </c>
      <c r="Q1056" s="237">
        <v>0</v>
      </c>
      <c r="R1056" s="237">
        <f>Q1056*H1056</f>
        <v>0</v>
      </c>
      <c r="S1056" s="237">
        <v>0</v>
      </c>
      <c r="T1056" s="238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239" t="s">
        <v>318</v>
      </c>
      <c r="AT1056" s="239" t="s">
        <v>232</v>
      </c>
      <c r="AU1056" s="239" t="s">
        <v>85</v>
      </c>
      <c r="AY1056" s="18" t="s">
        <v>230</v>
      </c>
      <c r="BE1056" s="240">
        <f>IF(N1056="základní",J1056,0)</f>
        <v>0</v>
      </c>
      <c r="BF1056" s="240">
        <f>IF(N1056="snížená",J1056,0)</f>
        <v>0</v>
      </c>
      <c r="BG1056" s="240">
        <f>IF(N1056="zákl. přenesená",J1056,0)</f>
        <v>0</v>
      </c>
      <c r="BH1056" s="240">
        <f>IF(N1056="sníž. přenesená",J1056,0)</f>
        <v>0</v>
      </c>
      <c r="BI1056" s="240">
        <f>IF(N1056="nulová",J1056,0)</f>
        <v>0</v>
      </c>
      <c r="BJ1056" s="18" t="s">
        <v>83</v>
      </c>
      <c r="BK1056" s="240">
        <f>ROUND(I1056*H1056,2)</f>
        <v>0</v>
      </c>
      <c r="BL1056" s="18" t="s">
        <v>318</v>
      </c>
      <c r="BM1056" s="239" t="s">
        <v>1939</v>
      </c>
    </row>
    <row r="1057" s="2" customFormat="1" ht="44.25" customHeight="1">
      <c r="A1057" s="39"/>
      <c r="B1057" s="40"/>
      <c r="C1057" s="228" t="s">
        <v>1940</v>
      </c>
      <c r="D1057" s="228" t="s">
        <v>232</v>
      </c>
      <c r="E1057" s="229" t="s">
        <v>1941</v>
      </c>
      <c r="F1057" s="230" t="s">
        <v>1942</v>
      </c>
      <c r="G1057" s="231" t="s">
        <v>370</v>
      </c>
      <c r="H1057" s="232">
        <v>1</v>
      </c>
      <c r="I1057" s="233"/>
      <c r="J1057" s="234">
        <f>ROUND(I1057*H1057,2)</f>
        <v>0</v>
      </c>
      <c r="K1057" s="230" t="s">
        <v>1</v>
      </c>
      <c r="L1057" s="45"/>
      <c r="M1057" s="235" t="s">
        <v>1</v>
      </c>
      <c r="N1057" s="236" t="s">
        <v>41</v>
      </c>
      <c r="O1057" s="92"/>
      <c r="P1057" s="237">
        <f>O1057*H1057</f>
        <v>0</v>
      </c>
      <c r="Q1057" s="237">
        <v>0</v>
      </c>
      <c r="R1057" s="237">
        <f>Q1057*H1057</f>
        <v>0</v>
      </c>
      <c r="S1057" s="237">
        <v>0</v>
      </c>
      <c r="T1057" s="238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39" t="s">
        <v>318</v>
      </c>
      <c r="AT1057" s="239" t="s">
        <v>232</v>
      </c>
      <c r="AU1057" s="239" t="s">
        <v>85</v>
      </c>
      <c r="AY1057" s="18" t="s">
        <v>230</v>
      </c>
      <c r="BE1057" s="240">
        <f>IF(N1057="základní",J1057,0)</f>
        <v>0</v>
      </c>
      <c r="BF1057" s="240">
        <f>IF(N1057="snížená",J1057,0)</f>
        <v>0</v>
      </c>
      <c r="BG1057" s="240">
        <f>IF(N1057="zákl. přenesená",J1057,0)</f>
        <v>0</v>
      </c>
      <c r="BH1057" s="240">
        <f>IF(N1057="sníž. přenesená",J1057,0)</f>
        <v>0</v>
      </c>
      <c r="BI1057" s="240">
        <f>IF(N1057="nulová",J1057,0)</f>
        <v>0</v>
      </c>
      <c r="BJ1057" s="18" t="s">
        <v>83</v>
      </c>
      <c r="BK1057" s="240">
        <f>ROUND(I1057*H1057,2)</f>
        <v>0</v>
      </c>
      <c r="BL1057" s="18" t="s">
        <v>318</v>
      </c>
      <c r="BM1057" s="239" t="s">
        <v>1943</v>
      </c>
    </row>
    <row r="1058" s="2" customFormat="1" ht="33" customHeight="1">
      <c r="A1058" s="39"/>
      <c r="B1058" s="40"/>
      <c r="C1058" s="228" t="s">
        <v>1944</v>
      </c>
      <c r="D1058" s="228" t="s">
        <v>232</v>
      </c>
      <c r="E1058" s="229" t="s">
        <v>1945</v>
      </c>
      <c r="F1058" s="230" t="s">
        <v>1946</v>
      </c>
      <c r="G1058" s="231" t="s">
        <v>370</v>
      </c>
      <c r="H1058" s="232">
        <v>9</v>
      </c>
      <c r="I1058" s="233"/>
      <c r="J1058" s="234">
        <f>ROUND(I1058*H1058,2)</f>
        <v>0</v>
      </c>
      <c r="K1058" s="230" t="s">
        <v>1</v>
      </c>
      <c r="L1058" s="45"/>
      <c r="M1058" s="235" t="s">
        <v>1</v>
      </c>
      <c r="N1058" s="236" t="s">
        <v>41</v>
      </c>
      <c r="O1058" s="92"/>
      <c r="P1058" s="237">
        <f>O1058*H1058</f>
        <v>0</v>
      </c>
      <c r="Q1058" s="237">
        <v>0</v>
      </c>
      <c r="R1058" s="237">
        <f>Q1058*H1058</f>
        <v>0</v>
      </c>
      <c r="S1058" s="237">
        <v>0</v>
      </c>
      <c r="T1058" s="238">
        <f>S1058*H1058</f>
        <v>0</v>
      </c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R1058" s="239" t="s">
        <v>318</v>
      </c>
      <c r="AT1058" s="239" t="s">
        <v>232</v>
      </c>
      <c r="AU1058" s="239" t="s">
        <v>85</v>
      </c>
      <c r="AY1058" s="18" t="s">
        <v>230</v>
      </c>
      <c r="BE1058" s="240">
        <f>IF(N1058="základní",J1058,0)</f>
        <v>0</v>
      </c>
      <c r="BF1058" s="240">
        <f>IF(N1058="snížená",J1058,0)</f>
        <v>0</v>
      </c>
      <c r="BG1058" s="240">
        <f>IF(N1058="zákl. přenesená",J1058,0)</f>
        <v>0</v>
      </c>
      <c r="BH1058" s="240">
        <f>IF(N1058="sníž. přenesená",J1058,0)</f>
        <v>0</v>
      </c>
      <c r="BI1058" s="240">
        <f>IF(N1058="nulová",J1058,0)</f>
        <v>0</v>
      </c>
      <c r="BJ1058" s="18" t="s">
        <v>83</v>
      </c>
      <c r="BK1058" s="240">
        <f>ROUND(I1058*H1058,2)</f>
        <v>0</v>
      </c>
      <c r="BL1058" s="18" t="s">
        <v>318</v>
      </c>
      <c r="BM1058" s="239" t="s">
        <v>1947</v>
      </c>
    </row>
    <row r="1059" s="2" customFormat="1" ht="44.25" customHeight="1">
      <c r="A1059" s="39"/>
      <c r="B1059" s="40"/>
      <c r="C1059" s="228" t="s">
        <v>1948</v>
      </c>
      <c r="D1059" s="228" t="s">
        <v>232</v>
      </c>
      <c r="E1059" s="229" t="s">
        <v>1949</v>
      </c>
      <c r="F1059" s="230" t="s">
        <v>1950</v>
      </c>
      <c r="G1059" s="231" t="s">
        <v>370</v>
      </c>
      <c r="H1059" s="232">
        <v>16</v>
      </c>
      <c r="I1059" s="233"/>
      <c r="J1059" s="234">
        <f>ROUND(I1059*H1059,2)</f>
        <v>0</v>
      </c>
      <c r="K1059" s="230" t="s">
        <v>1</v>
      </c>
      <c r="L1059" s="45"/>
      <c r="M1059" s="235" t="s">
        <v>1</v>
      </c>
      <c r="N1059" s="236" t="s">
        <v>41</v>
      </c>
      <c r="O1059" s="92"/>
      <c r="P1059" s="237">
        <f>O1059*H1059</f>
        <v>0</v>
      </c>
      <c r="Q1059" s="237">
        <v>0</v>
      </c>
      <c r="R1059" s="237">
        <f>Q1059*H1059</f>
        <v>0</v>
      </c>
      <c r="S1059" s="237">
        <v>0</v>
      </c>
      <c r="T1059" s="238">
        <f>S1059*H1059</f>
        <v>0</v>
      </c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R1059" s="239" t="s">
        <v>318</v>
      </c>
      <c r="AT1059" s="239" t="s">
        <v>232</v>
      </c>
      <c r="AU1059" s="239" t="s">
        <v>85</v>
      </c>
      <c r="AY1059" s="18" t="s">
        <v>230</v>
      </c>
      <c r="BE1059" s="240">
        <f>IF(N1059="základní",J1059,0)</f>
        <v>0</v>
      </c>
      <c r="BF1059" s="240">
        <f>IF(N1059="snížená",J1059,0)</f>
        <v>0</v>
      </c>
      <c r="BG1059" s="240">
        <f>IF(N1059="zákl. přenesená",J1059,0)</f>
        <v>0</v>
      </c>
      <c r="BH1059" s="240">
        <f>IF(N1059="sníž. přenesená",J1059,0)</f>
        <v>0</v>
      </c>
      <c r="BI1059" s="240">
        <f>IF(N1059="nulová",J1059,0)</f>
        <v>0</v>
      </c>
      <c r="BJ1059" s="18" t="s">
        <v>83</v>
      </c>
      <c r="BK1059" s="240">
        <f>ROUND(I1059*H1059,2)</f>
        <v>0</v>
      </c>
      <c r="BL1059" s="18" t="s">
        <v>318</v>
      </c>
      <c r="BM1059" s="239" t="s">
        <v>1951</v>
      </c>
    </row>
    <row r="1060" s="2" customFormat="1" ht="44.25" customHeight="1">
      <c r="A1060" s="39"/>
      <c r="B1060" s="40"/>
      <c r="C1060" s="228" t="s">
        <v>1952</v>
      </c>
      <c r="D1060" s="228" t="s">
        <v>232</v>
      </c>
      <c r="E1060" s="229" t="s">
        <v>1953</v>
      </c>
      <c r="F1060" s="230" t="s">
        <v>1954</v>
      </c>
      <c r="G1060" s="231" t="s">
        <v>370</v>
      </c>
      <c r="H1060" s="232">
        <v>1</v>
      </c>
      <c r="I1060" s="233"/>
      <c r="J1060" s="234">
        <f>ROUND(I1060*H1060,2)</f>
        <v>0</v>
      </c>
      <c r="K1060" s="230" t="s">
        <v>1</v>
      </c>
      <c r="L1060" s="45"/>
      <c r="M1060" s="235" t="s">
        <v>1</v>
      </c>
      <c r="N1060" s="236" t="s">
        <v>41</v>
      </c>
      <c r="O1060" s="92"/>
      <c r="P1060" s="237">
        <f>O1060*H1060</f>
        <v>0</v>
      </c>
      <c r="Q1060" s="237">
        <v>0</v>
      </c>
      <c r="R1060" s="237">
        <f>Q1060*H1060</f>
        <v>0</v>
      </c>
      <c r="S1060" s="237">
        <v>0</v>
      </c>
      <c r="T1060" s="238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39" t="s">
        <v>318</v>
      </c>
      <c r="AT1060" s="239" t="s">
        <v>232</v>
      </c>
      <c r="AU1060" s="239" t="s">
        <v>85</v>
      </c>
      <c r="AY1060" s="18" t="s">
        <v>230</v>
      </c>
      <c r="BE1060" s="240">
        <f>IF(N1060="základní",J1060,0)</f>
        <v>0</v>
      </c>
      <c r="BF1060" s="240">
        <f>IF(N1060="snížená",J1060,0)</f>
        <v>0</v>
      </c>
      <c r="BG1060" s="240">
        <f>IF(N1060="zákl. přenesená",J1060,0)</f>
        <v>0</v>
      </c>
      <c r="BH1060" s="240">
        <f>IF(N1060="sníž. přenesená",J1060,0)</f>
        <v>0</v>
      </c>
      <c r="BI1060" s="240">
        <f>IF(N1060="nulová",J1060,0)</f>
        <v>0</v>
      </c>
      <c r="BJ1060" s="18" t="s">
        <v>83</v>
      </c>
      <c r="BK1060" s="240">
        <f>ROUND(I1060*H1060,2)</f>
        <v>0</v>
      </c>
      <c r="BL1060" s="18" t="s">
        <v>318</v>
      </c>
      <c r="BM1060" s="239" t="s">
        <v>1955</v>
      </c>
    </row>
    <row r="1061" s="2" customFormat="1" ht="33" customHeight="1">
      <c r="A1061" s="39"/>
      <c r="B1061" s="40"/>
      <c r="C1061" s="228" t="s">
        <v>1956</v>
      </c>
      <c r="D1061" s="228" t="s">
        <v>232</v>
      </c>
      <c r="E1061" s="229" t="s">
        <v>1957</v>
      </c>
      <c r="F1061" s="230" t="s">
        <v>1958</v>
      </c>
      <c r="G1061" s="231" t="s">
        <v>370</v>
      </c>
      <c r="H1061" s="232">
        <v>1</v>
      </c>
      <c r="I1061" s="233"/>
      <c r="J1061" s="234">
        <f>ROUND(I1061*H1061,2)</f>
        <v>0</v>
      </c>
      <c r="K1061" s="230" t="s">
        <v>1</v>
      </c>
      <c r="L1061" s="45"/>
      <c r="M1061" s="235" t="s">
        <v>1</v>
      </c>
      <c r="N1061" s="236" t="s">
        <v>41</v>
      </c>
      <c r="O1061" s="92"/>
      <c r="P1061" s="237">
        <f>O1061*H1061</f>
        <v>0</v>
      </c>
      <c r="Q1061" s="237">
        <v>0</v>
      </c>
      <c r="R1061" s="237">
        <f>Q1061*H1061</f>
        <v>0</v>
      </c>
      <c r="S1061" s="237">
        <v>0</v>
      </c>
      <c r="T1061" s="238">
        <f>S1061*H1061</f>
        <v>0</v>
      </c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R1061" s="239" t="s">
        <v>318</v>
      </c>
      <c r="AT1061" s="239" t="s">
        <v>232</v>
      </c>
      <c r="AU1061" s="239" t="s">
        <v>85</v>
      </c>
      <c r="AY1061" s="18" t="s">
        <v>230</v>
      </c>
      <c r="BE1061" s="240">
        <f>IF(N1061="základní",J1061,0)</f>
        <v>0</v>
      </c>
      <c r="BF1061" s="240">
        <f>IF(N1061="snížená",J1061,0)</f>
        <v>0</v>
      </c>
      <c r="BG1061" s="240">
        <f>IF(N1061="zákl. přenesená",J1061,0)</f>
        <v>0</v>
      </c>
      <c r="BH1061" s="240">
        <f>IF(N1061="sníž. přenesená",J1061,0)</f>
        <v>0</v>
      </c>
      <c r="BI1061" s="240">
        <f>IF(N1061="nulová",J1061,0)</f>
        <v>0</v>
      </c>
      <c r="BJ1061" s="18" t="s">
        <v>83</v>
      </c>
      <c r="BK1061" s="240">
        <f>ROUND(I1061*H1061,2)</f>
        <v>0</v>
      </c>
      <c r="BL1061" s="18" t="s">
        <v>318</v>
      </c>
      <c r="BM1061" s="239" t="s">
        <v>1959</v>
      </c>
    </row>
    <row r="1062" s="2" customFormat="1" ht="44.25" customHeight="1">
      <c r="A1062" s="39"/>
      <c r="B1062" s="40"/>
      <c r="C1062" s="228" t="s">
        <v>1960</v>
      </c>
      <c r="D1062" s="228" t="s">
        <v>232</v>
      </c>
      <c r="E1062" s="229" t="s">
        <v>1961</v>
      </c>
      <c r="F1062" s="230" t="s">
        <v>1962</v>
      </c>
      <c r="G1062" s="231" t="s">
        <v>370</v>
      </c>
      <c r="H1062" s="232">
        <v>1</v>
      </c>
      <c r="I1062" s="233"/>
      <c r="J1062" s="234">
        <f>ROUND(I1062*H1062,2)</f>
        <v>0</v>
      </c>
      <c r="K1062" s="230" t="s">
        <v>1</v>
      </c>
      <c r="L1062" s="45"/>
      <c r="M1062" s="235" t="s">
        <v>1</v>
      </c>
      <c r="N1062" s="236" t="s">
        <v>41</v>
      </c>
      <c r="O1062" s="92"/>
      <c r="P1062" s="237">
        <f>O1062*H1062</f>
        <v>0</v>
      </c>
      <c r="Q1062" s="237">
        <v>0</v>
      </c>
      <c r="R1062" s="237">
        <f>Q1062*H1062</f>
        <v>0</v>
      </c>
      <c r="S1062" s="237">
        <v>0</v>
      </c>
      <c r="T1062" s="238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39" t="s">
        <v>318</v>
      </c>
      <c r="AT1062" s="239" t="s">
        <v>232</v>
      </c>
      <c r="AU1062" s="239" t="s">
        <v>85</v>
      </c>
      <c r="AY1062" s="18" t="s">
        <v>230</v>
      </c>
      <c r="BE1062" s="240">
        <f>IF(N1062="základní",J1062,0)</f>
        <v>0</v>
      </c>
      <c r="BF1062" s="240">
        <f>IF(N1062="snížená",J1062,0)</f>
        <v>0</v>
      </c>
      <c r="BG1062" s="240">
        <f>IF(N1062="zákl. přenesená",J1062,0)</f>
        <v>0</v>
      </c>
      <c r="BH1062" s="240">
        <f>IF(N1062="sníž. přenesená",J1062,0)</f>
        <v>0</v>
      </c>
      <c r="BI1062" s="240">
        <f>IF(N1062="nulová",J1062,0)</f>
        <v>0</v>
      </c>
      <c r="BJ1062" s="18" t="s">
        <v>83</v>
      </c>
      <c r="BK1062" s="240">
        <f>ROUND(I1062*H1062,2)</f>
        <v>0</v>
      </c>
      <c r="BL1062" s="18" t="s">
        <v>318</v>
      </c>
      <c r="BM1062" s="239" t="s">
        <v>1963</v>
      </c>
    </row>
    <row r="1063" s="2" customFormat="1" ht="24.15" customHeight="1">
      <c r="A1063" s="39"/>
      <c r="B1063" s="40"/>
      <c r="C1063" s="228" t="s">
        <v>1964</v>
      </c>
      <c r="D1063" s="228" t="s">
        <v>232</v>
      </c>
      <c r="E1063" s="229" t="s">
        <v>1965</v>
      </c>
      <c r="F1063" s="230" t="s">
        <v>1966</v>
      </c>
      <c r="G1063" s="231" t="s">
        <v>340</v>
      </c>
      <c r="H1063" s="232">
        <v>83.959999999999994</v>
      </c>
      <c r="I1063" s="233"/>
      <c r="J1063" s="234">
        <f>ROUND(I1063*H1063,2)</f>
        <v>0</v>
      </c>
      <c r="K1063" s="230" t="s">
        <v>1</v>
      </c>
      <c r="L1063" s="45"/>
      <c r="M1063" s="235" t="s">
        <v>1</v>
      </c>
      <c r="N1063" s="236" t="s">
        <v>41</v>
      </c>
      <c r="O1063" s="92"/>
      <c r="P1063" s="237">
        <f>O1063*H1063</f>
        <v>0</v>
      </c>
      <c r="Q1063" s="237">
        <v>0</v>
      </c>
      <c r="R1063" s="237">
        <f>Q1063*H1063</f>
        <v>0</v>
      </c>
      <c r="S1063" s="237">
        <v>0</v>
      </c>
      <c r="T1063" s="238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39" t="s">
        <v>318</v>
      </c>
      <c r="AT1063" s="239" t="s">
        <v>232</v>
      </c>
      <c r="AU1063" s="239" t="s">
        <v>85</v>
      </c>
      <c r="AY1063" s="18" t="s">
        <v>230</v>
      </c>
      <c r="BE1063" s="240">
        <f>IF(N1063="základní",J1063,0)</f>
        <v>0</v>
      </c>
      <c r="BF1063" s="240">
        <f>IF(N1063="snížená",J1063,0)</f>
        <v>0</v>
      </c>
      <c r="BG1063" s="240">
        <f>IF(N1063="zákl. přenesená",J1063,0)</f>
        <v>0</v>
      </c>
      <c r="BH1063" s="240">
        <f>IF(N1063="sníž. přenesená",J1063,0)</f>
        <v>0</v>
      </c>
      <c r="BI1063" s="240">
        <f>IF(N1063="nulová",J1063,0)</f>
        <v>0</v>
      </c>
      <c r="BJ1063" s="18" t="s">
        <v>83</v>
      </c>
      <c r="BK1063" s="240">
        <f>ROUND(I1063*H1063,2)</f>
        <v>0</v>
      </c>
      <c r="BL1063" s="18" t="s">
        <v>318</v>
      </c>
      <c r="BM1063" s="239" t="s">
        <v>1967</v>
      </c>
    </row>
    <row r="1064" s="15" customFormat="1">
      <c r="A1064" s="15"/>
      <c r="B1064" s="264"/>
      <c r="C1064" s="265"/>
      <c r="D1064" s="243" t="s">
        <v>239</v>
      </c>
      <c r="E1064" s="266" t="s">
        <v>1</v>
      </c>
      <c r="F1064" s="267" t="s">
        <v>1968</v>
      </c>
      <c r="G1064" s="265"/>
      <c r="H1064" s="266" t="s">
        <v>1</v>
      </c>
      <c r="I1064" s="268"/>
      <c r="J1064" s="265"/>
      <c r="K1064" s="265"/>
      <c r="L1064" s="269"/>
      <c r="M1064" s="270"/>
      <c r="N1064" s="271"/>
      <c r="O1064" s="271"/>
      <c r="P1064" s="271"/>
      <c r="Q1064" s="271"/>
      <c r="R1064" s="271"/>
      <c r="S1064" s="271"/>
      <c r="T1064" s="272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73" t="s">
        <v>239</v>
      </c>
      <c r="AU1064" s="273" t="s">
        <v>85</v>
      </c>
      <c r="AV1064" s="15" t="s">
        <v>83</v>
      </c>
      <c r="AW1064" s="15" t="s">
        <v>32</v>
      </c>
      <c r="AX1064" s="15" t="s">
        <v>76</v>
      </c>
      <c r="AY1064" s="273" t="s">
        <v>230</v>
      </c>
    </row>
    <row r="1065" s="13" customFormat="1">
      <c r="A1065" s="13"/>
      <c r="B1065" s="241"/>
      <c r="C1065" s="242"/>
      <c r="D1065" s="243" t="s">
        <v>239</v>
      </c>
      <c r="E1065" s="244" t="s">
        <v>1</v>
      </c>
      <c r="F1065" s="245" t="s">
        <v>1969</v>
      </c>
      <c r="G1065" s="242"/>
      <c r="H1065" s="246">
        <v>16.239999999999998</v>
      </c>
      <c r="I1065" s="247"/>
      <c r="J1065" s="242"/>
      <c r="K1065" s="242"/>
      <c r="L1065" s="248"/>
      <c r="M1065" s="249"/>
      <c r="N1065" s="250"/>
      <c r="O1065" s="250"/>
      <c r="P1065" s="250"/>
      <c r="Q1065" s="250"/>
      <c r="R1065" s="250"/>
      <c r="S1065" s="250"/>
      <c r="T1065" s="251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52" t="s">
        <v>239</v>
      </c>
      <c r="AU1065" s="252" t="s">
        <v>85</v>
      </c>
      <c r="AV1065" s="13" t="s">
        <v>85</v>
      </c>
      <c r="AW1065" s="13" t="s">
        <v>32</v>
      </c>
      <c r="AX1065" s="13" t="s">
        <v>76</v>
      </c>
      <c r="AY1065" s="252" t="s">
        <v>230</v>
      </c>
    </row>
    <row r="1066" s="13" customFormat="1">
      <c r="A1066" s="13"/>
      <c r="B1066" s="241"/>
      <c r="C1066" s="242"/>
      <c r="D1066" s="243" t="s">
        <v>239</v>
      </c>
      <c r="E1066" s="244" t="s">
        <v>1</v>
      </c>
      <c r="F1066" s="245" t="s">
        <v>1970</v>
      </c>
      <c r="G1066" s="242"/>
      <c r="H1066" s="246">
        <v>0.85999999999999999</v>
      </c>
      <c r="I1066" s="247"/>
      <c r="J1066" s="242"/>
      <c r="K1066" s="242"/>
      <c r="L1066" s="248"/>
      <c r="M1066" s="249"/>
      <c r="N1066" s="250"/>
      <c r="O1066" s="250"/>
      <c r="P1066" s="250"/>
      <c r="Q1066" s="250"/>
      <c r="R1066" s="250"/>
      <c r="S1066" s="250"/>
      <c r="T1066" s="251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52" t="s">
        <v>239</v>
      </c>
      <c r="AU1066" s="252" t="s">
        <v>85</v>
      </c>
      <c r="AV1066" s="13" t="s">
        <v>85</v>
      </c>
      <c r="AW1066" s="13" t="s">
        <v>32</v>
      </c>
      <c r="AX1066" s="13" t="s">
        <v>76</v>
      </c>
      <c r="AY1066" s="252" t="s">
        <v>230</v>
      </c>
    </row>
    <row r="1067" s="13" customFormat="1">
      <c r="A1067" s="13"/>
      <c r="B1067" s="241"/>
      <c r="C1067" s="242"/>
      <c r="D1067" s="243" t="s">
        <v>239</v>
      </c>
      <c r="E1067" s="244" t="s">
        <v>1</v>
      </c>
      <c r="F1067" s="245" t="s">
        <v>1971</v>
      </c>
      <c r="G1067" s="242"/>
      <c r="H1067" s="246">
        <v>0.69999999999999996</v>
      </c>
      <c r="I1067" s="247"/>
      <c r="J1067" s="242"/>
      <c r="K1067" s="242"/>
      <c r="L1067" s="248"/>
      <c r="M1067" s="249"/>
      <c r="N1067" s="250"/>
      <c r="O1067" s="250"/>
      <c r="P1067" s="250"/>
      <c r="Q1067" s="250"/>
      <c r="R1067" s="250"/>
      <c r="S1067" s="250"/>
      <c r="T1067" s="251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2" t="s">
        <v>239</v>
      </c>
      <c r="AU1067" s="252" t="s">
        <v>85</v>
      </c>
      <c r="AV1067" s="13" t="s">
        <v>85</v>
      </c>
      <c r="AW1067" s="13" t="s">
        <v>32</v>
      </c>
      <c r="AX1067" s="13" t="s">
        <v>76</v>
      </c>
      <c r="AY1067" s="252" t="s">
        <v>230</v>
      </c>
    </row>
    <row r="1068" s="13" customFormat="1">
      <c r="A1068" s="13"/>
      <c r="B1068" s="241"/>
      <c r="C1068" s="242"/>
      <c r="D1068" s="243" t="s">
        <v>239</v>
      </c>
      <c r="E1068" s="244" t="s">
        <v>1</v>
      </c>
      <c r="F1068" s="245" t="s">
        <v>1972</v>
      </c>
      <c r="G1068" s="242"/>
      <c r="H1068" s="246">
        <v>45</v>
      </c>
      <c r="I1068" s="247"/>
      <c r="J1068" s="242"/>
      <c r="K1068" s="242"/>
      <c r="L1068" s="248"/>
      <c r="M1068" s="249"/>
      <c r="N1068" s="250"/>
      <c r="O1068" s="250"/>
      <c r="P1068" s="250"/>
      <c r="Q1068" s="250"/>
      <c r="R1068" s="250"/>
      <c r="S1068" s="250"/>
      <c r="T1068" s="251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2" t="s">
        <v>239</v>
      </c>
      <c r="AU1068" s="252" t="s">
        <v>85</v>
      </c>
      <c r="AV1068" s="13" t="s">
        <v>85</v>
      </c>
      <c r="AW1068" s="13" t="s">
        <v>32</v>
      </c>
      <c r="AX1068" s="13" t="s">
        <v>76</v>
      </c>
      <c r="AY1068" s="252" t="s">
        <v>230</v>
      </c>
    </row>
    <row r="1069" s="13" customFormat="1">
      <c r="A1069" s="13"/>
      <c r="B1069" s="241"/>
      <c r="C1069" s="242"/>
      <c r="D1069" s="243" t="s">
        <v>239</v>
      </c>
      <c r="E1069" s="244" t="s">
        <v>1</v>
      </c>
      <c r="F1069" s="245" t="s">
        <v>1973</v>
      </c>
      <c r="G1069" s="242"/>
      <c r="H1069" s="246">
        <v>2.25</v>
      </c>
      <c r="I1069" s="247"/>
      <c r="J1069" s="242"/>
      <c r="K1069" s="242"/>
      <c r="L1069" s="248"/>
      <c r="M1069" s="249"/>
      <c r="N1069" s="250"/>
      <c r="O1069" s="250"/>
      <c r="P1069" s="250"/>
      <c r="Q1069" s="250"/>
      <c r="R1069" s="250"/>
      <c r="S1069" s="250"/>
      <c r="T1069" s="251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52" t="s">
        <v>239</v>
      </c>
      <c r="AU1069" s="252" t="s">
        <v>85</v>
      </c>
      <c r="AV1069" s="13" t="s">
        <v>85</v>
      </c>
      <c r="AW1069" s="13" t="s">
        <v>32</v>
      </c>
      <c r="AX1069" s="13" t="s">
        <v>76</v>
      </c>
      <c r="AY1069" s="252" t="s">
        <v>230</v>
      </c>
    </row>
    <row r="1070" s="13" customFormat="1">
      <c r="A1070" s="13"/>
      <c r="B1070" s="241"/>
      <c r="C1070" s="242"/>
      <c r="D1070" s="243" t="s">
        <v>239</v>
      </c>
      <c r="E1070" s="244" t="s">
        <v>1</v>
      </c>
      <c r="F1070" s="245" t="s">
        <v>1974</v>
      </c>
      <c r="G1070" s="242"/>
      <c r="H1070" s="246">
        <v>1.77</v>
      </c>
      <c r="I1070" s="247"/>
      <c r="J1070" s="242"/>
      <c r="K1070" s="242"/>
      <c r="L1070" s="248"/>
      <c r="M1070" s="249"/>
      <c r="N1070" s="250"/>
      <c r="O1070" s="250"/>
      <c r="P1070" s="250"/>
      <c r="Q1070" s="250"/>
      <c r="R1070" s="250"/>
      <c r="S1070" s="250"/>
      <c r="T1070" s="251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52" t="s">
        <v>239</v>
      </c>
      <c r="AU1070" s="252" t="s">
        <v>85</v>
      </c>
      <c r="AV1070" s="13" t="s">
        <v>85</v>
      </c>
      <c r="AW1070" s="13" t="s">
        <v>32</v>
      </c>
      <c r="AX1070" s="13" t="s">
        <v>76</v>
      </c>
      <c r="AY1070" s="252" t="s">
        <v>230</v>
      </c>
    </row>
    <row r="1071" s="13" customFormat="1">
      <c r="A1071" s="13"/>
      <c r="B1071" s="241"/>
      <c r="C1071" s="242"/>
      <c r="D1071" s="243" t="s">
        <v>239</v>
      </c>
      <c r="E1071" s="244" t="s">
        <v>1</v>
      </c>
      <c r="F1071" s="245" t="s">
        <v>1975</v>
      </c>
      <c r="G1071" s="242"/>
      <c r="H1071" s="246">
        <v>4.5</v>
      </c>
      <c r="I1071" s="247"/>
      <c r="J1071" s="242"/>
      <c r="K1071" s="242"/>
      <c r="L1071" s="248"/>
      <c r="M1071" s="249"/>
      <c r="N1071" s="250"/>
      <c r="O1071" s="250"/>
      <c r="P1071" s="250"/>
      <c r="Q1071" s="250"/>
      <c r="R1071" s="250"/>
      <c r="S1071" s="250"/>
      <c r="T1071" s="251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52" t="s">
        <v>239</v>
      </c>
      <c r="AU1071" s="252" t="s">
        <v>85</v>
      </c>
      <c r="AV1071" s="13" t="s">
        <v>85</v>
      </c>
      <c r="AW1071" s="13" t="s">
        <v>32</v>
      </c>
      <c r="AX1071" s="13" t="s">
        <v>76</v>
      </c>
      <c r="AY1071" s="252" t="s">
        <v>230</v>
      </c>
    </row>
    <row r="1072" s="13" customFormat="1">
      <c r="A1072" s="13"/>
      <c r="B1072" s="241"/>
      <c r="C1072" s="242"/>
      <c r="D1072" s="243" t="s">
        <v>239</v>
      </c>
      <c r="E1072" s="244" t="s">
        <v>1</v>
      </c>
      <c r="F1072" s="245" t="s">
        <v>1976</v>
      </c>
      <c r="G1072" s="242"/>
      <c r="H1072" s="246">
        <v>1.6499999999999999</v>
      </c>
      <c r="I1072" s="247"/>
      <c r="J1072" s="242"/>
      <c r="K1072" s="242"/>
      <c r="L1072" s="248"/>
      <c r="M1072" s="249"/>
      <c r="N1072" s="250"/>
      <c r="O1072" s="250"/>
      <c r="P1072" s="250"/>
      <c r="Q1072" s="250"/>
      <c r="R1072" s="250"/>
      <c r="S1072" s="250"/>
      <c r="T1072" s="251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52" t="s">
        <v>239</v>
      </c>
      <c r="AU1072" s="252" t="s">
        <v>85</v>
      </c>
      <c r="AV1072" s="13" t="s">
        <v>85</v>
      </c>
      <c r="AW1072" s="13" t="s">
        <v>32</v>
      </c>
      <c r="AX1072" s="13" t="s">
        <v>76</v>
      </c>
      <c r="AY1072" s="252" t="s">
        <v>230</v>
      </c>
    </row>
    <row r="1073" s="13" customFormat="1">
      <c r="A1073" s="13"/>
      <c r="B1073" s="241"/>
      <c r="C1073" s="242"/>
      <c r="D1073" s="243" t="s">
        <v>239</v>
      </c>
      <c r="E1073" s="244" t="s">
        <v>1</v>
      </c>
      <c r="F1073" s="245" t="s">
        <v>1977</v>
      </c>
      <c r="G1073" s="242"/>
      <c r="H1073" s="246">
        <v>2.6400000000000001</v>
      </c>
      <c r="I1073" s="247"/>
      <c r="J1073" s="242"/>
      <c r="K1073" s="242"/>
      <c r="L1073" s="248"/>
      <c r="M1073" s="249"/>
      <c r="N1073" s="250"/>
      <c r="O1073" s="250"/>
      <c r="P1073" s="250"/>
      <c r="Q1073" s="250"/>
      <c r="R1073" s="250"/>
      <c r="S1073" s="250"/>
      <c r="T1073" s="251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52" t="s">
        <v>239</v>
      </c>
      <c r="AU1073" s="252" t="s">
        <v>85</v>
      </c>
      <c r="AV1073" s="13" t="s">
        <v>85</v>
      </c>
      <c r="AW1073" s="13" t="s">
        <v>32</v>
      </c>
      <c r="AX1073" s="13" t="s">
        <v>76</v>
      </c>
      <c r="AY1073" s="252" t="s">
        <v>230</v>
      </c>
    </row>
    <row r="1074" s="13" customFormat="1">
      <c r="A1074" s="13"/>
      <c r="B1074" s="241"/>
      <c r="C1074" s="242"/>
      <c r="D1074" s="243" t="s">
        <v>239</v>
      </c>
      <c r="E1074" s="244" t="s">
        <v>1</v>
      </c>
      <c r="F1074" s="245" t="s">
        <v>1978</v>
      </c>
      <c r="G1074" s="242"/>
      <c r="H1074" s="246">
        <v>2.7400000000000002</v>
      </c>
      <c r="I1074" s="247"/>
      <c r="J1074" s="242"/>
      <c r="K1074" s="242"/>
      <c r="L1074" s="248"/>
      <c r="M1074" s="249"/>
      <c r="N1074" s="250"/>
      <c r="O1074" s="250"/>
      <c r="P1074" s="250"/>
      <c r="Q1074" s="250"/>
      <c r="R1074" s="250"/>
      <c r="S1074" s="250"/>
      <c r="T1074" s="251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52" t="s">
        <v>239</v>
      </c>
      <c r="AU1074" s="252" t="s">
        <v>85</v>
      </c>
      <c r="AV1074" s="13" t="s">
        <v>85</v>
      </c>
      <c r="AW1074" s="13" t="s">
        <v>32</v>
      </c>
      <c r="AX1074" s="13" t="s">
        <v>76</v>
      </c>
      <c r="AY1074" s="252" t="s">
        <v>230</v>
      </c>
    </row>
    <row r="1075" s="13" customFormat="1">
      <c r="A1075" s="13"/>
      <c r="B1075" s="241"/>
      <c r="C1075" s="242"/>
      <c r="D1075" s="243" t="s">
        <v>239</v>
      </c>
      <c r="E1075" s="244" t="s">
        <v>1</v>
      </c>
      <c r="F1075" s="245" t="s">
        <v>1979</v>
      </c>
      <c r="G1075" s="242"/>
      <c r="H1075" s="246">
        <v>2.6099999999999999</v>
      </c>
      <c r="I1075" s="247"/>
      <c r="J1075" s="242"/>
      <c r="K1075" s="242"/>
      <c r="L1075" s="248"/>
      <c r="M1075" s="249"/>
      <c r="N1075" s="250"/>
      <c r="O1075" s="250"/>
      <c r="P1075" s="250"/>
      <c r="Q1075" s="250"/>
      <c r="R1075" s="250"/>
      <c r="S1075" s="250"/>
      <c r="T1075" s="251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52" t="s">
        <v>239</v>
      </c>
      <c r="AU1075" s="252" t="s">
        <v>85</v>
      </c>
      <c r="AV1075" s="13" t="s">
        <v>85</v>
      </c>
      <c r="AW1075" s="13" t="s">
        <v>32</v>
      </c>
      <c r="AX1075" s="13" t="s">
        <v>76</v>
      </c>
      <c r="AY1075" s="252" t="s">
        <v>230</v>
      </c>
    </row>
    <row r="1076" s="13" customFormat="1">
      <c r="A1076" s="13"/>
      <c r="B1076" s="241"/>
      <c r="C1076" s="242"/>
      <c r="D1076" s="243" t="s">
        <v>239</v>
      </c>
      <c r="E1076" s="244" t="s">
        <v>1</v>
      </c>
      <c r="F1076" s="245" t="s">
        <v>1980</v>
      </c>
      <c r="G1076" s="242"/>
      <c r="H1076" s="246">
        <v>3</v>
      </c>
      <c r="I1076" s="247"/>
      <c r="J1076" s="242"/>
      <c r="K1076" s="242"/>
      <c r="L1076" s="248"/>
      <c r="M1076" s="249"/>
      <c r="N1076" s="250"/>
      <c r="O1076" s="250"/>
      <c r="P1076" s="250"/>
      <c r="Q1076" s="250"/>
      <c r="R1076" s="250"/>
      <c r="S1076" s="250"/>
      <c r="T1076" s="251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52" t="s">
        <v>239</v>
      </c>
      <c r="AU1076" s="252" t="s">
        <v>85</v>
      </c>
      <c r="AV1076" s="13" t="s">
        <v>85</v>
      </c>
      <c r="AW1076" s="13" t="s">
        <v>32</v>
      </c>
      <c r="AX1076" s="13" t="s">
        <v>76</v>
      </c>
      <c r="AY1076" s="252" t="s">
        <v>230</v>
      </c>
    </row>
    <row r="1077" s="14" customFormat="1">
      <c r="A1077" s="14"/>
      <c r="B1077" s="253"/>
      <c r="C1077" s="254"/>
      <c r="D1077" s="243" t="s">
        <v>239</v>
      </c>
      <c r="E1077" s="255" t="s">
        <v>1</v>
      </c>
      <c r="F1077" s="256" t="s">
        <v>242</v>
      </c>
      <c r="G1077" s="254"/>
      <c r="H1077" s="257">
        <v>83.959999999999994</v>
      </c>
      <c r="I1077" s="258"/>
      <c r="J1077" s="254"/>
      <c r="K1077" s="254"/>
      <c r="L1077" s="259"/>
      <c r="M1077" s="260"/>
      <c r="N1077" s="261"/>
      <c r="O1077" s="261"/>
      <c r="P1077" s="261"/>
      <c r="Q1077" s="261"/>
      <c r="R1077" s="261"/>
      <c r="S1077" s="261"/>
      <c r="T1077" s="262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63" t="s">
        <v>239</v>
      </c>
      <c r="AU1077" s="263" t="s">
        <v>85</v>
      </c>
      <c r="AV1077" s="14" t="s">
        <v>237</v>
      </c>
      <c r="AW1077" s="14" t="s">
        <v>32</v>
      </c>
      <c r="AX1077" s="14" t="s">
        <v>83</v>
      </c>
      <c r="AY1077" s="263" t="s">
        <v>230</v>
      </c>
    </row>
    <row r="1078" s="2" customFormat="1" ht="37.8" customHeight="1">
      <c r="A1078" s="39"/>
      <c r="B1078" s="40"/>
      <c r="C1078" s="228" t="s">
        <v>1981</v>
      </c>
      <c r="D1078" s="228" t="s">
        <v>232</v>
      </c>
      <c r="E1078" s="229" t="s">
        <v>1982</v>
      </c>
      <c r="F1078" s="230" t="s">
        <v>1983</v>
      </c>
      <c r="G1078" s="231" t="s">
        <v>370</v>
      </c>
      <c r="H1078" s="232">
        <v>2</v>
      </c>
      <c r="I1078" s="233"/>
      <c r="J1078" s="234">
        <f>ROUND(I1078*H1078,2)</f>
        <v>0</v>
      </c>
      <c r="K1078" s="230" t="s">
        <v>1</v>
      </c>
      <c r="L1078" s="45"/>
      <c r="M1078" s="235" t="s">
        <v>1</v>
      </c>
      <c r="N1078" s="236" t="s">
        <v>41</v>
      </c>
      <c r="O1078" s="92"/>
      <c r="P1078" s="237">
        <f>O1078*H1078</f>
        <v>0</v>
      </c>
      <c r="Q1078" s="237">
        <v>0</v>
      </c>
      <c r="R1078" s="237">
        <f>Q1078*H1078</f>
        <v>0</v>
      </c>
      <c r="S1078" s="237">
        <v>0</v>
      </c>
      <c r="T1078" s="238">
        <f>S1078*H1078</f>
        <v>0</v>
      </c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R1078" s="239" t="s">
        <v>318</v>
      </c>
      <c r="AT1078" s="239" t="s">
        <v>232</v>
      </c>
      <c r="AU1078" s="239" t="s">
        <v>85</v>
      </c>
      <c r="AY1078" s="18" t="s">
        <v>230</v>
      </c>
      <c r="BE1078" s="240">
        <f>IF(N1078="základní",J1078,0)</f>
        <v>0</v>
      </c>
      <c r="BF1078" s="240">
        <f>IF(N1078="snížená",J1078,0)</f>
        <v>0</v>
      </c>
      <c r="BG1078" s="240">
        <f>IF(N1078="zákl. přenesená",J1078,0)</f>
        <v>0</v>
      </c>
      <c r="BH1078" s="240">
        <f>IF(N1078="sníž. přenesená",J1078,0)</f>
        <v>0</v>
      </c>
      <c r="BI1078" s="240">
        <f>IF(N1078="nulová",J1078,0)</f>
        <v>0</v>
      </c>
      <c r="BJ1078" s="18" t="s">
        <v>83</v>
      </c>
      <c r="BK1078" s="240">
        <f>ROUND(I1078*H1078,2)</f>
        <v>0</v>
      </c>
      <c r="BL1078" s="18" t="s">
        <v>318</v>
      </c>
      <c r="BM1078" s="239" t="s">
        <v>1984</v>
      </c>
    </row>
    <row r="1079" s="2" customFormat="1" ht="37.8" customHeight="1">
      <c r="A1079" s="39"/>
      <c r="B1079" s="40"/>
      <c r="C1079" s="228" t="s">
        <v>1985</v>
      </c>
      <c r="D1079" s="228" t="s">
        <v>232</v>
      </c>
      <c r="E1079" s="229" t="s">
        <v>1986</v>
      </c>
      <c r="F1079" s="230" t="s">
        <v>1987</v>
      </c>
      <c r="G1079" s="231" t="s">
        <v>370</v>
      </c>
      <c r="H1079" s="232">
        <v>1</v>
      </c>
      <c r="I1079" s="233"/>
      <c r="J1079" s="234">
        <f>ROUND(I1079*H1079,2)</f>
        <v>0</v>
      </c>
      <c r="K1079" s="230" t="s">
        <v>1</v>
      </c>
      <c r="L1079" s="45"/>
      <c r="M1079" s="235" t="s">
        <v>1</v>
      </c>
      <c r="N1079" s="236" t="s">
        <v>41</v>
      </c>
      <c r="O1079" s="92"/>
      <c r="P1079" s="237">
        <f>O1079*H1079</f>
        <v>0</v>
      </c>
      <c r="Q1079" s="237">
        <v>0</v>
      </c>
      <c r="R1079" s="237">
        <f>Q1079*H1079</f>
        <v>0</v>
      </c>
      <c r="S1079" s="237">
        <v>0</v>
      </c>
      <c r="T1079" s="238">
        <f>S1079*H1079</f>
        <v>0</v>
      </c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R1079" s="239" t="s">
        <v>318</v>
      </c>
      <c r="AT1079" s="239" t="s">
        <v>232</v>
      </c>
      <c r="AU1079" s="239" t="s">
        <v>85</v>
      </c>
      <c r="AY1079" s="18" t="s">
        <v>230</v>
      </c>
      <c r="BE1079" s="240">
        <f>IF(N1079="základní",J1079,0)</f>
        <v>0</v>
      </c>
      <c r="BF1079" s="240">
        <f>IF(N1079="snížená",J1079,0)</f>
        <v>0</v>
      </c>
      <c r="BG1079" s="240">
        <f>IF(N1079="zákl. přenesená",J1079,0)</f>
        <v>0</v>
      </c>
      <c r="BH1079" s="240">
        <f>IF(N1079="sníž. přenesená",J1079,0)</f>
        <v>0</v>
      </c>
      <c r="BI1079" s="240">
        <f>IF(N1079="nulová",J1079,0)</f>
        <v>0</v>
      </c>
      <c r="BJ1079" s="18" t="s">
        <v>83</v>
      </c>
      <c r="BK1079" s="240">
        <f>ROUND(I1079*H1079,2)</f>
        <v>0</v>
      </c>
      <c r="BL1079" s="18" t="s">
        <v>318</v>
      </c>
      <c r="BM1079" s="239" t="s">
        <v>1988</v>
      </c>
    </row>
    <row r="1080" s="2" customFormat="1" ht="37.8" customHeight="1">
      <c r="A1080" s="39"/>
      <c r="B1080" s="40"/>
      <c r="C1080" s="228" t="s">
        <v>1989</v>
      </c>
      <c r="D1080" s="228" t="s">
        <v>232</v>
      </c>
      <c r="E1080" s="229" t="s">
        <v>1990</v>
      </c>
      <c r="F1080" s="230" t="s">
        <v>1991</v>
      </c>
      <c r="G1080" s="231" t="s">
        <v>370</v>
      </c>
      <c r="H1080" s="232">
        <v>1</v>
      </c>
      <c r="I1080" s="233"/>
      <c r="J1080" s="234">
        <f>ROUND(I1080*H1080,2)</f>
        <v>0</v>
      </c>
      <c r="K1080" s="230" t="s">
        <v>1</v>
      </c>
      <c r="L1080" s="45"/>
      <c r="M1080" s="235" t="s">
        <v>1</v>
      </c>
      <c r="N1080" s="236" t="s">
        <v>41</v>
      </c>
      <c r="O1080" s="92"/>
      <c r="P1080" s="237">
        <f>O1080*H1080</f>
        <v>0</v>
      </c>
      <c r="Q1080" s="237">
        <v>0</v>
      </c>
      <c r="R1080" s="237">
        <f>Q1080*H1080</f>
        <v>0</v>
      </c>
      <c r="S1080" s="237">
        <v>0</v>
      </c>
      <c r="T1080" s="238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39" t="s">
        <v>318</v>
      </c>
      <c r="AT1080" s="239" t="s">
        <v>232</v>
      </c>
      <c r="AU1080" s="239" t="s">
        <v>85</v>
      </c>
      <c r="AY1080" s="18" t="s">
        <v>230</v>
      </c>
      <c r="BE1080" s="240">
        <f>IF(N1080="základní",J1080,0)</f>
        <v>0</v>
      </c>
      <c r="BF1080" s="240">
        <f>IF(N1080="snížená",J1080,0)</f>
        <v>0</v>
      </c>
      <c r="BG1080" s="240">
        <f>IF(N1080="zákl. přenesená",J1080,0)</f>
        <v>0</v>
      </c>
      <c r="BH1080" s="240">
        <f>IF(N1080="sníž. přenesená",J1080,0)</f>
        <v>0</v>
      </c>
      <c r="BI1080" s="240">
        <f>IF(N1080="nulová",J1080,0)</f>
        <v>0</v>
      </c>
      <c r="BJ1080" s="18" t="s">
        <v>83</v>
      </c>
      <c r="BK1080" s="240">
        <f>ROUND(I1080*H1080,2)</f>
        <v>0</v>
      </c>
      <c r="BL1080" s="18" t="s">
        <v>318</v>
      </c>
      <c r="BM1080" s="239" t="s">
        <v>1992</v>
      </c>
    </row>
    <row r="1081" s="2" customFormat="1" ht="37.8" customHeight="1">
      <c r="A1081" s="39"/>
      <c r="B1081" s="40"/>
      <c r="C1081" s="228" t="s">
        <v>1993</v>
      </c>
      <c r="D1081" s="228" t="s">
        <v>232</v>
      </c>
      <c r="E1081" s="229" t="s">
        <v>1994</v>
      </c>
      <c r="F1081" s="230" t="s">
        <v>1995</v>
      </c>
      <c r="G1081" s="231" t="s">
        <v>370</v>
      </c>
      <c r="H1081" s="232">
        <v>1</v>
      </c>
      <c r="I1081" s="233"/>
      <c r="J1081" s="234">
        <f>ROUND(I1081*H1081,2)</f>
        <v>0</v>
      </c>
      <c r="K1081" s="230" t="s">
        <v>1</v>
      </c>
      <c r="L1081" s="45"/>
      <c r="M1081" s="235" t="s">
        <v>1</v>
      </c>
      <c r="N1081" s="236" t="s">
        <v>41</v>
      </c>
      <c r="O1081" s="92"/>
      <c r="P1081" s="237">
        <f>O1081*H1081</f>
        <v>0</v>
      </c>
      <c r="Q1081" s="237">
        <v>0</v>
      </c>
      <c r="R1081" s="237">
        <f>Q1081*H1081</f>
        <v>0</v>
      </c>
      <c r="S1081" s="237">
        <v>0</v>
      </c>
      <c r="T1081" s="238">
        <f>S1081*H1081</f>
        <v>0</v>
      </c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R1081" s="239" t="s">
        <v>318</v>
      </c>
      <c r="AT1081" s="239" t="s">
        <v>232</v>
      </c>
      <c r="AU1081" s="239" t="s">
        <v>85</v>
      </c>
      <c r="AY1081" s="18" t="s">
        <v>230</v>
      </c>
      <c r="BE1081" s="240">
        <f>IF(N1081="základní",J1081,0)</f>
        <v>0</v>
      </c>
      <c r="BF1081" s="240">
        <f>IF(N1081="snížená",J1081,0)</f>
        <v>0</v>
      </c>
      <c r="BG1081" s="240">
        <f>IF(N1081="zákl. přenesená",J1081,0)</f>
        <v>0</v>
      </c>
      <c r="BH1081" s="240">
        <f>IF(N1081="sníž. přenesená",J1081,0)</f>
        <v>0</v>
      </c>
      <c r="BI1081" s="240">
        <f>IF(N1081="nulová",J1081,0)</f>
        <v>0</v>
      </c>
      <c r="BJ1081" s="18" t="s">
        <v>83</v>
      </c>
      <c r="BK1081" s="240">
        <f>ROUND(I1081*H1081,2)</f>
        <v>0</v>
      </c>
      <c r="BL1081" s="18" t="s">
        <v>318</v>
      </c>
      <c r="BM1081" s="239" t="s">
        <v>1996</v>
      </c>
    </row>
    <row r="1082" s="2" customFormat="1" ht="37.8" customHeight="1">
      <c r="A1082" s="39"/>
      <c r="B1082" s="40"/>
      <c r="C1082" s="228" t="s">
        <v>1997</v>
      </c>
      <c r="D1082" s="228" t="s">
        <v>232</v>
      </c>
      <c r="E1082" s="229" t="s">
        <v>1998</v>
      </c>
      <c r="F1082" s="230" t="s">
        <v>1999</v>
      </c>
      <c r="G1082" s="231" t="s">
        <v>370</v>
      </c>
      <c r="H1082" s="232">
        <v>1</v>
      </c>
      <c r="I1082" s="233"/>
      <c r="J1082" s="234">
        <f>ROUND(I1082*H1082,2)</f>
        <v>0</v>
      </c>
      <c r="K1082" s="230" t="s">
        <v>1</v>
      </c>
      <c r="L1082" s="45"/>
      <c r="M1082" s="235" t="s">
        <v>1</v>
      </c>
      <c r="N1082" s="236" t="s">
        <v>41</v>
      </c>
      <c r="O1082" s="92"/>
      <c r="P1082" s="237">
        <f>O1082*H1082</f>
        <v>0</v>
      </c>
      <c r="Q1082" s="237">
        <v>0</v>
      </c>
      <c r="R1082" s="237">
        <f>Q1082*H1082</f>
        <v>0</v>
      </c>
      <c r="S1082" s="237">
        <v>0</v>
      </c>
      <c r="T1082" s="238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239" t="s">
        <v>318</v>
      </c>
      <c r="AT1082" s="239" t="s">
        <v>232</v>
      </c>
      <c r="AU1082" s="239" t="s">
        <v>85</v>
      </c>
      <c r="AY1082" s="18" t="s">
        <v>230</v>
      </c>
      <c r="BE1082" s="240">
        <f>IF(N1082="základní",J1082,0)</f>
        <v>0</v>
      </c>
      <c r="BF1082" s="240">
        <f>IF(N1082="snížená",J1082,0)</f>
        <v>0</v>
      </c>
      <c r="BG1082" s="240">
        <f>IF(N1082="zákl. přenesená",J1082,0)</f>
        <v>0</v>
      </c>
      <c r="BH1082" s="240">
        <f>IF(N1082="sníž. přenesená",J1082,0)</f>
        <v>0</v>
      </c>
      <c r="BI1082" s="240">
        <f>IF(N1082="nulová",J1082,0)</f>
        <v>0</v>
      </c>
      <c r="BJ1082" s="18" t="s">
        <v>83</v>
      </c>
      <c r="BK1082" s="240">
        <f>ROUND(I1082*H1082,2)</f>
        <v>0</v>
      </c>
      <c r="BL1082" s="18" t="s">
        <v>318</v>
      </c>
      <c r="BM1082" s="239" t="s">
        <v>2000</v>
      </c>
    </row>
    <row r="1083" s="2" customFormat="1" ht="24.15" customHeight="1">
      <c r="A1083" s="39"/>
      <c r="B1083" s="40"/>
      <c r="C1083" s="228" t="s">
        <v>2001</v>
      </c>
      <c r="D1083" s="228" t="s">
        <v>232</v>
      </c>
      <c r="E1083" s="229" t="s">
        <v>2002</v>
      </c>
      <c r="F1083" s="230" t="s">
        <v>2003</v>
      </c>
      <c r="G1083" s="231" t="s">
        <v>1503</v>
      </c>
      <c r="H1083" s="295"/>
      <c r="I1083" s="233"/>
      <c r="J1083" s="234">
        <f>ROUND(I1083*H1083,2)</f>
        <v>0</v>
      </c>
      <c r="K1083" s="230" t="s">
        <v>236</v>
      </c>
      <c r="L1083" s="45"/>
      <c r="M1083" s="235" t="s">
        <v>1</v>
      </c>
      <c r="N1083" s="236" t="s">
        <v>41</v>
      </c>
      <c r="O1083" s="92"/>
      <c r="P1083" s="237">
        <f>O1083*H1083</f>
        <v>0</v>
      </c>
      <c r="Q1083" s="237">
        <v>0</v>
      </c>
      <c r="R1083" s="237">
        <f>Q1083*H1083</f>
        <v>0</v>
      </c>
      <c r="S1083" s="237">
        <v>0</v>
      </c>
      <c r="T1083" s="238">
        <f>S1083*H1083</f>
        <v>0</v>
      </c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R1083" s="239" t="s">
        <v>318</v>
      </c>
      <c r="AT1083" s="239" t="s">
        <v>232</v>
      </c>
      <c r="AU1083" s="239" t="s">
        <v>85</v>
      </c>
      <c r="AY1083" s="18" t="s">
        <v>230</v>
      </c>
      <c r="BE1083" s="240">
        <f>IF(N1083="základní",J1083,0)</f>
        <v>0</v>
      </c>
      <c r="BF1083" s="240">
        <f>IF(N1083="snížená",J1083,0)</f>
        <v>0</v>
      </c>
      <c r="BG1083" s="240">
        <f>IF(N1083="zákl. přenesená",J1083,0)</f>
        <v>0</v>
      </c>
      <c r="BH1083" s="240">
        <f>IF(N1083="sníž. přenesená",J1083,0)</f>
        <v>0</v>
      </c>
      <c r="BI1083" s="240">
        <f>IF(N1083="nulová",J1083,0)</f>
        <v>0</v>
      </c>
      <c r="BJ1083" s="18" t="s">
        <v>83</v>
      </c>
      <c r="BK1083" s="240">
        <f>ROUND(I1083*H1083,2)</f>
        <v>0</v>
      </c>
      <c r="BL1083" s="18" t="s">
        <v>318</v>
      </c>
      <c r="BM1083" s="239" t="s">
        <v>2004</v>
      </c>
    </row>
    <row r="1084" s="12" customFormat="1" ht="22.8" customHeight="1">
      <c r="A1084" s="12"/>
      <c r="B1084" s="212"/>
      <c r="C1084" s="213"/>
      <c r="D1084" s="214" t="s">
        <v>75</v>
      </c>
      <c r="E1084" s="226" t="s">
        <v>2005</v>
      </c>
      <c r="F1084" s="226" t="s">
        <v>2006</v>
      </c>
      <c r="G1084" s="213"/>
      <c r="H1084" s="213"/>
      <c r="I1084" s="216"/>
      <c r="J1084" s="227">
        <f>BK1084</f>
        <v>0</v>
      </c>
      <c r="K1084" s="213"/>
      <c r="L1084" s="218"/>
      <c r="M1084" s="219"/>
      <c r="N1084" s="220"/>
      <c r="O1084" s="220"/>
      <c r="P1084" s="221">
        <f>SUM(P1085:P1109)</f>
        <v>0</v>
      </c>
      <c r="Q1084" s="220"/>
      <c r="R1084" s="221">
        <f>SUM(R1085:R1109)</f>
        <v>0.056778840000000004</v>
      </c>
      <c r="S1084" s="220"/>
      <c r="T1084" s="222">
        <f>SUM(T1085:T1109)</f>
        <v>0</v>
      </c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R1084" s="223" t="s">
        <v>85</v>
      </c>
      <c r="AT1084" s="224" t="s">
        <v>75</v>
      </c>
      <c r="AU1084" s="224" t="s">
        <v>83</v>
      </c>
      <c r="AY1084" s="223" t="s">
        <v>230</v>
      </c>
      <c r="BK1084" s="225">
        <f>SUM(BK1085:BK1109)</f>
        <v>0</v>
      </c>
    </row>
    <row r="1085" s="2" customFormat="1" ht="37.8" customHeight="1">
      <c r="A1085" s="39"/>
      <c r="B1085" s="40"/>
      <c r="C1085" s="228" t="s">
        <v>2007</v>
      </c>
      <c r="D1085" s="228" t="s">
        <v>232</v>
      </c>
      <c r="E1085" s="229" t="s">
        <v>2008</v>
      </c>
      <c r="F1085" s="230" t="s">
        <v>2009</v>
      </c>
      <c r="G1085" s="231" t="s">
        <v>370</v>
      </c>
      <c r="H1085" s="232">
        <v>6</v>
      </c>
      <c r="I1085" s="233"/>
      <c r="J1085" s="234">
        <f>ROUND(I1085*H1085,2)</f>
        <v>0</v>
      </c>
      <c r="K1085" s="230" t="s">
        <v>1</v>
      </c>
      <c r="L1085" s="45"/>
      <c r="M1085" s="235" t="s">
        <v>1</v>
      </c>
      <c r="N1085" s="236" t="s">
        <v>41</v>
      </c>
      <c r="O1085" s="92"/>
      <c r="P1085" s="237">
        <f>O1085*H1085</f>
        <v>0</v>
      </c>
      <c r="Q1085" s="237">
        <v>0</v>
      </c>
      <c r="R1085" s="237">
        <f>Q1085*H1085</f>
        <v>0</v>
      </c>
      <c r="S1085" s="237">
        <v>0</v>
      </c>
      <c r="T1085" s="238">
        <f>S1085*H1085</f>
        <v>0</v>
      </c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R1085" s="239" t="s">
        <v>318</v>
      </c>
      <c r="AT1085" s="239" t="s">
        <v>232</v>
      </c>
      <c r="AU1085" s="239" t="s">
        <v>85</v>
      </c>
      <c r="AY1085" s="18" t="s">
        <v>230</v>
      </c>
      <c r="BE1085" s="240">
        <f>IF(N1085="základní",J1085,0)</f>
        <v>0</v>
      </c>
      <c r="BF1085" s="240">
        <f>IF(N1085="snížená",J1085,0)</f>
        <v>0</v>
      </c>
      <c r="BG1085" s="240">
        <f>IF(N1085="zákl. přenesená",J1085,0)</f>
        <v>0</v>
      </c>
      <c r="BH1085" s="240">
        <f>IF(N1085="sníž. přenesená",J1085,0)</f>
        <v>0</v>
      </c>
      <c r="BI1085" s="240">
        <f>IF(N1085="nulová",J1085,0)</f>
        <v>0</v>
      </c>
      <c r="BJ1085" s="18" t="s">
        <v>83</v>
      </c>
      <c r="BK1085" s="240">
        <f>ROUND(I1085*H1085,2)</f>
        <v>0</v>
      </c>
      <c r="BL1085" s="18" t="s">
        <v>318</v>
      </c>
      <c r="BM1085" s="239" t="s">
        <v>2010</v>
      </c>
    </row>
    <row r="1086" s="2" customFormat="1" ht="24.15" customHeight="1">
      <c r="A1086" s="39"/>
      <c r="B1086" s="40"/>
      <c r="C1086" s="228" t="s">
        <v>2011</v>
      </c>
      <c r="D1086" s="228" t="s">
        <v>232</v>
      </c>
      <c r="E1086" s="229" t="s">
        <v>2012</v>
      </c>
      <c r="F1086" s="230" t="s">
        <v>2013</v>
      </c>
      <c r="G1086" s="231" t="s">
        <v>340</v>
      </c>
      <c r="H1086" s="232">
        <v>28</v>
      </c>
      <c r="I1086" s="233"/>
      <c r="J1086" s="234">
        <f>ROUND(I1086*H1086,2)</f>
        <v>0</v>
      </c>
      <c r="K1086" s="230" t="s">
        <v>1</v>
      </c>
      <c r="L1086" s="45"/>
      <c r="M1086" s="235" t="s">
        <v>1</v>
      </c>
      <c r="N1086" s="236" t="s">
        <v>41</v>
      </c>
      <c r="O1086" s="92"/>
      <c r="P1086" s="237">
        <f>O1086*H1086</f>
        <v>0</v>
      </c>
      <c r="Q1086" s="237">
        <v>0</v>
      </c>
      <c r="R1086" s="237">
        <f>Q1086*H1086</f>
        <v>0</v>
      </c>
      <c r="S1086" s="237">
        <v>0</v>
      </c>
      <c r="T1086" s="238">
        <f>S1086*H1086</f>
        <v>0</v>
      </c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R1086" s="239" t="s">
        <v>318</v>
      </c>
      <c r="AT1086" s="239" t="s">
        <v>232</v>
      </c>
      <c r="AU1086" s="239" t="s">
        <v>85</v>
      </c>
      <c r="AY1086" s="18" t="s">
        <v>230</v>
      </c>
      <c r="BE1086" s="240">
        <f>IF(N1086="základní",J1086,0)</f>
        <v>0</v>
      </c>
      <c r="BF1086" s="240">
        <f>IF(N1086="snížená",J1086,0)</f>
        <v>0</v>
      </c>
      <c r="BG1086" s="240">
        <f>IF(N1086="zákl. přenesená",J1086,0)</f>
        <v>0</v>
      </c>
      <c r="BH1086" s="240">
        <f>IF(N1086="sníž. přenesená",J1086,0)</f>
        <v>0</v>
      </c>
      <c r="BI1086" s="240">
        <f>IF(N1086="nulová",J1086,0)</f>
        <v>0</v>
      </c>
      <c r="BJ1086" s="18" t="s">
        <v>83</v>
      </c>
      <c r="BK1086" s="240">
        <f>ROUND(I1086*H1086,2)</f>
        <v>0</v>
      </c>
      <c r="BL1086" s="18" t="s">
        <v>318</v>
      </c>
      <c r="BM1086" s="239" t="s">
        <v>2014</v>
      </c>
    </row>
    <row r="1087" s="2" customFormat="1" ht="24.15" customHeight="1">
      <c r="A1087" s="39"/>
      <c r="B1087" s="40"/>
      <c r="C1087" s="228" t="s">
        <v>2015</v>
      </c>
      <c r="D1087" s="228" t="s">
        <v>232</v>
      </c>
      <c r="E1087" s="229" t="s">
        <v>2016</v>
      </c>
      <c r="F1087" s="230" t="s">
        <v>2017</v>
      </c>
      <c r="G1087" s="231" t="s">
        <v>305</v>
      </c>
      <c r="H1087" s="232">
        <v>135.41800000000001</v>
      </c>
      <c r="I1087" s="233"/>
      <c r="J1087" s="234">
        <f>ROUND(I1087*H1087,2)</f>
        <v>0</v>
      </c>
      <c r="K1087" s="230" t="s">
        <v>1</v>
      </c>
      <c r="L1087" s="45"/>
      <c r="M1087" s="235" t="s">
        <v>1</v>
      </c>
      <c r="N1087" s="236" t="s">
        <v>41</v>
      </c>
      <c r="O1087" s="92"/>
      <c r="P1087" s="237">
        <f>O1087*H1087</f>
        <v>0</v>
      </c>
      <c r="Q1087" s="237">
        <v>0.00038000000000000002</v>
      </c>
      <c r="R1087" s="237">
        <f>Q1087*H1087</f>
        <v>0.051458840000000006</v>
      </c>
      <c r="S1087" s="237">
        <v>0</v>
      </c>
      <c r="T1087" s="238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239" t="s">
        <v>318</v>
      </c>
      <c r="AT1087" s="239" t="s">
        <v>232</v>
      </c>
      <c r="AU1087" s="239" t="s">
        <v>85</v>
      </c>
      <c r="AY1087" s="18" t="s">
        <v>230</v>
      </c>
      <c r="BE1087" s="240">
        <f>IF(N1087="základní",J1087,0)</f>
        <v>0</v>
      </c>
      <c r="BF1087" s="240">
        <f>IF(N1087="snížená",J1087,0)</f>
        <v>0</v>
      </c>
      <c r="BG1087" s="240">
        <f>IF(N1087="zákl. přenesená",J1087,0)</f>
        <v>0</v>
      </c>
      <c r="BH1087" s="240">
        <f>IF(N1087="sníž. přenesená",J1087,0)</f>
        <v>0</v>
      </c>
      <c r="BI1087" s="240">
        <f>IF(N1087="nulová",J1087,0)</f>
        <v>0</v>
      </c>
      <c r="BJ1087" s="18" t="s">
        <v>83</v>
      </c>
      <c r="BK1087" s="240">
        <f>ROUND(I1087*H1087,2)</f>
        <v>0</v>
      </c>
      <c r="BL1087" s="18" t="s">
        <v>318</v>
      </c>
      <c r="BM1087" s="239" t="s">
        <v>2018</v>
      </c>
    </row>
    <row r="1088" s="13" customFormat="1">
      <c r="A1088" s="13"/>
      <c r="B1088" s="241"/>
      <c r="C1088" s="242"/>
      <c r="D1088" s="243" t="s">
        <v>239</v>
      </c>
      <c r="E1088" s="244" t="s">
        <v>1</v>
      </c>
      <c r="F1088" s="245" t="s">
        <v>2019</v>
      </c>
      <c r="G1088" s="242"/>
      <c r="H1088" s="246">
        <v>14.129</v>
      </c>
      <c r="I1088" s="247"/>
      <c r="J1088" s="242"/>
      <c r="K1088" s="242"/>
      <c r="L1088" s="248"/>
      <c r="M1088" s="249"/>
      <c r="N1088" s="250"/>
      <c r="O1088" s="250"/>
      <c r="P1088" s="250"/>
      <c r="Q1088" s="250"/>
      <c r="R1088" s="250"/>
      <c r="S1088" s="250"/>
      <c r="T1088" s="251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52" t="s">
        <v>239</v>
      </c>
      <c r="AU1088" s="252" t="s">
        <v>85</v>
      </c>
      <c r="AV1088" s="13" t="s">
        <v>85</v>
      </c>
      <c r="AW1088" s="13" t="s">
        <v>32</v>
      </c>
      <c r="AX1088" s="13" t="s">
        <v>76</v>
      </c>
      <c r="AY1088" s="252" t="s">
        <v>230</v>
      </c>
    </row>
    <row r="1089" s="13" customFormat="1">
      <c r="A1089" s="13"/>
      <c r="B1089" s="241"/>
      <c r="C1089" s="242"/>
      <c r="D1089" s="243" t="s">
        <v>239</v>
      </c>
      <c r="E1089" s="244" t="s">
        <v>1</v>
      </c>
      <c r="F1089" s="245" t="s">
        <v>2020</v>
      </c>
      <c r="G1089" s="242"/>
      <c r="H1089" s="246">
        <v>0.748</v>
      </c>
      <c r="I1089" s="247"/>
      <c r="J1089" s="242"/>
      <c r="K1089" s="242"/>
      <c r="L1089" s="248"/>
      <c r="M1089" s="249"/>
      <c r="N1089" s="250"/>
      <c r="O1089" s="250"/>
      <c r="P1089" s="250"/>
      <c r="Q1089" s="250"/>
      <c r="R1089" s="250"/>
      <c r="S1089" s="250"/>
      <c r="T1089" s="251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52" t="s">
        <v>239</v>
      </c>
      <c r="AU1089" s="252" t="s">
        <v>85</v>
      </c>
      <c r="AV1089" s="13" t="s">
        <v>85</v>
      </c>
      <c r="AW1089" s="13" t="s">
        <v>32</v>
      </c>
      <c r="AX1089" s="13" t="s">
        <v>76</v>
      </c>
      <c r="AY1089" s="252" t="s">
        <v>230</v>
      </c>
    </row>
    <row r="1090" s="13" customFormat="1">
      <c r="A1090" s="13"/>
      <c r="B1090" s="241"/>
      <c r="C1090" s="242"/>
      <c r="D1090" s="243" t="s">
        <v>239</v>
      </c>
      <c r="E1090" s="244" t="s">
        <v>1</v>
      </c>
      <c r="F1090" s="245" t="s">
        <v>2021</v>
      </c>
      <c r="G1090" s="242"/>
      <c r="H1090" s="246">
        <v>0.60899999999999999</v>
      </c>
      <c r="I1090" s="247"/>
      <c r="J1090" s="242"/>
      <c r="K1090" s="242"/>
      <c r="L1090" s="248"/>
      <c r="M1090" s="249"/>
      <c r="N1090" s="250"/>
      <c r="O1090" s="250"/>
      <c r="P1090" s="250"/>
      <c r="Q1090" s="250"/>
      <c r="R1090" s="250"/>
      <c r="S1090" s="250"/>
      <c r="T1090" s="251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52" t="s">
        <v>239</v>
      </c>
      <c r="AU1090" s="252" t="s">
        <v>85</v>
      </c>
      <c r="AV1090" s="13" t="s">
        <v>85</v>
      </c>
      <c r="AW1090" s="13" t="s">
        <v>32</v>
      </c>
      <c r="AX1090" s="13" t="s">
        <v>76</v>
      </c>
      <c r="AY1090" s="252" t="s">
        <v>230</v>
      </c>
    </row>
    <row r="1091" s="13" customFormat="1">
      <c r="A1091" s="13"/>
      <c r="B1091" s="241"/>
      <c r="C1091" s="242"/>
      <c r="D1091" s="243" t="s">
        <v>239</v>
      </c>
      <c r="E1091" s="244" t="s">
        <v>1</v>
      </c>
      <c r="F1091" s="245" t="s">
        <v>2022</v>
      </c>
      <c r="G1091" s="242"/>
      <c r="H1091" s="246">
        <v>85.5</v>
      </c>
      <c r="I1091" s="247"/>
      <c r="J1091" s="242"/>
      <c r="K1091" s="242"/>
      <c r="L1091" s="248"/>
      <c r="M1091" s="249"/>
      <c r="N1091" s="250"/>
      <c r="O1091" s="250"/>
      <c r="P1091" s="250"/>
      <c r="Q1091" s="250"/>
      <c r="R1091" s="250"/>
      <c r="S1091" s="250"/>
      <c r="T1091" s="251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52" t="s">
        <v>239</v>
      </c>
      <c r="AU1091" s="252" t="s">
        <v>85</v>
      </c>
      <c r="AV1091" s="13" t="s">
        <v>85</v>
      </c>
      <c r="AW1091" s="13" t="s">
        <v>32</v>
      </c>
      <c r="AX1091" s="13" t="s">
        <v>76</v>
      </c>
      <c r="AY1091" s="252" t="s">
        <v>230</v>
      </c>
    </row>
    <row r="1092" s="13" customFormat="1">
      <c r="A1092" s="13"/>
      <c r="B1092" s="241"/>
      <c r="C1092" s="242"/>
      <c r="D1092" s="243" t="s">
        <v>239</v>
      </c>
      <c r="E1092" s="244" t="s">
        <v>1</v>
      </c>
      <c r="F1092" s="245" t="s">
        <v>2023</v>
      </c>
      <c r="G1092" s="242"/>
      <c r="H1092" s="246">
        <v>2.7000000000000002</v>
      </c>
      <c r="I1092" s="247"/>
      <c r="J1092" s="242"/>
      <c r="K1092" s="242"/>
      <c r="L1092" s="248"/>
      <c r="M1092" s="249"/>
      <c r="N1092" s="250"/>
      <c r="O1092" s="250"/>
      <c r="P1092" s="250"/>
      <c r="Q1092" s="250"/>
      <c r="R1092" s="250"/>
      <c r="S1092" s="250"/>
      <c r="T1092" s="251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52" t="s">
        <v>239</v>
      </c>
      <c r="AU1092" s="252" t="s">
        <v>85</v>
      </c>
      <c r="AV1092" s="13" t="s">
        <v>85</v>
      </c>
      <c r="AW1092" s="13" t="s">
        <v>32</v>
      </c>
      <c r="AX1092" s="13" t="s">
        <v>76</v>
      </c>
      <c r="AY1092" s="252" t="s">
        <v>230</v>
      </c>
    </row>
    <row r="1093" s="13" customFormat="1">
      <c r="A1093" s="13"/>
      <c r="B1093" s="241"/>
      <c r="C1093" s="242"/>
      <c r="D1093" s="243" t="s">
        <v>239</v>
      </c>
      <c r="E1093" s="244" t="s">
        <v>1</v>
      </c>
      <c r="F1093" s="245" t="s">
        <v>2024</v>
      </c>
      <c r="G1093" s="242"/>
      <c r="H1093" s="246">
        <v>2.1240000000000001</v>
      </c>
      <c r="I1093" s="247"/>
      <c r="J1093" s="242"/>
      <c r="K1093" s="242"/>
      <c r="L1093" s="248"/>
      <c r="M1093" s="249"/>
      <c r="N1093" s="250"/>
      <c r="O1093" s="250"/>
      <c r="P1093" s="250"/>
      <c r="Q1093" s="250"/>
      <c r="R1093" s="250"/>
      <c r="S1093" s="250"/>
      <c r="T1093" s="251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52" t="s">
        <v>239</v>
      </c>
      <c r="AU1093" s="252" t="s">
        <v>85</v>
      </c>
      <c r="AV1093" s="13" t="s">
        <v>85</v>
      </c>
      <c r="AW1093" s="13" t="s">
        <v>32</v>
      </c>
      <c r="AX1093" s="13" t="s">
        <v>76</v>
      </c>
      <c r="AY1093" s="252" t="s">
        <v>230</v>
      </c>
    </row>
    <row r="1094" s="13" customFormat="1">
      <c r="A1094" s="13"/>
      <c r="B1094" s="241"/>
      <c r="C1094" s="242"/>
      <c r="D1094" s="243" t="s">
        <v>239</v>
      </c>
      <c r="E1094" s="244" t="s">
        <v>1</v>
      </c>
      <c r="F1094" s="245" t="s">
        <v>2025</v>
      </c>
      <c r="G1094" s="242"/>
      <c r="H1094" s="246">
        <v>8.0999999999999996</v>
      </c>
      <c r="I1094" s="247"/>
      <c r="J1094" s="242"/>
      <c r="K1094" s="242"/>
      <c r="L1094" s="248"/>
      <c r="M1094" s="249"/>
      <c r="N1094" s="250"/>
      <c r="O1094" s="250"/>
      <c r="P1094" s="250"/>
      <c r="Q1094" s="250"/>
      <c r="R1094" s="250"/>
      <c r="S1094" s="250"/>
      <c r="T1094" s="251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2" t="s">
        <v>239</v>
      </c>
      <c r="AU1094" s="252" t="s">
        <v>85</v>
      </c>
      <c r="AV1094" s="13" t="s">
        <v>85</v>
      </c>
      <c r="AW1094" s="13" t="s">
        <v>32</v>
      </c>
      <c r="AX1094" s="13" t="s">
        <v>76</v>
      </c>
      <c r="AY1094" s="252" t="s">
        <v>230</v>
      </c>
    </row>
    <row r="1095" s="13" customFormat="1">
      <c r="A1095" s="13"/>
      <c r="B1095" s="241"/>
      <c r="C1095" s="242"/>
      <c r="D1095" s="243" t="s">
        <v>239</v>
      </c>
      <c r="E1095" s="244" t="s">
        <v>1</v>
      </c>
      <c r="F1095" s="245" t="s">
        <v>2026</v>
      </c>
      <c r="G1095" s="242"/>
      <c r="H1095" s="246">
        <v>1.0229999999999999</v>
      </c>
      <c r="I1095" s="247"/>
      <c r="J1095" s="242"/>
      <c r="K1095" s="242"/>
      <c r="L1095" s="248"/>
      <c r="M1095" s="249"/>
      <c r="N1095" s="250"/>
      <c r="O1095" s="250"/>
      <c r="P1095" s="250"/>
      <c r="Q1095" s="250"/>
      <c r="R1095" s="250"/>
      <c r="S1095" s="250"/>
      <c r="T1095" s="251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52" t="s">
        <v>239</v>
      </c>
      <c r="AU1095" s="252" t="s">
        <v>85</v>
      </c>
      <c r="AV1095" s="13" t="s">
        <v>85</v>
      </c>
      <c r="AW1095" s="13" t="s">
        <v>32</v>
      </c>
      <c r="AX1095" s="13" t="s">
        <v>76</v>
      </c>
      <c r="AY1095" s="252" t="s">
        <v>230</v>
      </c>
    </row>
    <row r="1096" s="13" customFormat="1">
      <c r="A1096" s="13"/>
      <c r="B1096" s="241"/>
      <c r="C1096" s="242"/>
      <c r="D1096" s="243" t="s">
        <v>239</v>
      </c>
      <c r="E1096" s="244" t="s">
        <v>1</v>
      </c>
      <c r="F1096" s="245" t="s">
        <v>2027</v>
      </c>
      <c r="G1096" s="242"/>
      <c r="H1096" s="246">
        <v>4.6200000000000001</v>
      </c>
      <c r="I1096" s="247"/>
      <c r="J1096" s="242"/>
      <c r="K1096" s="242"/>
      <c r="L1096" s="248"/>
      <c r="M1096" s="249"/>
      <c r="N1096" s="250"/>
      <c r="O1096" s="250"/>
      <c r="P1096" s="250"/>
      <c r="Q1096" s="250"/>
      <c r="R1096" s="250"/>
      <c r="S1096" s="250"/>
      <c r="T1096" s="251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52" t="s">
        <v>239</v>
      </c>
      <c r="AU1096" s="252" t="s">
        <v>85</v>
      </c>
      <c r="AV1096" s="13" t="s">
        <v>85</v>
      </c>
      <c r="AW1096" s="13" t="s">
        <v>32</v>
      </c>
      <c r="AX1096" s="13" t="s">
        <v>76</v>
      </c>
      <c r="AY1096" s="252" t="s">
        <v>230</v>
      </c>
    </row>
    <row r="1097" s="13" customFormat="1">
      <c r="A1097" s="13"/>
      <c r="B1097" s="241"/>
      <c r="C1097" s="242"/>
      <c r="D1097" s="243" t="s">
        <v>239</v>
      </c>
      <c r="E1097" s="244" t="s">
        <v>1</v>
      </c>
      <c r="F1097" s="245" t="s">
        <v>2028</v>
      </c>
      <c r="G1097" s="242"/>
      <c r="H1097" s="246">
        <v>5.2060000000000004</v>
      </c>
      <c r="I1097" s="247"/>
      <c r="J1097" s="242"/>
      <c r="K1097" s="242"/>
      <c r="L1097" s="248"/>
      <c r="M1097" s="249"/>
      <c r="N1097" s="250"/>
      <c r="O1097" s="250"/>
      <c r="P1097" s="250"/>
      <c r="Q1097" s="250"/>
      <c r="R1097" s="250"/>
      <c r="S1097" s="250"/>
      <c r="T1097" s="251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52" t="s">
        <v>239</v>
      </c>
      <c r="AU1097" s="252" t="s">
        <v>85</v>
      </c>
      <c r="AV1097" s="13" t="s">
        <v>85</v>
      </c>
      <c r="AW1097" s="13" t="s">
        <v>32</v>
      </c>
      <c r="AX1097" s="13" t="s">
        <v>76</v>
      </c>
      <c r="AY1097" s="252" t="s">
        <v>230</v>
      </c>
    </row>
    <row r="1098" s="13" customFormat="1">
      <c r="A1098" s="13"/>
      <c r="B1098" s="241"/>
      <c r="C1098" s="242"/>
      <c r="D1098" s="243" t="s">
        <v>239</v>
      </c>
      <c r="E1098" s="244" t="s">
        <v>1</v>
      </c>
      <c r="F1098" s="245" t="s">
        <v>2029</v>
      </c>
      <c r="G1098" s="242"/>
      <c r="H1098" s="246">
        <v>4.9589999999999996</v>
      </c>
      <c r="I1098" s="247"/>
      <c r="J1098" s="242"/>
      <c r="K1098" s="242"/>
      <c r="L1098" s="248"/>
      <c r="M1098" s="249"/>
      <c r="N1098" s="250"/>
      <c r="O1098" s="250"/>
      <c r="P1098" s="250"/>
      <c r="Q1098" s="250"/>
      <c r="R1098" s="250"/>
      <c r="S1098" s="250"/>
      <c r="T1098" s="251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52" t="s">
        <v>239</v>
      </c>
      <c r="AU1098" s="252" t="s">
        <v>85</v>
      </c>
      <c r="AV1098" s="13" t="s">
        <v>85</v>
      </c>
      <c r="AW1098" s="13" t="s">
        <v>32</v>
      </c>
      <c r="AX1098" s="13" t="s">
        <v>76</v>
      </c>
      <c r="AY1098" s="252" t="s">
        <v>230</v>
      </c>
    </row>
    <row r="1099" s="13" customFormat="1">
      <c r="A1099" s="13"/>
      <c r="B1099" s="241"/>
      <c r="C1099" s="242"/>
      <c r="D1099" s="243" t="s">
        <v>239</v>
      </c>
      <c r="E1099" s="244" t="s">
        <v>1</v>
      </c>
      <c r="F1099" s="245" t="s">
        <v>2030</v>
      </c>
      <c r="G1099" s="242"/>
      <c r="H1099" s="246">
        <v>5.7000000000000002</v>
      </c>
      <c r="I1099" s="247"/>
      <c r="J1099" s="242"/>
      <c r="K1099" s="242"/>
      <c r="L1099" s="248"/>
      <c r="M1099" s="249"/>
      <c r="N1099" s="250"/>
      <c r="O1099" s="250"/>
      <c r="P1099" s="250"/>
      <c r="Q1099" s="250"/>
      <c r="R1099" s="250"/>
      <c r="S1099" s="250"/>
      <c r="T1099" s="251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52" t="s">
        <v>239</v>
      </c>
      <c r="AU1099" s="252" t="s">
        <v>85</v>
      </c>
      <c r="AV1099" s="13" t="s">
        <v>85</v>
      </c>
      <c r="AW1099" s="13" t="s">
        <v>32</v>
      </c>
      <c r="AX1099" s="13" t="s">
        <v>76</v>
      </c>
      <c r="AY1099" s="252" t="s">
        <v>230</v>
      </c>
    </row>
    <row r="1100" s="14" customFormat="1">
      <c r="A1100" s="14"/>
      <c r="B1100" s="253"/>
      <c r="C1100" s="254"/>
      <c r="D1100" s="243" t="s">
        <v>239</v>
      </c>
      <c r="E1100" s="255" t="s">
        <v>1</v>
      </c>
      <c r="F1100" s="256" t="s">
        <v>242</v>
      </c>
      <c r="G1100" s="254"/>
      <c r="H1100" s="257">
        <v>135.41800000000001</v>
      </c>
      <c r="I1100" s="258"/>
      <c r="J1100" s="254"/>
      <c r="K1100" s="254"/>
      <c r="L1100" s="259"/>
      <c r="M1100" s="260"/>
      <c r="N1100" s="261"/>
      <c r="O1100" s="261"/>
      <c r="P1100" s="261"/>
      <c r="Q1100" s="261"/>
      <c r="R1100" s="261"/>
      <c r="S1100" s="261"/>
      <c r="T1100" s="262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3" t="s">
        <v>239</v>
      </c>
      <c r="AU1100" s="263" t="s">
        <v>85</v>
      </c>
      <c r="AV1100" s="14" t="s">
        <v>237</v>
      </c>
      <c r="AW1100" s="14" t="s">
        <v>32</v>
      </c>
      <c r="AX1100" s="14" t="s">
        <v>83</v>
      </c>
      <c r="AY1100" s="263" t="s">
        <v>230</v>
      </c>
    </row>
    <row r="1101" s="2" customFormat="1" ht="33" customHeight="1">
      <c r="A1101" s="39"/>
      <c r="B1101" s="40"/>
      <c r="C1101" s="228" t="s">
        <v>2031</v>
      </c>
      <c r="D1101" s="228" t="s">
        <v>232</v>
      </c>
      <c r="E1101" s="229" t="s">
        <v>2032</v>
      </c>
      <c r="F1101" s="230" t="s">
        <v>2033</v>
      </c>
      <c r="G1101" s="231" t="s">
        <v>370</v>
      </c>
      <c r="H1101" s="232">
        <v>14</v>
      </c>
      <c r="I1101" s="233"/>
      <c r="J1101" s="234">
        <f>ROUND(I1101*H1101,2)</f>
        <v>0</v>
      </c>
      <c r="K1101" s="230" t="s">
        <v>1</v>
      </c>
      <c r="L1101" s="45"/>
      <c r="M1101" s="235" t="s">
        <v>1</v>
      </c>
      <c r="N1101" s="236" t="s">
        <v>41</v>
      </c>
      <c r="O1101" s="92"/>
      <c r="P1101" s="237">
        <f>O1101*H1101</f>
        <v>0</v>
      </c>
      <c r="Q1101" s="237">
        <v>0.00038000000000000002</v>
      </c>
      <c r="R1101" s="237">
        <f>Q1101*H1101</f>
        <v>0.0053200000000000001</v>
      </c>
      <c r="S1101" s="237">
        <v>0</v>
      </c>
      <c r="T1101" s="238">
        <f>S1101*H1101</f>
        <v>0</v>
      </c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/>
      <c r="AE1101" s="39"/>
      <c r="AR1101" s="239" t="s">
        <v>318</v>
      </c>
      <c r="AT1101" s="239" t="s">
        <v>232</v>
      </c>
      <c r="AU1101" s="239" t="s">
        <v>85</v>
      </c>
      <c r="AY1101" s="18" t="s">
        <v>230</v>
      </c>
      <c r="BE1101" s="240">
        <f>IF(N1101="základní",J1101,0)</f>
        <v>0</v>
      </c>
      <c r="BF1101" s="240">
        <f>IF(N1101="snížená",J1101,0)</f>
        <v>0</v>
      </c>
      <c r="BG1101" s="240">
        <f>IF(N1101="zákl. přenesená",J1101,0)</f>
        <v>0</v>
      </c>
      <c r="BH1101" s="240">
        <f>IF(N1101="sníž. přenesená",J1101,0)</f>
        <v>0</v>
      </c>
      <c r="BI1101" s="240">
        <f>IF(N1101="nulová",J1101,0)</f>
        <v>0</v>
      </c>
      <c r="BJ1101" s="18" t="s">
        <v>83</v>
      </c>
      <c r="BK1101" s="240">
        <f>ROUND(I1101*H1101,2)</f>
        <v>0</v>
      </c>
      <c r="BL1101" s="18" t="s">
        <v>318</v>
      </c>
      <c r="BM1101" s="239" t="s">
        <v>2034</v>
      </c>
    </row>
    <row r="1102" s="2" customFormat="1" ht="37.8" customHeight="1">
      <c r="A1102" s="39"/>
      <c r="B1102" s="40"/>
      <c r="C1102" s="228" t="s">
        <v>2035</v>
      </c>
      <c r="D1102" s="228" t="s">
        <v>232</v>
      </c>
      <c r="E1102" s="229" t="s">
        <v>2036</v>
      </c>
      <c r="F1102" s="230" t="s">
        <v>2037</v>
      </c>
      <c r="G1102" s="231" t="s">
        <v>370</v>
      </c>
      <c r="H1102" s="232">
        <v>1</v>
      </c>
      <c r="I1102" s="233"/>
      <c r="J1102" s="234">
        <f>ROUND(I1102*H1102,2)</f>
        <v>0</v>
      </c>
      <c r="K1102" s="230" t="s">
        <v>1</v>
      </c>
      <c r="L1102" s="45"/>
      <c r="M1102" s="235" t="s">
        <v>1</v>
      </c>
      <c r="N1102" s="236" t="s">
        <v>41</v>
      </c>
      <c r="O1102" s="92"/>
      <c r="P1102" s="237">
        <f>O1102*H1102</f>
        <v>0</v>
      </c>
      <c r="Q1102" s="237">
        <v>0</v>
      </c>
      <c r="R1102" s="237">
        <f>Q1102*H1102</f>
        <v>0</v>
      </c>
      <c r="S1102" s="237">
        <v>0</v>
      </c>
      <c r="T1102" s="238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39" t="s">
        <v>318</v>
      </c>
      <c r="AT1102" s="239" t="s">
        <v>232</v>
      </c>
      <c r="AU1102" s="239" t="s">
        <v>85</v>
      </c>
      <c r="AY1102" s="18" t="s">
        <v>230</v>
      </c>
      <c r="BE1102" s="240">
        <f>IF(N1102="základní",J1102,0)</f>
        <v>0</v>
      </c>
      <c r="BF1102" s="240">
        <f>IF(N1102="snížená",J1102,0)</f>
        <v>0</v>
      </c>
      <c r="BG1102" s="240">
        <f>IF(N1102="zákl. přenesená",J1102,0)</f>
        <v>0</v>
      </c>
      <c r="BH1102" s="240">
        <f>IF(N1102="sníž. přenesená",J1102,0)</f>
        <v>0</v>
      </c>
      <c r="BI1102" s="240">
        <f>IF(N1102="nulová",J1102,0)</f>
        <v>0</v>
      </c>
      <c r="BJ1102" s="18" t="s">
        <v>83</v>
      </c>
      <c r="BK1102" s="240">
        <f>ROUND(I1102*H1102,2)</f>
        <v>0</v>
      </c>
      <c r="BL1102" s="18" t="s">
        <v>318</v>
      </c>
      <c r="BM1102" s="239" t="s">
        <v>2038</v>
      </c>
    </row>
    <row r="1103" s="2" customFormat="1" ht="37.8" customHeight="1">
      <c r="A1103" s="39"/>
      <c r="B1103" s="40"/>
      <c r="C1103" s="228" t="s">
        <v>2039</v>
      </c>
      <c r="D1103" s="228" t="s">
        <v>232</v>
      </c>
      <c r="E1103" s="229" t="s">
        <v>2040</v>
      </c>
      <c r="F1103" s="230" t="s">
        <v>2041</v>
      </c>
      <c r="G1103" s="231" t="s">
        <v>370</v>
      </c>
      <c r="H1103" s="232">
        <v>3</v>
      </c>
      <c r="I1103" s="233"/>
      <c r="J1103" s="234">
        <f>ROUND(I1103*H1103,2)</f>
        <v>0</v>
      </c>
      <c r="K1103" s="230" t="s">
        <v>1</v>
      </c>
      <c r="L1103" s="45"/>
      <c r="M1103" s="235" t="s">
        <v>1</v>
      </c>
      <c r="N1103" s="236" t="s">
        <v>41</v>
      </c>
      <c r="O1103" s="92"/>
      <c r="P1103" s="237">
        <f>O1103*H1103</f>
        <v>0</v>
      </c>
      <c r="Q1103" s="237">
        <v>0</v>
      </c>
      <c r="R1103" s="237">
        <f>Q1103*H1103</f>
        <v>0</v>
      </c>
      <c r="S1103" s="237">
        <v>0</v>
      </c>
      <c r="T1103" s="238">
        <f>S1103*H1103</f>
        <v>0</v>
      </c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R1103" s="239" t="s">
        <v>318</v>
      </c>
      <c r="AT1103" s="239" t="s">
        <v>232</v>
      </c>
      <c r="AU1103" s="239" t="s">
        <v>85</v>
      </c>
      <c r="AY1103" s="18" t="s">
        <v>230</v>
      </c>
      <c r="BE1103" s="240">
        <f>IF(N1103="základní",J1103,0)</f>
        <v>0</v>
      </c>
      <c r="BF1103" s="240">
        <f>IF(N1103="snížená",J1103,0)</f>
        <v>0</v>
      </c>
      <c r="BG1103" s="240">
        <f>IF(N1103="zákl. přenesená",J1103,0)</f>
        <v>0</v>
      </c>
      <c r="BH1103" s="240">
        <f>IF(N1103="sníž. přenesená",J1103,0)</f>
        <v>0</v>
      </c>
      <c r="BI1103" s="240">
        <f>IF(N1103="nulová",J1103,0)</f>
        <v>0</v>
      </c>
      <c r="BJ1103" s="18" t="s">
        <v>83</v>
      </c>
      <c r="BK1103" s="240">
        <f>ROUND(I1103*H1103,2)</f>
        <v>0</v>
      </c>
      <c r="BL1103" s="18" t="s">
        <v>318</v>
      </c>
      <c r="BM1103" s="239" t="s">
        <v>2042</v>
      </c>
    </row>
    <row r="1104" s="2" customFormat="1" ht="37.8" customHeight="1">
      <c r="A1104" s="39"/>
      <c r="B1104" s="40"/>
      <c r="C1104" s="228" t="s">
        <v>2043</v>
      </c>
      <c r="D1104" s="228" t="s">
        <v>232</v>
      </c>
      <c r="E1104" s="229" t="s">
        <v>2044</v>
      </c>
      <c r="F1104" s="230" t="s">
        <v>2045</v>
      </c>
      <c r="G1104" s="231" t="s">
        <v>370</v>
      </c>
      <c r="H1104" s="232">
        <v>3</v>
      </c>
      <c r="I1104" s="233"/>
      <c r="J1104" s="234">
        <f>ROUND(I1104*H1104,2)</f>
        <v>0</v>
      </c>
      <c r="K1104" s="230" t="s">
        <v>1</v>
      </c>
      <c r="L1104" s="45"/>
      <c r="M1104" s="235" t="s">
        <v>1</v>
      </c>
      <c r="N1104" s="236" t="s">
        <v>41</v>
      </c>
      <c r="O1104" s="92"/>
      <c r="P1104" s="237">
        <f>O1104*H1104</f>
        <v>0</v>
      </c>
      <c r="Q1104" s="237">
        <v>0</v>
      </c>
      <c r="R1104" s="237">
        <f>Q1104*H1104</f>
        <v>0</v>
      </c>
      <c r="S1104" s="237">
        <v>0</v>
      </c>
      <c r="T1104" s="238">
        <f>S1104*H1104</f>
        <v>0</v>
      </c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R1104" s="239" t="s">
        <v>318</v>
      </c>
      <c r="AT1104" s="239" t="s">
        <v>232</v>
      </c>
      <c r="AU1104" s="239" t="s">
        <v>85</v>
      </c>
      <c r="AY1104" s="18" t="s">
        <v>230</v>
      </c>
      <c r="BE1104" s="240">
        <f>IF(N1104="základní",J1104,0)</f>
        <v>0</v>
      </c>
      <c r="BF1104" s="240">
        <f>IF(N1104="snížená",J1104,0)</f>
        <v>0</v>
      </c>
      <c r="BG1104" s="240">
        <f>IF(N1104="zákl. přenesená",J1104,0)</f>
        <v>0</v>
      </c>
      <c r="BH1104" s="240">
        <f>IF(N1104="sníž. přenesená",J1104,0)</f>
        <v>0</v>
      </c>
      <c r="BI1104" s="240">
        <f>IF(N1104="nulová",J1104,0)</f>
        <v>0</v>
      </c>
      <c r="BJ1104" s="18" t="s">
        <v>83</v>
      </c>
      <c r="BK1104" s="240">
        <f>ROUND(I1104*H1104,2)</f>
        <v>0</v>
      </c>
      <c r="BL1104" s="18" t="s">
        <v>318</v>
      </c>
      <c r="BM1104" s="239" t="s">
        <v>2046</v>
      </c>
    </row>
    <row r="1105" s="2" customFormat="1" ht="37.8" customHeight="1">
      <c r="A1105" s="39"/>
      <c r="B1105" s="40"/>
      <c r="C1105" s="228" t="s">
        <v>2047</v>
      </c>
      <c r="D1105" s="228" t="s">
        <v>232</v>
      </c>
      <c r="E1105" s="229" t="s">
        <v>2048</v>
      </c>
      <c r="F1105" s="230" t="s">
        <v>2049</v>
      </c>
      <c r="G1105" s="231" t="s">
        <v>370</v>
      </c>
      <c r="H1105" s="232">
        <v>1</v>
      </c>
      <c r="I1105" s="233"/>
      <c r="J1105" s="234">
        <f>ROUND(I1105*H1105,2)</f>
        <v>0</v>
      </c>
      <c r="K1105" s="230" t="s">
        <v>1</v>
      </c>
      <c r="L1105" s="45"/>
      <c r="M1105" s="235" t="s">
        <v>1</v>
      </c>
      <c r="N1105" s="236" t="s">
        <v>41</v>
      </c>
      <c r="O1105" s="92"/>
      <c r="P1105" s="237">
        <f>O1105*H1105</f>
        <v>0</v>
      </c>
      <c r="Q1105" s="237">
        <v>0</v>
      </c>
      <c r="R1105" s="237">
        <f>Q1105*H1105</f>
        <v>0</v>
      </c>
      <c r="S1105" s="237">
        <v>0</v>
      </c>
      <c r="T1105" s="238">
        <f>S1105*H1105</f>
        <v>0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39" t="s">
        <v>318</v>
      </c>
      <c r="AT1105" s="239" t="s">
        <v>232</v>
      </c>
      <c r="AU1105" s="239" t="s">
        <v>85</v>
      </c>
      <c r="AY1105" s="18" t="s">
        <v>230</v>
      </c>
      <c r="BE1105" s="240">
        <f>IF(N1105="základní",J1105,0)</f>
        <v>0</v>
      </c>
      <c r="BF1105" s="240">
        <f>IF(N1105="snížená",J1105,0)</f>
        <v>0</v>
      </c>
      <c r="BG1105" s="240">
        <f>IF(N1105="zákl. přenesená",J1105,0)</f>
        <v>0</v>
      </c>
      <c r="BH1105" s="240">
        <f>IF(N1105="sníž. přenesená",J1105,0)</f>
        <v>0</v>
      </c>
      <c r="BI1105" s="240">
        <f>IF(N1105="nulová",J1105,0)</f>
        <v>0</v>
      </c>
      <c r="BJ1105" s="18" t="s">
        <v>83</v>
      </c>
      <c r="BK1105" s="240">
        <f>ROUND(I1105*H1105,2)</f>
        <v>0</v>
      </c>
      <c r="BL1105" s="18" t="s">
        <v>318</v>
      </c>
      <c r="BM1105" s="239" t="s">
        <v>2050</v>
      </c>
    </row>
    <row r="1106" s="2" customFormat="1" ht="44.25" customHeight="1">
      <c r="A1106" s="39"/>
      <c r="B1106" s="40"/>
      <c r="C1106" s="228" t="s">
        <v>2051</v>
      </c>
      <c r="D1106" s="228" t="s">
        <v>232</v>
      </c>
      <c r="E1106" s="229" t="s">
        <v>2052</v>
      </c>
      <c r="F1106" s="230" t="s">
        <v>2053</v>
      </c>
      <c r="G1106" s="231" t="s">
        <v>370</v>
      </c>
      <c r="H1106" s="232">
        <v>4</v>
      </c>
      <c r="I1106" s="233"/>
      <c r="J1106" s="234">
        <f>ROUND(I1106*H1106,2)</f>
        <v>0</v>
      </c>
      <c r="K1106" s="230" t="s">
        <v>1</v>
      </c>
      <c r="L1106" s="45"/>
      <c r="M1106" s="235" t="s">
        <v>1</v>
      </c>
      <c r="N1106" s="236" t="s">
        <v>41</v>
      </c>
      <c r="O1106" s="92"/>
      <c r="P1106" s="237">
        <f>O1106*H1106</f>
        <v>0</v>
      </c>
      <c r="Q1106" s="237">
        <v>0</v>
      </c>
      <c r="R1106" s="237">
        <f>Q1106*H1106</f>
        <v>0</v>
      </c>
      <c r="S1106" s="237">
        <v>0</v>
      </c>
      <c r="T1106" s="238">
        <f>S1106*H1106</f>
        <v>0</v>
      </c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R1106" s="239" t="s">
        <v>318</v>
      </c>
      <c r="AT1106" s="239" t="s">
        <v>232</v>
      </c>
      <c r="AU1106" s="239" t="s">
        <v>85</v>
      </c>
      <c r="AY1106" s="18" t="s">
        <v>230</v>
      </c>
      <c r="BE1106" s="240">
        <f>IF(N1106="základní",J1106,0)</f>
        <v>0</v>
      </c>
      <c r="BF1106" s="240">
        <f>IF(N1106="snížená",J1106,0)</f>
        <v>0</v>
      </c>
      <c r="BG1106" s="240">
        <f>IF(N1106="zákl. přenesená",J1106,0)</f>
        <v>0</v>
      </c>
      <c r="BH1106" s="240">
        <f>IF(N1106="sníž. přenesená",J1106,0)</f>
        <v>0</v>
      </c>
      <c r="BI1106" s="240">
        <f>IF(N1106="nulová",J1106,0)</f>
        <v>0</v>
      </c>
      <c r="BJ1106" s="18" t="s">
        <v>83</v>
      </c>
      <c r="BK1106" s="240">
        <f>ROUND(I1106*H1106,2)</f>
        <v>0</v>
      </c>
      <c r="BL1106" s="18" t="s">
        <v>318</v>
      </c>
      <c r="BM1106" s="239" t="s">
        <v>2054</v>
      </c>
    </row>
    <row r="1107" s="2" customFormat="1" ht="37.8" customHeight="1">
      <c r="A1107" s="39"/>
      <c r="B1107" s="40"/>
      <c r="C1107" s="228" t="s">
        <v>2055</v>
      </c>
      <c r="D1107" s="228" t="s">
        <v>232</v>
      </c>
      <c r="E1107" s="229" t="s">
        <v>2056</v>
      </c>
      <c r="F1107" s="230" t="s">
        <v>2057</v>
      </c>
      <c r="G1107" s="231" t="s">
        <v>370</v>
      </c>
      <c r="H1107" s="232">
        <v>1</v>
      </c>
      <c r="I1107" s="233"/>
      <c r="J1107" s="234">
        <f>ROUND(I1107*H1107,2)</f>
        <v>0</v>
      </c>
      <c r="K1107" s="230" t="s">
        <v>1</v>
      </c>
      <c r="L1107" s="45"/>
      <c r="M1107" s="235" t="s">
        <v>1</v>
      </c>
      <c r="N1107" s="236" t="s">
        <v>41</v>
      </c>
      <c r="O1107" s="92"/>
      <c r="P1107" s="237">
        <f>O1107*H1107</f>
        <v>0</v>
      </c>
      <c r="Q1107" s="237">
        <v>0</v>
      </c>
      <c r="R1107" s="237">
        <f>Q1107*H1107</f>
        <v>0</v>
      </c>
      <c r="S1107" s="237">
        <v>0</v>
      </c>
      <c r="T1107" s="238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239" t="s">
        <v>318</v>
      </c>
      <c r="AT1107" s="239" t="s">
        <v>232</v>
      </c>
      <c r="AU1107" s="239" t="s">
        <v>85</v>
      </c>
      <c r="AY1107" s="18" t="s">
        <v>230</v>
      </c>
      <c r="BE1107" s="240">
        <f>IF(N1107="základní",J1107,0)</f>
        <v>0</v>
      </c>
      <c r="BF1107" s="240">
        <f>IF(N1107="snížená",J1107,0)</f>
        <v>0</v>
      </c>
      <c r="BG1107" s="240">
        <f>IF(N1107="zákl. přenesená",J1107,0)</f>
        <v>0</v>
      </c>
      <c r="BH1107" s="240">
        <f>IF(N1107="sníž. přenesená",J1107,0)</f>
        <v>0</v>
      </c>
      <c r="BI1107" s="240">
        <f>IF(N1107="nulová",J1107,0)</f>
        <v>0</v>
      </c>
      <c r="BJ1107" s="18" t="s">
        <v>83</v>
      </c>
      <c r="BK1107" s="240">
        <f>ROUND(I1107*H1107,2)</f>
        <v>0</v>
      </c>
      <c r="BL1107" s="18" t="s">
        <v>318</v>
      </c>
      <c r="BM1107" s="239" t="s">
        <v>2058</v>
      </c>
    </row>
    <row r="1108" s="2" customFormat="1" ht="33" customHeight="1">
      <c r="A1108" s="39"/>
      <c r="B1108" s="40"/>
      <c r="C1108" s="228" t="s">
        <v>2059</v>
      </c>
      <c r="D1108" s="228" t="s">
        <v>232</v>
      </c>
      <c r="E1108" s="229" t="s">
        <v>2060</v>
      </c>
      <c r="F1108" s="230" t="s">
        <v>2061</v>
      </c>
      <c r="G1108" s="231" t="s">
        <v>370</v>
      </c>
      <c r="H1108" s="232">
        <v>1</v>
      </c>
      <c r="I1108" s="233"/>
      <c r="J1108" s="234">
        <f>ROUND(I1108*H1108,2)</f>
        <v>0</v>
      </c>
      <c r="K1108" s="230" t="s">
        <v>1</v>
      </c>
      <c r="L1108" s="45"/>
      <c r="M1108" s="235" t="s">
        <v>1</v>
      </c>
      <c r="N1108" s="236" t="s">
        <v>41</v>
      </c>
      <c r="O1108" s="92"/>
      <c r="P1108" s="237">
        <f>O1108*H1108</f>
        <v>0</v>
      </c>
      <c r="Q1108" s="237">
        <v>0</v>
      </c>
      <c r="R1108" s="237">
        <f>Q1108*H1108</f>
        <v>0</v>
      </c>
      <c r="S1108" s="237">
        <v>0</v>
      </c>
      <c r="T1108" s="238">
        <f>S1108*H1108</f>
        <v>0</v>
      </c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R1108" s="239" t="s">
        <v>318</v>
      </c>
      <c r="AT1108" s="239" t="s">
        <v>232</v>
      </c>
      <c r="AU1108" s="239" t="s">
        <v>85</v>
      </c>
      <c r="AY1108" s="18" t="s">
        <v>230</v>
      </c>
      <c r="BE1108" s="240">
        <f>IF(N1108="základní",J1108,0)</f>
        <v>0</v>
      </c>
      <c r="BF1108" s="240">
        <f>IF(N1108="snížená",J1108,0)</f>
        <v>0</v>
      </c>
      <c r="BG1108" s="240">
        <f>IF(N1108="zákl. přenesená",J1108,0)</f>
        <v>0</v>
      </c>
      <c r="BH1108" s="240">
        <f>IF(N1108="sníž. přenesená",J1108,0)</f>
        <v>0</v>
      </c>
      <c r="BI1108" s="240">
        <f>IF(N1108="nulová",J1108,0)</f>
        <v>0</v>
      </c>
      <c r="BJ1108" s="18" t="s">
        <v>83</v>
      </c>
      <c r="BK1108" s="240">
        <f>ROUND(I1108*H1108,2)</f>
        <v>0</v>
      </c>
      <c r="BL1108" s="18" t="s">
        <v>318</v>
      </c>
      <c r="BM1108" s="239" t="s">
        <v>2062</v>
      </c>
    </row>
    <row r="1109" s="2" customFormat="1" ht="24.15" customHeight="1">
      <c r="A1109" s="39"/>
      <c r="B1109" s="40"/>
      <c r="C1109" s="228" t="s">
        <v>2063</v>
      </c>
      <c r="D1109" s="228" t="s">
        <v>232</v>
      </c>
      <c r="E1109" s="229" t="s">
        <v>2064</v>
      </c>
      <c r="F1109" s="230" t="s">
        <v>2065</v>
      </c>
      <c r="G1109" s="231" t="s">
        <v>1503</v>
      </c>
      <c r="H1109" s="295"/>
      <c r="I1109" s="233"/>
      <c r="J1109" s="234">
        <f>ROUND(I1109*H1109,2)</f>
        <v>0</v>
      </c>
      <c r="K1109" s="230" t="s">
        <v>236</v>
      </c>
      <c r="L1109" s="45"/>
      <c r="M1109" s="235" t="s">
        <v>1</v>
      </c>
      <c r="N1109" s="236" t="s">
        <v>41</v>
      </c>
      <c r="O1109" s="92"/>
      <c r="P1109" s="237">
        <f>O1109*H1109</f>
        <v>0</v>
      </c>
      <c r="Q1109" s="237">
        <v>0</v>
      </c>
      <c r="R1109" s="237">
        <f>Q1109*H1109</f>
        <v>0</v>
      </c>
      <c r="S1109" s="237">
        <v>0</v>
      </c>
      <c r="T1109" s="238">
        <f>S1109*H1109</f>
        <v>0</v>
      </c>
      <c r="U1109" s="39"/>
      <c r="V1109" s="39"/>
      <c r="W1109" s="39"/>
      <c r="X1109" s="39"/>
      <c r="Y1109" s="39"/>
      <c r="Z1109" s="39"/>
      <c r="AA1109" s="39"/>
      <c r="AB1109" s="39"/>
      <c r="AC1109" s="39"/>
      <c r="AD1109" s="39"/>
      <c r="AE1109" s="39"/>
      <c r="AR1109" s="239" t="s">
        <v>318</v>
      </c>
      <c r="AT1109" s="239" t="s">
        <v>232</v>
      </c>
      <c r="AU1109" s="239" t="s">
        <v>85</v>
      </c>
      <c r="AY1109" s="18" t="s">
        <v>230</v>
      </c>
      <c r="BE1109" s="240">
        <f>IF(N1109="základní",J1109,0)</f>
        <v>0</v>
      </c>
      <c r="BF1109" s="240">
        <f>IF(N1109="snížená",J1109,0)</f>
        <v>0</v>
      </c>
      <c r="BG1109" s="240">
        <f>IF(N1109="zákl. přenesená",J1109,0)</f>
        <v>0</v>
      </c>
      <c r="BH1109" s="240">
        <f>IF(N1109="sníž. přenesená",J1109,0)</f>
        <v>0</v>
      </c>
      <c r="BI1109" s="240">
        <f>IF(N1109="nulová",J1109,0)</f>
        <v>0</v>
      </c>
      <c r="BJ1109" s="18" t="s">
        <v>83</v>
      </c>
      <c r="BK1109" s="240">
        <f>ROUND(I1109*H1109,2)</f>
        <v>0</v>
      </c>
      <c r="BL1109" s="18" t="s">
        <v>318</v>
      </c>
      <c r="BM1109" s="239" t="s">
        <v>2066</v>
      </c>
    </row>
    <row r="1110" s="12" customFormat="1" ht="22.8" customHeight="1">
      <c r="A1110" s="12"/>
      <c r="B1110" s="212"/>
      <c r="C1110" s="213"/>
      <c r="D1110" s="214" t="s">
        <v>75</v>
      </c>
      <c r="E1110" s="226" t="s">
        <v>2067</v>
      </c>
      <c r="F1110" s="226" t="s">
        <v>2068</v>
      </c>
      <c r="G1110" s="213"/>
      <c r="H1110" s="213"/>
      <c r="I1110" s="216"/>
      <c r="J1110" s="227">
        <f>BK1110</f>
        <v>0</v>
      </c>
      <c r="K1110" s="213"/>
      <c r="L1110" s="218"/>
      <c r="M1110" s="219"/>
      <c r="N1110" s="220"/>
      <c r="O1110" s="220"/>
      <c r="P1110" s="221">
        <f>SUM(P1111:P1160)</f>
        <v>0</v>
      </c>
      <c r="Q1110" s="220"/>
      <c r="R1110" s="221">
        <f>SUM(R1111:R1160)</f>
        <v>16.087527799999997</v>
      </c>
      <c r="S1110" s="220"/>
      <c r="T1110" s="222">
        <f>SUM(T1111:T1160)</f>
        <v>0</v>
      </c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R1110" s="223" t="s">
        <v>85</v>
      </c>
      <c r="AT1110" s="224" t="s">
        <v>75</v>
      </c>
      <c r="AU1110" s="224" t="s">
        <v>83</v>
      </c>
      <c r="AY1110" s="223" t="s">
        <v>230</v>
      </c>
      <c r="BK1110" s="225">
        <f>SUM(BK1111:BK1160)</f>
        <v>0</v>
      </c>
    </row>
    <row r="1111" s="2" customFormat="1" ht="16.5" customHeight="1">
      <c r="A1111" s="39"/>
      <c r="B1111" s="40"/>
      <c r="C1111" s="228" t="s">
        <v>2069</v>
      </c>
      <c r="D1111" s="228" t="s">
        <v>232</v>
      </c>
      <c r="E1111" s="229" t="s">
        <v>2070</v>
      </c>
      <c r="F1111" s="230" t="s">
        <v>2071</v>
      </c>
      <c r="G1111" s="231" t="s">
        <v>305</v>
      </c>
      <c r="H1111" s="232">
        <v>442.87900000000002</v>
      </c>
      <c r="I1111" s="233"/>
      <c r="J1111" s="234">
        <f>ROUND(I1111*H1111,2)</f>
        <v>0</v>
      </c>
      <c r="K1111" s="230" t="s">
        <v>236</v>
      </c>
      <c r="L1111" s="45"/>
      <c r="M1111" s="235" t="s">
        <v>1</v>
      </c>
      <c r="N1111" s="236" t="s">
        <v>41</v>
      </c>
      <c r="O1111" s="92"/>
      <c r="P1111" s="237">
        <f>O1111*H1111</f>
        <v>0</v>
      </c>
      <c r="Q1111" s="237">
        <v>0</v>
      </c>
      <c r="R1111" s="237">
        <f>Q1111*H1111</f>
        <v>0</v>
      </c>
      <c r="S1111" s="237">
        <v>0</v>
      </c>
      <c r="T1111" s="238">
        <f>S1111*H1111</f>
        <v>0</v>
      </c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R1111" s="239" t="s">
        <v>318</v>
      </c>
      <c r="AT1111" s="239" t="s">
        <v>232</v>
      </c>
      <c r="AU1111" s="239" t="s">
        <v>85</v>
      </c>
      <c r="AY1111" s="18" t="s">
        <v>230</v>
      </c>
      <c r="BE1111" s="240">
        <f>IF(N1111="základní",J1111,0)</f>
        <v>0</v>
      </c>
      <c r="BF1111" s="240">
        <f>IF(N1111="snížená",J1111,0)</f>
        <v>0</v>
      </c>
      <c r="BG1111" s="240">
        <f>IF(N1111="zákl. přenesená",J1111,0)</f>
        <v>0</v>
      </c>
      <c r="BH1111" s="240">
        <f>IF(N1111="sníž. přenesená",J1111,0)</f>
        <v>0</v>
      </c>
      <c r="BI1111" s="240">
        <f>IF(N1111="nulová",J1111,0)</f>
        <v>0</v>
      </c>
      <c r="BJ1111" s="18" t="s">
        <v>83</v>
      </c>
      <c r="BK1111" s="240">
        <f>ROUND(I1111*H1111,2)</f>
        <v>0</v>
      </c>
      <c r="BL1111" s="18" t="s">
        <v>318</v>
      </c>
      <c r="BM1111" s="239" t="s">
        <v>2072</v>
      </c>
    </row>
    <row r="1112" s="13" customFormat="1">
      <c r="A1112" s="13"/>
      <c r="B1112" s="241"/>
      <c r="C1112" s="242"/>
      <c r="D1112" s="243" t="s">
        <v>239</v>
      </c>
      <c r="E1112" s="244" t="s">
        <v>1</v>
      </c>
      <c r="F1112" s="245" t="s">
        <v>153</v>
      </c>
      <c r="G1112" s="242"/>
      <c r="H1112" s="246">
        <v>442.87900000000002</v>
      </c>
      <c r="I1112" s="247"/>
      <c r="J1112" s="242"/>
      <c r="K1112" s="242"/>
      <c r="L1112" s="248"/>
      <c r="M1112" s="249"/>
      <c r="N1112" s="250"/>
      <c r="O1112" s="250"/>
      <c r="P1112" s="250"/>
      <c r="Q1112" s="250"/>
      <c r="R1112" s="250"/>
      <c r="S1112" s="250"/>
      <c r="T1112" s="251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52" t="s">
        <v>239</v>
      </c>
      <c r="AU1112" s="252" t="s">
        <v>85</v>
      </c>
      <c r="AV1112" s="13" t="s">
        <v>85</v>
      </c>
      <c r="AW1112" s="13" t="s">
        <v>32</v>
      </c>
      <c r="AX1112" s="13" t="s">
        <v>83</v>
      </c>
      <c r="AY1112" s="252" t="s">
        <v>230</v>
      </c>
    </row>
    <row r="1113" s="2" customFormat="1" ht="16.5" customHeight="1">
      <c r="A1113" s="39"/>
      <c r="B1113" s="40"/>
      <c r="C1113" s="228" t="s">
        <v>2073</v>
      </c>
      <c r="D1113" s="228" t="s">
        <v>232</v>
      </c>
      <c r="E1113" s="229" t="s">
        <v>2074</v>
      </c>
      <c r="F1113" s="230" t="s">
        <v>2075</v>
      </c>
      <c r="G1113" s="231" t="s">
        <v>305</v>
      </c>
      <c r="H1113" s="232">
        <v>442.87900000000002</v>
      </c>
      <c r="I1113" s="233"/>
      <c r="J1113" s="234">
        <f>ROUND(I1113*H1113,2)</f>
        <v>0</v>
      </c>
      <c r="K1113" s="230" t="s">
        <v>236</v>
      </c>
      <c r="L1113" s="45"/>
      <c r="M1113" s="235" t="s">
        <v>1</v>
      </c>
      <c r="N1113" s="236" t="s">
        <v>41</v>
      </c>
      <c r="O1113" s="92"/>
      <c r="P1113" s="237">
        <f>O1113*H1113</f>
        <v>0</v>
      </c>
      <c r="Q1113" s="237">
        <v>0.00029999999999999997</v>
      </c>
      <c r="R1113" s="237">
        <f>Q1113*H1113</f>
        <v>0.1328637</v>
      </c>
      <c r="S1113" s="237">
        <v>0</v>
      </c>
      <c r="T1113" s="238">
        <f>S1113*H1113</f>
        <v>0</v>
      </c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R1113" s="239" t="s">
        <v>318</v>
      </c>
      <c r="AT1113" s="239" t="s">
        <v>232</v>
      </c>
      <c r="AU1113" s="239" t="s">
        <v>85</v>
      </c>
      <c r="AY1113" s="18" t="s">
        <v>230</v>
      </c>
      <c r="BE1113" s="240">
        <f>IF(N1113="základní",J1113,0)</f>
        <v>0</v>
      </c>
      <c r="BF1113" s="240">
        <f>IF(N1113="snížená",J1113,0)</f>
        <v>0</v>
      </c>
      <c r="BG1113" s="240">
        <f>IF(N1113="zákl. přenesená",J1113,0)</f>
        <v>0</v>
      </c>
      <c r="BH1113" s="240">
        <f>IF(N1113="sníž. přenesená",J1113,0)</f>
        <v>0</v>
      </c>
      <c r="BI1113" s="240">
        <f>IF(N1113="nulová",J1113,0)</f>
        <v>0</v>
      </c>
      <c r="BJ1113" s="18" t="s">
        <v>83</v>
      </c>
      <c r="BK1113" s="240">
        <f>ROUND(I1113*H1113,2)</f>
        <v>0</v>
      </c>
      <c r="BL1113" s="18" t="s">
        <v>318</v>
      </c>
      <c r="BM1113" s="239" t="s">
        <v>2076</v>
      </c>
    </row>
    <row r="1114" s="13" customFormat="1">
      <c r="A1114" s="13"/>
      <c r="B1114" s="241"/>
      <c r="C1114" s="242"/>
      <c r="D1114" s="243" t="s">
        <v>239</v>
      </c>
      <c r="E1114" s="244" t="s">
        <v>1</v>
      </c>
      <c r="F1114" s="245" t="s">
        <v>153</v>
      </c>
      <c r="G1114" s="242"/>
      <c r="H1114" s="246">
        <v>442.87900000000002</v>
      </c>
      <c r="I1114" s="247"/>
      <c r="J1114" s="242"/>
      <c r="K1114" s="242"/>
      <c r="L1114" s="248"/>
      <c r="M1114" s="249"/>
      <c r="N1114" s="250"/>
      <c r="O1114" s="250"/>
      <c r="P1114" s="250"/>
      <c r="Q1114" s="250"/>
      <c r="R1114" s="250"/>
      <c r="S1114" s="250"/>
      <c r="T1114" s="251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52" t="s">
        <v>239</v>
      </c>
      <c r="AU1114" s="252" t="s">
        <v>85</v>
      </c>
      <c r="AV1114" s="13" t="s">
        <v>85</v>
      </c>
      <c r="AW1114" s="13" t="s">
        <v>32</v>
      </c>
      <c r="AX1114" s="13" t="s">
        <v>83</v>
      </c>
      <c r="AY1114" s="252" t="s">
        <v>230</v>
      </c>
    </row>
    <row r="1115" s="2" customFormat="1" ht="21.75" customHeight="1">
      <c r="A1115" s="39"/>
      <c r="B1115" s="40"/>
      <c r="C1115" s="228" t="s">
        <v>2077</v>
      </c>
      <c r="D1115" s="228" t="s">
        <v>232</v>
      </c>
      <c r="E1115" s="229" t="s">
        <v>2078</v>
      </c>
      <c r="F1115" s="230" t="s">
        <v>2079</v>
      </c>
      <c r="G1115" s="231" t="s">
        <v>305</v>
      </c>
      <c r="H1115" s="232">
        <v>442.87900000000002</v>
      </c>
      <c r="I1115" s="233"/>
      <c r="J1115" s="234">
        <f>ROUND(I1115*H1115,2)</f>
        <v>0</v>
      </c>
      <c r="K1115" s="230" t="s">
        <v>236</v>
      </c>
      <c r="L1115" s="45"/>
      <c r="M1115" s="235" t="s">
        <v>1</v>
      </c>
      <c r="N1115" s="236" t="s">
        <v>41</v>
      </c>
      <c r="O1115" s="92"/>
      <c r="P1115" s="237">
        <f>O1115*H1115</f>
        <v>0</v>
      </c>
      <c r="Q1115" s="237">
        <v>0</v>
      </c>
      <c r="R1115" s="237">
        <f>Q1115*H1115</f>
        <v>0</v>
      </c>
      <c r="S1115" s="237">
        <v>0</v>
      </c>
      <c r="T1115" s="238">
        <f>S1115*H1115</f>
        <v>0</v>
      </c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R1115" s="239" t="s">
        <v>318</v>
      </c>
      <c r="AT1115" s="239" t="s">
        <v>232</v>
      </c>
      <c r="AU1115" s="239" t="s">
        <v>85</v>
      </c>
      <c r="AY1115" s="18" t="s">
        <v>230</v>
      </c>
      <c r="BE1115" s="240">
        <f>IF(N1115="základní",J1115,0)</f>
        <v>0</v>
      </c>
      <c r="BF1115" s="240">
        <f>IF(N1115="snížená",J1115,0)</f>
        <v>0</v>
      </c>
      <c r="BG1115" s="240">
        <f>IF(N1115="zákl. přenesená",J1115,0)</f>
        <v>0</v>
      </c>
      <c r="BH1115" s="240">
        <f>IF(N1115="sníž. přenesená",J1115,0)</f>
        <v>0</v>
      </c>
      <c r="BI1115" s="240">
        <f>IF(N1115="nulová",J1115,0)</f>
        <v>0</v>
      </c>
      <c r="BJ1115" s="18" t="s">
        <v>83</v>
      </c>
      <c r="BK1115" s="240">
        <f>ROUND(I1115*H1115,2)</f>
        <v>0</v>
      </c>
      <c r="BL1115" s="18" t="s">
        <v>318</v>
      </c>
      <c r="BM1115" s="239" t="s">
        <v>2080</v>
      </c>
    </row>
    <row r="1116" s="13" customFormat="1">
      <c r="A1116" s="13"/>
      <c r="B1116" s="241"/>
      <c r="C1116" s="242"/>
      <c r="D1116" s="243" t="s">
        <v>239</v>
      </c>
      <c r="E1116" s="244" t="s">
        <v>1</v>
      </c>
      <c r="F1116" s="245" t="s">
        <v>153</v>
      </c>
      <c r="G1116" s="242"/>
      <c r="H1116" s="246">
        <v>442.87900000000002</v>
      </c>
      <c r="I1116" s="247"/>
      <c r="J1116" s="242"/>
      <c r="K1116" s="242"/>
      <c r="L1116" s="248"/>
      <c r="M1116" s="249"/>
      <c r="N1116" s="250"/>
      <c r="O1116" s="250"/>
      <c r="P1116" s="250"/>
      <c r="Q1116" s="250"/>
      <c r="R1116" s="250"/>
      <c r="S1116" s="250"/>
      <c r="T1116" s="251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52" t="s">
        <v>239</v>
      </c>
      <c r="AU1116" s="252" t="s">
        <v>85</v>
      </c>
      <c r="AV1116" s="13" t="s">
        <v>85</v>
      </c>
      <c r="AW1116" s="13" t="s">
        <v>32</v>
      </c>
      <c r="AX1116" s="13" t="s">
        <v>83</v>
      </c>
      <c r="AY1116" s="252" t="s">
        <v>230</v>
      </c>
    </row>
    <row r="1117" s="2" customFormat="1" ht="37.8" customHeight="1">
      <c r="A1117" s="39"/>
      <c r="B1117" s="40"/>
      <c r="C1117" s="228" t="s">
        <v>2081</v>
      </c>
      <c r="D1117" s="228" t="s">
        <v>232</v>
      </c>
      <c r="E1117" s="229" t="s">
        <v>2082</v>
      </c>
      <c r="F1117" s="230" t="s">
        <v>2083</v>
      </c>
      <c r="G1117" s="231" t="s">
        <v>340</v>
      </c>
      <c r="H1117" s="232">
        <v>5</v>
      </c>
      <c r="I1117" s="233"/>
      <c r="J1117" s="234">
        <f>ROUND(I1117*H1117,2)</f>
        <v>0</v>
      </c>
      <c r="K1117" s="230" t="s">
        <v>236</v>
      </c>
      <c r="L1117" s="45"/>
      <c r="M1117" s="235" t="s">
        <v>1</v>
      </c>
      <c r="N1117" s="236" t="s">
        <v>41</v>
      </c>
      <c r="O1117" s="92"/>
      <c r="P1117" s="237">
        <f>O1117*H1117</f>
        <v>0</v>
      </c>
      <c r="Q1117" s="237">
        <v>0.0012800000000000001</v>
      </c>
      <c r="R1117" s="237">
        <f>Q1117*H1117</f>
        <v>0.0064000000000000003</v>
      </c>
      <c r="S1117" s="237">
        <v>0</v>
      </c>
      <c r="T1117" s="238">
        <f>S1117*H1117</f>
        <v>0</v>
      </c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/>
      <c r="AE1117" s="39"/>
      <c r="AR1117" s="239" t="s">
        <v>318</v>
      </c>
      <c r="AT1117" s="239" t="s">
        <v>232</v>
      </c>
      <c r="AU1117" s="239" t="s">
        <v>85</v>
      </c>
      <c r="AY1117" s="18" t="s">
        <v>230</v>
      </c>
      <c r="BE1117" s="240">
        <f>IF(N1117="základní",J1117,0)</f>
        <v>0</v>
      </c>
      <c r="BF1117" s="240">
        <f>IF(N1117="snížená",J1117,0)</f>
        <v>0</v>
      </c>
      <c r="BG1117" s="240">
        <f>IF(N1117="zákl. přenesená",J1117,0)</f>
        <v>0</v>
      </c>
      <c r="BH1117" s="240">
        <f>IF(N1117="sníž. přenesená",J1117,0)</f>
        <v>0</v>
      </c>
      <c r="BI1117" s="240">
        <f>IF(N1117="nulová",J1117,0)</f>
        <v>0</v>
      </c>
      <c r="BJ1117" s="18" t="s">
        <v>83</v>
      </c>
      <c r="BK1117" s="240">
        <f>ROUND(I1117*H1117,2)</f>
        <v>0</v>
      </c>
      <c r="BL1117" s="18" t="s">
        <v>318</v>
      </c>
      <c r="BM1117" s="239" t="s">
        <v>2084</v>
      </c>
    </row>
    <row r="1118" s="13" customFormat="1">
      <c r="A1118" s="13"/>
      <c r="B1118" s="241"/>
      <c r="C1118" s="242"/>
      <c r="D1118" s="243" t="s">
        <v>239</v>
      </c>
      <c r="E1118" s="244" t="s">
        <v>1</v>
      </c>
      <c r="F1118" s="245" t="s">
        <v>2085</v>
      </c>
      <c r="G1118" s="242"/>
      <c r="H1118" s="246">
        <v>5</v>
      </c>
      <c r="I1118" s="247"/>
      <c r="J1118" s="242"/>
      <c r="K1118" s="242"/>
      <c r="L1118" s="248"/>
      <c r="M1118" s="249"/>
      <c r="N1118" s="250"/>
      <c r="O1118" s="250"/>
      <c r="P1118" s="250"/>
      <c r="Q1118" s="250"/>
      <c r="R1118" s="250"/>
      <c r="S1118" s="250"/>
      <c r="T1118" s="251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52" t="s">
        <v>239</v>
      </c>
      <c r="AU1118" s="252" t="s">
        <v>85</v>
      </c>
      <c r="AV1118" s="13" t="s">
        <v>85</v>
      </c>
      <c r="AW1118" s="13" t="s">
        <v>32</v>
      </c>
      <c r="AX1118" s="13" t="s">
        <v>83</v>
      </c>
      <c r="AY1118" s="252" t="s">
        <v>230</v>
      </c>
    </row>
    <row r="1119" s="2" customFormat="1" ht="33" customHeight="1">
      <c r="A1119" s="39"/>
      <c r="B1119" s="40"/>
      <c r="C1119" s="228" t="s">
        <v>2086</v>
      </c>
      <c r="D1119" s="228" t="s">
        <v>232</v>
      </c>
      <c r="E1119" s="229" t="s">
        <v>2087</v>
      </c>
      <c r="F1119" s="230" t="s">
        <v>2088</v>
      </c>
      <c r="G1119" s="231" t="s">
        <v>340</v>
      </c>
      <c r="H1119" s="232">
        <v>487.71600000000001</v>
      </c>
      <c r="I1119" s="233"/>
      <c r="J1119" s="234">
        <f>ROUND(I1119*H1119,2)</f>
        <v>0</v>
      </c>
      <c r="K1119" s="230" t="s">
        <v>236</v>
      </c>
      <c r="L1119" s="45"/>
      <c r="M1119" s="235" t="s">
        <v>1</v>
      </c>
      <c r="N1119" s="236" t="s">
        <v>41</v>
      </c>
      <c r="O1119" s="92"/>
      <c r="P1119" s="237">
        <f>O1119*H1119</f>
        <v>0</v>
      </c>
      <c r="Q1119" s="237">
        <v>0.00058</v>
      </c>
      <c r="R1119" s="237">
        <f>Q1119*H1119</f>
        <v>0.28287528000000001</v>
      </c>
      <c r="S1119" s="237">
        <v>0</v>
      </c>
      <c r="T1119" s="238">
        <f>S1119*H1119</f>
        <v>0</v>
      </c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R1119" s="239" t="s">
        <v>318</v>
      </c>
      <c r="AT1119" s="239" t="s">
        <v>232</v>
      </c>
      <c r="AU1119" s="239" t="s">
        <v>85</v>
      </c>
      <c r="AY1119" s="18" t="s">
        <v>230</v>
      </c>
      <c r="BE1119" s="240">
        <f>IF(N1119="základní",J1119,0)</f>
        <v>0</v>
      </c>
      <c r="BF1119" s="240">
        <f>IF(N1119="snížená",J1119,0)</f>
        <v>0</v>
      </c>
      <c r="BG1119" s="240">
        <f>IF(N1119="zákl. přenesená",J1119,0)</f>
        <v>0</v>
      </c>
      <c r="BH1119" s="240">
        <f>IF(N1119="sníž. přenesená",J1119,0)</f>
        <v>0</v>
      </c>
      <c r="BI1119" s="240">
        <f>IF(N1119="nulová",J1119,0)</f>
        <v>0</v>
      </c>
      <c r="BJ1119" s="18" t="s">
        <v>83</v>
      </c>
      <c r="BK1119" s="240">
        <f>ROUND(I1119*H1119,2)</f>
        <v>0</v>
      </c>
      <c r="BL1119" s="18" t="s">
        <v>318</v>
      </c>
      <c r="BM1119" s="239" t="s">
        <v>2089</v>
      </c>
    </row>
    <row r="1120" s="13" customFormat="1">
      <c r="A1120" s="13"/>
      <c r="B1120" s="241"/>
      <c r="C1120" s="242"/>
      <c r="D1120" s="243" t="s">
        <v>239</v>
      </c>
      <c r="E1120" s="244" t="s">
        <v>1</v>
      </c>
      <c r="F1120" s="245" t="s">
        <v>2090</v>
      </c>
      <c r="G1120" s="242"/>
      <c r="H1120" s="246">
        <v>461.01600000000002</v>
      </c>
      <c r="I1120" s="247"/>
      <c r="J1120" s="242"/>
      <c r="K1120" s="242"/>
      <c r="L1120" s="248"/>
      <c r="M1120" s="249"/>
      <c r="N1120" s="250"/>
      <c r="O1120" s="250"/>
      <c r="P1120" s="250"/>
      <c r="Q1120" s="250"/>
      <c r="R1120" s="250"/>
      <c r="S1120" s="250"/>
      <c r="T1120" s="251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52" t="s">
        <v>239</v>
      </c>
      <c r="AU1120" s="252" t="s">
        <v>85</v>
      </c>
      <c r="AV1120" s="13" t="s">
        <v>85</v>
      </c>
      <c r="AW1120" s="13" t="s">
        <v>32</v>
      </c>
      <c r="AX1120" s="13" t="s">
        <v>76</v>
      </c>
      <c r="AY1120" s="252" t="s">
        <v>230</v>
      </c>
    </row>
    <row r="1121" s="13" customFormat="1">
      <c r="A1121" s="13"/>
      <c r="B1121" s="241"/>
      <c r="C1121" s="242"/>
      <c r="D1121" s="243" t="s">
        <v>239</v>
      </c>
      <c r="E1121" s="244" t="s">
        <v>1</v>
      </c>
      <c r="F1121" s="245" t="s">
        <v>2091</v>
      </c>
      <c r="G1121" s="242"/>
      <c r="H1121" s="246">
        <v>26.699999999999999</v>
      </c>
      <c r="I1121" s="247"/>
      <c r="J1121" s="242"/>
      <c r="K1121" s="242"/>
      <c r="L1121" s="248"/>
      <c r="M1121" s="249"/>
      <c r="N1121" s="250"/>
      <c r="O1121" s="250"/>
      <c r="P1121" s="250"/>
      <c r="Q1121" s="250"/>
      <c r="R1121" s="250"/>
      <c r="S1121" s="250"/>
      <c r="T1121" s="251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52" t="s">
        <v>239</v>
      </c>
      <c r="AU1121" s="252" t="s">
        <v>85</v>
      </c>
      <c r="AV1121" s="13" t="s">
        <v>85</v>
      </c>
      <c r="AW1121" s="13" t="s">
        <v>32</v>
      </c>
      <c r="AX1121" s="13" t="s">
        <v>76</v>
      </c>
      <c r="AY1121" s="252" t="s">
        <v>230</v>
      </c>
    </row>
    <row r="1122" s="14" customFormat="1">
      <c r="A1122" s="14"/>
      <c r="B1122" s="253"/>
      <c r="C1122" s="254"/>
      <c r="D1122" s="243" t="s">
        <v>239</v>
      </c>
      <c r="E1122" s="255" t="s">
        <v>1</v>
      </c>
      <c r="F1122" s="256" t="s">
        <v>242</v>
      </c>
      <c r="G1122" s="254"/>
      <c r="H1122" s="257">
        <v>487.71600000000001</v>
      </c>
      <c r="I1122" s="258"/>
      <c r="J1122" s="254"/>
      <c r="K1122" s="254"/>
      <c r="L1122" s="259"/>
      <c r="M1122" s="260"/>
      <c r="N1122" s="261"/>
      <c r="O1122" s="261"/>
      <c r="P1122" s="261"/>
      <c r="Q1122" s="261"/>
      <c r="R1122" s="261"/>
      <c r="S1122" s="261"/>
      <c r="T1122" s="262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63" t="s">
        <v>239</v>
      </c>
      <c r="AU1122" s="263" t="s">
        <v>85</v>
      </c>
      <c r="AV1122" s="14" t="s">
        <v>237</v>
      </c>
      <c r="AW1122" s="14" t="s">
        <v>32</v>
      </c>
      <c r="AX1122" s="14" t="s">
        <v>83</v>
      </c>
      <c r="AY1122" s="263" t="s">
        <v>230</v>
      </c>
    </row>
    <row r="1123" s="2" customFormat="1" ht="24.15" customHeight="1">
      <c r="A1123" s="39"/>
      <c r="B1123" s="40"/>
      <c r="C1123" s="285" t="s">
        <v>2092</v>
      </c>
      <c r="D1123" s="285" t="s">
        <v>714</v>
      </c>
      <c r="E1123" s="286" t="s">
        <v>2093</v>
      </c>
      <c r="F1123" s="287" t="s">
        <v>2094</v>
      </c>
      <c r="G1123" s="288" t="s">
        <v>340</v>
      </c>
      <c r="H1123" s="289">
        <v>536.48800000000006</v>
      </c>
      <c r="I1123" s="290"/>
      <c r="J1123" s="291">
        <f>ROUND(I1123*H1123,2)</f>
        <v>0</v>
      </c>
      <c r="K1123" s="287" t="s">
        <v>236</v>
      </c>
      <c r="L1123" s="292"/>
      <c r="M1123" s="293" t="s">
        <v>1</v>
      </c>
      <c r="N1123" s="294" t="s">
        <v>41</v>
      </c>
      <c r="O1123" s="92"/>
      <c r="P1123" s="237">
        <f>O1123*H1123</f>
        <v>0</v>
      </c>
      <c r="Q1123" s="237">
        <v>0.00264</v>
      </c>
      <c r="R1123" s="237">
        <f>Q1123*H1123</f>
        <v>1.4163283200000001</v>
      </c>
      <c r="S1123" s="237">
        <v>0</v>
      </c>
      <c r="T1123" s="238">
        <f>S1123*H1123</f>
        <v>0</v>
      </c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R1123" s="239" t="s">
        <v>414</v>
      </c>
      <c r="AT1123" s="239" t="s">
        <v>714</v>
      </c>
      <c r="AU1123" s="239" t="s">
        <v>85</v>
      </c>
      <c r="AY1123" s="18" t="s">
        <v>230</v>
      </c>
      <c r="BE1123" s="240">
        <f>IF(N1123="základní",J1123,0)</f>
        <v>0</v>
      </c>
      <c r="BF1123" s="240">
        <f>IF(N1123="snížená",J1123,0)</f>
        <v>0</v>
      </c>
      <c r="BG1123" s="240">
        <f>IF(N1123="zákl. přenesená",J1123,0)</f>
        <v>0</v>
      </c>
      <c r="BH1123" s="240">
        <f>IF(N1123="sníž. přenesená",J1123,0)</f>
        <v>0</v>
      </c>
      <c r="BI1123" s="240">
        <f>IF(N1123="nulová",J1123,0)</f>
        <v>0</v>
      </c>
      <c r="BJ1123" s="18" t="s">
        <v>83</v>
      </c>
      <c r="BK1123" s="240">
        <f>ROUND(I1123*H1123,2)</f>
        <v>0</v>
      </c>
      <c r="BL1123" s="18" t="s">
        <v>318</v>
      </c>
      <c r="BM1123" s="239" t="s">
        <v>2095</v>
      </c>
    </row>
    <row r="1124" s="13" customFormat="1">
      <c r="A1124" s="13"/>
      <c r="B1124" s="241"/>
      <c r="C1124" s="242"/>
      <c r="D1124" s="243" t="s">
        <v>239</v>
      </c>
      <c r="E1124" s="242"/>
      <c r="F1124" s="245" t="s">
        <v>2096</v>
      </c>
      <c r="G1124" s="242"/>
      <c r="H1124" s="246">
        <v>536.48800000000006</v>
      </c>
      <c r="I1124" s="247"/>
      <c r="J1124" s="242"/>
      <c r="K1124" s="242"/>
      <c r="L1124" s="248"/>
      <c r="M1124" s="249"/>
      <c r="N1124" s="250"/>
      <c r="O1124" s="250"/>
      <c r="P1124" s="250"/>
      <c r="Q1124" s="250"/>
      <c r="R1124" s="250"/>
      <c r="S1124" s="250"/>
      <c r="T1124" s="251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52" t="s">
        <v>239</v>
      </c>
      <c r="AU1124" s="252" t="s">
        <v>85</v>
      </c>
      <c r="AV1124" s="13" t="s">
        <v>85</v>
      </c>
      <c r="AW1124" s="13" t="s">
        <v>4</v>
      </c>
      <c r="AX1124" s="13" t="s">
        <v>83</v>
      </c>
      <c r="AY1124" s="252" t="s">
        <v>230</v>
      </c>
    </row>
    <row r="1125" s="2" customFormat="1" ht="33" customHeight="1">
      <c r="A1125" s="39"/>
      <c r="B1125" s="40"/>
      <c r="C1125" s="228" t="s">
        <v>2097</v>
      </c>
      <c r="D1125" s="228" t="s">
        <v>232</v>
      </c>
      <c r="E1125" s="229" t="s">
        <v>2098</v>
      </c>
      <c r="F1125" s="230" t="s">
        <v>2099</v>
      </c>
      <c r="G1125" s="231" t="s">
        <v>305</v>
      </c>
      <c r="H1125" s="232">
        <v>442.87900000000002</v>
      </c>
      <c r="I1125" s="233"/>
      <c r="J1125" s="234">
        <f>ROUND(I1125*H1125,2)</f>
        <v>0</v>
      </c>
      <c r="K1125" s="230" t="s">
        <v>236</v>
      </c>
      <c r="L1125" s="45"/>
      <c r="M1125" s="235" t="s">
        <v>1</v>
      </c>
      <c r="N1125" s="236" t="s">
        <v>41</v>
      </c>
      <c r="O1125" s="92"/>
      <c r="P1125" s="237">
        <f>O1125*H1125</f>
        <v>0</v>
      </c>
      <c r="Q1125" s="237">
        <v>0.0060000000000000001</v>
      </c>
      <c r="R1125" s="237">
        <f>Q1125*H1125</f>
        <v>2.6572740000000001</v>
      </c>
      <c r="S1125" s="237">
        <v>0</v>
      </c>
      <c r="T1125" s="238">
        <f>S1125*H1125</f>
        <v>0</v>
      </c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R1125" s="239" t="s">
        <v>318</v>
      </c>
      <c r="AT1125" s="239" t="s">
        <v>232</v>
      </c>
      <c r="AU1125" s="239" t="s">
        <v>85</v>
      </c>
      <c r="AY1125" s="18" t="s">
        <v>230</v>
      </c>
      <c r="BE1125" s="240">
        <f>IF(N1125="základní",J1125,0)</f>
        <v>0</v>
      </c>
      <c r="BF1125" s="240">
        <f>IF(N1125="snížená",J1125,0)</f>
        <v>0</v>
      </c>
      <c r="BG1125" s="240">
        <f>IF(N1125="zákl. přenesená",J1125,0)</f>
        <v>0</v>
      </c>
      <c r="BH1125" s="240">
        <f>IF(N1125="sníž. přenesená",J1125,0)</f>
        <v>0</v>
      </c>
      <c r="BI1125" s="240">
        <f>IF(N1125="nulová",J1125,0)</f>
        <v>0</v>
      </c>
      <c r="BJ1125" s="18" t="s">
        <v>83</v>
      </c>
      <c r="BK1125" s="240">
        <f>ROUND(I1125*H1125,2)</f>
        <v>0</v>
      </c>
      <c r="BL1125" s="18" t="s">
        <v>318</v>
      </c>
      <c r="BM1125" s="239" t="s">
        <v>2100</v>
      </c>
    </row>
    <row r="1126" s="13" customFormat="1">
      <c r="A1126" s="13"/>
      <c r="B1126" s="241"/>
      <c r="C1126" s="242"/>
      <c r="D1126" s="243" t="s">
        <v>239</v>
      </c>
      <c r="E1126" s="244" t="s">
        <v>115</v>
      </c>
      <c r="F1126" s="245" t="s">
        <v>2101</v>
      </c>
      <c r="G1126" s="242"/>
      <c r="H1126" s="246">
        <v>187.779</v>
      </c>
      <c r="I1126" s="247"/>
      <c r="J1126" s="242"/>
      <c r="K1126" s="242"/>
      <c r="L1126" s="248"/>
      <c r="M1126" s="249"/>
      <c r="N1126" s="250"/>
      <c r="O1126" s="250"/>
      <c r="P1126" s="250"/>
      <c r="Q1126" s="250"/>
      <c r="R1126" s="250"/>
      <c r="S1126" s="250"/>
      <c r="T1126" s="251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52" t="s">
        <v>239</v>
      </c>
      <c r="AU1126" s="252" t="s">
        <v>85</v>
      </c>
      <c r="AV1126" s="13" t="s">
        <v>85</v>
      </c>
      <c r="AW1126" s="13" t="s">
        <v>32</v>
      </c>
      <c r="AX1126" s="13" t="s">
        <v>76</v>
      </c>
      <c r="AY1126" s="252" t="s">
        <v>230</v>
      </c>
    </row>
    <row r="1127" s="16" customFormat="1">
      <c r="A1127" s="16"/>
      <c r="B1127" s="274"/>
      <c r="C1127" s="275"/>
      <c r="D1127" s="243" t="s">
        <v>239</v>
      </c>
      <c r="E1127" s="276" t="s">
        <v>1</v>
      </c>
      <c r="F1127" s="277" t="s">
        <v>494</v>
      </c>
      <c r="G1127" s="275"/>
      <c r="H1127" s="278">
        <v>187.779</v>
      </c>
      <c r="I1127" s="279"/>
      <c r="J1127" s="275"/>
      <c r="K1127" s="275"/>
      <c r="L1127" s="280"/>
      <c r="M1127" s="281"/>
      <c r="N1127" s="282"/>
      <c r="O1127" s="282"/>
      <c r="P1127" s="282"/>
      <c r="Q1127" s="282"/>
      <c r="R1127" s="282"/>
      <c r="S1127" s="282"/>
      <c r="T1127" s="283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T1127" s="284" t="s">
        <v>239</v>
      </c>
      <c r="AU1127" s="284" t="s">
        <v>85</v>
      </c>
      <c r="AV1127" s="16" t="s">
        <v>249</v>
      </c>
      <c r="AW1127" s="16" t="s">
        <v>32</v>
      </c>
      <c r="AX1127" s="16" t="s">
        <v>76</v>
      </c>
      <c r="AY1127" s="284" t="s">
        <v>230</v>
      </c>
    </row>
    <row r="1128" s="13" customFormat="1">
      <c r="A1128" s="13"/>
      <c r="B1128" s="241"/>
      <c r="C1128" s="242"/>
      <c r="D1128" s="243" t="s">
        <v>239</v>
      </c>
      <c r="E1128" s="244" t="s">
        <v>119</v>
      </c>
      <c r="F1128" s="245" t="s">
        <v>2102</v>
      </c>
      <c r="G1128" s="242"/>
      <c r="H1128" s="246">
        <v>60.966000000000001</v>
      </c>
      <c r="I1128" s="247"/>
      <c r="J1128" s="242"/>
      <c r="K1128" s="242"/>
      <c r="L1128" s="248"/>
      <c r="M1128" s="249"/>
      <c r="N1128" s="250"/>
      <c r="O1128" s="250"/>
      <c r="P1128" s="250"/>
      <c r="Q1128" s="250"/>
      <c r="R1128" s="250"/>
      <c r="S1128" s="250"/>
      <c r="T1128" s="251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52" t="s">
        <v>239</v>
      </c>
      <c r="AU1128" s="252" t="s">
        <v>85</v>
      </c>
      <c r="AV1128" s="13" t="s">
        <v>85</v>
      </c>
      <c r="AW1128" s="13" t="s">
        <v>32</v>
      </c>
      <c r="AX1128" s="13" t="s">
        <v>76</v>
      </c>
      <c r="AY1128" s="252" t="s">
        <v>230</v>
      </c>
    </row>
    <row r="1129" s="16" customFormat="1">
      <c r="A1129" s="16"/>
      <c r="B1129" s="274"/>
      <c r="C1129" s="275"/>
      <c r="D1129" s="243" t="s">
        <v>239</v>
      </c>
      <c r="E1129" s="276" t="s">
        <v>1</v>
      </c>
      <c r="F1129" s="277" t="s">
        <v>494</v>
      </c>
      <c r="G1129" s="275"/>
      <c r="H1129" s="278">
        <v>60.966000000000001</v>
      </c>
      <c r="I1129" s="279"/>
      <c r="J1129" s="275"/>
      <c r="K1129" s="275"/>
      <c r="L1129" s="280"/>
      <c r="M1129" s="281"/>
      <c r="N1129" s="282"/>
      <c r="O1129" s="282"/>
      <c r="P1129" s="282"/>
      <c r="Q1129" s="282"/>
      <c r="R1129" s="282"/>
      <c r="S1129" s="282"/>
      <c r="T1129" s="283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T1129" s="284" t="s">
        <v>239</v>
      </c>
      <c r="AU1129" s="284" t="s">
        <v>85</v>
      </c>
      <c r="AV1129" s="16" t="s">
        <v>249</v>
      </c>
      <c r="AW1129" s="16" t="s">
        <v>32</v>
      </c>
      <c r="AX1129" s="16" t="s">
        <v>76</v>
      </c>
      <c r="AY1129" s="284" t="s">
        <v>230</v>
      </c>
    </row>
    <row r="1130" s="13" customFormat="1">
      <c r="A1130" s="13"/>
      <c r="B1130" s="241"/>
      <c r="C1130" s="242"/>
      <c r="D1130" s="243" t="s">
        <v>239</v>
      </c>
      <c r="E1130" s="244" t="s">
        <v>1</v>
      </c>
      <c r="F1130" s="245" t="s">
        <v>2103</v>
      </c>
      <c r="G1130" s="242"/>
      <c r="H1130" s="246">
        <v>14.76</v>
      </c>
      <c r="I1130" s="247"/>
      <c r="J1130" s="242"/>
      <c r="K1130" s="242"/>
      <c r="L1130" s="248"/>
      <c r="M1130" s="249"/>
      <c r="N1130" s="250"/>
      <c r="O1130" s="250"/>
      <c r="P1130" s="250"/>
      <c r="Q1130" s="250"/>
      <c r="R1130" s="250"/>
      <c r="S1130" s="250"/>
      <c r="T1130" s="251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52" t="s">
        <v>239</v>
      </c>
      <c r="AU1130" s="252" t="s">
        <v>85</v>
      </c>
      <c r="AV1130" s="13" t="s">
        <v>85</v>
      </c>
      <c r="AW1130" s="13" t="s">
        <v>32</v>
      </c>
      <c r="AX1130" s="13" t="s">
        <v>76</v>
      </c>
      <c r="AY1130" s="252" t="s">
        <v>230</v>
      </c>
    </row>
    <row r="1131" s="13" customFormat="1">
      <c r="A1131" s="13"/>
      <c r="B1131" s="241"/>
      <c r="C1131" s="242"/>
      <c r="D1131" s="243" t="s">
        <v>239</v>
      </c>
      <c r="E1131" s="244" t="s">
        <v>1</v>
      </c>
      <c r="F1131" s="245" t="s">
        <v>2104</v>
      </c>
      <c r="G1131" s="242"/>
      <c r="H1131" s="246">
        <v>19.641999999999999</v>
      </c>
      <c r="I1131" s="247"/>
      <c r="J1131" s="242"/>
      <c r="K1131" s="242"/>
      <c r="L1131" s="248"/>
      <c r="M1131" s="249"/>
      <c r="N1131" s="250"/>
      <c r="O1131" s="250"/>
      <c r="P1131" s="250"/>
      <c r="Q1131" s="250"/>
      <c r="R1131" s="250"/>
      <c r="S1131" s="250"/>
      <c r="T1131" s="251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52" t="s">
        <v>239</v>
      </c>
      <c r="AU1131" s="252" t="s">
        <v>85</v>
      </c>
      <c r="AV1131" s="13" t="s">
        <v>85</v>
      </c>
      <c r="AW1131" s="13" t="s">
        <v>32</v>
      </c>
      <c r="AX1131" s="13" t="s">
        <v>76</v>
      </c>
      <c r="AY1131" s="252" t="s">
        <v>230</v>
      </c>
    </row>
    <row r="1132" s="16" customFormat="1">
      <c r="A1132" s="16"/>
      <c r="B1132" s="274"/>
      <c r="C1132" s="275"/>
      <c r="D1132" s="243" t="s">
        <v>239</v>
      </c>
      <c r="E1132" s="276" t="s">
        <v>125</v>
      </c>
      <c r="F1132" s="277" t="s">
        <v>494</v>
      </c>
      <c r="G1132" s="275"/>
      <c r="H1132" s="278">
        <v>34.402000000000001</v>
      </c>
      <c r="I1132" s="279"/>
      <c r="J1132" s="275"/>
      <c r="K1132" s="275"/>
      <c r="L1132" s="280"/>
      <c r="M1132" s="281"/>
      <c r="N1132" s="282"/>
      <c r="O1132" s="282"/>
      <c r="P1132" s="282"/>
      <c r="Q1132" s="282"/>
      <c r="R1132" s="282"/>
      <c r="S1132" s="282"/>
      <c r="T1132" s="283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T1132" s="284" t="s">
        <v>239</v>
      </c>
      <c r="AU1132" s="284" t="s">
        <v>85</v>
      </c>
      <c r="AV1132" s="16" t="s">
        <v>249</v>
      </c>
      <c r="AW1132" s="16" t="s">
        <v>32</v>
      </c>
      <c r="AX1132" s="16" t="s">
        <v>76</v>
      </c>
      <c r="AY1132" s="284" t="s">
        <v>230</v>
      </c>
    </row>
    <row r="1133" s="13" customFormat="1">
      <c r="A1133" s="13"/>
      <c r="B1133" s="241"/>
      <c r="C1133" s="242"/>
      <c r="D1133" s="243" t="s">
        <v>239</v>
      </c>
      <c r="E1133" s="244" t="s">
        <v>140</v>
      </c>
      <c r="F1133" s="245" t="s">
        <v>2105</v>
      </c>
      <c r="G1133" s="242"/>
      <c r="H1133" s="246">
        <v>60.667000000000002</v>
      </c>
      <c r="I1133" s="247"/>
      <c r="J1133" s="242"/>
      <c r="K1133" s="242"/>
      <c r="L1133" s="248"/>
      <c r="M1133" s="249"/>
      <c r="N1133" s="250"/>
      <c r="O1133" s="250"/>
      <c r="P1133" s="250"/>
      <c r="Q1133" s="250"/>
      <c r="R1133" s="250"/>
      <c r="S1133" s="250"/>
      <c r="T1133" s="251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52" t="s">
        <v>239</v>
      </c>
      <c r="AU1133" s="252" t="s">
        <v>85</v>
      </c>
      <c r="AV1133" s="13" t="s">
        <v>85</v>
      </c>
      <c r="AW1133" s="13" t="s">
        <v>32</v>
      </c>
      <c r="AX1133" s="13" t="s">
        <v>76</v>
      </c>
      <c r="AY1133" s="252" t="s">
        <v>230</v>
      </c>
    </row>
    <row r="1134" s="13" customFormat="1">
      <c r="A1134" s="13"/>
      <c r="B1134" s="241"/>
      <c r="C1134" s="242"/>
      <c r="D1134" s="243" t="s">
        <v>239</v>
      </c>
      <c r="E1134" s="244" t="s">
        <v>147</v>
      </c>
      <c r="F1134" s="245" t="s">
        <v>2106</v>
      </c>
      <c r="G1134" s="242"/>
      <c r="H1134" s="246">
        <v>56.793999999999997</v>
      </c>
      <c r="I1134" s="247"/>
      <c r="J1134" s="242"/>
      <c r="K1134" s="242"/>
      <c r="L1134" s="248"/>
      <c r="M1134" s="249"/>
      <c r="N1134" s="250"/>
      <c r="O1134" s="250"/>
      <c r="P1134" s="250"/>
      <c r="Q1134" s="250"/>
      <c r="R1134" s="250"/>
      <c r="S1134" s="250"/>
      <c r="T1134" s="251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52" t="s">
        <v>239</v>
      </c>
      <c r="AU1134" s="252" t="s">
        <v>85</v>
      </c>
      <c r="AV1134" s="13" t="s">
        <v>85</v>
      </c>
      <c r="AW1134" s="13" t="s">
        <v>32</v>
      </c>
      <c r="AX1134" s="13" t="s">
        <v>76</v>
      </c>
      <c r="AY1134" s="252" t="s">
        <v>230</v>
      </c>
    </row>
    <row r="1135" s="16" customFormat="1">
      <c r="A1135" s="16"/>
      <c r="B1135" s="274"/>
      <c r="C1135" s="275"/>
      <c r="D1135" s="243" t="s">
        <v>239</v>
      </c>
      <c r="E1135" s="276" t="s">
        <v>1</v>
      </c>
      <c r="F1135" s="277" t="s">
        <v>494</v>
      </c>
      <c r="G1135" s="275"/>
      <c r="H1135" s="278">
        <v>117.461</v>
      </c>
      <c r="I1135" s="279"/>
      <c r="J1135" s="275"/>
      <c r="K1135" s="275"/>
      <c r="L1135" s="280"/>
      <c r="M1135" s="281"/>
      <c r="N1135" s="282"/>
      <c r="O1135" s="282"/>
      <c r="P1135" s="282"/>
      <c r="Q1135" s="282"/>
      <c r="R1135" s="282"/>
      <c r="S1135" s="282"/>
      <c r="T1135" s="283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T1135" s="284" t="s">
        <v>239</v>
      </c>
      <c r="AU1135" s="284" t="s">
        <v>85</v>
      </c>
      <c r="AV1135" s="16" t="s">
        <v>249</v>
      </c>
      <c r="AW1135" s="16" t="s">
        <v>32</v>
      </c>
      <c r="AX1135" s="16" t="s">
        <v>76</v>
      </c>
      <c r="AY1135" s="284" t="s">
        <v>230</v>
      </c>
    </row>
    <row r="1136" s="13" customFormat="1">
      <c r="A1136" s="13"/>
      <c r="B1136" s="241"/>
      <c r="C1136" s="242"/>
      <c r="D1136" s="243" t="s">
        <v>239</v>
      </c>
      <c r="E1136" s="244" t="s">
        <v>132</v>
      </c>
      <c r="F1136" s="245" t="s">
        <v>2107</v>
      </c>
      <c r="G1136" s="242"/>
      <c r="H1136" s="246">
        <v>42.271000000000001</v>
      </c>
      <c r="I1136" s="247"/>
      <c r="J1136" s="242"/>
      <c r="K1136" s="242"/>
      <c r="L1136" s="248"/>
      <c r="M1136" s="249"/>
      <c r="N1136" s="250"/>
      <c r="O1136" s="250"/>
      <c r="P1136" s="250"/>
      <c r="Q1136" s="250"/>
      <c r="R1136" s="250"/>
      <c r="S1136" s="250"/>
      <c r="T1136" s="251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52" t="s">
        <v>239</v>
      </c>
      <c r="AU1136" s="252" t="s">
        <v>85</v>
      </c>
      <c r="AV1136" s="13" t="s">
        <v>85</v>
      </c>
      <c r="AW1136" s="13" t="s">
        <v>32</v>
      </c>
      <c r="AX1136" s="13" t="s">
        <v>76</v>
      </c>
      <c r="AY1136" s="252" t="s">
        <v>230</v>
      </c>
    </row>
    <row r="1137" s="14" customFormat="1">
      <c r="A1137" s="14"/>
      <c r="B1137" s="253"/>
      <c r="C1137" s="254"/>
      <c r="D1137" s="243" t="s">
        <v>239</v>
      </c>
      <c r="E1137" s="255" t="s">
        <v>153</v>
      </c>
      <c r="F1137" s="256" t="s">
        <v>242</v>
      </c>
      <c r="G1137" s="254"/>
      <c r="H1137" s="257">
        <v>442.87900000000002</v>
      </c>
      <c r="I1137" s="258"/>
      <c r="J1137" s="254"/>
      <c r="K1137" s="254"/>
      <c r="L1137" s="259"/>
      <c r="M1137" s="260"/>
      <c r="N1137" s="261"/>
      <c r="O1137" s="261"/>
      <c r="P1137" s="261"/>
      <c r="Q1137" s="261"/>
      <c r="R1137" s="261"/>
      <c r="S1137" s="261"/>
      <c r="T1137" s="262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63" t="s">
        <v>239</v>
      </c>
      <c r="AU1137" s="263" t="s">
        <v>85</v>
      </c>
      <c r="AV1137" s="14" t="s">
        <v>237</v>
      </c>
      <c r="AW1137" s="14" t="s">
        <v>32</v>
      </c>
      <c r="AX1137" s="14" t="s">
        <v>83</v>
      </c>
      <c r="AY1137" s="263" t="s">
        <v>230</v>
      </c>
    </row>
    <row r="1138" s="2" customFormat="1" ht="24.15" customHeight="1">
      <c r="A1138" s="39"/>
      <c r="B1138" s="40"/>
      <c r="C1138" s="285" t="s">
        <v>2108</v>
      </c>
      <c r="D1138" s="285" t="s">
        <v>714</v>
      </c>
      <c r="E1138" s="286" t="s">
        <v>2109</v>
      </c>
      <c r="F1138" s="287" t="s">
        <v>2110</v>
      </c>
      <c r="G1138" s="288" t="s">
        <v>305</v>
      </c>
      <c r="H1138" s="289">
        <v>488.54199999999997</v>
      </c>
      <c r="I1138" s="290"/>
      <c r="J1138" s="291">
        <f>ROUND(I1138*H1138,2)</f>
        <v>0</v>
      </c>
      <c r="K1138" s="287" t="s">
        <v>236</v>
      </c>
      <c r="L1138" s="292"/>
      <c r="M1138" s="293" t="s">
        <v>1</v>
      </c>
      <c r="N1138" s="294" t="s">
        <v>41</v>
      </c>
      <c r="O1138" s="92"/>
      <c r="P1138" s="237">
        <f>O1138*H1138</f>
        <v>0</v>
      </c>
      <c r="Q1138" s="237">
        <v>0.021999999999999999</v>
      </c>
      <c r="R1138" s="237">
        <f>Q1138*H1138</f>
        <v>10.747923999999999</v>
      </c>
      <c r="S1138" s="237">
        <v>0</v>
      </c>
      <c r="T1138" s="238">
        <f>S1138*H1138</f>
        <v>0</v>
      </c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R1138" s="239" t="s">
        <v>414</v>
      </c>
      <c r="AT1138" s="239" t="s">
        <v>714</v>
      </c>
      <c r="AU1138" s="239" t="s">
        <v>85</v>
      </c>
      <c r="AY1138" s="18" t="s">
        <v>230</v>
      </c>
      <c r="BE1138" s="240">
        <f>IF(N1138="základní",J1138,0)</f>
        <v>0</v>
      </c>
      <c r="BF1138" s="240">
        <f>IF(N1138="snížená",J1138,0)</f>
        <v>0</v>
      </c>
      <c r="BG1138" s="240">
        <f>IF(N1138="zákl. přenesená",J1138,0)</f>
        <v>0</v>
      </c>
      <c r="BH1138" s="240">
        <f>IF(N1138="sníž. přenesená",J1138,0)</f>
        <v>0</v>
      </c>
      <c r="BI1138" s="240">
        <f>IF(N1138="nulová",J1138,0)</f>
        <v>0</v>
      </c>
      <c r="BJ1138" s="18" t="s">
        <v>83</v>
      </c>
      <c r="BK1138" s="240">
        <f>ROUND(I1138*H1138,2)</f>
        <v>0</v>
      </c>
      <c r="BL1138" s="18" t="s">
        <v>318</v>
      </c>
      <c r="BM1138" s="239" t="s">
        <v>2111</v>
      </c>
    </row>
    <row r="1139" s="13" customFormat="1">
      <c r="A1139" s="13"/>
      <c r="B1139" s="241"/>
      <c r="C1139" s="242"/>
      <c r="D1139" s="243" t="s">
        <v>239</v>
      </c>
      <c r="E1139" s="244" t="s">
        <v>1</v>
      </c>
      <c r="F1139" s="245" t="s">
        <v>153</v>
      </c>
      <c r="G1139" s="242"/>
      <c r="H1139" s="246">
        <v>442.87900000000002</v>
      </c>
      <c r="I1139" s="247"/>
      <c r="J1139" s="242"/>
      <c r="K1139" s="242"/>
      <c r="L1139" s="248"/>
      <c r="M1139" s="249"/>
      <c r="N1139" s="250"/>
      <c r="O1139" s="250"/>
      <c r="P1139" s="250"/>
      <c r="Q1139" s="250"/>
      <c r="R1139" s="250"/>
      <c r="S1139" s="250"/>
      <c r="T1139" s="251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52" t="s">
        <v>239</v>
      </c>
      <c r="AU1139" s="252" t="s">
        <v>85</v>
      </c>
      <c r="AV1139" s="13" t="s">
        <v>85</v>
      </c>
      <c r="AW1139" s="13" t="s">
        <v>32</v>
      </c>
      <c r="AX1139" s="13" t="s">
        <v>76</v>
      </c>
      <c r="AY1139" s="252" t="s">
        <v>230</v>
      </c>
    </row>
    <row r="1140" s="13" customFormat="1">
      <c r="A1140" s="13"/>
      <c r="B1140" s="241"/>
      <c r="C1140" s="242"/>
      <c r="D1140" s="243" t="s">
        <v>239</v>
      </c>
      <c r="E1140" s="244" t="s">
        <v>1</v>
      </c>
      <c r="F1140" s="245" t="s">
        <v>2112</v>
      </c>
      <c r="G1140" s="242"/>
      <c r="H1140" s="246">
        <v>1.25</v>
      </c>
      <c r="I1140" s="247"/>
      <c r="J1140" s="242"/>
      <c r="K1140" s="242"/>
      <c r="L1140" s="248"/>
      <c r="M1140" s="249"/>
      <c r="N1140" s="250"/>
      <c r="O1140" s="250"/>
      <c r="P1140" s="250"/>
      <c r="Q1140" s="250"/>
      <c r="R1140" s="250"/>
      <c r="S1140" s="250"/>
      <c r="T1140" s="251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52" t="s">
        <v>239</v>
      </c>
      <c r="AU1140" s="252" t="s">
        <v>85</v>
      </c>
      <c r="AV1140" s="13" t="s">
        <v>85</v>
      </c>
      <c r="AW1140" s="13" t="s">
        <v>32</v>
      </c>
      <c r="AX1140" s="13" t="s">
        <v>76</v>
      </c>
      <c r="AY1140" s="252" t="s">
        <v>230</v>
      </c>
    </row>
    <row r="1141" s="14" customFormat="1">
      <c r="A1141" s="14"/>
      <c r="B1141" s="253"/>
      <c r="C1141" s="254"/>
      <c r="D1141" s="243" t="s">
        <v>239</v>
      </c>
      <c r="E1141" s="255" t="s">
        <v>1</v>
      </c>
      <c r="F1141" s="256" t="s">
        <v>242</v>
      </c>
      <c r="G1141" s="254"/>
      <c r="H1141" s="257">
        <v>444.12900000000002</v>
      </c>
      <c r="I1141" s="258"/>
      <c r="J1141" s="254"/>
      <c r="K1141" s="254"/>
      <c r="L1141" s="259"/>
      <c r="M1141" s="260"/>
      <c r="N1141" s="261"/>
      <c r="O1141" s="261"/>
      <c r="P1141" s="261"/>
      <c r="Q1141" s="261"/>
      <c r="R1141" s="261"/>
      <c r="S1141" s="261"/>
      <c r="T1141" s="262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63" t="s">
        <v>239</v>
      </c>
      <c r="AU1141" s="263" t="s">
        <v>85</v>
      </c>
      <c r="AV1141" s="14" t="s">
        <v>237</v>
      </c>
      <c r="AW1141" s="14" t="s">
        <v>32</v>
      </c>
      <c r="AX1141" s="14" t="s">
        <v>83</v>
      </c>
      <c r="AY1141" s="263" t="s">
        <v>230</v>
      </c>
    </row>
    <row r="1142" s="13" customFormat="1">
      <c r="A1142" s="13"/>
      <c r="B1142" s="241"/>
      <c r="C1142" s="242"/>
      <c r="D1142" s="243" t="s">
        <v>239</v>
      </c>
      <c r="E1142" s="242"/>
      <c r="F1142" s="245" t="s">
        <v>2113</v>
      </c>
      <c r="G1142" s="242"/>
      <c r="H1142" s="246">
        <v>488.54199999999997</v>
      </c>
      <c r="I1142" s="247"/>
      <c r="J1142" s="242"/>
      <c r="K1142" s="242"/>
      <c r="L1142" s="248"/>
      <c r="M1142" s="249"/>
      <c r="N1142" s="250"/>
      <c r="O1142" s="250"/>
      <c r="P1142" s="250"/>
      <c r="Q1142" s="250"/>
      <c r="R1142" s="250"/>
      <c r="S1142" s="250"/>
      <c r="T1142" s="251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52" t="s">
        <v>239</v>
      </c>
      <c r="AU1142" s="252" t="s">
        <v>85</v>
      </c>
      <c r="AV1142" s="13" t="s">
        <v>85</v>
      </c>
      <c r="AW1142" s="13" t="s">
        <v>4</v>
      </c>
      <c r="AX1142" s="13" t="s">
        <v>83</v>
      </c>
      <c r="AY1142" s="252" t="s">
        <v>230</v>
      </c>
    </row>
    <row r="1143" s="2" customFormat="1" ht="37.8" customHeight="1">
      <c r="A1143" s="39"/>
      <c r="B1143" s="40"/>
      <c r="C1143" s="228" t="s">
        <v>2114</v>
      </c>
      <c r="D1143" s="228" t="s">
        <v>232</v>
      </c>
      <c r="E1143" s="229" t="s">
        <v>2115</v>
      </c>
      <c r="F1143" s="230" t="s">
        <v>2116</v>
      </c>
      <c r="G1143" s="231" t="s">
        <v>305</v>
      </c>
      <c r="H1143" s="232">
        <v>23.399999999999999</v>
      </c>
      <c r="I1143" s="233"/>
      <c r="J1143" s="234">
        <f>ROUND(I1143*H1143,2)</f>
        <v>0</v>
      </c>
      <c r="K1143" s="230" t="s">
        <v>236</v>
      </c>
      <c r="L1143" s="45"/>
      <c r="M1143" s="235" t="s">
        <v>1</v>
      </c>
      <c r="N1143" s="236" t="s">
        <v>41</v>
      </c>
      <c r="O1143" s="92"/>
      <c r="P1143" s="237">
        <f>O1143*H1143</f>
        <v>0</v>
      </c>
      <c r="Q1143" s="237">
        <v>0.0060000000000000001</v>
      </c>
      <c r="R1143" s="237">
        <f>Q1143*H1143</f>
        <v>0.1404</v>
      </c>
      <c r="S1143" s="237">
        <v>0</v>
      </c>
      <c r="T1143" s="238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39" t="s">
        <v>318</v>
      </c>
      <c r="AT1143" s="239" t="s">
        <v>232</v>
      </c>
      <c r="AU1143" s="239" t="s">
        <v>85</v>
      </c>
      <c r="AY1143" s="18" t="s">
        <v>230</v>
      </c>
      <c r="BE1143" s="240">
        <f>IF(N1143="základní",J1143,0)</f>
        <v>0</v>
      </c>
      <c r="BF1143" s="240">
        <f>IF(N1143="snížená",J1143,0)</f>
        <v>0</v>
      </c>
      <c r="BG1143" s="240">
        <f>IF(N1143="zákl. přenesená",J1143,0)</f>
        <v>0</v>
      </c>
      <c r="BH1143" s="240">
        <f>IF(N1143="sníž. přenesená",J1143,0)</f>
        <v>0</v>
      </c>
      <c r="BI1143" s="240">
        <f>IF(N1143="nulová",J1143,0)</f>
        <v>0</v>
      </c>
      <c r="BJ1143" s="18" t="s">
        <v>83</v>
      </c>
      <c r="BK1143" s="240">
        <f>ROUND(I1143*H1143,2)</f>
        <v>0</v>
      </c>
      <c r="BL1143" s="18" t="s">
        <v>318</v>
      </c>
      <c r="BM1143" s="239" t="s">
        <v>2117</v>
      </c>
    </row>
    <row r="1144" s="13" customFormat="1">
      <c r="A1144" s="13"/>
      <c r="B1144" s="241"/>
      <c r="C1144" s="242"/>
      <c r="D1144" s="243" t="s">
        <v>239</v>
      </c>
      <c r="E1144" s="244" t="s">
        <v>1</v>
      </c>
      <c r="F1144" s="245" t="s">
        <v>2118</v>
      </c>
      <c r="G1144" s="242"/>
      <c r="H1144" s="246">
        <v>7.7999999999999998</v>
      </c>
      <c r="I1144" s="247"/>
      <c r="J1144" s="242"/>
      <c r="K1144" s="242"/>
      <c r="L1144" s="248"/>
      <c r="M1144" s="249"/>
      <c r="N1144" s="250"/>
      <c r="O1144" s="250"/>
      <c r="P1144" s="250"/>
      <c r="Q1144" s="250"/>
      <c r="R1144" s="250"/>
      <c r="S1144" s="250"/>
      <c r="T1144" s="251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52" t="s">
        <v>239</v>
      </c>
      <c r="AU1144" s="252" t="s">
        <v>85</v>
      </c>
      <c r="AV1144" s="13" t="s">
        <v>85</v>
      </c>
      <c r="AW1144" s="13" t="s">
        <v>32</v>
      </c>
      <c r="AX1144" s="13" t="s">
        <v>76</v>
      </c>
      <c r="AY1144" s="252" t="s">
        <v>230</v>
      </c>
    </row>
    <row r="1145" s="13" customFormat="1">
      <c r="A1145" s="13"/>
      <c r="B1145" s="241"/>
      <c r="C1145" s="242"/>
      <c r="D1145" s="243" t="s">
        <v>239</v>
      </c>
      <c r="E1145" s="244" t="s">
        <v>1</v>
      </c>
      <c r="F1145" s="245" t="s">
        <v>2119</v>
      </c>
      <c r="G1145" s="242"/>
      <c r="H1145" s="246">
        <v>7.7999999999999998</v>
      </c>
      <c r="I1145" s="247"/>
      <c r="J1145" s="242"/>
      <c r="K1145" s="242"/>
      <c r="L1145" s="248"/>
      <c r="M1145" s="249"/>
      <c r="N1145" s="250"/>
      <c r="O1145" s="250"/>
      <c r="P1145" s="250"/>
      <c r="Q1145" s="250"/>
      <c r="R1145" s="250"/>
      <c r="S1145" s="250"/>
      <c r="T1145" s="251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52" t="s">
        <v>239</v>
      </c>
      <c r="AU1145" s="252" t="s">
        <v>85</v>
      </c>
      <c r="AV1145" s="13" t="s">
        <v>85</v>
      </c>
      <c r="AW1145" s="13" t="s">
        <v>32</v>
      </c>
      <c r="AX1145" s="13" t="s">
        <v>76</v>
      </c>
      <c r="AY1145" s="252" t="s">
        <v>230</v>
      </c>
    </row>
    <row r="1146" s="13" customFormat="1">
      <c r="A1146" s="13"/>
      <c r="B1146" s="241"/>
      <c r="C1146" s="242"/>
      <c r="D1146" s="243" t="s">
        <v>239</v>
      </c>
      <c r="E1146" s="244" t="s">
        <v>1</v>
      </c>
      <c r="F1146" s="245" t="s">
        <v>2120</v>
      </c>
      <c r="G1146" s="242"/>
      <c r="H1146" s="246">
        <v>7.7999999999999998</v>
      </c>
      <c r="I1146" s="247"/>
      <c r="J1146" s="242"/>
      <c r="K1146" s="242"/>
      <c r="L1146" s="248"/>
      <c r="M1146" s="249"/>
      <c r="N1146" s="250"/>
      <c r="O1146" s="250"/>
      <c r="P1146" s="250"/>
      <c r="Q1146" s="250"/>
      <c r="R1146" s="250"/>
      <c r="S1146" s="250"/>
      <c r="T1146" s="251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52" t="s">
        <v>239</v>
      </c>
      <c r="AU1146" s="252" t="s">
        <v>85</v>
      </c>
      <c r="AV1146" s="13" t="s">
        <v>85</v>
      </c>
      <c r="AW1146" s="13" t="s">
        <v>32</v>
      </c>
      <c r="AX1146" s="13" t="s">
        <v>76</v>
      </c>
      <c r="AY1146" s="252" t="s">
        <v>230</v>
      </c>
    </row>
    <row r="1147" s="14" customFormat="1">
      <c r="A1147" s="14"/>
      <c r="B1147" s="253"/>
      <c r="C1147" s="254"/>
      <c r="D1147" s="243" t="s">
        <v>239</v>
      </c>
      <c r="E1147" s="255" t="s">
        <v>112</v>
      </c>
      <c r="F1147" s="256" t="s">
        <v>242</v>
      </c>
      <c r="G1147" s="254"/>
      <c r="H1147" s="257">
        <v>23.399999999999999</v>
      </c>
      <c r="I1147" s="258"/>
      <c r="J1147" s="254"/>
      <c r="K1147" s="254"/>
      <c r="L1147" s="259"/>
      <c r="M1147" s="260"/>
      <c r="N1147" s="261"/>
      <c r="O1147" s="261"/>
      <c r="P1147" s="261"/>
      <c r="Q1147" s="261"/>
      <c r="R1147" s="261"/>
      <c r="S1147" s="261"/>
      <c r="T1147" s="262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3" t="s">
        <v>239</v>
      </c>
      <c r="AU1147" s="263" t="s">
        <v>85</v>
      </c>
      <c r="AV1147" s="14" t="s">
        <v>237</v>
      </c>
      <c r="AW1147" s="14" t="s">
        <v>32</v>
      </c>
      <c r="AX1147" s="14" t="s">
        <v>83</v>
      </c>
      <c r="AY1147" s="263" t="s">
        <v>230</v>
      </c>
    </row>
    <row r="1148" s="2" customFormat="1" ht="33" customHeight="1">
      <c r="A1148" s="39"/>
      <c r="B1148" s="40"/>
      <c r="C1148" s="285" t="s">
        <v>2121</v>
      </c>
      <c r="D1148" s="285" t="s">
        <v>714</v>
      </c>
      <c r="E1148" s="286" t="s">
        <v>2122</v>
      </c>
      <c r="F1148" s="287" t="s">
        <v>2123</v>
      </c>
      <c r="G1148" s="288" t="s">
        <v>305</v>
      </c>
      <c r="H1148" s="289">
        <v>25.739999999999998</v>
      </c>
      <c r="I1148" s="290"/>
      <c r="J1148" s="291">
        <f>ROUND(I1148*H1148,2)</f>
        <v>0</v>
      </c>
      <c r="K1148" s="287" t="s">
        <v>236</v>
      </c>
      <c r="L1148" s="292"/>
      <c r="M1148" s="293" t="s">
        <v>1</v>
      </c>
      <c r="N1148" s="294" t="s">
        <v>41</v>
      </c>
      <c r="O1148" s="92"/>
      <c r="P1148" s="237">
        <f>O1148*H1148</f>
        <v>0</v>
      </c>
      <c r="Q1148" s="237">
        <v>0.021999999999999999</v>
      </c>
      <c r="R1148" s="237">
        <f>Q1148*H1148</f>
        <v>0.56627999999999989</v>
      </c>
      <c r="S1148" s="237">
        <v>0</v>
      </c>
      <c r="T1148" s="238">
        <f>S1148*H1148</f>
        <v>0</v>
      </c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R1148" s="239" t="s">
        <v>414</v>
      </c>
      <c r="AT1148" s="239" t="s">
        <v>714</v>
      </c>
      <c r="AU1148" s="239" t="s">
        <v>85</v>
      </c>
      <c r="AY1148" s="18" t="s">
        <v>230</v>
      </c>
      <c r="BE1148" s="240">
        <f>IF(N1148="základní",J1148,0)</f>
        <v>0</v>
      </c>
      <c r="BF1148" s="240">
        <f>IF(N1148="snížená",J1148,0)</f>
        <v>0</v>
      </c>
      <c r="BG1148" s="240">
        <f>IF(N1148="zákl. přenesená",J1148,0)</f>
        <v>0</v>
      </c>
      <c r="BH1148" s="240">
        <f>IF(N1148="sníž. přenesená",J1148,0)</f>
        <v>0</v>
      </c>
      <c r="BI1148" s="240">
        <f>IF(N1148="nulová",J1148,0)</f>
        <v>0</v>
      </c>
      <c r="BJ1148" s="18" t="s">
        <v>83</v>
      </c>
      <c r="BK1148" s="240">
        <f>ROUND(I1148*H1148,2)</f>
        <v>0</v>
      </c>
      <c r="BL1148" s="18" t="s">
        <v>318</v>
      </c>
      <c r="BM1148" s="239" t="s">
        <v>2124</v>
      </c>
    </row>
    <row r="1149" s="13" customFormat="1">
      <c r="A1149" s="13"/>
      <c r="B1149" s="241"/>
      <c r="C1149" s="242"/>
      <c r="D1149" s="243" t="s">
        <v>239</v>
      </c>
      <c r="E1149" s="244" t="s">
        <v>1</v>
      </c>
      <c r="F1149" s="245" t="s">
        <v>112</v>
      </c>
      <c r="G1149" s="242"/>
      <c r="H1149" s="246">
        <v>23.399999999999999</v>
      </c>
      <c r="I1149" s="247"/>
      <c r="J1149" s="242"/>
      <c r="K1149" s="242"/>
      <c r="L1149" s="248"/>
      <c r="M1149" s="249"/>
      <c r="N1149" s="250"/>
      <c r="O1149" s="250"/>
      <c r="P1149" s="250"/>
      <c r="Q1149" s="250"/>
      <c r="R1149" s="250"/>
      <c r="S1149" s="250"/>
      <c r="T1149" s="251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52" t="s">
        <v>239</v>
      </c>
      <c r="AU1149" s="252" t="s">
        <v>85</v>
      </c>
      <c r="AV1149" s="13" t="s">
        <v>85</v>
      </c>
      <c r="AW1149" s="13" t="s">
        <v>32</v>
      </c>
      <c r="AX1149" s="13" t="s">
        <v>83</v>
      </c>
      <c r="AY1149" s="252" t="s">
        <v>230</v>
      </c>
    </row>
    <row r="1150" s="13" customFormat="1">
      <c r="A1150" s="13"/>
      <c r="B1150" s="241"/>
      <c r="C1150" s="242"/>
      <c r="D1150" s="243" t="s">
        <v>239</v>
      </c>
      <c r="E1150" s="242"/>
      <c r="F1150" s="245" t="s">
        <v>2125</v>
      </c>
      <c r="G1150" s="242"/>
      <c r="H1150" s="246">
        <v>25.739999999999998</v>
      </c>
      <c r="I1150" s="247"/>
      <c r="J1150" s="242"/>
      <c r="K1150" s="242"/>
      <c r="L1150" s="248"/>
      <c r="M1150" s="249"/>
      <c r="N1150" s="250"/>
      <c r="O1150" s="250"/>
      <c r="P1150" s="250"/>
      <c r="Q1150" s="250"/>
      <c r="R1150" s="250"/>
      <c r="S1150" s="250"/>
      <c r="T1150" s="251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52" t="s">
        <v>239</v>
      </c>
      <c r="AU1150" s="252" t="s">
        <v>85</v>
      </c>
      <c r="AV1150" s="13" t="s">
        <v>85</v>
      </c>
      <c r="AW1150" s="13" t="s">
        <v>4</v>
      </c>
      <c r="AX1150" s="13" t="s">
        <v>83</v>
      </c>
      <c r="AY1150" s="252" t="s">
        <v>230</v>
      </c>
    </row>
    <row r="1151" s="2" customFormat="1" ht="24.15" customHeight="1">
      <c r="A1151" s="39"/>
      <c r="B1151" s="40"/>
      <c r="C1151" s="228" t="s">
        <v>2126</v>
      </c>
      <c r="D1151" s="228" t="s">
        <v>232</v>
      </c>
      <c r="E1151" s="229" t="s">
        <v>2127</v>
      </c>
      <c r="F1151" s="230" t="s">
        <v>2128</v>
      </c>
      <c r="G1151" s="231" t="s">
        <v>305</v>
      </c>
      <c r="H1151" s="232">
        <v>88.251000000000005</v>
      </c>
      <c r="I1151" s="233"/>
      <c r="J1151" s="234">
        <f>ROUND(I1151*H1151,2)</f>
        <v>0</v>
      </c>
      <c r="K1151" s="230" t="s">
        <v>236</v>
      </c>
      <c r="L1151" s="45"/>
      <c r="M1151" s="235" t="s">
        <v>1</v>
      </c>
      <c r="N1151" s="236" t="s">
        <v>41</v>
      </c>
      <c r="O1151" s="92"/>
      <c r="P1151" s="237">
        <f>O1151*H1151</f>
        <v>0</v>
      </c>
      <c r="Q1151" s="237">
        <v>0.0015</v>
      </c>
      <c r="R1151" s="237">
        <f>Q1151*H1151</f>
        <v>0.13237650000000001</v>
      </c>
      <c r="S1151" s="237">
        <v>0</v>
      </c>
      <c r="T1151" s="238">
        <f>S1151*H1151</f>
        <v>0</v>
      </c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R1151" s="239" t="s">
        <v>318</v>
      </c>
      <c r="AT1151" s="239" t="s">
        <v>232</v>
      </c>
      <c r="AU1151" s="239" t="s">
        <v>85</v>
      </c>
      <c r="AY1151" s="18" t="s">
        <v>230</v>
      </c>
      <c r="BE1151" s="240">
        <f>IF(N1151="základní",J1151,0)</f>
        <v>0</v>
      </c>
      <c r="BF1151" s="240">
        <f>IF(N1151="snížená",J1151,0)</f>
        <v>0</v>
      </c>
      <c r="BG1151" s="240">
        <f>IF(N1151="zákl. přenesená",J1151,0)</f>
        <v>0</v>
      </c>
      <c r="BH1151" s="240">
        <f>IF(N1151="sníž. přenesená",J1151,0)</f>
        <v>0</v>
      </c>
      <c r="BI1151" s="240">
        <f>IF(N1151="nulová",J1151,0)</f>
        <v>0</v>
      </c>
      <c r="BJ1151" s="18" t="s">
        <v>83</v>
      </c>
      <c r="BK1151" s="240">
        <f>ROUND(I1151*H1151,2)</f>
        <v>0</v>
      </c>
      <c r="BL1151" s="18" t="s">
        <v>318</v>
      </c>
      <c r="BM1151" s="239" t="s">
        <v>2129</v>
      </c>
    </row>
    <row r="1152" s="13" customFormat="1">
      <c r="A1152" s="13"/>
      <c r="B1152" s="241"/>
      <c r="C1152" s="242"/>
      <c r="D1152" s="243" t="s">
        <v>239</v>
      </c>
      <c r="E1152" s="244" t="s">
        <v>1</v>
      </c>
      <c r="F1152" s="245" t="s">
        <v>2130</v>
      </c>
      <c r="G1152" s="242"/>
      <c r="H1152" s="246">
        <v>17.757000000000001</v>
      </c>
      <c r="I1152" s="247"/>
      <c r="J1152" s="242"/>
      <c r="K1152" s="242"/>
      <c r="L1152" s="248"/>
      <c r="M1152" s="249"/>
      <c r="N1152" s="250"/>
      <c r="O1152" s="250"/>
      <c r="P1152" s="250"/>
      <c r="Q1152" s="250"/>
      <c r="R1152" s="250"/>
      <c r="S1152" s="250"/>
      <c r="T1152" s="251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52" t="s">
        <v>239</v>
      </c>
      <c r="AU1152" s="252" t="s">
        <v>85</v>
      </c>
      <c r="AV1152" s="13" t="s">
        <v>85</v>
      </c>
      <c r="AW1152" s="13" t="s">
        <v>32</v>
      </c>
      <c r="AX1152" s="13" t="s">
        <v>76</v>
      </c>
      <c r="AY1152" s="252" t="s">
        <v>230</v>
      </c>
    </row>
    <row r="1153" s="13" customFormat="1">
      <c r="A1153" s="13"/>
      <c r="B1153" s="241"/>
      <c r="C1153" s="242"/>
      <c r="D1153" s="243" t="s">
        <v>239</v>
      </c>
      <c r="E1153" s="244" t="s">
        <v>1</v>
      </c>
      <c r="F1153" s="245" t="s">
        <v>2131</v>
      </c>
      <c r="G1153" s="242"/>
      <c r="H1153" s="246">
        <v>10.568</v>
      </c>
      <c r="I1153" s="247"/>
      <c r="J1153" s="242"/>
      <c r="K1153" s="242"/>
      <c r="L1153" s="248"/>
      <c r="M1153" s="249"/>
      <c r="N1153" s="250"/>
      <c r="O1153" s="250"/>
      <c r="P1153" s="250"/>
      <c r="Q1153" s="250"/>
      <c r="R1153" s="250"/>
      <c r="S1153" s="250"/>
      <c r="T1153" s="251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52" t="s">
        <v>239</v>
      </c>
      <c r="AU1153" s="252" t="s">
        <v>85</v>
      </c>
      <c r="AV1153" s="13" t="s">
        <v>85</v>
      </c>
      <c r="AW1153" s="13" t="s">
        <v>32</v>
      </c>
      <c r="AX1153" s="13" t="s">
        <v>76</v>
      </c>
      <c r="AY1153" s="252" t="s">
        <v>230</v>
      </c>
    </row>
    <row r="1154" s="13" customFormat="1">
      <c r="A1154" s="13"/>
      <c r="B1154" s="241"/>
      <c r="C1154" s="242"/>
      <c r="D1154" s="243" t="s">
        <v>239</v>
      </c>
      <c r="E1154" s="244" t="s">
        <v>1</v>
      </c>
      <c r="F1154" s="245" t="s">
        <v>2132</v>
      </c>
      <c r="G1154" s="242"/>
      <c r="H1154" s="246">
        <v>28.346</v>
      </c>
      <c r="I1154" s="247"/>
      <c r="J1154" s="242"/>
      <c r="K1154" s="242"/>
      <c r="L1154" s="248"/>
      <c r="M1154" s="249"/>
      <c r="N1154" s="250"/>
      <c r="O1154" s="250"/>
      <c r="P1154" s="250"/>
      <c r="Q1154" s="250"/>
      <c r="R1154" s="250"/>
      <c r="S1154" s="250"/>
      <c r="T1154" s="251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52" t="s">
        <v>239</v>
      </c>
      <c r="AU1154" s="252" t="s">
        <v>85</v>
      </c>
      <c r="AV1154" s="13" t="s">
        <v>85</v>
      </c>
      <c r="AW1154" s="13" t="s">
        <v>32</v>
      </c>
      <c r="AX1154" s="13" t="s">
        <v>76</v>
      </c>
      <c r="AY1154" s="252" t="s">
        <v>230</v>
      </c>
    </row>
    <row r="1155" s="13" customFormat="1">
      <c r="A1155" s="13"/>
      <c r="B1155" s="241"/>
      <c r="C1155" s="242"/>
      <c r="D1155" s="243" t="s">
        <v>239</v>
      </c>
      <c r="E1155" s="244" t="s">
        <v>1</v>
      </c>
      <c r="F1155" s="245" t="s">
        <v>2133</v>
      </c>
      <c r="G1155" s="242"/>
      <c r="H1155" s="246">
        <v>29.355</v>
      </c>
      <c r="I1155" s="247"/>
      <c r="J1155" s="242"/>
      <c r="K1155" s="242"/>
      <c r="L1155" s="248"/>
      <c r="M1155" s="249"/>
      <c r="N1155" s="250"/>
      <c r="O1155" s="250"/>
      <c r="P1155" s="250"/>
      <c r="Q1155" s="250"/>
      <c r="R1155" s="250"/>
      <c r="S1155" s="250"/>
      <c r="T1155" s="251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52" t="s">
        <v>239</v>
      </c>
      <c r="AU1155" s="252" t="s">
        <v>85</v>
      </c>
      <c r="AV1155" s="13" t="s">
        <v>85</v>
      </c>
      <c r="AW1155" s="13" t="s">
        <v>32</v>
      </c>
      <c r="AX1155" s="13" t="s">
        <v>76</v>
      </c>
      <c r="AY1155" s="252" t="s">
        <v>230</v>
      </c>
    </row>
    <row r="1156" s="13" customFormat="1">
      <c r="A1156" s="13"/>
      <c r="B1156" s="241"/>
      <c r="C1156" s="242"/>
      <c r="D1156" s="243" t="s">
        <v>239</v>
      </c>
      <c r="E1156" s="244" t="s">
        <v>1</v>
      </c>
      <c r="F1156" s="245" t="s">
        <v>2134</v>
      </c>
      <c r="G1156" s="242"/>
      <c r="H1156" s="246">
        <v>2.2250000000000001</v>
      </c>
      <c r="I1156" s="247"/>
      <c r="J1156" s="242"/>
      <c r="K1156" s="242"/>
      <c r="L1156" s="248"/>
      <c r="M1156" s="249"/>
      <c r="N1156" s="250"/>
      <c r="O1156" s="250"/>
      <c r="P1156" s="250"/>
      <c r="Q1156" s="250"/>
      <c r="R1156" s="250"/>
      <c r="S1156" s="250"/>
      <c r="T1156" s="251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52" t="s">
        <v>239</v>
      </c>
      <c r="AU1156" s="252" t="s">
        <v>85</v>
      </c>
      <c r="AV1156" s="13" t="s">
        <v>85</v>
      </c>
      <c r="AW1156" s="13" t="s">
        <v>32</v>
      </c>
      <c r="AX1156" s="13" t="s">
        <v>76</v>
      </c>
      <c r="AY1156" s="252" t="s">
        <v>230</v>
      </c>
    </row>
    <row r="1157" s="14" customFormat="1">
      <c r="A1157" s="14"/>
      <c r="B1157" s="253"/>
      <c r="C1157" s="254"/>
      <c r="D1157" s="243" t="s">
        <v>239</v>
      </c>
      <c r="E1157" s="255" t="s">
        <v>1</v>
      </c>
      <c r="F1157" s="256" t="s">
        <v>242</v>
      </c>
      <c r="G1157" s="254"/>
      <c r="H1157" s="257">
        <v>88.251000000000005</v>
      </c>
      <c r="I1157" s="258"/>
      <c r="J1157" s="254"/>
      <c r="K1157" s="254"/>
      <c r="L1157" s="259"/>
      <c r="M1157" s="260"/>
      <c r="N1157" s="261"/>
      <c r="O1157" s="261"/>
      <c r="P1157" s="261"/>
      <c r="Q1157" s="261"/>
      <c r="R1157" s="261"/>
      <c r="S1157" s="261"/>
      <c r="T1157" s="262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63" t="s">
        <v>239</v>
      </c>
      <c r="AU1157" s="263" t="s">
        <v>85</v>
      </c>
      <c r="AV1157" s="14" t="s">
        <v>237</v>
      </c>
      <c r="AW1157" s="14" t="s">
        <v>32</v>
      </c>
      <c r="AX1157" s="14" t="s">
        <v>83</v>
      </c>
      <c r="AY1157" s="263" t="s">
        <v>230</v>
      </c>
    </row>
    <row r="1158" s="2" customFormat="1" ht="16.5" customHeight="1">
      <c r="A1158" s="39"/>
      <c r="B1158" s="40"/>
      <c r="C1158" s="228" t="s">
        <v>2135</v>
      </c>
      <c r="D1158" s="228" t="s">
        <v>232</v>
      </c>
      <c r="E1158" s="229" t="s">
        <v>2136</v>
      </c>
      <c r="F1158" s="230" t="s">
        <v>2137</v>
      </c>
      <c r="G1158" s="231" t="s">
        <v>340</v>
      </c>
      <c r="H1158" s="232">
        <v>53.399999999999999</v>
      </c>
      <c r="I1158" s="233"/>
      <c r="J1158" s="234">
        <f>ROUND(I1158*H1158,2)</f>
        <v>0</v>
      </c>
      <c r="K1158" s="230" t="s">
        <v>236</v>
      </c>
      <c r="L1158" s="45"/>
      <c r="M1158" s="235" t="s">
        <v>1</v>
      </c>
      <c r="N1158" s="236" t="s">
        <v>41</v>
      </c>
      <c r="O1158" s="92"/>
      <c r="P1158" s="237">
        <f>O1158*H1158</f>
        <v>0</v>
      </c>
      <c r="Q1158" s="237">
        <v>9.0000000000000006E-05</v>
      </c>
      <c r="R1158" s="237">
        <f>Q1158*H1158</f>
        <v>0.0048060000000000004</v>
      </c>
      <c r="S1158" s="237">
        <v>0</v>
      </c>
      <c r="T1158" s="238">
        <f>S1158*H1158</f>
        <v>0</v>
      </c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R1158" s="239" t="s">
        <v>318</v>
      </c>
      <c r="AT1158" s="239" t="s">
        <v>232</v>
      </c>
      <c r="AU1158" s="239" t="s">
        <v>85</v>
      </c>
      <c r="AY1158" s="18" t="s">
        <v>230</v>
      </c>
      <c r="BE1158" s="240">
        <f>IF(N1158="základní",J1158,0)</f>
        <v>0</v>
      </c>
      <c r="BF1158" s="240">
        <f>IF(N1158="snížená",J1158,0)</f>
        <v>0</v>
      </c>
      <c r="BG1158" s="240">
        <f>IF(N1158="zákl. přenesená",J1158,0)</f>
        <v>0</v>
      </c>
      <c r="BH1158" s="240">
        <f>IF(N1158="sníž. přenesená",J1158,0)</f>
        <v>0</v>
      </c>
      <c r="BI1158" s="240">
        <f>IF(N1158="nulová",J1158,0)</f>
        <v>0</v>
      </c>
      <c r="BJ1158" s="18" t="s">
        <v>83</v>
      </c>
      <c r="BK1158" s="240">
        <f>ROUND(I1158*H1158,2)</f>
        <v>0</v>
      </c>
      <c r="BL1158" s="18" t="s">
        <v>318</v>
      </c>
      <c r="BM1158" s="239" t="s">
        <v>2138</v>
      </c>
    </row>
    <row r="1159" s="13" customFormat="1">
      <c r="A1159" s="13"/>
      <c r="B1159" s="241"/>
      <c r="C1159" s="242"/>
      <c r="D1159" s="243" t="s">
        <v>239</v>
      </c>
      <c r="E1159" s="244" t="s">
        <v>1</v>
      </c>
      <c r="F1159" s="245" t="s">
        <v>2139</v>
      </c>
      <c r="G1159" s="242"/>
      <c r="H1159" s="246">
        <v>53.399999999999999</v>
      </c>
      <c r="I1159" s="247"/>
      <c r="J1159" s="242"/>
      <c r="K1159" s="242"/>
      <c r="L1159" s="248"/>
      <c r="M1159" s="249"/>
      <c r="N1159" s="250"/>
      <c r="O1159" s="250"/>
      <c r="P1159" s="250"/>
      <c r="Q1159" s="250"/>
      <c r="R1159" s="250"/>
      <c r="S1159" s="250"/>
      <c r="T1159" s="251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52" t="s">
        <v>239</v>
      </c>
      <c r="AU1159" s="252" t="s">
        <v>85</v>
      </c>
      <c r="AV1159" s="13" t="s">
        <v>85</v>
      </c>
      <c r="AW1159" s="13" t="s">
        <v>32</v>
      </c>
      <c r="AX1159" s="13" t="s">
        <v>83</v>
      </c>
      <c r="AY1159" s="252" t="s">
        <v>230</v>
      </c>
    </row>
    <row r="1160" s="2" customFormat="1" ht="24.15" customHeight="1">
      <c r="A1160" s="39"/>
      <c r="B1160" s="40"/>
      <c r="C1160" s="228" t="s">
        <v>2140</v>
      </c>
      <c r="D1160" s="228" t="s">
        <v>232</v>
      </c>
      <c r="E1160" s="229" t="s">
        <v>2141</v>
      </c>
      <c r="F1160" s="230" t="s">
        <v>2142</v>
      </c>
      <c r="G1160" s="231" t="s">
        <v>1503</v>
      </c>
      <c r="H1160" s="295"/>
      <c r="I1160" s="233"/>
      <c r="J1160" s="234">
        <f>ROUND(I1160*H1160,2)</f>
        <v>0</v>
      </c>
      <c r="K1160" s="230" t="s">
        <v>236</v>
      </c>
      <c r="L1160" s="45"/>
      <c r="M1160" s="235" t="s">
        <v>1</v>
      </c>
      <c r="N1160" s="236" t="s">
        <v>41</v>
      </c>
      <c r="O1160" s="92"/>
      <c r="P1160" s="237">
        <f>O1160*H1160</f>
        <v>0</v>
      </c>
      <c r="Q1160" s="237">
        <v>0</v>
      </c>
      <c r="R1160" s="237">
        <f>Q1160*H1160</f>
        <v>0</v>
      </c>
      <c r="S1160" s="237">
        <v>0</v>
      </c>
      <c r="T1160" s="238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39" t="s">
        <v>318</v>
      </c>
      <c r="AT1160" s="239" t="s">
        <v>232</v>
      </c>
      <c r="AU1160" s="239" t="s">
        <v>85</v>
      </c>
      <c r="AY1160" s="18" t="s">
        <v>230</v>
      </c>
      <c r="BE1160" s="240">
        <f>IF(N1160="základní",J1160,0)</f>
        <v>0</v>
      </c>
      <c r="BF1160" s="240">
        <f>IF(N1160="snížená",J1160,0)</f>
        <v>0</v>
      </c>
      <c r="BG1160" s="240">
        <f>IF(N1160="zákl. přenesená",J1160,0)</f>
        <v>0</v>
      </c>
      <c r="BH1160" s="240">
        <f>IF(N1160="sníž. přenesená",J1160,0)</f>
        <v>0</v>
      </c>
      <c r="BI1160" s="240">
        <f>IF(N1160="nulová",J1160,0)</f>
        <v>0</v>
      </c>
      <c r="BJ1160" s="18" t="s">
        <v>83</v>
      </c>
      <c r="BK1160" s="240">
        <f>ROUND(I1160*H1160,2)</f>
        <v>0</v>
      </c>
      <c r="BL1160" s="18" t="s">
        <v>318</v>
      </c>
      <c r="BM1160" s="239" t="s">
        <v>2143</v>
      </c>
    </row>
    <row r="1161" s="12" customFormat="1" ht="22.8" customHeight="1">
      <c r="A1161" s="12"/>
      <c r="B1161" s="212"/>
      <c r="C1161" s="213"/>
      <c r="D1161" s="214" t="s">
        <v>75</v>
      </c>
      <c r="E1161" s="226" t="s">
        <v>2144</v>
      </c>
      <c r="F1161" s="226" t="s">
        <v>2145</v>
      </c>
      <c r="G1161" s="213"/>
      <c r="H1161" s="213"/>
      <c r="I1161" s="216"/>
      <c r="J1161" s="227">
        <f>BK1161</f>
        <v>0</v>
      </c>
      <c r="K1161" s="213"/>
      <c r="L1161" s="218"/>
      <c r="M1161" s="219"/>
      <c r="N1161" s="220"/>
      <c r="O1161" s="220"/>
      <c r="P1161" s="221">
        <f>SUM(P1162:P1166)</f>
        <v>0</v>
      </c>
      <c r="Q1161" s="220"/>
      <c r="R1161" s="221">
        <f>SUM(R1162:R1166)</f>
        <v>0</v>
      </c>
      <c r="S1161" s="220"/>
      <c r="T1161" s="222">
        <f>SUM(T1162:T1166)</f>
        <v>9.1129999999999995</v>
      </c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R1161" s="223" t="s">
        <v>85</v>
      </c>
      <c r="AT1161" s="224" t="s">
        <v>75</v>
      </c>
      <c r="AU1161" s="224" t="s">
        <v>83</v>
      </c>
      <c r="AY1161" s="223" t="s">
        <v>230</v>
      </c>
      <c r="BK1161" s="225">
        <f>SUM(BK1162:BK1166)</f>
        <v>0</v>
      </c>
    </row>
    <row r="1162" s="2" customFormat="1" ht="24.15" customHeight="1">
      <c r="A1162" s="39"/>
      <c r="B1162" s="40"/>
      <c r="C1162" s="228" t="s">
        <v>2146</v>
      </c>
      <c r="D1162" s="228" t="s">
        <v>232</v>
      </c>
      <c r="E1162" s="229" t="s">
        <v>2147</v>
      </c>
      <c r="F1162" s="230" t="s">
        <v>2148</v>
      </c>
      <c r="G1162" s="231" t="s">
        <v>305</v>
      </c>
      <c r="H1162" s="232">
        <v>364.51999999999998</v>
      </c>
      <c r="I1162" s="233"/>
      <c r="J1162" s="234">
        <f>ROUND(I1162*H1162,2)</f>
        <v>0</v>
      </c>
      <c r="K1162" s="230" t="s">
        <v>236</v>
      </c>
      <c r="L1162" s="45"/>
      <c r="M1162" s="235" t="s">
        <v>1</v>
      </c>
      <c r="N1162" s="236" t="s">
        <v>41</v>
      </c>
      <c r="O1162" s="92"/>
      <c r="P1162" s="237">
        <f>O1162*H1162</f>
        <v>0</v>
      </c>
      <c r="Q1162" s="237">
        <v>0</v>
      </c>
      <c r="R1162" s="237">
        <f>Q1162*H1162</f>
        <v>0</v>
      </c>
      <c r="S1162" s="237">
        <v>0.025000000000000001</v>
      </c>
      <c r="T1162" s="238">
        <f>S1162*H1162</f>
        <v>9.1129999999999995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9" t="s">
        <v>318</v>
      </c>
      <c r="AT1162" s="239" t="s">
        <v>232</v>
      </c>
      <c r="AU1162" s="239" t="s">
        <v>85</v>
      </c>
      <c r="AY1162" s="18" t="s">
        <v>230</v>
      </c>
      <c r="BE1162" s="240">
        <f>IF(N1162="základní",J1162,0)</f>
        <v>0</v>
      </c>
      <c r="BF1162" s="240">
        <f>IF(N1162="snížená",J1162,0)</f>
        <v>0</v>
      </c>
      <c r="BG1162" s="240">
        <f>IF(N1162="zákl. přenesená",J1162,0)</f>
        <v>0</v>
      </c>
      <c r="BH1162" s="240">
        <f>IF(N1162="sníž. přenesená",J1162,0)</f>
        <v>0</v>
      </c>
      <c r="BI1162" s="240">
        <f>IF(N1162="nulová",J1162,0)</f>
        <v>0</v>
      </c>
      <c r="BJ1162" s="18" t="s">
        <v>83</v>
      </c>
      <c r="BK1162" s="240">
        <f>ROUND(I1162*H1162,2)</f>
        <v>0</v>
      </c>
      <c r="BL1162" s="18" t="s">
        <v>318</v>
      </c>
      <c r="BM1162" s="239" t="s">
        <v>2149</v>
      </c>
    </row>
    <row r="1163" s="13" customFormat="1">
      <c r="A1163" s="13"/>
      <c r="B1163" s="241"/>
      <c r="C1163" s="242"/>
      <c r="D1163" s="243" t="s">
        <v>239</v>
      </c>
      <c r="E1163" s="244" t="s">
        <v>1</v>
      </c>
      <c r="F1163" s="245" t="s">
        <v>1662</v>
      </c>
      <c r="G1163" s="242"/>
      <c r="H1163" s="246">
        <v>226.702</v>
      </c>
      <c r="I1163" s="247"/>
      <c r="J1163" s="242"/>
      <c r="K1163" s="242"/>
      <c r="L1163" s="248"/>
      <c r="M1163" s="249"/>
      <c r="N1163" s="250"/>
      <c r="O1163" s="250"/>
      <c r="P1163" s="250"/>
      <c r="Q1163" s="250"/>
      <c r="R1163" s="250"/>
      <c r="S1163" s="250"/>
      <c r="T1163" s="251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52" t="s">
        <v>239</v>
      </c>
      <c r="AU1163" s="252" t="s">
        <v>85</v>
      </c>
      <c r="AV1163" s="13" t="s">
        <v>85</v>
      </c>
      <c r="AW1163" s="13" t="s">
        <v>32</v>
      </c>
      <c r="AX1163" s="13" t="s">
        <v>76</v>
      </c>
      <c r="AY1163" s="252" t="s">
        <v>230</v>
      </c>
    </row>
    <row r="1164" s="13" customFormat="1">
      <c r="A1164" s="13"/>
      <c r="B1164" s="241"/>
      <c r="C1164" s="242"/>
      <c r="D1164" s="243" t="s">
        <v>239</v>
      </c>
      <c r="E1164" s="244" t="s">
        <v>1</v>
      </c>
      <c r="F1164" s="245" t="s">
        <v>1663</v>
      </c>
      <c r="G1164" s="242"/>
      <c r="H1164" s="246">
        <v>137.81800000000001</v>
      </c>
      <c r="I1164" s="247"/>
      <c r="J1164" s="242"/>
      <c r="K1164" s="242"/>
      <c r="L1164" s="248"/>
      <c r="M1164" s="249"/>
      <c r="N1164" s="250"/>
      <c r="O1164" s="250"/>
      <c r="P1164" s="250"/>
      <c r="Q1164" s="250"/>
      <c r="R1164" s="250"/>
      <c r="S1164" s="250"/>
      <c r="T1164" s="251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52" t="s">
        <v>239</v>
      </c>
      <c r="AU1164" s="252" t="s">
        <v>85</v>
      </c>
      <c r="AV1164" s="13" t="s">
        <v>85</v>
      </c>
      <c r="AW1164" s="13" t="s">
        <v>32</v>
      </c>
      <c r="AX1164" s="13" t="s">
        <v>76</v>
      </c>
      <c r="AY1164" s="252" t="s">
        <v>230</v>
      </c>
    </row>
    <row r="1165" s="14" customFormat="1">
      <c r="A1165" s="14"/>
      <c r="B1165" s="253"/>
      <c r="C1165" s="254"/>
      <c r="D1165" s="243" t="s">
        <v>239</v>
      </c>
      <c r="E1165" s="255" t="s">
        <v>1</v>
      </c>
      <c r="F1165" s="256" t="s">
        <v>242</v>
      </c>
      <c r="G1165" s="254"/>
      <c r="H1165" s="257">
        <v>364.51999999999998</v>
      </c>
      <c r="I1165" s="258"/>
      <c r="J1165" s="254"/>
      <c r="K1165" s="254"/>
      <c r="L1165" s="259"/>
      <c r="M1165" s="260"/>
      <c r="N1165" s="261"/>
      <c r="O1165" s="261"/>
      <c r="P1165" s="261"/>
      <c r="Q1165" s="261"/>
      <c r="R1165" s="261"/>
      <c r="S1165" s="261"/>
      <c r="T1165" s="262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63" t="s">
        <v>239</v>
      </c>
      <c r="AU1165" s="263" t="s">
        <v>85</v>
      </c>
      <c r="AV1165" s="14" t="s">
        <v>237</v>
      </c>
      <c r="AW1165" s="14" t="s">
        <v>32</v>
      </c>
      <c r="AX1165" s="14" t="s">
        <v>83</v>
      </c>
      <c r="AY1165" s="263" t="s">
        <v>230</v>
      </c>
    </row>
    <row r="1166" s="2" customFormat="1" ht="24.15" customHeight="1">
      <c r="A1166" s="39"/>
      <c r="B1166" s="40"/>
      <c r="C1166" s="228" t="s">
        <v>2150</v>
      </c>
      <c r="D1166" s="228" t="s">
        <v>232</v>
      </c>
      <c r="E1166" s="229" t="s">
        <v>2151</v>
      </c>
      <c r="F1166" s="230" t="s">
        <v>2152</v>
      </c>
      <c r="G1166" s="231" t="s">
        <v>1503</v>
      </c>
      <c r="H1166" s="295"/>
      <c r="I1166" s="233"/>
      <c r="J1166" s="234">
        <f>ROUND(I1166*H1166,2)</f>
        <v>0</v>
      </c>
      <c r="K1166" s="230" t="s">
        <v>236</v>
      </c>
      <c r="L1166" s="45"/>
      <c r="M1166" s="235" t="s">
        <v>1</v>
      </c>
      <c r="N1166" s="236" t="s">
        <v>41</v>
      </c>
      <c r="O1166" s="92"/>
      <c r="P1166" s="237">
        <f>O1166*H1166</f>
        <v>0</v>
      </c>
      <c r="Q1166" s="237">
        <v>0</v>
      </c>
      <c r="R1166" s="237">
        <f>Q1166*H1166</f>
        <v>0</v>
      </c>
      <c r="S1166" s="237">
        <v>0</v>
      </c>
      <c r="T1166" s="238">
        <f>S1166*H1166</f>
        <v>0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39" t="s">
        <v>318</v>
      </c>
      <c r="AT1166" s="239" t="s">
        <v>232</v>
      </c>
      <c r="AU1166" s="239" t="s">
        <v>85</v>
      </c>
      <c r="AY1166" s="18" t="s">
        <v>230</v>
      </c>
      <c r="BE1166" s="240">
        <f>IF(N1166="základní",J1166,0)</f>
        <v>0</v>
      </c>
      <c r="BF1166" s="240">
        <f>IF(N1166="snížená",J1166,0)</f>
        <v>0</v>
      </c>
      <c r="BG1166" s="240">
        <f>IF(N1166="zákl. přenesená",J1166,0)</f>
        <v>0</v>
      </c>
      <c r="BH1166" s="240">
        <f>IF(N1166="sníž. přenesená",J1166,0)</f>
        <v>0</v>
      </c>
      <c r="BI1166" s="240">
        <f>IF(N1166="nulová",J1166,0)</f>
        <v>0</v>
      </c>
      <c r="BJ1166" s="18" t="s">
        <v>83</v>
      </c>
      <c r="BK1166" s="240">
        <f>ROUND(I1166*H1166,2)</f>
        <v>0</v>
      </c>
      <c r="BL1166" s="18" t="s">
        <v>318</v>
      </c>
      <c r="BM1166" s="239" t="s">
        <v>2153</v>
      </c>
    </row>
    <row r="1167" s="12" customFormat="1" ht="22.8" customHeight="1">
      <c r="A1167" s="12"/>
      <c r="B1167" s="212"/>
      <c r="C1167" s="213"/>
      <c r="D1167" s="214" t="s">
        <v>75</v>
      </c>
      <c r="E1167" s="226" t="s">
        <v>2154</v>
      </c>
      <c r="F1167" s="226" t="s">
        <v>2155</v>
      </c>
      <c r="G1167" s="213"/>
      <c r="H1167" s="213"/>
      <c r="I1167" s="216"/>
      <c r="J1167" s="227">
        <f>BK1167</f>
        <v>0</v>
      </c>
      <c r="K1167" s="213"/>
      <c r="L1167" s="218"/>
      <c r="M1167" s="219"/>
      <c r="N1167" s="220"/>
      <c r="O1167" s="220"/>
      <c r="P1167" s="221">
        <f>SUM(P1168:P1212)</f>
        <v>0</v>
      </c>
      <c r="Q1167" s="220"/>
      <c r="R1167" s="221">
        <f>SUM(R1168:R1212)</f>
        <v>4.9639824199999998</v>
      </c>
      <c r="S1167" s="220"/>
      <c r="T1167" s="222">
        <f>SUM(T1168:T1212)</f>
        <v>1.4073419999999999</v>
      </c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R1167" s="223" t="s">
        <v>85</v>
      </c>
      <c r="AT1167" s="224" t="s">
        <v>75</v>
      </c>
      <c r="AU1167" s="224" t="s">
        <v>83</v>
      </c>
      <c r="AY1167" s="223" t="s">
        <v>230</v>
      </c>
      <c r="BK1167" s="225">
        <f>SUM(BK1168:BK1212)</f>
        <v>0</v>
      </c>
    </row>
    <row r="1168" s="2" customFormat="1" ht="21.75" customHeight="1">
      <c r="A1168" s="39"/>
      <c r="B1168" s="40"/>
      <c r="C1168" s="228" t="s">
        <v>2156</v>
      </c>
      <c r="D1168" s="228" t="s">
        <v>232</v>
      </c>
      <c r="E1168" s="229" t="s">
        <v>2157</v>
      </c>
      <c r="F1168" s="230" t="s">
        <v>2158</v>
      </c>
      <c r="G1168" s="231" t="s">
        <v>305</v>
      </c>
      <c r="H1168" s="232">
        <v>592.30200000000002</v>
      </c>
      <c r="I1168" s="233"/>
      <c r="J1168" s="234">
        <f>ROUND(I1168*H1168,2)</f>
        <v>0</v>
      </c>
      <c r="K1168" s="230" t="s">
        <v>236</v>
      </c>
      <c r="L1168" s="45"/>
      <c r="M1168" s="235" t="s">
        <v>1</v>
      </c>
      <c r="N1168" s="236" t="s">
        <v>41</v>
      </c>
      <c r="O1168" s="92"/>
      <c r="P1168" s="237">
        <f>O1168*H1168</f>
        <v>0</v>
      </c>
      <c r="Q1168" s="237">
        <v>0</v>
      </c>
      <c r="R1168" s="237">
        <f>Q1168*H1168</f>
        <v>0</v>
      </c>
      <c r="S1168" s="237">
        <v>0</v>
      </c>
      <c r="T1168" s="238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39" t="s">
        <v>318</v>
      </c>
      <c r="AT1168" s="239" t="s">
        <v>232</v>
      </c>
      <c r="AU1168" s="239" t="s">
        <v>85</v>
      </c>
      <c r="AY1168" s="18" t="s">
        <v>230</v>
      </c>
      <c r="BE1168" s="240">
        <f>IF(N1168="základní",J1168,0)</f>
        <v>0</v>
      </c>
      <c r="BF1168" s="240">
        <f>IF(N1168="snížená",J1168,0)</f>
        <v>0</v>
      </c>
      <c r="BG1168" s="240">
        <f>IF(N1168="zákl. přenesená",J1168,0)</f>
        <v>0</v>
      </c>
      <c r="BH1168" s="240">
        <f>IF(N1168="sníž. přenesená",J1168,0)</f>
        <v>0</v>
      </c>
      <c r="BI1168" s="240">
        <f>IF(N1168="nulová",J1168,0)</f>
        <v>0</v>
      </c>
      <c r="BJ1168" s="18" t="s">
        <v>83</v>
      </c>
      <c r="BK1168" s="240">
        <f>ROUND(I1168*H1168,2)</f>
        <v>0</v>
      </c>
      <c r="BL1168" s="18" t="s">
        <v>318</v>
      </c>
      <c r="BM1168" s="239" t="s">
        <v>2159</v>
      </c>
    </row>
    <row r="1169" s="13" customFormat="1">
      <c r="A1169" s="13"/>
      <c r="B1169" s="241"/>
      <c r="C1169" s="242"/>
      <c r="D1169" s="243" t="s">
        <v>239</v>
      </c>
      <c r="E1169" s="244" t="s">
        <v>1</v>
      </c>
      <c r="F1169" s="245" t="s">
        <v>159</v>
      </c>
      <c r="G1169" s="242"/>
      <c r="H1169" s="246">
        <v>592.30200000000002</v>
      </c>
      <c r="I1169" s="247"/>
      <c r="J1169" s="242"/>
      <c r="K1169" s="242"/>
      <c r="L1169" s="248"/>
      <c r="M1169" s="249"/>
      <c r="N1169" s="250"/>
      <c r="O1169" s="250"/>
      <c r="P1169" s="250"/>
      <c r="Q1169" s="250"/>
      <c r="R1169" s="250"/>
      <c r="S1169" s="250"/>
      <c r="T1169" s="251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52" t="s">
        <v>239</v>
      </c>
      <c r="AU1169" s="252" t="s">
        <v>85</v>
      </c>
      <c r="AV1169" s="13" t="s">
        <v>85</v>
      </c>
      <c r="AW1169" s="13" t="s">
        <v>32</v>
      </c>
      <c r="AX1169" s="13" t="s">
        <v>83</v>
      </c>
      <c r="AY1169" s="252" t="s">
        <v>230</v>
      </c>
    </row>
    <row r="1170" s="2" customFormat="1" ht="16.5" customHeight="1">
      <c r="A1170" s="39"/>
      <c r="B1170" s="40"/>
      <c r="C1170" s="228" t="s">
        <v>2160</v>
      </c>
      <c r="D1170" s="228" t="s">
        <v>232</v>
      </c>
      <c r="E1170" s="229" t="s">
        <v>2161</v>
      </c>
      <c r="F1170" s="230" t="s">
        <v>2162</v>
      </c>
      <c r="G1170" s="231" t="s">
        <v>305</v>
      </c>
      <c r="H1170" s="232">
        <v>592.30200000000002</v>
      </c>
      <c r="I1170" s="233"/>
      <c r="J1170" s="234">
        <f>ROUND(I1170*H1170,2)</f>
        <v>0</v>
      </c>
      <c r="K1170" s="230" t="s">
        <v>236</v>
      </c>
      <c r="L1170" s="45"/>
      <c r="M1170" s="235" t="s">
        <v>1</v>
      </c>
      <c r="N1170" s="236" t="s">
        <v>41</v>
      </c>
      <c r="O1170" s="92"/>
      <c r="P1170" s="237">
        <f>O1170*H1170</f>
        <v>0</v>
      </c>
      <c r="Q1170" s="237">
        <v>0</v>
      </c>
      <c r="R1170" s="237">
        <f>Q1170*H1170</f>
        <v>0</v>
      </c>
      <c r="S1170" s="237">
        <v>0</v>
      </c>
      <c r="T1170" s="238">
        <f>S1170*H1170</f>
        <v>0</v>
      </c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R1170" s="239" t="s">
        <v>318</v>
      </c>
      <c r="AT1170" s="239" t="s">
        <v>232</v>
      </c>
      <c r="AU1170" s="239" t="s">
        <v>85</v>
      </c>
      <c r="AY1170" s="18" t="s">
        <v>230</v>
      </c>
      <c r="BE1170" s="240">
        <f>IF(N1170="základní",J1170,0)</f>
        <v>0</v>
      </c>
      <c r="BF1170" s="240">
        <f>IF(N1170="snížená",J1170,0)</f>
        <v>0</v>
      </c>
      <c r="BG1170" s="240">
        <f>IF(N1170="zákl. přenesená",J1170,0)</f>
        <v>0</v>
      </c>
      <c r="BH1170" s="240">
        <f>IF(N1170="sníž. přenesená",J1170,0)</f>
        <v>0</v>
      </c>
      <c r="BI1170" s="240">
        <f>IF(N1170="nulová",J1170,0)</f>
        <v>0</v>
      </c>
      <c r="BJ1170" s="18" t="s">
        <v>83</v>
      </c>
      <c r="BK1170" s="240">
        <f>ROUND(I1170*H1170,2)</f>
        <v>0</v>
      </c>
      <c r="BL1170" s="18" t="s">
        <v>318</v>
      </c>
      <c r="BM1170" s="239" t="s">
        <v>2163</v>
      </c>
    </row>
    <row r="1171" s="13" customFormat="1">
      <c r="A1171" s="13"/>
      <c r="B1171" s="241"/>
      <c r="C1171" s="242"/>
      <c r="D1171" s="243" t="s">
        <v>239</v>
      </c>
      <c r="E1171" s="244" t="s">
        <v>1</v>
      </c>
      <c r="F1171" s="245" t="s">
        <v>159</v>
      </c>
      <c r="G1171" s="242"/>
      <c r="H1171" s="246">
        <v>592.30200000000002</v>
      </c>
      <c r="I1171" s="247"/>
      <c r="J1171" s="242"/>
      <c r="K1171" s="242"/>
      <c r="L1171" s="248"/>
      <c r="M1171" s="249"/>
      <c r="N1171" s="250"/>
      <c r="O1171" s="250"/>
      <c r="P1171" s="250"/>
      <c r="Q1171" s="250"/>
      <c r="R1171" s="250"/>
      <c r="S1171" s="250"/>
      <c r="T1171" s="251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52" t="s">
        <v>239</v>
      </c>
      <c r="AU1171" s="252" t="s">
        <v>85</v>
      </c>
      <c r="AV1171" s="13" t="s">
        <v>85</v>
      </c>
      <c r="AW1171" s="13" t="s">
        <v>32</v>
      </c>
      <c r="AX1171" s="13" t="s">
        <v>83</v>
      </c>
      <c r="AY1171" s="252" t="s">
        <v>230</v>
      </c>
    </row>
    <row r="1172" s="2" customFormat="1" ht="24.15" customHeight="1">
      <c r="A1172" s="39"/>
      <c r="B1172" s="40"/>
      <c r="C1172" s="228" t="s">
        <v>2164</v>
      </c>
      <c r="D1172" s="228" t="s">
        <v>232</v>
      </c>
      <c r="E1172" s="229" t="s">
        <v>2165</v>
      </c>
      <c r="F1172" s="230" t="s">
        <v>2166</v>
      </c>
      <c r="G1172" s="231" t="s">
        <v>305</v>
      </c>
      <c r="H1172" s="232">
        <v>592.30200000000002</v>
      </c>
      <c r="I1172" s="233"/>
      <c r="J1172" s="234">
        <f>ROUND(I1172*H1172,2)</f>
        <v>0</v>
      </c>
      <c r="K1172" s="230" t="s">
        <v>236</v>
      </c>
      <c r="L1172" s="45"/>
      <c r="M1172" s="235" t="s">
        <v>1</v>
      </c>
      <c r="N1172" s="236" t="s">
        <v>41</v>
      </c>
      <c r="O1172" s="92"/>
      <c r="P1172" s="237">
        <f>O1172*H1172</f>
        <v>0</v>
      </c>
      <c r="Q1172" s="237">
        <v>0.00020000000000000001</v>
      </c>
      <c r="R1172" s="237">
        <f>Q1172*H1172</f>
        <v>0.11846040000000001</v>
      </c>
      <c r="S1172" s="237">
        <v>0</v>
      </c>
      <c r="T1172" s="238">
        <f>S1172*H1172</f>
        <v>0</v>
      </c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R1172" s="239" t="s">
        <v>318</v>
      </c>
      <c r="AT1172" s="239" t="s">
        <v>232</v>
      </c>
      <c r="AU1172" s="239" t="s">
        <v>85</v>
      </c>
      <c r="AY1172" s="18" t="s">
        <v>230</v>
      </c>
      <c r="BE1172" s="240">
        <f>IF(N1172="základní",J1172,0)</f>
        <v>0</v>
      </c>
      <c r="BF1172" s="240">
        <f>IF(N1172="snížená",J1172,0)</f>
        <v>0</v>
      </c>
      <c r="BG1172" s="240">
        <f>IF(N1172="zákl. přenesená",J1172,0)</f>
        <v>0</v>
      </c>
      <c r="BH1172" s="240">
        <f>IF(N1172="sníž. přenesená",J1172,0)</f>
        <v>0</v>
      </c>
      <c r="BI1172" s="240">
        <f>IF(N1172="nulová",J1172,0)</f>
        <v>0</v>
      </c>
      <c r="BJ1172" s="18" t="s">
        <v>83</v>
      </c>
      <c r="BK1172" s="240">
        <f>ROUND(I1172*H1172,2)</f>
        <v>0</v>
      </c>
      <c r="BL1172" s="18" t="s">
        <v>318</v>
      </c>
      <c r="BM1172" s="239" t="s">
        <v>2167</v>
      </c>
    </row>
    <row r="1173" s="13" customFormat="1">
      <c r="A1173" s="13"/>
      <c r="B1173" s="241"/>
      <c r="C1173" s="242"/>
      <c r="D1173" s="243" t="s">
        <v>239</v>
      </c>
      <c r="E1173" s="244" t="s">
        <v>1</v>
      </c>
      <c r="F1173" s="245" t="s">
        <v>159</v>
      </c>
      <c r="G1173" s="242"/>
      <c r="H1173" s="246">
        <v>592.30200000000002</v>
      </c>
      <c r="I1173" s="247"/>
      <c r="J1173" s="242"/>
      <c r="K1173" s="242"/>
      <c r="L1173" s="248"/>
      <c r="M1173" s="249"/>
      <c r="N1173" s="250"/>
      <c r="O1173" s="250"/>
      <c r="P1173" s="250"/>
      <c r="Q1173" s="250"/>
      <c r="R1173" s="250"/>
      <c r="S1173" s="250"/>
      <c r="T1173" s="251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52" t="s">
        <v>239</v>
      </c>
      <c r="AU1173" s="252" t="s">
        <v>85</v>
      </c>
      <c r="AV1173" s="13" t="s">
        <v>85</v>
      </c>
      <c r="AW1173" s="13" t="s">
        <v>32</v>
      </c>
      <c r="AX1173" s="13" t="s">
        <v>83</v>
      </c>
      <c r="AY1173" s="252" t="s">
        <v>230</v>
      </c>
    </row>
    <row r="1174" s="2" customFormat="1" ht="33" customHeight="1">
      <c r="A1174" s="39"/>
      <c r="B1174" s="40"/>
      <c r="C1174" s="228" t="s">
        <v>2168</v>
      </c>
      <c r="D1174" s="228" t="s">
        <v>232</v>
      </c>
      <c r="E1174" s="229" t="s">
        <v>2169</v>
      </c>
      <c r="F1174" s="230" t="s">
        <v>2170</v>
      </c>
      <c r="G1174" s="231" t="s">
        <v>305</v>
      </c>
      <c r="H1174" s="232">
        <v>592.30200000000002</v>
      </c>
      <c r="I1174" s="233"/>
      <c r="J1174" s="234">
        <f>ROUND(I1174*H1174,2)</f>
        <v>0</v>
      </c>
      <c r="K1174" s="230" t="s">
        <v>236</v>
      </c>
      <c r="L1174" s="45"/>
      <c r="M1174" s="235" t="s">
        <v>1</v>
      </c>
      <c r="N1174" s="236" t="s">
        <v>41</v>
      </c>
      <c r="O1174" s="92"/>
      <c r="P1174" s="237">
        <f>O1174*H1174</f>
        <v>0</v>
      </c>
      <c r="Q1174" s="237">
        <v>0.0044999999999999997</v>
      </c>
      <c r="R1174" s="237">
        <f>Q1174*H1174</f>
        <v>2.665359</v>
      </c>
      <c r="S1174" s="237">
        <v>0</v>
      </c>
      <c r="T1174" s="238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39" t="s">
        <v>318</v>
      </c>
      <c r="AT1174" s="239" t="s">
        <v>232</v>
      </c>
      <c r="AU1174" s="239" t="s">
        <v>85</v>
      </c>
      <c r="AY1174" s="18" t="s">
        <v>230</v>
      </c>
      <c r="BE1174" s="240">
        <f>IF(N1174="základní",J1174,0)</f>
        <v>0</v>
      </c>
      <c r="BF1174" s="240">
        <f>IF(N1174="snížená",J1174,0)</f>
        <v>0</v>
      </c>
      <c r="BG1174" s="240">
        <f>IF(N1174="zákl. přenesená",J1174,0)</f>
        <v>0</v>
      </c>
      <c r="BH1174" s="240">
        <f>IF(N1174="sníž. přenesená",J1174,0)</f>
        <v>0</v>
      </c>
      <c r="BI1174" s="240">
        <f>IF(N1174="nulová",J1174,0)</f>
        <v>0</v>
      </c>
      <c r="BJ1174" s="18" t="s">
        <v>83</v>
      </c>
      <c r="BK1174" s="240">
        <f>ROUND(I1174*H1174,2)</f>
        <v>0</v>
      </c>
      <c r="BL1174" s="18" t="s">
        <v>318</v>
      </c>
      <c r="BM1174" s="239" t="s">
        <v>2171</v>
      </c>
    </row>
    <row r="1175" s="13" customFormat="1">
      <c r="A1175" s="13"/>
      <c r="B1175" s="241"/>
      <c r="C1175" s="242"/>
      <c r="D1175" s="243" t="s">
        <v>239</v>
      </c>
      <c r="E1175" s="244" t="s">
        <v>1</v>
      </c>
      <c r="F1175" s="245" t="s">
        <v>159</v>
      </c>
      <c r="G1175" s="242"/>
      <c r="H1175" s="246">
        <v>592.30200000000002</v>
      </c>
      <c r="I1175" s="247"/>
      <c r="J1175" s="242"/>
      <c r="K1175" s="242"/>
      <c r="L1175" s="248"/>
      <c r="M1175" s="249"/>
      <c r="N1175" s="250"/>
      <c r="O1175" s="250"/>
      <c r="P1175" s="250"/>
      <c r="Q1175" s="250"/>
      <c r="R1175" s="250"/>
      <c r="S1175" s="250"/>
      <c r="T1175" s="251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52" t="s">
        <v>239</v>
      </c>
      <c r="AU1175" s="252" t="s">
        <v>85</v>
      </c>
      <c r="AV1175" s="13" t="s">
        <v>85</v>
      </c>
      <c r="AW1175" s="13" t="s">
        <v>32</v>
      </c>
      <c r="AX1175" s="13" t="s">
        <v>83</v>
      </c>
      <c r="AY1175" s="252" t="s">
        <v>230</v>
      </c>
    </row>
    <row r="1176" s="2" customFormat="1" ht="24.15" customHeight="1">
      <c r="A1176" s="39"/>
      <c r="B1176" s="40"/>
      <c r="C1176" s="228" t="s">
        <v>2172</v>
      </c>
      <c r="D1176" s="228" t="s">
        <v>232</v>
      </c>
      <c r="E1176" s="229" t="s">
        <v>2173</v>
      </c>
      <c r="F1176" s="230" t="s">
        <v>2174</v>
      </c>
      <c r="G1176" s="231" t="s">
        <v>305</v>
      </c>
      <c r="H1176" s="232">
        <v>469.11399999999998</v>
      </c>
      <c r="I1176" s="233"/>
      <c r="J1176" s="234">
        <f>ROUND(I1176*H1176,2)</f>
        <v>0</v>
      </c>
      <c r="K1176" s="230" t="s">
        <v>236</v>
      </c>
      <c r="L1176" s="45"/>
      <c r="M1176" s="235" t="s">
        <v>1</v>
      </c>
      <c r="N1176" s="236" t="s">
        <v>41</v>
      </c>
      <c r="O1176" s="92"/>
      <c r="P1176" s="237">
        <f>O1176*H1176</f>
        <v>0</v>
      </c>
      <c r="Q1176" s="237">
        <v>0</v>
      </c>
      <c r="R1176" s="237">
        <f>Q1176*H1176</f>
        <v>0</v>
      </c>
      <c r="S1176" s="237">
        <v>0.0030000000000000001</v>
      </c>
      <c r="T1176" s="238">
        <f>S1176*H1176</f>
        <v>1.4073419999999999</v>
      </c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R1176" s="239" t="s">
        <v>318</v>
      </c>
      <c r="AT1176" s="239" t="s">
        <v>232</v>
      </c>
      <c r="AU1176" s="239" t="s">
        <v>85</v>
      </c>
      <c r="AY1176" s="18" t="s">
        <v>230</v>
      </c>
      <c r="BE1176" s="240">
        <f>IF(N1176="základní",J1176,0)</f>
        <v>0</v>
      </c>
      <c r="BF1176" s="240">
        <f>IF(N1176="snížená",J1176,0)</f>
        <v>0</v>
      </c>
      <c r="BG1176" s="240">
        <f>IF(N1176="zákl. přenesená",J1176,0)</f>
        <v>0</v>
      </c>
      <c r="BH1176" s="240">
        <f>IF(N1176="sníž. přenesená",J1176,0)</f>
        <v>0</v>
      </c>
      <c r="BI1176" s="240">
        <f>IF(N1176="nulová",J1176,0)</f>
        <v>0</v>
      </c>
      <c r="BJ1176" s="18" t="s">
        <v>83</v>
      </c>
      <c r="BK1176" s="240">
        <f>ROUND(I1176*H1176,2)</f>
        <v>0</v>
      </c>
      <c r="BL1176" s="18" t="s">
        <v>318</v>
      </c>
      <c r="BM1176" s="239" t="s">
        <v>2175</v>
      </c>
    </row>
    <row r="1177" s="13" customFormat="1">
      <c r="A1177" s="13"/>
      <c r="B1177" s="241"/>
      <c r="C1177" s="242"/>
      <c r="D1177" s="243" t="s">
        <v>239</v>
      </c>
      <c r="E1177" s="244" t="s">
        <v>1</v>
      </c>
      <c r="F1177" s="245" t="s">
        <v>2176</v>
      </c>
      <c r="G1177" s="242"/>
      <c r="H1177" s="246">
        <v>148.238</v>
      </c>
      <c r="I1177" s="247"/>
      <c r="J1177" s="242"/>
      <c r="K1177" s="242"/>
      <c r="L1177" s="248"/>
      <c r="M1177" s="249"/>
      <c r="N1177" s="250"/>
      <c r="O1177" s="250"/>
      <c r="P1177" s="250"/>
      <c r="Q1177" s="250"/>
      <c r="R1177" s="250"/>
      <c r="S1177" s="250"/>
      <c r="T1177" s="251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52" t="s">
        <v>239</v>
      </c>
      <c r="AU1177" s="252" t="s">
        <v>85</v>
      </c>
      <c r="AV1177" s="13" t="s">
        <v>85</v>
      </c>
      <c r="AW1177" s="13" t="s">
        <v>32</v>
      </c>
      <c r="AX1177" s="13" t="s">
        <v>76</v>
      </c>
      <c r="AY1177" s="252" t="s">
        <v>230</v>
      </c>
    </row>
    <row r="1178" s="13" customFormat="1">
      <c r="A1178" s="13"/>
      <c r="B1178" s="241"/>
      <c r="C1178" s="242"/>
      <c r="D1178" s="243" t="s">
        <v>239</v>
      </c>
      <c r="E1178" s="244" t="s">
        <v>1</v>
      </c>
      <c r="F1178" s="245" t="s">
        <v>2177</v>
      </c>
      <c r="G1178" s="242"/>
      <c r="H1178" s="246">
        <v>159.25899999999999</v>
      </c>
      <c r="I1178" s="247"/>
      <c r="J1178" s="242"/>
      <c r="K1178" s="242"/>
      <c r="L1178" s="248"/>
      <c r="M1178" s="249"/>
      <c r="N1178" s="250"/>
      <c r="O1178" s="250"/>
      <c r="P1178" s="250"/>
      <c r="Q1178" s="250"/>
      <c r="R1178" s="250"/>
      <c r="S1178" s="250"/>
      <c r="T1178" s="251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52" t="s">
        <v>239</v>
      </c>
      <c r="AU1178" s="252" t="s">
        <v>85</v>
      </c>
      <c r="AV1178" s="13" t="s">
        <v>85</v>
      </c>
      <c r="AW1178" s="13" t="s">
        <v>32</v>
      </c>
      <c r="AX1178" s="13" t="s">
        <v>76</v>
      </c>
      <c r="AY1178" s="252" t="s">
        <v>230</v>
      </c>
    </row>
    <row r="1179" s="13" customFormat="1">
      <c r="A1179" s="13"/>
      <c r="B1179" s="241"/>
      <c r="C1179" s="242"/>
      <c r="D1179" s="243" t="s">
        <v>239</v>
      </c>
      <c r="E1179" s="244" t="s">
        <v>1</v>
      </c>
      <c r="F1179" s="245" t="s">
        <v>2178</v>
      </c>
      <c r="G1179" s="242"/>
      <c r="H1179" s="246">
        <v>161.61699999999999</v>
      </c>
      <c r="I1179" s="247"/>
      <c r="J1179" s="242"/>
      <c r="K1179" s="242"/>
      <c r="L1179" s="248"/>
      <c r="M1179" s="249"/>
      <c r="N1179" s="250"/>
      <c r="O1179" s="250"/>
      <c r="P1179" s="250"/>
      <c r="Q1179" s="250"/>
      <c r="R1179" s="250"/>
      <c r="S1179" s="250"/>
      <c r="T1179" s="251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52" t="s">
        <v>239</v>
      </c>
      <c r="AU1179" s="252" t="s">
        <v>85</v>
      </c>
      <c r="AV1179" s="13" t="s">
        <v>85</v>
      </c>
      <c r="AW1179" s="13" t="s">
        <v>32</v>
      </c>
      <c r="AX1179" s="13" t="s">
        <v>76</v>
      </c>
      <c r="AY1179" s="252" t="s">
        <v>230</v>
      </c>
    </row>
    <row r="1180" s="14" customFormat="1">
      <c r="A1180" s="14"/>
      <c r="B1180" s="253"/>
      <c r="C1180" s="254"/>
      <c r="D1180" s="243" t="s">
        <v>239</v>
      </c>
      <c r="E1180" s="255" t="s">
        <v>1</v>
      </c>
      <c r="F1180" s="256" t="s">
        <v>242</v>
      </c>
      <c r="G1180" s="254"/>
      <c r="H1180" s="257">
        <v>469.11399999999998</v>
      </c>
      <c r="I1180" s="258"/>
      <c r="J1180" s="254"/>
      <c r="K1180" s="254"/>
      <c r="L1180" s="259"/>
      <c r="M1180" s="260"/>
      <c r="N1180" s="261"/>
      <c r="O1180" s="261"/>
      <c r="P1180" s="261"/>
      <c r="Q1180" s="261"/>
      <c r="R1180" s="261"/>
      <c r="S1180" s="261"/>
      <c r="T1180" s="262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63" t="s">
        <v>239</v>
      </c>
      <c r="AU1180" s="263" t="s">
        <v>85</v>
      </c>
      <c r="AV1180" s="14" t="s">
        <v>237</v>
      </c>
      <c r="AW1180" s="14" t="s">
        <v>32</v>
      </c>
      <c r="AX1180" s="14" t="s">
        <v>83</v>
      </c>
      <c r="AY1180" s="263" t="s">
        <v>230</v>
      </c>
    </row>
    <row r="1181" s="2" customFormat="1" ht="16.5" customHeight="1">
      <c r="A1181" s="39"/>
      <c r="B1181" s="40"/>
      <c r="C1181" s="228" t="s">
        <v>2179</v>
      </c>
      <c r="D1181" s="228" t="s">
        <v>232</v>
      </c>
      <c r="E1181" s="229" t="s">
        <v>2180</v>
      </c>
      <c r="F1181" s="230" t="s">
        <v>2181</v>
      </c>
      <c r="G1181" s="231" t="s">
        <v>305</v>
      </c>
      <c r="H1181" s="232">
        <v>592.30200000000002</v>
      </c>
      <c r="I1181" s="233"/>
      <c r="J1181" s="234">
        <f>ROUND(I1181*H1181,2)</f>
        <v>0</v>
      </c>
      <c r="K1181" s="230" t="s">
        <v>236</v>
      </c>
      <c r="L1181" s="45"/>
      <c r="M1181" s="235" t="s">
        <v>1</v>
      </c>
      <c r="N1181" s="236" t="s">
        <v>41</v>
      </c>
      <c r="O1181" s="92"/>
      <c r="P1181" s="237">
        <f>O1181*H1181</f>
        <v>0</v>
      </c>
      <c r="Q1181" s="237">
        <v>0.00029999999999999997</v>
      </c>
      <c r="R1181" s="237">
        <f>Q1181*H1181</f>
        <v>0.1776906</v>
      </c>
      <c r="S1181" s="237">
        <v>0</v>
      </c>
      <c r="T1181" s="238">
        <f>S1181*H1181</f>
        <v>0</v>
      </c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R1181" s="239" t="s">
        <v>318</v>
      </c>
      <c r="AT1181" s="239" t="s">
        <v>232</v>
      </c>
      <c r="AU1181" s="239" t="s">
        <v>85</v>
      </c>
      <c r="AY1181" s="18" t="s">
        <v>230</v>
      </c>
      <c r="BE1181" s="240">
        <f>IF(N1181="základní",J1181,0)</f>
        <v>0</v>
      </c>
      <c r="BF1181" s="240">
        <f>IF(N1181="snížená",J1181,0)</f>
        <v>0</v>
      </c>
      <c r="BG1181" s="240">
        <f>IF(N1181="zákl. přenesená",J1181,0)</f>
        <v>0</v>
      </c>
      <c r="BH1181" s="240">
        <f>IF(N1181="sníž. přenesená",J1181,0)</f>
        <v>0</v>
      </c>
      <c r="BI1181" s="240">
        <f>IF(N1181="nulová",J1181,0)</f>
        <v>0</v>
      </c>
      <c r="BJ1181" s="18" t="s">
        <v>83</v>
      </c>
      <c r="BK1181" s="240">
        <f>ROUND(I1181*H1181,2)</f>
        <v>0</v>
      </c>
      <c r="BL1181" s="18" t="s">
        <v>318</v>
      </c>
      <c r="BM1181" s="239" t="s">
        <v>2182</v>
      </c>
    </row>
    <row r="1182" s="13" customFormat="1">
      <c r="A1182" s="13"/>
      <c r="B1182" s="241"/>
      <c r="C1182" s="242"/>
      <c r="D1182" s="243" t="s">
        <v>239</v>
      </c>
      <c r="E1182" s="244" t="s">
        <v>122</v>
      </c>
      <c r="F1182" s="245" t="s">
        <v>2183</v>
      </c>
      <c r="G1182" s="242"/>
      <c r="H1182" s="246">
        <v>150.09200000000001</v>
      </c>
      <c r="I1182" s="247"/>
      <c r="J1182" s="242"/>
      <c r="K1182" s="242"/>
      <c r="L1182" s="248"/>
      <c r="M1182" s="249"/>
      <c r="N1182" s="250"/>
      <c r="O1182" s="250"/>
      <c r="P1182" s="250"/>
      <c r="Q1182" s="250"/>
      <c r="R1182" s="250"/>
      <c r="S1182" s="250"/>
      <c r="T1182" s="251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52" t="s">
        <v>239</v>
      </c>
      <c r="AU1182" s="252" t="s">
        <v>85</v>
      </c>
      <c r="AV1182" s="13" t="s">
        <v>85</v>
      </c>
      <c r="AW1182" s="13" t="s">
        <v>32</v>
      </c>
      <c r="AX1182" s="13" t="s">
        <v>76</v>
      </c>
      <c r="AY1182" s="252" t="s">
        <v>230</v>
      </c>
    </row>
    <row r="1183" s="16" customFormat="1">
      <c r="A1183" s="16"/>
      <c r="B1183" s="274"/>
      <c r="C1183" s="275"/>
      <c r="D1183" s="243" t="s">
        <v>239</v>
      </c>
      <c r="E1183" s="276" t="s">
        <v>1</v>
      </c>
      <c r="F1183" s="277" t="s">
        <v>494</v>
      </c>
      <c r="G1183" s="275"/>
      <c r="H1183" s="278">
        <v>150.09200000000001</v>
      </c>
      <c r="I1183" s="279"/>
      <c r="J1183" s="275"/>
      <c r="K1183" s="275"/>
      <c r="L1183" s="280"/>
      <c r="M1183" s="281"/>
      <c r="N1183" s="282"/>
      <c r="O1183" s="282"/>
      <c r="P1183" s="282"/>
      <c r="Q1183" s="282"/>
      <c r="R1183" s="282"/>
      <c r="S1183" s="282"/>
      <c r="T1183" s="283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T1183" s="284" t="s">
        <v>239</v>
      </c>
      <c r="AU1183" s="284" t="s">
        <v>85</v>
      </c>
      <c r="AV1183" s="16" t="s">
        <v>249</v>
      </c>
      <c r="AW1183" s="16" t="s">
        <v>32</v>
      </c>
      <c r="AX1183" s="16" t="s">
        <v>76</v>
      </c>
      <c r="AY1183" s="284" t="s">
        <v>230</v>
      </c>
    </row>
    <row r="1184" s="13" customFormat="1">
      <c r="A1184" s="13"/>
      <c r="B1184" s="241"/>
      <c r="C1184" s="242"/>
      <c r="D1184" s="243" t="s">
        <v>239</v>
      </c>
      <c r="E1184" s="244" t="s">
        <v>1</v>
      </c>
      <c r="F1184" s="245" t="s">
        <v>2184</v>
      </c>
      <c r="G1184" s="242"/>
      <c r="H1184" s="246">
        <v>77.507999999999996</v>
      </c>
      <c r="I1184" s="247"/>
      <c r="J1184" s="242"/>
      <c r="K1184" s="242"/>
      <c r="L1184" s="248"/>
      <c r="M1184" s="249"/>
      <c r="N1184" s="250"/>
      <c r="O1184" s="250"/>
      <c r="P1184" s="250"/>
      <c r="Q1184" s="250"/>
      <c r="R1184" s="250"/>
      <c r="S1184" s="250"/>
      <c r="T1184" s="251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52" t="s">
        <v>239</v>
      </c>
      <c r="AU1184" s="252" t="s">
        <v>85</v>
      </c>
      <c r="AV1184" s="13" t="s">
        <v>85</v>
      </c>
      <c r="AW1184" s="13" t="s">
        <v>32</v>
      </c>
      <c r="AX1184" s="13" t="s">
        <v>76</v>
      </c>
      <c r="AY1184" s="252" t="s">
        <v>230</v>
      </c>
    </row>
    <row r="1185" s="13" customFormat="1">
      <c r="A1185" s="13"/>
      <c r="B1185" s="241"/>
      <c r="C1185" s="242"/>
      <c r="D1185" s="243" t="s">
        <v>239</v>
      </c>
      <c r="E1185" s="244" t="s">
        <v>1</v>
      </c>
      <c r="F1185" s="245" t="s">
        <v>2185</v>
      </c>
      <c r="G1185" s="242"/>
      <c r="H1185" s="246">
        <v>94.183000000000007</v>
      </c>
      <c r="I1185" s="247"/>
      <c r="J1185" s="242"/>
      <c r="K1185" s="242"/>
      <c r="L1185" s="248"/>
      <c r="M1185" s="249"/>
      <c r="N1185" s="250"/>
      <c r="O1185" s="250"/>
      <c r="P1185" s="250"/>
      <c r="Q1185" s="250"/>
      <c r="R1185" s="250"/>
      <c r="S1185" s="250"/>
      <c r="T1185" s="251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52" t="s">
        <v>239</v>
      </c>
      <c r="AU1185" s="252" t="s">
        <v>85</v>
      </c>
      <c r="AV1185" s="13" t="s">
        <v>85</v>
      </c>
      <c r="AW1185" s="13" t="s">
        <v>32</v>
      </c>
      <c r="AX1185" s="13" t="s">
        <v>76</v>
      </c>
      <c r="AY1185" s="252" t="s">
        <v>230</v>
      </c>
    </row>
    <row r="1186" s="16" customFormat="1">
      <c r="A1186" s="16"/>
      <c r="B1186" s="274"/>
      <c r="C1186" s="275"/>
      <c r="D1186" s="243" t="s">
        <v>239</v>
      </c>
      <c r="E1186" s="276" t="s">
        <v>128</v>
      </c>
      <c r="F1186" s="277" t="s">
        <v>494</v>
      </c>
      <c r="G1186" s="275"/>
      <c r="H1186" s="278">
        <v>171.691</v>
      </c>
      <c r="I1186" s="279"/>
      <c r="J1186" s="275"/>
      <c r="K1186" s="275"/>
      <c r="L1186" s="280"/>
      <c r="M1186" s="281"/>
      <c r="N1186" s="282"/>
      <c r="O1186" s="282"/>
      <c r="P1186" s="282"/>
      <c r="Q1186" s="282"/>
      <c r="R1186" s="282"/>
      <c r="S1186" s="282"/>
      <c r="T1186" s="283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T1186" s="284" t="s">
        <v>239</v>
      </c>
      <c r="AU1186" s="284" t="s">
        <v>85</v>
      </c>
      <c r="AV1186" s="16" t="s">
        <v>249</v>
      </c>
      <c r="AW1186" s="16" t="s">
        <v>32</v>
      </c>
      <c r="AX1186" s="16" t="s">
        <v>76</v>
      </c>
      <c r="AY1186" s="284" t="s">
        <v>230</v>
      </c>
    </row>
    <row r="1187" s="13" customFormat="1">
      <c r="A1187" s="13"/>
      <c r="B1187" s="241"/>
      <c r="C1187" s="242"/>
      <c r="D1187" s="243" t="s">
        <v>239</v>
      </c>
      <c r="E1187" s="244" t="s">
        <v>144</v>
      </c>
      <c r="F1187" s="245" t="s">
        <v>2186</v>
      </c>
      <c r="G1187" s="242"/>
      <c r="H1187" s="246">
        <v>64.622</v>
      </c>
      <c r="I1187" s="247"/>
      <c r="J1187" s="242"/>
      <c r="K1187" s="242"/>
      <c r="L1187" s="248"/>
      <c r="M1187" s="249"/>
      <c r="N1187" s="250"/>
      <c r="O1187" s="250"/>
      <c r="P1187" s="250"/>
      <c r="Q1187" s="250"/>
      <c r="R1187" s="250"/>
      <c r="S1187" s="250"/>
      <c r="T1187" s="251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52" t="s">
        <v>239</v>
      </c>
      <c r="AU1187" s="252" t="s">
        <v>85</v>
      </c>
      <c r="AV1187" s="13" t="s">
        <v>85</v>
      </c>
      <c r="AW1187" s="13" t="s">
        <v>32</v>
      </c>
      <c r="AX1187" s="13" t="s">
        <v>76</v>
      </c>
      <c r="AY1187" s="252" t="s">
        <v>230</v>
      </c>
    </row>
    <row r="1188" s="13" customFormat="1">
      <c r="A1188" s="13"/>
      <c r="B1188" s="241"/>
      <c r="C1188" s="242"/>
      <c r="D1188" s="243" t="s">
        <v>239</v>
      </c>
      <c r="E1188" s="244" t="s">
        <v>150</v>
      </c>
      <c r="F1188" s="245" t="s">
        <v>2187</v>
      </c>
      <c r="G1188" s="242"/>
      <c r="H1188" s="246">
        <v>47.442</v>
      </c>
      <c r="I1188" s="247"/>
      <c r="J1188" s="242"/>
      <c r="K1188" s="242"/>
      <c r="L1188" s="248"/>
      <c r="M1188" s="249"/>
      <c r="N1188" s="250"/>
      <c r="O1188" s="250"/>
      <c r="P1188" s="250"/>
      <c r="Q1188" s="250"/>
      <c r="R1188" s="250"/>
      <c r="S1188" s="250"/>
      <c r="T1188" s="251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52" t="s">
        <v>239</v>
      </c>
      <c r="AU1188" s="252" t="s">
        <v>85</v>
      </c>
      <c r="AV1188" s="13" t="s">
        <v>85</v>
      </c>
      <c r="AW1188" s="13" t="s">
        <v>32</v>
      </c>
      <c r="AX1188" s="13" t="s">
        <v>76</v>
      </c>
      <c r="AY1188" s="252" t="s">
        <v>230</v>
      </c>
    </row>
    <row r="1189" s="16" customFormat="1">
      <c r="A1189" s="16"/>
      <c r="B1189" s="274"/>
      <c r="C1189" s="275"/>
      <c r="D1189" s="243" t="s">
        <v>239</v>
      </c>
      <c r="E1189" s="276" t="s">
        <v>1</v>
      </c>
      <c r="F1189" s="277" t="s">
        <v>494</v>
      </c>
      <c r="G1189" s="275"/>
      <c r="H1189" s="278">
        <v>112.06399999999999</v>
      </c>
      <c r="I1189" s="279"/>
      <c r="J1189" s="275"/>
      <c r="K1189" s="275"/>
      <c r="L1189" s="280"/>
      <c r="M1189" s="281"/>
      <c r="N1189" s="282"/>
      <c r="O1189" s="282"/>
      <c r="P1189" s="282"/>
      <c r="Q1189" s="282"/>
      <c r="R1189" s="282"/>
      <c r="S1189" s="282"/>
      <c r="T1189" s="283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T1189" s="284" t="s">
        <v>239</v>
      </c>
      <c r="AU1189" s="284" t="s">
        <v>85</v>
      </c>
      <c r="AV1189" s="16" t="s">
        <v>249</v>
      </c>
      <c r="AW1189" s="16" t="s">
        <v>32</v>
      </c>
      <c r="AX1189" s="16" t="s">
        <v>76</v>
      </c>
      <c r="AY1189" s="284" t="s">
        <v>230</v>
      </c>
    </row>
    <row r="1190" s="13" customFormat="1">
      <c r="A1190" s="13"/>
      <c r="B1190" s="241"/>
      <c r="C1190" s="242"/>
      <c r="D1190" s="243" t="s">
        <v>239</v>
      </c>
      <c r="E1190" s="244" t="s">
        <v>136</v>
      </c>
      <c r="F1190" s="245" t="s">
        <v>2188</v>
      </c>
      <c r="G1190" s="242"/>
      <c r="H1190" s="246">
        <v>158.45500000000001</v>
      </c>
      <c r="I1190" s="247"/>
      <c r="J1190" s="242"/>
      <c r="K1190" s="242"/>
      <c r="L1190" s="248"/>
      <c r="M1190" s="249"/>
      <c r="N1190" s="250"/>
      <c r="O1190" s="250"/>
      <c r="P1190" s="250"/>
      <c r="Q1190" s="250"/>
      <c r="R1190" s="250"/>
      <c r="S1190" s="250"/>
      <c r="T1190" s="251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52" t="s">
        <v>239</v>
      </c>
      <c r="AU1190" s="252" t="s">
        <v>85</v>
      </c>
      <c r="AV1190" s="13" t="s">
        <v>85</v>
      </c>
      <c r="AW1190" s="13" t="s">
        <v>32</v>
      </c>
      <c r="AX1190" s="13" t="s">
        <v>76</v>
      </c>
      <c r="AY1190" s="252" t="s">
        <v>230</v>
      </c>
    </row>
    <row r="1191" s="16" customFormat="1">
      <c r="A1191" s="16"/>
      <c r="B1191" s="274"/>
      <c r="C1191" s="275"/>
      <c r="D1191" s="243" t="s">
        <v>239</v>
      </c>
      <c r="E1191" s="276" t="s">
        <v>1</v>
      </c>
      <c r="F1191" s="277" t="s">
        <v>494</v>
      </c>
      <c r="G1191" s="275"/>
      <c r="H1191" s="278">
        <v>158.45500000000001</v>
      </c>
      <c r="I1191" s="279"/>
      <c r="J1191" s="275"/>
      <c r="K1191" s="275"/>
      <c r="L1191" s="280"/>
      <c r="M1191" s="281"/>
      <c r="N1191" s="282"/>
      <c r="O1191" s="282"/>
      <c r="P1191" s="282"/>
      <c r="Q1191" s="282"/>
      <c r="R1191" s="282"/>
      <c r="S1191" s="282"/>
      <c r="T1191" s="283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T1191" s="284" t="s">
        <v>239</v>
      </c>
      <c r="AU1191" s="284" t="s">
        <v>85</v>
      </c>
      <c r="AV1191" s="16" t="s">
        <v>249</v>
      </c>
      <c r="AW1191" s="16" t="s">
        <v>32</v>
      </c>
      <c r="AX1191" s="16" t="s">
        <v>76</v>
      </c>
      <c r="AY1191" s="284" t="s">
        <v>230</v>
      </c>
    </row>
    <row r="1192" s="15" customFormat="1">
      <c r="A1192" s="15"/>
      <c r="B1192" s="264"/>
      <c r="C1192" s="265"/>
      <c r="D1192" s="243" t="s">
        <v>239</v>
      </c>
      <c r="E1192" s="266" t="s">
        <v>1</v>
      </c>
      <c r="F1192" s="267" t="s">
        <v>2189</v>
      </c>
      <c r="G1192" s="265"/>
      <c r="H1192" s="266" t="s">
        <v>1</v>
      </c>
      <c r="I1192" s="268"/>
      <c r="J1192" s="265"/>
      <c r="K1192" s="265"/>
      <c r="L1192" s="269"/>
      <c r="M1192" s="270"/>
      <c r="N1192" s="271"/>
      <c r="O1192" s="271"/>
      <c r="P1192" s="271"/>
      <c r="Q1192" s="271"/>
      <c r="R1192" s="271"/>
      <c r="S1192" s="271"/>
      <c r="T1192" s="272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T1192" s="273" t="s">
        <v>239</v>
      </c>
      <c r="AU1192" s="273" t="s">
        <v>85</v>
      </c>
      <c r="AV1192" s="15" t="s">
        <v>83</v>
      </c>
      <c r="AW1192" s="15" t="s">
        <v>32</v>
      </c>
      <c r="AX1192" s="15" t="s">
        <v>76</v>
      </c>
      <c r="AY1192" s="273" t="s">
        <v>230</v>
      </c>
    </row>
    <row r="1193" s="14" customFormat="1">
      <c r="A1193" s="14"/>
      <c r="B1193" s="253"/>
      <c r="C1193" s="254"/>
      <c r="D1193" s="243" t="s">
        <v>239</v>
      </c>
      <c r="E1193" s="255" t="s">
        <v>159</v>
      </c>
      <c r="F1193" s="256" t="s">
        <v>242</v>
      </c>
      <c r="G1193" s="254"/>
      <c r="H1193" s="257">
        <v>592.30200000000002</v>
      </c>
      <c r="I1193" s="258"/>
      <c r="J1193" s="254"/>
      <c r="K1193" s="254"/>
      <c r="L1193" s="259"/>
      <c r="M1193" s="260"/>
      <c r="N1193" s="261"/>
      <c r="O1193" s="261"/>
      <c r="P1193" s="261"/>
      <c r="Q1193" s="261"/>
      <c r="R1193" s="261"/>
      <c r="S1193" s="261"/>
      <c r="T1193" s="262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3" t="s">
        <v>239</v>
      </c>
      <c r="AU1193" s="263" t="s">
        <v>85</v>
      </c>
      <c r="AV1193" s="14" t="s">
        <v>237</v>
      </c>
      <c r="AW1193" s="14" t="s">
        <v>32</v>
      </c>
      <c r="AX1193" s="14" t="s">
        <v>83</v>
      </c>
      <c r="AY1193" s="263" t="s">
        <v>230</v>
      </c>
    </row>
    <row r="1194" s="2" customFormat="1" ht="37.8" customHeight="1">
      <c r="A1194" s="39"/>
      <c r="B1194" s="40"/>
      <c r="C1194" s="285" t="s">
        <v>2190</v>
      </c>
      <c r="D1194" s="285" t="s">
        <v>714</v>
      </c>
      <c r="E1194" s="286" t="s">
        <v>2191</v>
      </c>
      <c r="F1194" s="287" t="s">
        <v>2192</v>
      </c>
      <c r="G1194" s="288" t="s">
        <v>305</v>
      </c>
      <c r="H1194" s="289">
        <v>651.53200000000004</v>
      </c>
      <c r="I1194" s="290"/>
      <c r="J1194" s="291">
        <f>ROUND(I1194*H1194,2)</f>
        <v>0</v>
      </c>
      <c r="K1194" s="287" t="s">
        <v>236</v>
      </c>
      <c r="L1194" s="292"/>
      <c r="M1194" s="293" t="s">
        <v>1</v>
      </c>
      <c r="N1194" s="294" t="s">
        <v>41</v>
      </c>
      <c r="O1194" s="92"/>
      <c r="P1194" s="237">
        <f>O1194*H1194</f>
        <v>0</v>
      </c>
      <c r="Q1194" s="237">
        <v>0.0027499999999999998</v>
      </c>
      <c r="R1194" s="237">
        <f>Q1194*H1194</f>
        <v>1.7917130000000001</v>
      </c>
      <c r="S1194" s="237">
        <v>0</v>
      </c>
      <c r="T1194" s="238">
        <f>S1194*H1194</f>
        <v>0</v>
      </c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R1194" s="239" t="s">
        <v>414</v>
      </c>
      <c r="AT1194" s="239" t="s">
        <v>714</v>
      </c>
      <c r="AU1194" s="239" t="s">
        <v>85</v>
      </c>
      <c r="AY1194" s="18" t="s">
        <v>230</v>
      </c>
      <c r="BE1194" s="240">
        <f>IF(N1194="základní",J1194,0)</f>
        <v>0</v>
      </c>
      <c r="BF1194" s="240">
        <f>IF(N1194="snížená",J1194,0)</f>
        <v>0</v>
      </c>
      <c r="BG1194" s="240">
        <f>IF(N1194="zákl. přenesená",J1194,0)</f>
        <v>0</v>
      </c>
      <c r="BH1194" s="240">
        <f>IF(N1194="sníž. přenesená",J1194,0)</f>
        <v>0</v>
      </c>
      <c r="BI1194" s="240">
        <f>IF(N1194="nulová",J1194,0)</f>
        <v>0</v>
      </c>
      <c r="BJ1194" s="18" t="s">
        <v>83</v>
      </c>
      <c r="BK1194" s="240">
        <f>ROUND(I1194*H1194,2)</f>
        <v>0</v>
      </c>
      <c r="BL1194" s="18" t="s">
        <v>318</v>
      </c>
      <c r="BM1194" s="239" t="s">
        <v>2193</v>
      </c>
    </row>
    <row r="1195" s="13" customFormat="1">
      <c r="A1195" s="13"/>
      <c r="B1195" s="241"/>
      <c r="C1195" s="242"/>
      <c r="D1195" s="243" t="s">
        <v>239</v>
      </c>
      <c r="E1195" s="244" t="s">
        <v>1</v>
      </c>
      <c r="F1195" s="245" t="s">
        <v>159</v>
      </c>
      <c r="G1195" s="242"/>
      <c r="H1195" s="246">
        <v>592.30200000000002</v>
      </c>
      <c r="I1195" s="247"/>
      <c r="J1195" s="242"/>
      <c r="K1195" s="242"/>
      <c r="L1195" s="248"/>
      <c r="M1195" s="249"/>
      <c r="N1195" s="250"/>
      <c r="O1195" s="250"/>
      <c r="P1195" s="250"/>
      <c r="Q1195" s="250"/>
      <c r="R1195" s="250"/>
      <c r="S1195" s="250"/>
      <c r="T1195" s="251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52" t="s">
        <v>239</v>
      </c>
      <c r="AU1195" s="252" t="s">
        <v>85</v>
      </c>
      <c r="AV1195" s="13" t="s">
        <v>85</v>
      </c>
      <c r="AW1195" s="13" t="s">
        <v>32</v>
      </c>
      <c r="AX1195" s="13" t="s">
        <v>83</v>
      </c>
      <c r="AY1195" s="252" t="s">
        <v>230</v>
      </c>
    </row>
    <row r="1196" s="13" customFormat="1">
      <c r="A1196" s="13"/>
      <c r="B1196" s="241"/>
      <c r="C1196" s="242"/>
      <c r="D1196" s="243" t="s">
        <v>239</v>
      </c>
      <c r="E1196" s="242"/>
      <c r="F1196" s="245" t="s">
        <v>2194</v>
      </c>
      <c r="G1196" s="242"/>
      <c r="H1196" s="246">
        <v>651.53200000000004</v>
      </c>
      <c r="I1196" s="247"/>
      <c r="J1196" s="242"/>
      <c r="K1196" s="242"/>
      <c r="L1196" s="248"/>
      <c r="M1196" s="249"/>
      <c r="N1196" s="250"/>
      <c r="O1196" s="250"/>
      <c r="P1196" s="250"/>
      <c r="Q1196" s="250"/>
      <c r="R1196" s="250"/>
      <c r="S1196" s="250"/>
      <c r="T1196" s="251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52" t="s">
        <v>239</v>
      </c>
      <c r="AU1196" s="252" t="s">
        <v>85</v>
      </c>
      <c r="AV1196" s="13" t="s">
        <v>85</v>
      </c>
      <c r="AW1196" s="13" t="s">
        <v>4</v>
      </c>
      <c r="AX1196" s="13" t="s">
        <v>83</v>
      </c>
      <c r="AY1196" s="252" t="s">
        <v>230</v>
      </c>
    </row>
    <row r="1197" s="2" customFormat="1" ht="24.15" customHeight="1">
      <c r="A1197" s="39"/>
      <c r="B1197" s="40"/>
      <c r="C1197" s="228" t="s">
        <v>2195</v>
      </c>
      <c r="D1197" s="228" t="s">
        <v>232</v>
      </c>
      <c r="E1197" s="229" t="s">
        <v>2196</v>
      </c>
      <c r="F1197" s="230" t="s">
        <v>2197</v>
      </c>
      <c r="G1197" s="231" t="s">
        <v>340</v>
      </c>
      <c r="H1197" s="232">
        <v>414.61099999999999</v>
      </c>
      <c r="I1197" s="233"/>
      <c r="J1197" s="234">
        <f>ROUND(I1197*H1197,2)</f>
        <v>0</v>
      </c>
      <c r="K1197" s="230" t="s">
        <v>236</v>
      </c>
      <c r="L1197" s="45"/>
      <c r="M1197" s="235" t="s">
        <v>1</v>
      </c>
      <c r="N1197" s="236" t="s">
        <v>41</v>
      </c>
      <c r="O1197" s="92"/>
      <c r="P1197" s="237">
        <f>O1197*H1197</f>
        <v>0</v>
      </c>
      <c r="Q1197" s="237">
        <v>0</v>
      </c>
      <c r="R1197" s="237">
        <f>Q1197*H1197</f>
        <v>0</v>
      </c>
      <c r="S1197" s="237">
        <v>0</v>
      </c>
      <c r="T1197" s="238">
        <f>S1197*H1197</f>
        <v>0</v>
      </c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R1197" s="239" t="s">
        <v>318</v>
      </c>
      <c r="AT1197" s="239" t="s">
        <v>232</v>
      </c>
      <c r="AU1197" s="239" t="s">
        <v>85</v>
      </c>
      <c r="AY1197" s="18" t="s">
        <v>230</v>
      </c>
      <c r="BE1197" s="240">
        <f>IF(N1197="základní",J1197,0)</f>
        <v>0</v>
      </c>
      <c r="BF1197" s="240">
        <f>IF(N1197="snížená",J1197,0)</f>
        <v>0</v>
      </c>
      <c r="BG1197" s="240">
        <f>IF(N1197="zákl. přenesená",J1197,0)</f>
        <v>0</v>
      </c>
      <c r="BH1197" s="240">
        <f>IF(N1197="sníž. přenesená",J1197,0)</f>
        <v>0</v>
      </c>
      <c r="BI1197" s="240">
        <f>IF(N1197="nulová",J1197,0)</f>
        <v>0</v>
      </c>
      <c r="BJ1197" s="18" t="s">
        <v>83</v>
      </c>
      <c r="BK1197" s="240">
        <f>ROUND(I1197*H1197,2)</f>
        <v>0</v>
      </c>
      <c r="BL1197" s="18" t="s">
        <v>318</v>
      </c>
      <c r="BM1197" s="239" t="s">
        <v>2198</v>
      </c>
    </row>
    <row r="1198" s="13" customFormat="1">
      <c r="A1198" s="13"/>
      <c r="B1198" s="241"/>
      <c r="C1198" s="242"/>
      <c r="D1198" s="243" t="s">
        <v>239</v>
      </c>
      <c r="E1198" s="244" t="s">
        <v>1</v>
      </c>
      <c r="F1198" s="245" t="s">
        <v>2199</v>
      </c>
      <c r="G1198" s="242"/>
      <c r="H1198" s="246">
        <v>414.61099999999999</v>
      </c>
      <c r="I1198" s="247"/>
      <c r="J1198" s="242"/>
      <c r="K1198" s="242"/>
      <c r="L1198" s="248"/>
      <c r="M1198" s="249"/>
      <c r="N1198" s="250"/>
      <c r="O1198" s="250"/>
      <c r="P1198" s="250"/>
      <c r="Q1198" s="250"/>
      <c r="R1198" s="250"/>
      <c r="S1198" s="250"/>
      <c r="T1198" s="251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52" t="s">
        <v>239</v>
      </c>
      <c r="AU1198" s="252" t="s">
        <v>85</v>
      </c>
      <c r="AV1198" s="13" t="s">
        <v>85</v>
      </c>
      <c r="AW1198" s="13" t="s">
        <v>32</v>
      </c>
      <c r="AX1198" s="13" t="s">
        <v>83</v>
      </c>
      <c r="AY1198" s="252" t="s">
        <v>230</v>
      </c>
    </row>
    <row r="1199" s="2" customFormat="1" ht="16.5" customHeight="1">
      <c r="A1199" s="39"/>
      <c r="B1199" s="40"/>
      <c r="C1199" s="228" t="s">
        <v>2200</v>
      </c>
      <c r="D1199" s="228" t="s">
        <v>232</v>
      </c>
      <c r="E1199" s="229" t="s">
        <v>2201</v>
      </c>
      <c r="F1199" s="230" t="s">
        <v>2202</v>
      </c>
      <c r="G1199" s="231" t="s">
        <v>340</v>
      </c>
      <c r="H1199" s="232">
        <v>651.53200000000004</v>
      </c>
      <c r="I1199" s="233"/>
      <c r="J1199" s="234">
        <f>ROUND(I1199*H1199,2)</f>
        <v>0</v>
      </c>
      <c r="K1199" s="230" t="s">
        <v>236</v>
      </c>
      <c r="L1199" s="45"/>
      <c r="M1199" s="235" t="s">
        <v>1</v>
      </c>
      <c r="N1199" s="236" t="s">
        <v>41</v>
      </c>
      <c r="O1199" s="92"/>
      <c r="P1199" s="237">
        <f>O1199*H1199</f>
        <v>0</v>
      </c>
      <c r="Q1199" s="237">
        <v>1.0000000000000001E-05</v>
      </c>
      <c r="R1199" s="237">
        <f>Q1199*H1199</f>
        <v>0.0065153200000000007</v>
      </c>
      <c r="S1199" s="237">
        <v>0</v>
      </c>
      <c r="T1199" s="238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39" t="s">
        <v>318</v>
      </c>
      <c r="AT1199" s="239" t="s">
        <v>232</v>
      </c>
      <c r="AU1199" s="239" t="s">
        <v>85</v>
      </c>
      <c r="AY1199" s="18" t="s">
        <v>230</v>
      </c>
      <c r="BE1199" s="240">
        <f>IF(N1199="základní",J1199,0)</f>
        <v>0</v>
      </c>
      <c r="BF1199" s="240">
        <f>IF(N1199="snížená",J1199,0)</f>
        <v>0</v>
      </c>
      <c r="BG1199" s="240">
        <f>IF(N1199="zákl. přenesená",J1199,0)</f>
        <v>0</v>
      </c>
      <c r="BH1199" s="240">
        <f>IF(N1199="sníž. přenesená",J1199,0)</f>
        <v>0</v>
      </c>
      <c r="BI1199" s="240">
        <f>IF(N1199="nulová",J1199,0)</f>
        <v>0</v>
      </c>
      <c r="BJ1199" s="18" t="s">
        <v>83</v>
      </c>
      <c r="BK1199" s="240">
        <f>ROUND(I1199*H1199,2)</f>
        <v>0</v>
      </c>
      <c r="BL1199" s="18" t="s">
        <v>318</v>
      </c>
      <c r="BM1199" s="239" t="s">
        <v>2203</v>
      </c>
    </row>
    <row r="1200" s="13" customFormat="1">
      <c r="A1200" s="13"/>
      <c r="B1200" s="241"/>
      <c r="C1200" s="242"/>
      <c r="D1200" s="243" t="s">
        <v>239</v>
      </c>
      <c r="E1200" s="244" t="s">
        <v>1</v>
      </c>
      <c r="F1200" s="245" t="s">
        <v>2204</v>
      </c>
      <c r="G1200" s="242"/>
      <c r="H1200" s="246">
        <v>651.53200000000004</v>
      </c>
      <c r="I1200" s="247"/>
      <c r="J1200" s="242"/>
      <c r="K1200" s="242"/>
      <c r="L1200" s="248"/>
      <c r="M1200" s="249"/>
      <c r="N1200" s="250"/>
      <c r="O1200" s="250"/>
      <c r="P1200" s="250"/>
      <c r="Q1200" s="250"/>
      <c r="R1200" s="250"/>
      <c r="S1200" s="250"/>
      <c r="T1200" s="251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52" t="s">
        <v>239</v>
      </c>
      <c r="AU1200" s="252" t="s">
        <v>85</v>
      </c>
      <c r="AV1200" s="13" t="s">
        <v>85</v>
      </c>
      <c r="AW1200" s="13" t="s">
        <v>32</v>
      </c>
      <c r="AX1200" s="13" t="s">
        <v>83</v>
      </c>
      <c r="AY1200" s="252" t="s">
        <v>230</v>
      </c>
    </row>
    <row r="1201" s="2" customFormat="1" ht="16.5" customHeight="1">
      <c r="A1201" s="39"/>
      <c r="B1201" s="40"/>
      <c r="C1201" s="285" t="s">
        <v>2205</v>
      </c>
      <c r="D1201" s="285" t="s">
        <v>714</v>
      </c>
      <c r="E1201" s="286" t="s">
        <v>2206</v>
      </c>
      <c r="F1201" s="287" t="s">
        <v>2207</v>
      </c>
      <c r="G1201" s="288" t="s">
        <v>340</v>
      </c>
      <c r="H1201" s="289">
        <v>664.56299999999999</v>
      </c>
      <c r="I1201" s="290"/>
      <c r="J1201" s="291">
        <f>ROUND(I1201*H1201,2)</f>
        <v>0</v>
      </c>
      <c r="K1201" s="287" t="s">
        <v>236</v>
      </c>
      <c r="L1201" s="292"/>
      <c r="M1201" s="293" t="s">
        <v>1</v>
      </c>
      <c r="N1201" s="294" t="s">
        <v>41</v>
      </c>
      <c r="O1201" s="92"/>
      <c r="P1201" s="237">
        <f>O1201*H1201</f>
        <v>0</v>
      </c>
      <c r="Q1201" s="237">
        <v>0.00029999999999999997</v>
      </c>
      <c r="R1201" s="237">
        <f>Q1201*H1201</f>
        <v>0.19936889999999999</v>
      </c>
      <c r="S1201" s="237">
        <v>0</v>
      </c>
      <c r="T1201" s="238">
        <f>S1201*H1201</f>
        <v>0</v>
      </c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R1201" s="239" t="s">
        <v>414</v>
      </c>
      <c r="AT1201" s="239" t="s">
        <v>714</v>
      </c>
      <c r="AU1201" s="239" t="s">
        <v>85</v>
      </c>
      <c r="AY1201" s="18" t="s">
        <v>230</v>
      </c>
      <c r="BE1201" s="240">
        <f>IF(N1201="základní",J1201,0)</f>
        <v>0</v>
      </c>
      <c r="BF1201" s="240">
        <f>IF(N1201="snížená",J1201,0)</f>
        <v>0</v>
      </c>
      <c r="BG1201" s="240">
        <f>IF(N1201="zákl. přenesená",J1201,0)</f>
        <v>0</v>
      </c>
      <c r="BH1201" s="240">
        <f>IF(N1201="sníž. přenesená",J1201,0)</f>
        <v>0</v>
      </c>
      <c r="BI1201" s="240">
        <f>IF(N1201="nulová",J1201,0)</f>
        <v>0</v>
      </c>
      <c r="BJ1201" s="18" t="s">
        <v>83</v>
      </c>
      <c r="BK1201" s="240">
        <f>ROUND(I1201*H1201,2)</f>
        <v>0</v>
      </c>
      <c r="BL1201" s="18" t="s">
        <v>318</v>
      </c>
      <c r="BM1201" s="239" t="s">
        <v>2208</v>
      </c>
    </row>
    <row r="1202" s="13" customFormat="1">
      <c r="A1202" s="13"/>
      <c r="B1202" s="241"/>
      <c r="C1202" s="242"/>
      <c r="D1202" s="243" t="s">
        <v>239</v>
      </c>
      <c r="E1202" s="244" t="s">
        <v>1</v>
      </c>
      <c r="F1202" s="245" t="s">
        <v>2204</v>
      </c>
      <c r="G1202" s="242"/>
      <c r="H1202" s="246">
        <v>651.53200000000004</v>
      </c>
      <c r="I1202" s="247"/>
      <c r="J1202" s="242"/>
      <c r="K1202" s="242"/>
      <c r="L1202" s="248"/>
      <c r="M1202" s="249"/>
      <c r="N1202" s="250"/>
      <c r="O1202" s="250"/>
      <c r="P1202" s="250"/>
      <c r="Q1202" s="250"/>
      <c r="R1202" s="250"/>
      <c r="S1202" s="250"/>
      <c r="T1202" s="251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52" t="s">
        <v>239</v>
      </c>
      <c r="AU1202" s="252" t="s">
        <v>85</v>
      </c>
      <c r="AV1202" s="13" t="s">
        <v>85</v>
      </c>
      <c r="AW1202" s="13" t="s">
        <v>32</v>
      </c>
      <c r="AX1202" s="13" t="s">
        <v>83</v>
      </c>
      <c r="AY1202" s="252" t="s">
        <v>230</v>
      </c>
    </row>
    <row r="1203" s="13" customFormat="1">
      <c r="A1203" s="13"/>
      <c r="B1203" s="241"/>
      <c r="C1203" s="242"/>
      <c r="D1203" s="243" t="s">
        <v>239</v>
      </c>
      <c r="E1203" s="242"/>
      <c r="F1203" s="245" t="s">
        <v>2209</v>
      </c>
      <c r="G1203" s="242"/>
      <c r="H1203" s="246">
        <v>664.56299999999999</v>
      </c>
      <c r="I1203" s="247"/>
      <c r="J1203" s="242"/>
      <c r="K1203" s="242"/>
      <c r="L1203" s="248"/>
      <c r="M1203" s="249"/>
      <c r="N1203" s="250"/>
      <c r="O1203" s="250"/>
      <c r="P1203" s="250"/>
      <c r="Q1203" s="250"/>
      <c r="R1203" s="250"/>
      <c r="S1203" s="250"/>
      <c r="T1203" s="251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52" t="s">
        <v>239</v>
      </c>
      <c r="AU1203" s="252" t="s">
        <v>85</v>
      </c>
      <c r="AV1203" s="13" t="s">
        <v>85</v>
      </c>
      <c r="AW1203" s="13" t="s">
        <v>4</v>
      </c>
      <c r="AX1203" s="13" t="s">
        <v>83</v>
      </c>
      <c r="AY1203" s="252" t="s">
        <v>230</v>
      </c>
    </row>
    <row r="1204" s="2" customFormat="1" ht="16.5" customHeight="1">
      <c r="A1204" s="39"/>
      <c r="B1204" s="40"/>
      <c r="C1204" s="228" t="s">
        <v>2210</v>
      </c>
      <c r="D1204" s="228" t="s">
        <v>232</v>
      </c>
      <c r="E1204" s="229" t="s">
        <v>2211</v>
      </c>
      <c r="F1204" s="230" t="s">
        <v>2212</v>
      </c>
      <c r="G1204" s="231" t="s">
        <v>340</v>
      </c>
      <c r="H1204" s="232">
        <v>27.699999999999999</v>
      </c>
      <c r="I1204" s="233"/>
      <c r="J1204" s="234">
        <f>ROUND(I1204*H1204,2)</f>
        <v>0</v>
      </c>
      <c r="K1204" s="230" t="s">
        <v>236</v>
      </c>
      <c r="L1204" s="45"/>
      <c r="M1204" s="235" t="s">
        <v>1</v>
      </c>
      <c r="N1204" s="236" t="s">
        <v>41</v>
      </c>
      <c r="O1204" s="92"/>
      <c r="P1204" s="237">
        <f>O1204*H1204</f>
        <v>0</v>
      </c>
      <c r="Q1204" s="237">
        <v>0</v>
      </c>
      <c r="R1204" s="237">
        <f>Q1204*H1204</f>
        <v>0</v>
      </c>
      <c r="S1204" s="237">
        <v>0</v>
      </c>
      <c r="T1204" s="238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39" t="s">
        <v>318</v>
      </c>
      <c r="AT1204" s="239" t="s">
        <v>232</v>
      </c>
      <c r="AU1204" s="239" t="s">
        <v>85</v>
      </c>
      <c r="AY1204" s="18" t="s">
        <v>230</v>
      </c>
      <c r="BE1204" s="240">
        <f>IF(N1204="základní",J1204,0)</f>
        <v>0</v>
      </c>
      <c r="BF1204" s="240">
        <f>IF(N1204="snížená",J1204,0)</f>
        <v>0</v>
      </c>
      <c r="BG1204" s="240">
        <f>IF(N1204="zákl. přenesená",J1204,0)</f>
        <v>0</v>
      </c>
      <c r="BH1204" s="240">
        <f>IF(N1204="sníž. přenesená",J1204,0)</f>
        <v>0</v>
      </c>
      <c r="BI1204" s="240">
        <f>IF(N1204="nulová",J1204,0)</f>
        <v>0</v>
      </c>
      <c r="BJ1204" s="18" t="s">
        <v>83</v>
      </c>
      <c r="BK1204" s="240">
        <f>ROUND(I1204*H1204,2)</f>
        <v>0</v>
      </c>
      <c r="BL1204" s="18" t="s">
        <v>318</v>
      </c>
      <c r="BM1204" s="239" t="s">
        <v>2213</v>
      </c>
    </row>
    <row r="1205" s="13" customFormat="1">
      <c r="A1205" s="13"/>
      <c r="B1205" s="241"/>
      <c r="C1205" s="242"/>
      <c r="D1205" s="243" t="s">
        <v>239</v>
      </c>
      <c r="E1205" s="244" t="s">
        <v>1</v>
      </c>
      <c r="F1205" s="245" t="s">
        <v>2214</v>
      </c>
      <c r="G1205" s="242"/>
      <c r="H1205" s="246">
        <v>4.0999999999999996</v>
      </c>
      <c r="I1205" s="247"/>
      <c r="J1205" s="242"/>
      <c r="K1205" s="242"/>
      <c r="L1205" s="248"/>
      <c r="M1205" s="249"/>
      <c r="N1205" s="250"/>
      <c r="O1205" s="250"/>
      <c r="P1205" s="250"/>
      <c r="Q1205" s="250"/>
      <c r="R1205" s="250"/>
      <c r="S1205" s="250"/>
      <c r="T1205" s="251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52" t="s">
        <v>239</v>
      </c>
      <c r="AU1205" s="252" t="s">
        <v>85</v>
      </c>
      <c r="AV1205" s="13" t="s">
        <v>85</v>
      </c>
      <c r="AW1205" s="13" t="s">
        <v>32</v>
      </c>
      <c r="AX1205" s="13" t="s">
        <v>76</v>
      </c>
      <c r="AY1205" s="252" t="s">
        <v>230</v>
      </c>
    </row>
    <row r="1206" s="13" customFormat="1">
      <c r="A1206" s="13"/>
      <c r="B1206" s="241"/>
      <c r="C1206" s="242"/>
      <c r="D1206" s="243" t="s">
        <v>239</v>
      </c>
      <c r="E1206" s="244" t="s">
        <v>1</v>
      </c>
      <c r="F1206" s="245" t="s">
        <v>2215</v>
      </c>
      <c r="G1206" s="242"/>
      <c r="H1206" s="246">
        <v>10.6</v>
      </c>
      <c r="I1206" s="247"/>
      <c r="J1206" s="242"/>
      <c r="K1206" s="242"/>
      <c r="L1206" s="248"/>
      <c r="M1206" s="249"/>
      <c r="N1206" s="250"/>
      <c r="O1206" s="250"/>
      <c r="P1206" s="250"/>
      <c r="Q1206" s="250"/>
      <c r="R1206" s="250"/>
      <c r="S1206" s="250"/>
      <c r="T1206" s="251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52" t="s">
        <v>239</v>
      </c>
      <c r="AU1206" s="252" t="s">
        <v>85</v>
      </c>
      <c r="AV1206" s="13" t="s">
        <v>85</v>
      </c>
      <c r="AW1206" s="13" t="s">
        <v>32</v>
      </c>
      <c r="AX1206" s="13" t="s">
        <v>76</v>
      </c>
      <c r="AY1206" s="252" t="s">
        <v>230</v>
      </c>
    </row>
    <row r="1207" s="13" customFormat="1">
      <c r="A1207" s="13"/>
      <c r="B1207" s="241"/>
      <c r="C1207" s="242"/>
      <c r="D1207" s="243" t="s">
        <v>239</v>
      </c>
      <c r="E1207" s="244" t="s">
        <v>1</v>
      </c>
      <c r="F1207" s="245" t="s">
        <v>2216</v>
      </c>
      <c r="G1207" s="242"/>
      <c r="H1207" s="246">
        <v>10.6</v>
      </c>
      <c r="I1207" s="247"/>
      <c r="J1207" s="242"/>
      <c r="K1207" s="242"/>
      <c r="L1207" s="248"/>
      <c r="M1207" s="249"/>
      <c r="N1207" s="250"/>
      <c r="O1207" s="250"/>
      <c r="P1207" s="250"/>
      <c r="Q1207" s="250"/>
      <c r="R1207" s="250"/>
      <c r="S1207" s="250"/>
      <c r="T1207" s="251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52" t="s">
        <v>239</v>
      </c>
      <c r="AU1207" s="252" t="s">
        <v>85</v>
      </c>
      <c r="AV1207" s="13" t="s">
        <v>85</v>
      </c>
      <c r="AW1207" s="13" t="s">
        <v>32</v>
      </c>
      <c r="AX1207" s="13" t="s">
        <v>76</v>
      </c>
      <c r="AY1207" s="252" t="s">
        <v>230</v>
      </c>
    </row>
    <row r="1208" s="13" customFormat="1">
      <c r="A1208" s="13"/>
      <c r="B1208" s="241"/>
      <c r="C1208" s="242"/>
      <c r="D1208" s="243" t="s">
        <v>239</v>
      </c>
      <c r="E1208" s="244" t="s">
        <v>1</v>
      </c>
      <c r="F1208" s="245" t="s">
        <v>2217</v>
      </c>
      <c r="G1208" s="242"/>
      <c r="H1208" s="246">
        <v>2.3999999999999999</v>
      </c>
      <c r="I1208" s="247"/>
      <c r="J1208" s="242"/>
      <c r="K1208" s="242"/>
      <c r="L1208" s="248"/>
      <c r="M1208" s="249"/>
      <c r="N1208" s="250"/>
      <c r="O1208" s="250"/>
      <c r="P1208" s="250"/>
      <c r="Q1208" s="250"/>
      <c r="R1208" s="250"/>
      <c r="S1208" s="250"/>
      <c r="T1208" s="251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52" t="s">
        <v>239</v>
      </c>
      <c r="AU1208" s="252" t="s">
        <v>85</v>
      </c>
      <c r="AV1208" s="13" t="s">
        <v>85</v>
      </c>
      <c r="AW1208" s="13" t="s">
        <v>32</v>
      </c>
      <c r="AX1208" s="13" t="s">
        <v>76</v>
      </c>
      <c r="AY1208" s="252" t="s">
        <v>230</v>
      </c>
    </row>
    <row r="1209" s="14" customFormat="1">
      <c r="A1209" s="14"/>
      <c r="B1209" s="253"/>
      <c r="C1209" s="254"/>
      <c r="D1209" s="243" t="s">
        <v>239</v>
      </c>
      <c r="E1209" s="255" t="s">
        <v>1</v>
      </c>
      <c r="F1209" s="256" t="s">
        <v>242</v>
      </c>
      <c r="G1209" s="254"/>
      <c r="H1209" s="257">
        <v>27.699999999999999</v>
      </c>
      <c r="I1209" s="258"/>
      <c r="J1209" s="254"/>
      <c r="K1209" s="254"/>
      <c r="L1209" s="259"/>
      <c r="M1209" s="260"/>
      <c r="N1209" s="261"/>
      <c r="O1209" s="261"/>
      <c r="P1209" s="261"/>
      <c r="Q1209" s="261"/>
      <c r="R1209" s="261"/>
      <c r="S1209" s="261"/>
      <c r="T1209" s="262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63" t="s">
        <v>239</v>
      </c>
      <c r="AU1209" s="263" t="s">
        <v>85</v>
      </c>
      <c r="AV1209" s="14" t="s">
        <v>237</v>
      </c>
      <c r="AW1209" s="14" t="s">
        <v>32</v>
      </c>
      <c r="AX1209" s="14" t="s">
        <v>83</v>
      </c>
      <c r="AY1209" s="263" t="s">
        <v>230</v>
      </c>
    </row>
    <row r="1210" s="2" customFormat="1" ht="16.5" customHeight="1">
      <c r="A1210" s="39"/>
      <c r="B1210" s="40"/>
      <c r="C1210" s="285" t="s">
        <v>2218</v>
      </c>
      <c r="D1210" s="285" t="s">
        <v>714</v>
      </c>
      <c r="E1210" s="286" t="s">
        <v>2219</v>
      </c>
      <c r="F1210" s="287" t="s">
        <v>2220</v>
      </c>
      <c r="G1210" s="288" t="s">
        <v>340</v>
      </c>
      <c r="H1210" s="289">
        <v>30.469999999999999</v>
      </c>
      <c r="I1210" s="290"/>
      <c r="J1210" s="291">
        <f>ROUND(I1210*H1210,2)</f>
        <v>0</v>
      </c>
      <c r="K1210" s="287" t="s">
        <v>236</v>
      </c>
      <c r="L1210" s="292"/>
      <c r="M1210" s="293" t="s">
        <v>1</v>
      </c>
      <c r="N1210" s="294" t="s">
        <v>41</v>
      </c>
      <c r="O1210" s="92"/>
      <c r="P1210" s="237">
        <f>O1210*H1210</f>
        <v>0</v>
      </c>
      <c r="Q1210" s="237">
        <v>0.00016000000000000001</v>
      </c>
      <c r="R1210" s="237">
        <f>Q1210*H1210</f>
        <v>0.0048752000000000005</v>
      </c>
      <c r="S1210" s="237">
        <v>0</v>
      </c>
      <c r="T1210" s="238">
        <f>S1210*H1210</f>
        <v>0</v>
      </c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R1210" s="239" t="s">
        <v>414</v>
      </c>
      <c r="AT1210" s="239" t="s">
        <v>714</v>
      </c>
      <c r="AU1210" s="239" t="s">
        <v>85</v>
      </c>
      <c r="AY1210" s="18" t="s">
        <v>230</v>
      </c>
      <c r="BE1210" s="240">
        <f>IF(N1210="základní",J1210,0)</f>
        <v>0</v>
      </c>
      <c r="BF1210" s="240">
        <f>IF(N1210="snížená",J1210,0)</f>
        <v>0</v>
      </c>
      <c r="BG1210" s="240">
        <f>IF(N1210="zákl. přenesená",J1210,0)</f>
        <v>0</v>
      </c>
      <c r="BH1210" s="240">
        <f>IF(N1210="sníž. přenesená",J1210,0)</f>
        <v>0</v>
      </c>
      <c r="BI1210" s="240">
        <f>IF(N1210="nulová",J1210,0)</f>
        <v>0</v>
      </c>
      <c r="BJ1210" s="18" t="s">
        <v>83</v>
      </c>
      <c r="BK1210" s="240">
        <f>ROUND(I1210*H1210,2)</f>
        <v>0</v>
      </c>
      <c r="BL1210" s="18" t="s">
        <v>318</v>
      </c>
      <c r="BM1210" s="239" t="s">
        <v>2221</v>
      </c>
    </row>
    <row r="1211" s="13" customFormat="1">
      <c r="A1211" s="13"/>
      <c r="B1211" s="241"/>
      <c r="C1211" s="242"/>
      <c r="D1211" s="243" t="s">
        <v>239</v>
      </c>
      <c r="E1211" s="242"/>
      <c r="F1211" s="245" t="s">
        <v>2222</v>
      </c>
      <c r="G1211" s="242"/>
      <c r="H1211" s="246">
        <v>30.469999999999999</v>
      </c>
      <c r="I1211" s="247"/>
      <c r="J1211" s="242"/>
      <c r="K1211" s="242"/>
      <c r="L1211" s="248"/>
      <c r="M1211" s="249"/>
      <c r="N1211" s="250"/>
      <c r="O1211" s="250"/>
      <c r="P1211" s="250"/>
      <c r="Q1211" s="250"/>
      <c r="R1211" s="250"/>
      <c r="S1211" s="250"/>
      <c r="T1211" s="251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52" t="s">
        <v>239</v>
      </c>
      <c r="AU1211" s="252" t="s">
        <v>85</v>
      </c>
      <c r="AV1211" s="13" t="s">
        <v>85</v>
      </c>
      <c r="AW1211" s="13" t="s">
        <v>4</v>
      </c>
      <c r="AX1211" s="13" t="s">
        <v>83</v>
      </c>
      <c r="AY1211" s="252" t="s">
        <v>230</v>
      </c>
    </row>
    <row r="1212" s="2" customFormat="1" ht="24.15" customHeight="1">
      <c r="A1212" s="39"/>
      <c r="B1212" s="40"/>
      <c r="C1212" s="228" t="s">
        <v>2223</v>
      </c>
      <c r="D1212" s="228" t="s">
        <v>232</v>
      </c>
      <c r="E1212" s="229" t="s">
        <v>2224</v>
      </c>
      <c r="F1212" s="230" t="s">
        <v>2225</v>
      </c>
      <c r="G1212" s="231" t="s">
        <v>1503</v>
      </c>
      <c r="H1212" s="295"/>
      <c r="I1212" s="233"/>
      <c r="J1212" s="234">
        <f>ROUND(I1212*H1212,2)</f>
        <v>0</v>
      </c>
      <c r="K1212" s="230" t="s">
        <v>236</v>
      </c>
      <c r="L1212" s="45"/>
      <c r="M1212" s="235" t="s">
        <v>1</v>
      </c>
      <c r="N1212" s="236" t="s">
        <v>41</v>
      </c>
      <c r="O1212" s="92"/>
      <c r="P1212" s="237">
        <f>O1212*H1212</f>
        <v>0</v>
      </c>
      <c r="Q1212" s="237">
        <v>0</v>
      </c>
      <c r="R1212" s="237">
        <f>Q1212*H1212</f>
        <v>0</v>
      </c>
      <c r="S1212" s="237">
        <v>0</v>
      </c>
      <c r="T1212" s="238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39" t="s">
        <v>318</v>
      </c>
      <c r="AT1212" s="239" t="s">
        <v>232</v>
      </c>
      <c r="AU1212" s="239" t="s">
        <v>85</v>
      </c>
      <c r="AY1212" s="18" t="s">
        <v>230</v>
      </c>
      <c r="BE1212" s="240">
        <f>IF(N1212="základní",J1212,0)</f>
        <v>0</v>
      </c>
      <c r="BF1212" s="240">
        <f>IF(N1212="snížená",J1212,0)</f>
        <v>0</v>
      </c>
      <c r="BG1212" s="240">
        <f>IF(N1212="zákl. přenesená",J1212,0)</f>
        <v>0</v>
      </c>
      <c r="BH1212" s="240">
        <f>IF(N1212="sníž. přenesená",J1212,0)</f>
        <v>0</v>
      </c>
      <c r="BI1212" s="240">
        <f>IF(N1212="nulová",J1212,0)</f>
        <v>0</v>
      </c>
      <c r="BJ1212" s="18" t="s">
        <v>83</v>
      </c>
      <c r="BK1212" s="240">
        <f>ROUND(I1212*H1212,2)</f>
        <v>0</v>
      </c>
      <c r="BL1212" s="18" t="s">
        <v>318</v>
      </c>
      <c r="BM1212" s="239" t="s">
        <v>2226</v>
      </c>
    </row>
    <row r="1213" s="12" customFormat="1" ht="22.8" customHeight="1">
      <c r="A1213" s="12"/>
      <c r="B1213" s="212"/>
      <c r="C1213" s="213"/>
      <c r="D1213" s="214" t="s">
        <v>75</v>
      </c>
      <c r="E1213" s="226" t="s">
        <v>2227</v>
      </c>
      <c r="F1213" s="226" t="s">
        <v>2228</v>
      </c>
      <c r="G1213" s="213"/>
      <c r="H1213" s="213"/>
      <c r="I1213" s="216"/>
      <c r="J1213" s="227">
        <f>BK1213</f>
        <v>0</v>
      </c>
      <c r="K1213" s="213"/>
      <c r="L1213" s="218"/>
      <c r="M1213" s="219"/>
      <c r="N1213" s="220"/>
      <c r="O1213" s="220"/>
      <c r="P1213" s="221">
        <f>SUM(P1214:P1250)</f>
        <v>0</v>
      </c>
      <c r="Q1213" s="220"/>
      <c r="R1213" s="221">
        <f>SUM(R1214:R1250)</f>
        <v>10.810713270000003</v>
      </c>
      <c r="S1213" s="220"/>
      <c r="T1213" s="222">
        <f>SUM(T1214:T1250)</f>
        <v>0</v>
      </c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R1213" s="223" t="s">
        <v>85</v>
      </c>
      <c r="AT1213" s="224" t="s">
        <v>75</v>
      </c>
      <c r="AU1213" s="224" t="s">
        <v>83</v>
      </c>
      <c r="AY1213" s="223" t="s">
        <v>230</v>
      </c>
      <c r="BK1213" s="225">
        <f>SUM(BK1214:BK1250)</f>
        <v>0</v>
      </c>
    </row>
    <row r="1214" s="2" customFormat="1" ht="16.5" customHeight="1">
      <c r="A1214" s="39"/>
      <c r="B1214" s="40"/>
      <c r="C1214" s="228" t="s">
        <v>2229</v>
      </c>
      <c r="D1214" s="228" t="s">
        <v>232</v>
      </c>
      <c r="E1214" s="229" t="s">
        <v>2230</v>
      </c>
      <c r="F1214" s="230" t="s">
        <v>2231</v>
      </c>
      <c r="G1214" s="231" t="s">
        <v>305</v>
      </c>
      <c r="H1214" s="232">
        <v>415.65199999999999</v>
      </c>
      <c r="I1214" s="233"/>
      <c r="J1214" s="234">
        <f>ROUND(I1214*H1214,2)</f>
        <v>0</v>
      </c>
      <c r="K1214" s="230" t="s">
        <v>236</v>
      </c>
      <c r="L1214" s="45"/>
      <c r="M1214" s="235" t="s">
        <v>1</v>
      </c>
      <c r="N1214" s="236" t="s">
        <v>41</v>
      </c>
      <c r="O1214" s="92"/>
      <c r="P1214" s="237">
        <f>O1214*H1214</f>
        <v>0</v>
      </c>
      <c r="Q1214" s="237">
        <v>0.00029999999999999997</v>
      </c>
      <c r="R1214" s="237">
        <f>Q1214*H1214</f>
        <v>0.12469559999999999</v>
      </c>
      <c r="S1214" s="237">
        <v>0</v>
      </c>
      <c r="T1214" s="238">
        <f>S1214*H1214</f>
        <v>0</v>
      </c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R1214" s="239" t="s">
        <v>318</v>
      </c>
      <c r="AT1214" s="239" t="s">
        <v>232</v>
      </c>
      <c r="AU1214" s="239" t="s">
        <v>85</v>
      </c>
      <c r="AY1214" s="18" t="s">
        <v>230</v>
      </c>
      <c r="BE1214" s="240">
        <f>IF(N1214="základní",J1214,0)</f>
        <v>0</v>
      </c>
      <c r="BF1214" s="240">
        <f>IF(N1214="snížená",J1214,0)</f>
        <v>0</v>
      </c>
      <c r="BG1214" s="240">
        <f>IF(N1214="zákl. přenesená",J1214,0)</f>
        <v>0</v>
      </c>
      <c r="BH1214" s="240">
        <f>IF(N1214="sníž. přenesená",J1214,0)</f>
        <v>0</v>
      </c>
      <c r="BI1214" s="240">
        <f>IF(N1214="nulová",J1214,0)</f>
        <v>0</v>
      </c>
      <c r="BJ1214" s="18" t="s">
        <v>83</v>
      </c>
      <c r="BK1214" s="240">
        <f>ROUND(I1214*H1214,2)</f>
        <v>0</v>
      </c>
      <c r="BL1214" s="18" t="s">
        <v>318</v>
      </c>
      <c r="BM1214" s="239" t="s">
        <v>2232</v>
      </c>
    </row>
    <row r="1215" s="13" customFormat="1">
      <c r="A1215" s="13"/>
      <c r="B1215" s="241"/>
      <c r="C1215" s="242"/>
      <c r="D1215" s="243" t="s">
        <v>239</v>
      </c>
      <c r="E1215" s="244" t="s">
        <v>1</v>
      </c>
      <c r="F1215" s="245" t="s">
        <v>156</v>
      </c>
      <c r="G1215" s="242"/>
      <c r="H1215" s="246">
        <v>415.65199999999999</v>
      </c>
      <c r="I1215" s="247"/>
      <c r="J1215" s="242"/>
      <c r="K1215" s="242"/>
      <c r="L1215" s="248"/>
      <c r="M1215" s="249"/>
      <c r="N1215" s="250"/>
      <c r="O1215" s="250"/>
      <c r="P1215" s="250"/>
      <c r="Q1215" s="250"/>
      <c r="R1215" s="250"/>
      <c r="S1215" s="250"/>
      <c r="T1215" s="251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52" t="s">
        <v>239</v>
      </c>
      <c r="AU1215" s="252" t="s">
        <v>85</v>
      </c>
      <c r="AV1215" s="13" t="s">
        <v>85</v>
      </c>
      <c r="AW1215" s="13" t="s">
        <v>32</v>
      </c>
      <c r="AX1215" s="13" t="s">
        <v>83</v>
      </c>
      <c r="AY1215" s="252" t="s">
        <v>230</v>
      </c>
    </row>
    <row r="1216" s="2" customFormat="1" ht="24.15" customHeight="1">
      <c r="A1216" s="39"/>
      <c r="B1216" s="40"/>
      <c r="C1216" s="228" t="s">
        <v>2233</v>
      </c>
      <c r="D1216" s="228" t="s">
        <v>232</v>
      </c>
      <c r="E1216" s="229" t="s">
        <v>2234</v>
      </c>
      <c r="F1216" s="230" t="s">
        <v>2235</v>
      </c>
      <c r="G1216" s="231" t="s">
        <v>305</v>
      </c>
      <c r="H1216" s="232">
        <v>257.166</v>
      </c>
      <c r="I1216" s="233"/>
      <c r="J1216" s="234">
        <f>ROUND(I1216*H1216,2)</f>
        <v>0</v>
      </c>
      <c r="K1216" s="230" t="s">
        <v>236</v>
      </c>
      <c r="L1216" s="45"/>
      <c r="M1216" s="235" t="s">
        <v>1</v>
      </c>
      <c r="N1216" s="236" t="s">
        <v>41</v>
      </c>
      <c r="O1216" s="92"/>
      <c r="P1216" s="237">
        <f>O1216*H1216</f>
        <v>0</v>
      </c>
      <c r="Q1216" s="237">
        <v>0.0015</v>
      </c>
      <c r="R1216" s="237">
        <f>Q1216*H1216</f>
        <v>0.38574900000000001</v>
      </c>
      <c r="S1216" s="237">
        <v>0</v>
      </c>
      <c r="T1216" s="238">
        <f>S1216*H1216</f>
        <v>0</v>
      </c>
      <c r="U1216" s="39"/>
      <c r="V1216" s="39"/>
      <c r="W1216" s="39"/>
      <c r="X1216" s="39"/>
      <c r="Y1216" s="39"/>
      <c r="Z1216" s="39"/>
      <c r="AA1216" s="39"/>
      <c r="AB1216" s="39"/>
      <c r="AC1216" s="39"/>
      <c r="AD1216" s="39"/>
      <c r="AE1216" s="39"/>
      <c r="AR1216" s="239" t="s">
        <v>318</v>
      </c>
      <c r="AT1216" s="239" t="s">
        <v>232</v>
      </c>
      <c r="AU1216" s="239" t="s">
        <v>85</v>
      </c>
      <c r="AY1216" s="18" t="s">
        <v>230</v>
      </c>
      <c r="BE1216" s="240">
        <f>IF(N1216="základní",J1216,0)</f>
        <v>0</v>
      </c>
      <c r="BF1216" s="240">
        <f>IF(N1216="snížená",J1216,0)</f>
        <v>0</v>
      </c>
      <c r="BG1216" s="240">
        <f>IF(N1216="zákl. přenesená",J1216,0)</f>
        <v>0</v>
      </c>
      <c r="BH1216" s="240">
        <f>IF(N1216="sníž. přenesená",J1216,0)</f>
        <v>0</v>
      </c>
      <c r="BI1216" s="240">
        <f>IF(N1216="nulová",J1216,0)</f>
        <v>0</v>
      </c>
      <c r="BJ1216" s="18" t="s">
        <v>83</v>
      </c>
      <c r="BK1216" s="240">
        <f>ROUND(I1216*H1216,2)</f>
        <v>0</v>
      </c>
      <c r="BL1216" s="18" t="s">
        <v>318</v>
      </c>
      <c r="BM1216" s="239" t="s">
        <v>2236</v>
      </c>
    </row>
    <row r="1217" s="15" customFormat="1">
      <c r="A1217" s="15"/>
      <c r="B1217" s="264"/>
      <c r="C1217" s="265"/>
      <c r="D1217" s="243" t="s">
        <v>239</v>
      </c>
      <c r="E1217" s="266" t="s">
        <v>1</v>
      </c>
      <c r="F1217" s="267" t="s">
        <v>2237</v>
      </c>
      <c r="G1217" s="265"/>
      <c r="H1217" s="266" t="s">
        <v>1</v>
      </c>
      <c r="I1217" s="268"/>
      <c r="J1217" s="265"/>
      <c r="K1217" s="265"/>
      <c r="L1217" s="269"/>
      <c r="M1217" s="270"/>
      <c r="N1217" s="271"/>
      <c r="O1217" s="271"/>
      <c r="P1217" s="271"/>
      <c r="Q1217" s="271"/>
      <c r="R1217" s="271"/>
      <c r="S1217" s="271"/>
      <c r="T1217" s="272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73" t="s">
        <v>239</v>
      </c>
      <c r="AU1217" s="273" t="s">
        <v>85</v>
      </c>
      <c r="AV1217" s="15" t="s">
        <v>83</v>
      </c>
      <c r="AW1217" s="15" t="s">
        <v>32</v>
      </c>
      <c r="AX1217" s="15" t="s">
        <v>76</v>
      </c>
      <c r="AY1217" s="273" t="s">
        <v>230</v>
      </c>
    </row>
    <row r="1218" s="13" customFormat="1">
      <c r="A1218" s="13"/>
      <c r="B1218" s="241"/>
      <c r="C1218" s="242"/>
      <c r="D1218" s="243" t="s">
        <v>239</v>
      </c>
      <c r="E1218" s="244" t="s">
        <v>1</v>
      </c>
      <c r="F1218" s="245" t="s">
        <v>2238</v>
      </c>
      <c r="G1218" s="242"/>
      <c r="H1218" s="246">
        <v>20.972000000000001</v>
      </c>
      <c r="I1218" s="247"/>
      <c r="J1218" s="242"/>
      <c r="K1218" s="242"/>
      <c r="L1218" s="248"/>
      <c r="M1218" s="249"/>
      <c r="N1218" s="250"/>
      <c r="O1218" s="250"/>
      <c r="P1218" s="250"/>
      <c r="Q1218" s="250"/>
      <c r="R1218" s="250"/>
      <c r="S1218" s="250"/>
      <c r="T1218" s="251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52" t="s">
        <v>239</v>
      </c>
      <c r="AU1218" s="252" t="s">
        <v>85</v>
      </c>
      <c r="AV1218" s="13" t="s">
        <v>85</v>
      </c>
      <c r="AW1218" s="13" t="s">
        <v>32</v>
      </c>
      <c r="AX1218" s="13" t="s">
        <v>76</v>
      </c>
      <c r="AY1218" s="252" t="s">
        <v>230</v>
      </c>
    </row>
    <row r="1219" s="13" customFormat="1">
      <c r="A1219" s="13"/>
      <c r="B1219" s="241"/>
      <c r="C1219" s="242"/>
      <c r="D1219" s="243" t="s">
        <v>239</v>
      </c>
      <c r="E1219" s="244" t="s">
        <v>1</v>
      </c>
      <c r="F1219" s="245" t="s">
        <v>2239</v>
      </c>
      <c r="G1219" s="242"/>
      <c r="H1219" s="246">
        <v>54.963999999999999</v>
      </c>
      <c r="I1219" s="247"/>
      <c r="J1219" s="242"/>
      <c r="K1219" s="242"/>
      <c r="L1219" s="248"/>
      <c r="M1219" s="249"/>
      <c r="N1219" s="250"/>
      <c r="O1219" s="250"/>
      <c r="P1219" s="250"/>
      <c r="Q1219" s="250"/>
      <c r="R1219" s="250"/>
      <c r="S1219" s="250"/>
      <c r="T1219" s="251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52" t="s">
        <v>239</v>
      </c>
      <c r="AU1219" s="252" t="s">
        <v>85</v>
      </c>
      <c r="AV1219" s="13" t="s">
        <v>85</v>
      </c>
      <c r="AW1219" s="13" t="s">
        <v>32</v>
      </c>
      <c r="AX1219" s="13" t="s">
        <v>76</v>
      </c>
      <c r="AY1219" s="252" t="s">
        <v>230</v>
      </c>
    </row>
    <row r="1220" s="13" customFormat="1">
      <c r="A1220" s="13"/>
      <c r="B1220" s="241"/>
      <c r="C1220" s="242"/>
      <c r="D1220" s="243" t="s">
        <v>239</v>
      </c>
      <c r="E1220" s="244" t="s">
        <v>1</v>
      </c>
      <c r="F1220" s="245" t="s">
        <v>2240</v>
      </c>
      <c r="G1220" s="242"/>
      <c r="H1220" s="246">
        <v>15.420999999999999</v>
      </c>
      <c r="I1220" s="247"/>
      <c r="J1220" s="242"/>
      <c r="K1220" s="242"/>
      <c r="L1220" s="248"/>
      <c r="M1220" s="249"/>
      <c r="N1220" s="250"/>
      <c r="O1220" s="250"/>
      <c r="P1220" s="250"/>
      <c r="Q1220" s="250"/>
      <c r="R1220" s="250"/>
      <c r="S1220" s="250"/>
      <c r="T1220" s="251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52" t="s">
        <v>239</v>
      </c>
      <c r="AU1220" s="252" t="s">
        <v>85</v>
      </c>
      <c r="AV1220" s="13" t="s">
        <v>85</v>
      </c>
      <c r="AW1220" s="13" t="s">
        <v>32</v>
      </c>
      <c r="AX1220" s="13" t="s">
        <v>76</v>
      </c>
      <c r="AY1220" s="252" t="s">
        <v>230</v>
      </c>
    </row>
    <row r="1221" s="13" customFormat="1">
      <c r="A1221" s="13"/>
      <c r="B1221" s="241"/>
      <c r="C1221" s="242"/>
      <c r="D1221" s="243" t="s">
        <v>239</v>
      </c>
      <c r="E1221" s="244" t="s">
        <v>1</v>
      </c>
      <c r="F1221" s="245" t="s">
        <v>2241</v>
      </c>
      <c r="G1221" s="242"/>
      <c r="H1221" s="246">
        <v>47.712000000000003</v>
      </c>
      <c r="I1221" s="247"/>
      <c r="J1221" s="242"/>
      <c r="K1221" s="242"/>
      <c r="L1221" s="248"/>
      <c r="M1221" s="249"/>
      <c r="N1221" s="250"/>
      <c r="O1221" s="250"/>
      <c r="P1221" s="250"/>
      <c r="Q1221" s="250"/>
      <c r="R1221" s="250"/>
      <c r="S1221" s="250"/>
      <c r="T1221" s="251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52" t="s">
        <v>239</v>
      </c>
      <c r="AU1221" s="252" t="s">
        <v>85</v>
      </c>
      <c r="AV1221" s="13" t="s">
        <v>85</v>
      </c>
      <c r="AW1221" s="13" t="s">
        <v>32</v>
      </c>
      <c r="AX1221" s="13" t="s">
        <v>76</v>
      </c>
      <c r="AY1221" s="252" t="s">
        <v>230</v>
      </c>
    </row>
    <row r="1222" s="13" customFormat="1">
      <c r="A1222" s="13"/>
      <c r="B1222" s="241"/>
      <c r="C1222" s="242"/>
      <c r="D1222" s="243" t="s">
        <v>239</v>
      </c>
      <c r="E1222" s="244" t="s">
        <v>1</v>
      </c>
      <c r="F1222" s="245" t="s">
        <v>2242</v>
      </c>
      <c r="G1222" s="242"/>
      <c r="H1222" s="246">
        <v>54.963999999999999</v>
      </c>
      <c r="I1222" s="247"/>
      <c r="J1222" s="242"/>
      <c r="K1222" s="242"/>
      <c r="L1222" s="248"/>
      <c r="M1222" s="249"/>
      <c r="N1222" s="250"/>
      <c r="O1222" s="250"/>
      <c r="P1222" s="250"/>
      <c r="Q1222" s="250"/>
      <c r="R1222" s="250"/>
      <c r="S1222" s="250"/>
      <c r="T1222" s="251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52" t="s">
        <v>239</v>
      </c>
      <c r="AU1222" s="252" t="s">
        <v>85</v>
      </c>
      <c r="AV1222" s="13" t="s">
        <v>85</v>
      </c>
      <c r="AW1222" s="13" t="s">
        <v>32</v>
      </c>
      <c r="AX1222" s="13" t="s">
        <v>76</v>
      </c>
      <c r="AY1222" s="252" t="s">
        <v>230</v>
      </c>
    </row>
    <row r="1223" s="13" customFormat="1">
      <c r="A1223" s="13"/>
      <c r="B1223" s="241"/>
      <c r="C1223" s="242"/>
      <c r="D1223" s="243" t="s">
        <v>239</v>
      </c>
      <c r="E1223" s="244" t="s">
        <v>1</v>
      </c>
      <c r="F1223" s="245" t="s">
        <v>2243</v>
      </c>
      <c r="G1223" s="242"/>
      <c r="H1223" s="246">
        <v>15.420999999999999</v>
      </c>
      <c r="I1223" s="247"/>
      <c r="J1223" s="242"/>
      <c r="K1223" s="242"/>
      <c r="L1223" s="248"/>
      <c r="M1223" s="249"/>
      <c r="N1223" s="250"/>
      <c r="O1223" s="250"/>
      <c r="P1223" s="250"/>
      <c r="Q1223" s="250"/>
      <c r="R1223" s="250"/>
      <c r="S1223" s="250"/>
      <c r="T1223" s="251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52" t="s">
        <v>239</v>
      </c>
      <c r="AU1223" s="252" t="s">
        <v>85</v>
      </c>
      <c r="AV1223" s="13" t="s">
        <v>85</v>
      </c>
      <c r="AW1223" s="13" t="s">
        <v>32</v>
      </c>
      <c r="AX1223" s="13" t="s">
        <v>76</v>
      </c>
      <c r="AY1223" s="252" t="s">
        <v>230</v>
      </c>
    </row>
    <row r="1224" s="13" customFormat="1">
      <c r="A1224" s="13"/>
      <c r="B1224" s="241"/>
      <c r="C1224" s="242"/>
      <c r="D1224" s="243" t="s">
        <v>239</v>
      </c>
      <c r="E1224" s="244" t="s">
        <v>1</v>
      </c>
      <c r="F1224" s="245" t="s">
        <v>2244</v>
      </c>
      <c r="G1224" s="242"/>
      <c r="H1224" s="246">
        <v>47.712000000000003</v>
      </c>
      <c r="I1224" s="247"/>
      <c r="J1224" s="242"/>
      <c r="K1224" s="242"/>
      <c r="L1224" s="248"/>
      <c r="M1224" s="249"/>
      <c r="N1224" s="250"/>
      <c r="O1224" s="250"/>
      <c r="P1224" s="250"/>
      <c r="Q1224" s="250"/>
      <c r="R1224" s="250"/>
      <c r="S1224" s="250"/>
      <c r="T1224" s="251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52" t="s">
        <v>239</v>
      </c>
      <c r="AU1224" s="252" t="s">
        <v>85</v>
      </c>
      <c r="AV1224" s="13" t="s">
        <v>85</v>
      </c>
      <c r="AW1224" s="13" t="s">
        <v>32</v>
      </c>
      <c r="AX1224" s="13" t="s">
        <v>76</v>
      </c>
      <c r="AY1224" s="252" t="s">
        <v>230</v>
      </c>
    </row>
    <row r="1225" s="14" customFormat="1">
      <c r="A1225" s="14"/>
      <c r="B1225" s="253"/>
      <c r="C1225" s="254"/>
      <c r="D1225" s="243" t="s">
        <v>239</v>
      </c>
      <c r="E1225" s="255" t="s">
        <v>1</v>
      </c>
      <c r="F1225" s="256" t="s">
        <v>242</v>
      </c>
      <c r="G1225" s="254"/>
      <c r="H1225" s="257">
        <v>257.166</v>
      </c>
      <c r="I1225" s="258"/>
      <c r="J1225" s="254"/>
      <c r="K1225" s="254"/>
      <c r="L1225" s="259"/>
      <c r="M1225" s="260"/>
      <c r="N1225" s="261"/>
      <c r="O1225" s="261"/>
      <c r="P1225" s="261"/>
      <c r="Q1225" s="261"/>
      <c r="R1225" s="261"/>
      <c r="S1225" s="261"/>
      <c r="T1225" s="262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63" t="s">
        <v>239</v>
      </c>
      <c r="AU1225" s="263" t="s">
        <v>85</v>
      </c>
      <c r="AV1225" s="14" t="s">
        <v>237</v>
      </c>
      <c r="AW1225" s="14" t="s">
        <v>32</v>
      </c>
      <c r="AX1225" s="14" t="s">
        <v>83</v>
      </c>
      <c r="AY1225" s="263" t="s">
        <v>230</v>
      </c>
    </row>
    <row r="1226" s="2" customFormat="1" ht="33" customHeight="1">
      <c r="A1226" s="39"/>
      <c r="B1226" s="40"/>
      <c r="C1226" s="228" t="s">
        <v>2245</v>
      </c>
      <c r="D1226" s="228" t="s">
        <v>232</v>
      </c>
      <c r="E1226" s="229" t="s">
        <v>2246</v>
      </c>
      <c r="F1226" s="230" t="s">
        <v>2247</v>
      </c>
      <c r="G1226" s="231" t="s">
        <v>305</v>
      </c>
      <c r="H1226" s="232">
        <v>415.65199999999999</v>
      </c>
      <c r="I1226" s="233"/>
      <c r="J1226" s="234">
        <f>ROUND(I1226*H1226,2)</f>
        <v>0</v>
      </c>
      <c r="K1226" s="230" t="s">
        <v>236</v>
      </c>
      <c r="L1226" s="45"/>
      <c r="M1226" s="235" t="s">
        <v>1</v>
      </c>
      <c r="N1226" s="236" t="s">
        <v>41</v>
      </c>
      <c r="O1226" s="92"/>
      <c r="P1226" s="237">
        <f>O1226*H1226</f>
        <v>0</v>
      </c>
      <c r="Q1226" s="237">
        <v>0.0053</v>
      </c>
      <c r="R1226" s="237">
        <f>Q1226*H1226</f>
        <v>2.2029556000000001</v>
      </c>
      <c r="S1226" s="237">
        <v>0</v>
      </c>
      <c r="T1226" s="238">
        <f>S1226*H1226</f>
        <v>0</v>
      </c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R1226" s="239" t="s">
        <v>318</v>
      </c>
      <c r="AT1226" s="239" t="s">
        <v>232</v>
      </c>
      <c r="AU1226" s="239" t="s">
        <v>85</v>
      </c>
      <c r="AY1226" s="18" t="s">
        <v>230</v>
      </c>
      <c r="BE1226" s="240">
        <f>IF(N1226="základní",J1226,0)</f>
        <v>0</v>
      </c>
      <c r="BF1226" s="240">
        <f>IF(N1226="snížená",J1226,0)</f>
        <v>0</v>
      </c>
      <c r="BG1226" s="240">
        <f>IF(N1226="zákl. přenesená",J1226,0)</f>
        <v>0</v>
      </c>
      <c r="BH1226" s="240">
        <f>IF(N1226="sníž. přenesená",J1226,0)</f>
        <v>0</v>
      </c>
      <c r="BI1226" s="240">
        <f>IF(N1226="nulová",J1226,0)</f>
        <v>0</v>
      </c>
      <c r="BJ1226" s="18" t="s">
        <v>83</v>
      </c>
      <c r="BK1226" s="240">
        <f>ROUND(I1226*H1226,2)</f>
        <v>0</v>
      </c>
      <c r="BL1226" s="18" t="s">
        <v>318</v>
      </c>
      <c r="BM1226" s="239" t="s">
        <v>2248</v>
      </c>
    </row>
    <row r="1227" s="13" customFormat="1">
      <c r="A1227" s="13"/>
      <c r="B1227" s="241"/>
      <c r="C1227" s="242"/>
      <c r="D1227" s="243" t="s">
        <v>239</v>
      </c>
      <c r="E1227" s="244" t="s">
        <v>1</v>
      </c>
      <c r="F1227" s="245" t="s">
        <v>2249</v>
      </c>
      <c r="G1227" s="242"/>
      <c r="H1227" s="246">
        <v>37.771999999999998</v>
      </c>
      <c r="I1227" s="247"/>
      <c r="J1227" s="242"/>
      <c r="K1227" s="242"/>
      <c r="L1227" s="248"/>
      <c r="M1227" s="249"/>
      <c r="N1227" s="250"/>
      <c r="O1227" s="250"/>
      <c r="P1227" s="250"/>
      <c r="Q1227" s="250"/>
      <c r="R1227" s="250"/>
      <c r="S1227" s="250"/>
      <c r="T1227" s="251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52" t="s">
        <v>239</v>
      </c>
      <c r="AU1227" s="252" t="s">
        <v>85</v>
      </c>
      <c r="AV1227" s="13" t="s">
        <v>85</v>
      </c>
      <c r="AW1227" s="13" t="s">
        <v>32</v>
      </c>
      <c r="AX1227" s="13" t="s">
        <v>76</v>
      </c>
      <c r="AY1227" s="252" t="s">
        <v>230</v>
      </c>
    </row>
    <row r="1228" s="13" customFormat="1">
      <c r="A1228" s="13"/>
      <c r="B1228" s="241"/>
      <c r="C1228" s="242"/>
      <c r="D1228" s="243" t="s">
        <v>239</v>
      </c>
      <c r="E1228" s="244" t="s">
        <v>1</v>
      </c>
      <c r="F1228" s="245" t="s">
        <v>2250</v>
      </c>
      <c r="G1228" s="242"/>
      <c r="H1228" s="246">
        <v>29.315999999999999</v>
      </c>
      <c r="I1228" s="247"/>
      <c r="J1228" s="242"/>
      <c r="K1228" s="242"/>
      <c r="L1228" s="248"/>
      <c r="M1228" s="249"/>
      <c r="N1228" s="250"/>
      <c r="O1228" s="250"/>
      <c r="P1228" s="250"/>
      <c r="Q1228" s="250"/>
      <c r="R1228" s="250"/>
      <c r="S1228" s="250"/>
      <c r="T1228" s="251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52" t="s">
        <v>239</v>
      </c>
      <c r="AU1228" s="252" t="s">
        <v>85</v>
      </c>
      <c r="AV1228" s="13" t="s">
        <v>85</v>
      </c>
      <c r="AW1228" s="13" t="s">
        <v>32</v>
      </c>
      <c r="AX1228" s="13" t="s">
        <v>76</v>
      </c>
      <c r="AY1228" s="252" t="s">
        <v>230</v>
      </c>
    </row>
    <row r="1229" s="13" customFormat="1">
      <c r="A1229" s="13"/>
      <c r="B1229" s="241"/>
      <c r="C1229" s="242"/>
      <c r="D1229" s="243" t="s">
        <v>239</v>
      </c>
      <c r="E1229" s="244" t="s">
        <v>1</v>
      </c>
      <c r="F1229" s="245" t="s">
        <v>2251</v>
      </c>
      <c r="G1229" s="242"/>
      <c r="H1229" s="246">
        <v>8.3859999999999992</v>
      </c>
      <c r="I1229" s="247"/>
      <c r="J1229" s="242"/>
      <c r="K1229" s="242"/>
      <c r="L1229" s="248"/>
      <c r="M1229" s="249"/>
      <c r="N1229" s="250"/>
      <c r="O1229" s="250"/>
      <c r="P1229" s="250"/>
      <c r="Q1229" s="250"/>
      <c r="R1229" s="250"/>
      <c r="S1229" s="250"/>
      <c r="T1229" s="251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52" t="s">
        <v>239</v>
      </c>
      <c r="AU1229" s="252" t="s">
        <v>85</v>
      </c>
      <c r="AV1229" s="13" t="s">
        <v>85</v>
      </c>
      <c r="AW1229" s="13" t="s">
        <v>32</v>
      </c>
      <c r="AX1229" s="13" t="s">
        <v>76</v>
      </c>
      <c r="AY1229" s="252" t="s">
        <v>230</v>
      </c>
    </row>
    <row r="1230" s="13" customFormat="1">
      <c r="A1230" s="13"/>
      <c r="B1230" s="241"/>
      <c r="C1230" s="242"/>
      <c r="D1230" s="243" t="s">
        <v>239</v>
      </c>
      <c r="E1230" s="244" t="s">
        <v>1</v>
      </c>
      <c r="F1230" s="245" t="s">
        <v>2252</v>
      </c>
      <c r="G1230" s="242"/>
      <c r="H1230" s="246">
        <v>4.6619999999999999</v>
      </c>
      <c r="I1230" s="247"/>
      <c r="J1230" s="242"/>
      <c r="K1230" s="242"/>
      <c r="L1230" s="248"/>
      <c r="M1230" s="249"/>
      <c r="N1230" s="250"/>
      <c r="O1230" s="250"/>
      <c r="P1230" s="250"/>
      <c r="Q1230" s="250"/>
      <c r="R1230" s="250"/>
      <c r="S1230" s="250"/>
      <c r="T1230" s="251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52" t="s">
        <v>239</v>
      </c>
      <c r="AU1230" s="252" t="s">
        <v>85</v>
      </c>
      <c r="AV1230" s="13" t="s">
        <v>85</v>
      </c>
      <c r="AW1230" s="13" t="s">
        <v>32</v>
      </c>
      <c r="AX1230" s="13" t="s">
        <v>76</v>
      </c>
      <c r="AY1230" s="252" t="s">
        <v>230</v>
      </c>
    </row>
    <row r="1231" s="13" customFormat="1">
      <c r="A1231" s="13"/>
      <c r="B1231" s="241"/>
      <c r="C1231" s="242"/>
      <c r="D1231" s="243" t="s">
        <v>239</v>
      </c>
      <c r="E1231" s="244" t="s">
        <v>1</v>
      </c>
      <c r="F1231" s="245" t="s">
        <v>2253</v>
      </c>
      <c r="G1231" s="242"/>
      <c r="H1231" s="246">
        <v>16.484000000000002</v>
      </c>
      <c r="I1231" s="247"/>
      <c r="J1231" s="242"/>
      <c r="K1231" s="242"/>
      <c r="L1231" s="248"/>
      <c r="M1231" s="249"/>
      <c r="N1231" s="250"/>
      <c r="O1231" s="250"/>
      <c r="P1231" s="250"/>
      <c r="Q1231" s="250"/>
      <c r="R1231" s="250"/>
      <c r="S1231" s="250"/>
      <c r="T1231" s="251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52" t="s">
        <v>239</v>
      </c>
      <c r="AU1231" s="252" t="s">
        <v>85</v>
      </c>
      <c r="AV1231" s="13" t="s">
        <v>85</v>
      </c>
      <c r="AW1231" s="13" t="s">
        <v>32</v>
      </c>
      <c r="AX1231" s="13" t="s">
        <v>76</v>
      </c>
      <c r="AY1231" s="252" t="s">
        <v>230</v>
      </c>
    </row>
    <row r="1232" s="13" customFormat="1">
      <c r="A1232" s="13"/>
      <c r="B1232" s="241"/>
      <c r="C1232" s="242"/>
      <c r="D1232" s="243" t="s">
        <v>239</v>
      </c>
      <c r="E1232" s="244" t="s">
        <v>1</v>
      </c>
      <c r="F1232" s="245" t="s">
        <v>2254</v>
      </c>
      <c r="G1232" s="242"/>
      <c r="H1232" s="246">
        <v>17.780000000000001</v>
      </c>
      <c r="I1232" s="247"/>
      <c r="J1232" s="242"/>
      <c r="K1232" s="242"/>
      <c r="L1232" s="248"/>
      <c r="M1232" s="249"/>
      <c r="N1232" s="250"/>
      <c r="O1232" s="250"/>
      <c r="P1232" s="250"/>
      <c r="Q1232" s="250"/>
      <c r="R1232" s="250"/>
      <c r="S1232" s="250"/>
      <c r="T1232" s="251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52" t="s">
        <v>239</v>
      </c>
      <c r="AU1232" s="252" t="s">
        <v>85</v>
      </c>
      <c r="AV1232" s="13" t="s">
        <v>85</v>
      </c>
      <c r="AW1232" s="13" t="s">
        <v>32</v>
      </c>
      <c r="AX1232" s="13" t="s">
        <v>76</v>
      </c>
      <c r="AY1232" s="252" t="s">
        <v>230</v>
      </c>
    </row>
    <row r="1233" s="13" customFormat="1">
      <c r="A1233" s="13"/>
      <c r="B1233" s="241"/>
      <c r="C1233" s="242"/>
      <c r="D1233" s="243" t="s">
        <v>239</v>
      </c>
      <c r="E1233" s="244" t="s">
        <v>1</v>
      </c>
      <c r="F1233" s="245" t="s">
        <v>2255</v>
      </c>
      <c r="G1233" s="242"/>
      <c r="H1233" s="246">
        <v>12.019</v>
      </c>
      <c r="I1233" s="247"/>
      <c r="J1233" s="242"/>
      <c r="K1233" s="242"/>
      <c r="L1233" s="248"/>
      <c r="M1233" s="249"/>
      <c r="N1233" s="250"/>
      <c r="O1233" s="250"/>
      <c r="P1233" s="250"/>
      <c r="Q1233" s="250"/>
      <c r="R1233" s="250"/>
      <c r="S1233" s="250"/>
      <c r="T1233" s="251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52" t="s">
        <v>239</v>
      </c>
      <c r="AU1233" s="252" t="s">
        <v>85</v>
      </c>
      <c r="AV1233" s="13" t="s">
        <v>85</v>
      </c>
      <c r="AW1233" s="13" t="s">
        <v>32</v>
      </c>
      <c r="AX1233" s="13" t="s">
        <v>76</v>
      </c>
      <c r="AY1233" s="252" t="s">
        <v>230</v>
      </c>
    </row>
    <row r="1234" s="13" customFormat="1">
      <c r="A1234" s="13"/>
      <c r="B1234" s="241"/>
      <c r="C1234" s="242"/>
      <c r="D1234" s="243" t="s">
        <v>239</v>
      </c>
      <c r="E1234" s="244" t="s">
        <v>1</v>
      </c>
      <c r="F1234" s="245" t="s">
        <v>2256</v>
      </c>
      <c r="G1234" s="242"/>
      <c r="H1234" s="246">
        <v>7.9450000000000003</v>
      </c>
      <c r="I1234" s="247"/>
      <c r="J1234" s="242"/>
      <c r="K1234" s="242"/>
      <c r="L1234" s="248"/>
      <c r="M1234" s="249"/>
      <c r="N1234" s="250"/>
      <c r="O1234" s="250"/>
      <c r="P1234" s="250"/>
      <c r="Q1234" s="250"/>
      <c r="R1234" s="250"/>
      <c r="S1234" s="250"/>
      <c r="T1234" s="251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52" t="s">
        <v>239</v>
      </c>
      <c r="AU1234" s="252" t="s">
        <v>85</v>
      </c>
      <c r="AV1234" s="13" t="s">
        <v>85</v>
      </c>
      <c r="AW1234" s="13" t="s">
        <v>32</v>
      </c>
      <c r="AX1234" s="13" t="s">
        <v>76</v>
      </c>
      <c r="AY1234" s="252" t="s">
        <v>230</v>
      </c>
    </row>
    <row r="1235" s="13" customFormat="1">
      <c r="A1235" s="13"/>
      <c r="B1235" s="241"/>
      <c r="C1235" s="242"/>
      <c r="D1235" s="243" t="s">
        <v>239</v>
      </c>
      <c r="E1235" s="244" t="s">
        <v>1</v>
      </c>
      <c r="F1235" s="245" t="s">
        <v>2257</v>
      </c>
      <c r="G1235" s="242"/>
      <c r="H1235" s="246">
        <v>6.867</v>
      </c>
      <c r="I1235" s="247"/>
      <c r="J1235" s="242"/>
      <c r="K1235" s="242"/>
      <c r="L1235" s="248"/>
      <c r="M1235" s="249"/>
      <c r="N1235" s="250"/>
      <c r="O1235" s="250"/>
      <c r="P1235" s="250"/>
      <c r="Q1235" s="250"/>
      <c r="R1235" s="250"/>
      <c r="S1235" s="250"/>
      <c r="T1235" s="251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52" t="s">
        <v>239</v>
      </c>
      <c r="AU1235" s="252" t="s">
        <v>85</v>
      </c>
      <c r="AV1235" s="13" t="s">
        <v>85</v>
      </c>
      <c r="AW1235" s="13" t="s">
        <v>32</v>
      </c>
      <c r="AX1235" s="13" t="s">
        <v>76</v>
      </c>
      <c r="AY1235" s="252" t="s">
        <v>230</v>
      </c>
    </row>
    <row r="1236" s="13" customFormat="1">
      <c r="A1236" s="13"/>
      <c r="B1236" s="241"/>
      <c r="C1236" s="242"/>
      <c r="D1236" s="243" t="s">
        <v>239</v>
      </c>
      <c r="E1236" s="244" t="s">
        <v>1</v>
      </c>
      <c r="F1236" s="245" t="s">
        <v>2239</v>
      </c>
      <c r="G1236" s="242"/>
      <c r="H1236" s="246">
        <v>54.963999999999999</v>
      </c>
      <c r="I1236" s="247"/>
      <c r="J1236" s="242"/>
      <c r="K1236" s="242"/>
      <c r="L1236" s="248"/>
      <c r="M1236" s="249"/>
      <c r="N1236" s="250"/>
      <c r="O1236" s="250"/>
      <c r="P1236" s="250"/>
      <c r="Q1236" s="250"/>
      <c r="R1236" s="250"/>
      <c r="S1236" s="250"/>
      <c r="T1236" s="251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52" t="s">
        <v>239</v>
      </c>
      <c r="AU1236" s="252" t="s">
        <v>85</v>
      </c>
      <c r="AV1236" s="13" t="s">
        <v>85</v>
      </c>
      <c r="AW1236" s="13" t="s">
        <v>32</v>
      </c>
      <c r="AX1236" s="13" t="s">
        <v>76</v>
      </c>
      <c r="AY1236" s="252" t="s">
        <v>230</v>
      </c>
    </row>
    <row r="1237" s="13" customFormat="1">
      <c r="A1237" s="13"/>
      <c r="B1237" s="241"/>
      <c r="C1237" s="242"/>
      <c r="D1237" s="243" t="s">
        <v>239</v>
      </c>
      <c r="E1237" s="244" t="s">
        <v>1</v>
      </c>
      <c r="F1237" s="245" t="s">
        <v>2240</v>
      </c>
      <c r="G1237" s="242"/>
      <c r="H1237" s="246">
        <v>15.420999999999999</v>
      </c>
      <c r="I1237" s="247"/>
      <c r="J1237" s="242"/>
      <c r="K1237" s="242"/>
      <c r="L1237" s="248"/>
      <c r="M1237" s="249"/>
      <c r="N1237" s="250"/>
      <c r="O1237" s="250"/>
      <c r="P1237" s="250"/>
      <c r="Q1237" s="250"/>
      <c r="R1237" s="250"/>
      <c r="S1237" s="250"/>
      <c r="T1237" s="251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52" t="s">
        <v>239</v>
      </c>
      <c r="AU1237" s="252" t="s">
        <v>85</v>
      </c>
      <c r="AV1237" s="13" t="s">
        <v>85</v>
      </c>
      <c r="AW1237" s="13" t="s">
        <v>32</v>
      </c>
      <c r="AX1237" s="13" t="s">
        <v>76</v>
      </c>
      <c r="AY1237" s="252" t="s">
        <v>230</v>
      </c>
    </row>
    <row r="1238" s="13" customFormat="1">
      <c r="A1238" s="13"/>
      <c r="B1238" s="241"/>
      <c r="C1238" s="242"/>
      <c r="D1238" s="243" t="s">
        <v>239</v>
      </c>
      <c r="E1238" s="244" t="s">
        <v>1</v>
      </c>
      <c r="F1238" s="245" t="s">
        <v>2241</v>
      </c>
      <c r="G1238" s="242"/>
      <c r="H1238" s="246">
        <v>47.712000000000003</v>
      </c>
      <c r="I1238" s="247"/>
      <c r="J1238" s="242"/>
      <c r="K1238" s="242"/>
      <c r="L1238" s="248"/>
      <c r="M1238" s="249"/>
      <c r="N1238" s="250"/>
      <c r="O1238" s="250"/>
      <c r="P1238" s="250"/>
      <c r="Q1238" s="250"/>
      <c r="R1238" s="250"/>
      <c r="S1238" s="250"/>
      <c r="T1238" s="251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52" t="s">
        <v>239</v>
      </c>
      <c r="AU1238" s="252" t="s">
        <v>85</v>
      </c>
      <c r="AV1238" s="13" t="s">
        <v>85</v>
      </c>
      <c r="AW1238" s="13" t="s">
        <v>32</v>
      </c>
      <c r="AX1238" s="13" t="s">
        <v>76</v>
      </c>
      <c r="AY1238" s="252" t="s">
        <v>230</v>
      </c>
    </row>
    <row r="1239" s="13" customFormat="1">
      <c r="A1239" s="13"/>
      <c r="B1239" s="241"/>
      <c r="C1239" s="242"/>
      <c r="D1239" s="243" t="s">
        <v>239</v>
      </c>
      <c r="E1239" s="244" t="s">
        <v>1</v>
      </c>
      <c r="F1239" s="245" t="s">
        <v>2242</v>
      </c>
      <c r="G1239" s="242"/>
      <c r="H1239" s="246">
        <v>54.963999999999999</v>
      </c>
      <c r="I1239" s="247"/>
      <c r="J1239" s="242"/>
      <c r="K1239" s="242"/>
      <c r="L1239" s="248"/>
      <c r="M1239" s="249"/>
      <c r="N1239" s="250"/>
      <c r="O1239" s="250"/>
      <c r="P1239" s="250"/>
      <c r="Q1239" s="250"/>
      <c r="R1239" s="250"/>
      <c r="S1239" s="250"/>
      <c r="T1239" s="251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52" t="s">
        <v>239</v>
      </c>
      <c r="AU1239" s="252" t="s">
        <v>85</v>
      </c>
      <c r="AV1239" s="13" t="s">
        <v>85</v>
      </c>
      <c r="AW1239" s="13" t="s">
        <v>32</v>
      </c>
      <c r="AX1239" s="13" t="s">
        <v>76</v>
      </c>
      <c r="AY1239" s="252" t="s">
        <v>230</v>
      </c>
    </row>
    <row r="1240" s="13" customFormat="1">
      <c r="A1240" s="13"/>
      <c r="B1240" s="241"/>
      <c r="C1240" s="242"/>
      <c r="D1240" s="243" t="s">
        <v>239</v>
      </c>
      <c r="E1240" s="244" t="s">
        <v>1</v>
      </c>
      <c r="F1240" s="245" t="s">
        <v>2243</v>
      </c>
      <c r="G1240" s="242"/>
      <c r="H1240" s="246">
        <v>15.420999999999999</v>
      </c>
      <c r="I1240" s="247"/>
      <c r="J1240" s="242"/>
      <c r="K1240" s="242"/>
      <c r="L1240" s="248"/>
      <c r="M1240" s="249"/>
      <c r="N1240" s="250"/>
      <c r="O1240" s="250"/>
      <c r="P1240" s="250"/>
      <c r="Q1240" s="250"/>
      <c r="R1240" s="250"/>
      <c r="S1240" s="250"/>
      <c r="T1240" s="251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52" t="s">
        <v>239</v>
      </c>
      <c r="AU1240" s="252" t="s">
        <v>85</v>
      </c>
      <c r="AV1240" s="13" t="s">
        <v>85</v>
      </c>
      <c r="AW1240" s="13" t="s">
        <v>32</v>
      </c>
      <c r="AX1240" s="13" t="s">
        <v>76</v>
      </c>
      <c r="AY1240" s="252" t="s">
        <v>230</v>
      </c>
    </row>
    <row r="1241" s="13" customFormat="1">
      <c r="A1241" s="13"/>
      <c r="B1241" s="241"/>
      <c r="C1241" s="242"/>
      <c r="D1241" s="243" t="s">
        <v>239</v>
      </c>
      <c r="E1241" s="244" t="s">
        <v>1</v>
      </c>
      <c r="F1241" s="245" t="s">
        <v>2244</v>
      </c>
      <c r="G1241" s="242"/>
      <c r="H1241" s="246">
        <v>47.712000000000003</v>
      </c>
      <c r="I1241" s="247"/>
      <c r="J1241" s="242"/>
      <c r="K1241" s="242"/>
      <c r="L1241" s="248"/>
      <c r="M1241" s="249"/>
      <c r="N1241" s="250"/>
      <c r="O1241" s="250"/>
      <c r="P1241" s="250"/>
      <c r="Q1241" s="250"/>
      <c r="R1241" s="250"/>
      <c r="S1241" s="250"/>
      <c r="T1241" s="251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52" t="s">
        <v>239</v>
      </c>
      <c r="AU1241" s="252" t="s">
        <v>85</v>
      </c>
      <c r="AV1241" s="13" t="s">
        <v>85</v>
      </c>
      <c r="AW1241" s="13" t="s">
        <v>32</v>
      </c>
      <c r="AX1241" s="13" t="s">
        <v>76</v>
      </c>
      <c r="AY1241" s="252" t="s">
        <v>230</v>
      </c>
    </row>
    <row r="1242" s="13" customFormat="1">
      <c r="A1242" s="13"/>
      <c r="B1242" s="241"/>
      <c r="C1242" s="242"/>
      <c r="D1242" s="243" t="s">
        <v>239</v>
      </c>
      <c r="E1242" s="244" t="s">
        <v>1</v>
      </c>
      <c r="F1242" s="245" t="s">
        <v>2258</v>
      </c>
      <c r="G1242" s="242"/>
      <c r="H1242" s="246">
        <v>10.801</v>
      </c>
      <c r="I1242" s="247"/>
      <c r="J1242" s="242"/>
      <c r="K1242" s="242"/>
      <c r="L1242" s="248"/>
      <c r="M1242" s="249"/>
      <c r="N1242" s="250"/>
      <c r="O1242" s="250"/>
      <c r="P1242" s="250"/>
      <c r="Q1242" s="250"/>
      <c r="R1242" s="250"/>
      <c r="S1242" s="250"/>
      <c r="T1242" s="251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52" t="s">
        <v>239</v>
      </c>
      <c r="AU1242" s="252" t="s">
        <v>85</v>
      </c>
      <c r="AV1242" s="13" t="s">
        <v>85</v>
      </c>
      <c r="AW1242" s="13" t="s">
        <v>32</v>
      </c>
      <c r="AX1242" s="13" t="s">
        <v>76</v>
      </c>
      <c r="AY1242" s="252" t="s">
        <v>230</v>
      </c>
    </row>
    <row r="1243" s="13" customFormat="1">
      <c r="A1243" s="13"/>
      <c r="B1243" s="241"/>
      <c r="C1243" s="242"/>
      <c r="D1243" s="243" t="s">
        <v>239</v>
      </c>
      <c r="E1243" s="244" t="s">
        <v>1</v>
      </c>
      <c r="F1243" s="245" t="s">
        <v>2259</v>
      </c>
      <c r="G1243" s="242"/>
      <c r="H1243" s="246">
        <v>27.425999999999998</v>
      </c>
      <c r="I1243" s="247"/>
      <c r="J1243" s="242"/>
      <c r="K1243" s="242"/>
      <c r="L1243" s="248"/>
      <c r="M1243" s="249"/>
      <c r="N1243" s="250"/>
      <c r="O1243" s="250"/>
      <c r="P1243" s="250"/>
      <c r="Q1243" s="250"/>
      <c r="R1243" s="250"/>
      <c r="S1243" s="250"/>
      <c r="T1243" s="251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52" t="s">
        <v>239</v>
      </c>
      <c r="AU1243" s="252" t="s">
        <v>85</v>
      </c>
      <c r="AV1243" s="13" t="s">
        <v>85</v>
      </c>
      <c r="AW1243" s="13" t="s">
        <v>32</v>
      </c>
      <c r="AX1243" s="13" t="s">
        <v>76</v>
      </c>
      <c r="AY1243" s="252" t="s">
        <v>230</v>
      </c>
    </row>
    <row r="1244" s="14" customFormat="1">
      <c r="A1244" s="14"/>
      <c r="B1244" s="253"/>
      <c r="C1244" s="254"/>
      <c r="D1244" s="243" t="s">
        <v>239</v>
      </c>
      <c r="E1244" s="255" t="s">
        <v>156</v>
      </c>
      <c r="F1244" s="256" t="s">
        <v>242</v>
      </c>
      <c r="G1244" s="254"/>
      <c r="H1244" s="257">
        <v>415.65199999999999</v>
      </c>
      <c r="I1244" s="258"/>
      <c r="J1244" s="254"/>
      <c r="K1244" s="254"/>
      <c r="L1244" s="259"/>
      <c r="M1244" s="260"/>
      <c r="N1244" s="261"/>
      <c r="O1244" s="261"/>
      <c r="P1244" s="261"/>
      <c r="Q1244" s="261"/>
      <c r="R1244" s="261"/>
      <c r="S1244" s="261"/>
      <c r="T1244" s="262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63" t="s">
        <v>239</v>
      </c>
      <c r="AU1244" s="263" t="s">
        <v>85</v>
      </c>
      <c r="AV1244" s="14" t="s">
        <v>237</v>
      </c>
      <c r="AW1244" s="14" t="s">
        <v>32</v>
      </c>
      <c r="AX1244" s="14" t="s">
        <v>83</v>
      </c>
      <c r="AY1244" s="263" t="s">
        <v>230</v>
      </c>
    </row>
    <row r="1245" s="2" customFormat="1" ht="24.15" customHeight="1">
      <c r="A1245" s="39"/>
      <c r="B1245" s="40"/>
      <c r="C1245" s="285" t="s">
        <v>2260</v>
      </c>
      <c r="D1245" s="285" t="s">
        <v>714</v>
      </c>
      <c r="E1245" s="286" t="s">
        <v>2261</v>
      </c>
      <c r="F1245" s="287" t="s">
        <v>2262</v>
      </c>
      <c r="G1245" s="288" t="s">
        <v>305</v>
      </c>
      <c r="H1245" s="289">
        <v>457.21699999999998</v>
      </c>
      <c r="I1245" s="290"/>
      <c r="J1245" s="291">
        <f>ROUND(I1245*H1245,2)</f>
        <v>0</v>
      </c>
      <c r="K1245" s="287" t="s">
        <v>236</v>
      </c>
      <c r="L1245" s="292"/>
      <c r="M1245" s="293" t="s">
        <v>1</v>
      </c>
      <c r="N1245" s="294" t="s">
        <v>41</v>
      </c>
      <c r="O1245" s="92"/>
      <c r="P1245" s="237">
        <f>O1245*H1245</f>
        <v>0</v>
      </c>
      <c r="Q1245" s="237">
        <v>0.01771</v>
      </c>
      <c r="R1245" s="237">
        <f>Q1245*H1245</f>
        <v>8.0973130700000002</v>
      </c>
      <c r="S1245" s="237">
        <v>0</v>
      </c>
      <c r="T1245" s="238">
        <f>S1245*H1245</f>
        <v>0</v>
      </c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R1245" s="239" t="s">
        <v>414</v>
      </c>
      <c r="AT1245" s="239" t="s">
        <v>714</v>
      </c>
      <c r="AU1245" s="239" t="s">
        <v>85</v>
      </c>
      <c r="AY1245" s="18" t="s">
        <v>230</v>
      </c>
      <c r="BE1245" s="240">
        <f>IF(N1245="základní",J1245,0)</f>
        <v>0</v>
      </c>
      <c r="BF1245" s="240">
        <f>IF(N1245="snížená",J1245,0)</f>
        <v>0</v>
      </c>
      <c r="BG1245" s="240">
        <f>IF(N1245="zákl. přenesená",J1245,0)</f>
        <v>0</v>
      </c>
      <c r="BH1245" s="240">
        <f>IF(N1245="sníž. přenesená",J1245,0)</f>
        <v>0</v>
      </c>
      <c r="BI1245" s="240">
        <f>IF(N1245="nulová",J1245,0)</f>
        <v>0</v>
      </c>
      <c r="BJ1245" s="18" t="s">
        <v>83</v>
      </c>
      <c r="BK1245" s="240">
        <f>ROUND(I1245*H1245,2)</f>
        <v>0</v>
      </c>
      <c r="BL1245" s="18" t="s">
        <v>318</v>
      </c>
      <c r="BM1245" s="239" t="s">
        <v>2263</v>
      </c>
    </row>
    <row r="1246" s="13" customFormat="1">
      <c r="A1246" s="13"/>
      <c r="B1246" s="241"/>
      <c r="C1246" s="242"/>
      <c r="D1246" s="243" t="s">
        <v>239</v>
      </c>
      <c r="E1246" s="244" t="s">
        <v>1</v>
      </c>
      <c r="F1246" s="245" t="s">
        <v>156</v>
      </c>
      <c r="G1246" s="242"/>
      <c r="H1246" s="246">
        <v>415.65199999999999</v>
      </c>
      <c r="I1246" s="247"/>
      <c r="J1246" s="242"/>
      <c r="K1246" s="242"/>
      <c r="L1246" s="248"/>
      <c r="M1246" s="249"/>
      <c r="N1246" s="250"/>
      <c r="O1246" s="250"/>
      <c r="P1246" s="250"/>
      <c r="Q1246" s="250"/>
      <c r="R1246" s="250"/>
      <c r="S1246" s="250"/>
      <c r="T1246" s="251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52" t="s">
        <v>239</v>
      </c>
      <c r="AU1246" s="252" t="s">
        <v>85</v>
      </c>
      <c r="AV1246" s="13" t="s">
        <v>85</v>
      </c>
      <c r="AW1246" s="13" t="s">
        <v>32</v>
      </c>
      <c r="AX1246" s="13" t="s">
        <v>83</v>
      </c>
      <c r="AY1246" s="252" t="s">
        <v>230</v>
      </c>
    </row>
    <row r="1247" s="13" customFormat="1">
      <c r="A1247" s="13"/>
      <c r="B1247" s="241"/>
      <c r="C1247" s="242"/>
      <c r="D1247" s="243" t="s">
        <v>239</v>
      </c>
      <c r="E1247" s="242"/>
      <c r="F1247" s="245" t="s">
        <v>2264</v>
      </c>
      <c r="G1247" s="242"/>
      <c r="H1247" s="246">
        <v>457.21699999999998</v>
      </c>
      <c r="I1247" s="247"/>
      <c r="J1247" s="242"/>
      <c r="K1247" s="242"/>
      <c r="L1247" s="248"/>
      <c r="M1247" s="249"/>
      <c r="N1247" s="250"/>
      <c r="O1247" s="250"/>
      <c r="P1247" s="250"/>
      <c r="Q1247" s="250"/>
      <c r="R1247" s="250"/>
      <c r="S1247" s="250"/>
      <c r="T1247" s="251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52" t="s">
        <v>239</v>
      </c>
      <c r="AU1247" s="252" t="s">
        <v>85</v>
      </c>
      <c r="AV1247" s="13" t="s">
        <v>85</v>
      </c>
      <c r="AW1247" s="13" t="s">
        <v>4</v>
      </c>
      <c r="AX1247" s="13" t="s">
        <v>83</v>
      </c>
      <c r="AY1247" s="252" t="s">
        <v>230</v>
      </c>
    </row>
    <row r="1248" s="2" customFormat="1" ht="37.8" customHeight="1">
      <c r="A1248" s="39"/>
      <c r="B1248" s="40"/>
      <c r="C1248" s="228" t="s">
        <v>2265</v>
      </c>
      <c r="D1248" s="228" t="s">
        <v>232</v>
      </c>
      <c r="E1248" s="229" t="s">
        <v>2266</v>
      </c>
      <c r="F1248" s="230" t="s">
        <v>2267</v>
      </c>
      <c r="G1248" s="231" t="s">
        <v>305</v>
      </c>
      <c r="H1248" s="232">
        <v>415.65199999999999</v>
      </c>
      <c r="I1248" s="233"/>
      <c r="J1248" s="234">
        <f>ROUND(I1248*H1248,2)</f>
        <v>0</v>
      </c>
      <c r="K1248" s="230" t="s">
        <v>1</v>
      </c>
      <c r="L1248" s="45"/>
      <c r="M1248" s="235" t="s">
        <v>1</v>
      </c>
      <c r="N1248" s="236" t="s">
        <v>41</v>
      </c>
      <c r="O1248" s="92"/>
      <c r="P1248" s="237">
        <f>O1248*H1248</f>
        <v>0</v>
      </c>
      <c r="Q1248" s="237">
        <v>0</v>
      </c>
      <c r="R1248" s="237">
        <f>Q1248*H1248</f>
        <v>0</v>
      </c>
      <c r="S1248" s="237">
        <v>0</v>
      </c>
      <c r="T1248" s="238">
        <f>S1248*H1248</f>
        <v>0</v>
      </c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R1248" s="239" t="s">
        <v>318</v>
      </c>
      <c r="AT1248" s="239" t="s">
        <v>232</v>
      </c>
      <c r="AU1248" s="239" t="s">
        <v>85</v>
      </c>
      <c r="AY1248" s="18" t="s">
        <v>230</v>
      </c>
      <c r="BE1248" s="240">
        <f>IF(N1248="základní",J1248,0)</f>
        <v>0</v>
      </c>
      <c r="BF1248" s="240">
        <f>IF(N1248="snížená",J1248,0)</f>
        <v>0</v>
      </c>
      <c r="BG1248" s="240">
        <f>IF(N1248="zákl. přenesená",J1248,0)</f>
        <v>0</v>
      </c>
      <c r="BH1248" s="240">
        <f>IF(N1248="sníž. přenesená",J1248,0)</f>
        <v>0</v>
      </c>
      <c r="BI1248" s="240">
        <f>IF(N1248="nulová",J1248,0)</f>
        <v>0</v>
      </c>
      <c r="BJ1248" s="18" t="s">
        <v>83</v>
      </c>
      <c r="BK1248" s="240">
        <f>ROUND(I1248*H1248,2)</f>
        <v>0</v>
      </c>
      <c r="BL1248" s="18" t="s">
        <v>318</v>
      </c>
      <c r="BM1248" s="239" t="s">
        <v>2268</v>
      </c>
    </row>
    <row r="1249" s="13" customFormat="1">
      <c r="A1249" s="13"/>
      <c r="B1249" s="241"/>
      <c r="C1249" s="242"/>
      <c r="D1249" s="243" t="s">
        <v>239</v>
      </c>
      <c r="E1249" s="244" t="s">
        <v>1</v>
      </c>
      <c r="F1249" s="245" t="s">
        <v>156</v>
      </c>
      <c r="G1249" s="242"/>
      <c r="H1249" s="246">
        <v>415.65199999999999</v>
      </c>
      <c r="I1249" s="247"/>
      <c r="J1249" s="242"/>
      <c r="K1249" s="242"/>
      <c r="L1249" s="248"/>
      <c r="M1249" s="249"/>
      <c r="N1249" s="250"/>
      <c r="O1249" s="250"/>
      <c r="P1249" s="250"/>
      <c r="Q1249" s="250"/>
      <c r="R1249" s="250"/>
      <c r="S1249" s="250"/>
      <c r="T1249" s="251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52" t="s">
        <v>239</v>
      </c>
      <c r="AU1249" s="252" t="s">
        <v>85</v>
      </c>
      <c r="AV1249" s="13" t="s">
        <v>85</v>
      </c>
      <c r="AW1249" s="13" t="s">
        <v>32</v>
      </c>
      <c r="AX1249" s="13" t="s">
        <v>83</v>
      </c>
      <c r="AY1249" s="252" t="s">
        <v>230</v>
      </c>
    </row>
    <row r="1250" s="2" customFormat="1" ht="24.15" customHeight="1">
      <c r="A1250" s="39"/>
      <c r="B1250" s="40"/>
      <c r="C1250" s="228" t="s">
        <v>2269</v>
      </c>
      <c r="D1250" s="228" t="s">
        <v>232</v>
      </c>
      <c r="E1250" s="229" t="s">
        <v>2270</v>
      </c>
      <c r="F1250" s="230" t="s">
        <v>2271</v>
      </c>
      <c r="G1250" s="231" t="s">
        <v>1503</v>
      </c>
      <c r="H1250" s="295"/>
      <c r="I1250" s="233"/>
      <c r="J1250" s="234">
        <f>ROUND(I1250*H1250,2)</f>
        <v>0</v>
      </c>
      <c r="K1250" s="230" t="s">
        <v>236</v>
      </c>
      <c r="L1250" s="45"/>
      <c r="M1250" s="235" t="s">
        <v>1</v>
      </c>
      <c r="N1250" s="236" t="s">
        <v>41</v>
      </c>
      <c r="O1250" s="92"/>
      <c r="P1250" s="237">
        <f>O1250*H1250</f>
        <v>0</v>
      </c>
      <c r="Q1250" s="237">
        <v>0</v>
      </c>
      <c r="R1250" s="237">
        <f>Q1250*H1250</f>
        <v>0</v>
      </c>
      <c r="S1250" s="237">
        <v>0</v>
      </c>
      <c r="T1250" s="238">
        <f>S1250*H1250</f>
        <v>0</v>
      </c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R1250" s="239" t="s">
        <v>318</v>
      </c>
      <c r="AT1250" s="239" t="s">
        <v>232</v>
      </c>
      <c r="AU1250" s="239" t="s">
        <v>85</v>
      </c>
      <c r="AY1250" s="18" t="s">
        <v>230</v>
      </c>
      <c r="BE1250" s="240">
        <f>IF(N1250="základní",J1250,0)</f>
        <v>0</v>
      </c>
      <c r="BF1250" s="240">
        <f>IF(N1250="snížená",J1250,0)</f>
        <v>0</v>
      </c>
      <c r="BG1250" s="240">
        <f>IF(N1250="zákl. přenesená",J1250,0)</f>
        <v>0</v>
      </c>
      <c r="BH1250" s="240">
        <f>IF(N1250="sníž. přenesená",J1250,0)</f>
        <v>0</v>
      </c>
      <c r="BI1250" s="240">
        <f>IF(N1250="nulová",J1250,0)</f>
        <v>0</v>
      </c>
      <c r="BJ1250" s="18" t="s">
        <v>83</v>
      </c>
      <c r="BK1250" s="240">
        <f>ROUND(I1250*H1250,2)</f>
        <v>0</v>
      </c>
      <c r="BL1250" s="18" t="s">
        <v>318</v>
      </c>
      <c r="BM1250" s="239" t="s">
        <v>2272</v>
      </c>
    </row>
    <row r="1251" s="12" customFormat="1" ht="22.8" customHeight="1">
      <c r="A1251" s="12"/>
      <c r="B1251" s="212"/>
      <c r="C1251" s="213"/>
      <c r="D1251" s="214" t="s">
        <v>75</v>
      </c>
      <c r="E1251" s="226" t="s">
        <v>2273</v>
      </c>
      <c r="F1251" s="226" t="s">
        <v>2274</v>
      </c>
      <c r="G1251" s="213"/>
      <c r="H1251" s="213"/>
      <c r="I1251" s="216"/>
      <c r="J1251" s="227">
        <f>BK1251</f>
        <v>0</v>
      </c>
      <c r="K1251" s="213"/>
      <c r="L1251" s="218"/>
      <c r="M1251" s="219"/>
      <c r="N1251" s="220"/>
      <c r="O1251" s="220"/>
      <c r="P1251" s="221">
        <f>SUM(P1252:P1253)</f>
        <v>0</v>
      </c>
      <c r="Q1251" s="220"/>
      <c r="R1251" s="221">
        <f>SUM(R1252:R1253)</f>
        <v>0.079200000000000007</v>
      </c>
      <c r="S1251" s="220"/>
      <c r="T1251" s="222">
        <f>SUM(T1252:T1253)</f>
        <v>0</v>
      </c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R1251" s="223" t="s">
        <v>85</v>
      </c>
      <c r="AT1251" s="224" t="s">
        <v>75</v>
      </c>
      <c r="AU1251" s="224" t="s">
        <v>83</v>
      </c>
      <c r="AY1251" s="223" t="s">
        <v>230</v>
      </c>
      <c r="BK1251" s="225">
        <f>SUM(BK1252:BK1253)</f>
        <v>0</v>
      </c>
    </row>
    <row r="1252" s="2" customFormat="1" ht="24.15" customHeight="1">
      <c r="A1252" s="39"/>
      <c r="B1252" s="40"/>
      <c r="C1252" s="228" t="s">
        <v>2275</v>
      </c>
      <c r="D1252" s="228" t="s">
        <v>232</v>
      </c>
      <c r="E1252" s="229" t="s">
        <v>2276</v>
      </c>
      <c r="F1252" s="230" t="s">
        <v>2277</v>
      </c>
      <c r="G1252" s="231" t="s">
        <v>305</v>
      </c>
      <c r="H1252" s="232">
        <v>360</v>
      </c>
      <c r="I1252" s="233"/>
      <c r="J1252" s="234">
        <f>ROUND(I1252*H1252,2)</f>
        <v>0</v>
      </c>
      <c r="K1252" s="230" t="s">
        <v>1</v>
      </c>
      <c r="L1252" s="45"/>
      <c r="M1252" s="235" t="s">
        <v>1</v>
      </c>
      <c r="N1252" s="236" t="s">
        <v>41</v>
      </c>
      <c r="O1252" s="92"/>
      <c r="P1252" s="237">
        <f>O1252*H1252</f>
        <v>0</v>
      </c>
      <c r="Q1252" s="237">
        <v>0.00022000000000000001</v>
      </c>
      <c r="R1252" s="237">
        <f>Q1252*H1252</f>
        <v>0.079200000000000007</v>
      </c>
      <c r="S1252" s="237">
        <v>0</v>
      </c>
      <c r="T1252" s="238">
        <f>S1252*H1252</f>
        <v>0</v>
      </c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/>
      <c r="AE1252" s="39"/>
      <c r="AR1252" s="239" t="s">
        <v>318</v>
      </c>
      <c r="AT1252" s="239" t="s">
        <v>232</v>
      </c>
      <c r="AU1252" s="239" t="s">
        <v>85</v>
      </c>
      <c r="AY1252" s="18" t="s">
        <v>230</v>
      </c>
      <c r="BE1252" s="240">
        <f>IF(N1252="základní",J1252,0)</f>
        <v>0</v>
      </c>
      <c r="BF1252" s="240">
        <f>IF(N1252="snížená",J1252,0)</f>
        <v>0</v>
      </c>
      <c r="BG1252" s="240">
        <f>IF(N1252="zákl. přenesená",J1252,0)</f>
        <v>0</v>
      </c>
      <c r="BH1252" s="240">
        <f>IF(N1252="sníž. přenesená",J1252,0)</f>
        <v>0</v>
      </c>
      <c r="BI1252" s="240">
        <f>IF(N1252="nulová",J1252,0)</f>
        <v>0</v>
      </c>
      <c r="BJ1252" s="18" t="s">
        <v>83</v>
      </c>
      <c r="BK1252" s="240">
        <f>ROUND(I1252*H1252,2)</f>
        <v>0</v>
      </c>
      <c r="BL1252" s="18" t="s">
        <v>318</v>
      </c>
      <c r="BM1252" s="239" t="s">
        <v>2278</v>
      </c>
    </row>
    <row r="1253" s="13" customFormat="1">
      <c r="A1253" s="13"/>
      <c r="B1253" s="241"/>
      <c r="C1253" s="242"/>
      <c r="D1253" s="243" t="s">
        <v>239</v>
      </c>
      <c r="E1253" s="244" t="s">
        <v>1</v>
      </c>
      <c r="F1253" s="245" t="s">
        <v>2279</v>
      </c>
      <c r="G1253" s="242"/>
      <c r="H1253" s="246">
        <v>360</v>
      </c>
      <c r="I1253" s="247"/>
      <c r="J1253" s="242"/>
      <c r="K1253" s="242"/>
      <c r="L1253" s="248"/>
      <c r="M1253" s="249"/>
      <c r="N1253" s="250"/>
      <c r="O1253" s="250"/>
      <c r="P1253" s="250"/>
      <c r="Q1253" s="250"/>
      <c r="R1253" s="250"/>
      <c r="S1253" s="250"/>
      <c r="T1253" s="251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52" t="s">
        <v>239</v>
      </c>
      <c r="AU1253" s="252" t="s">
        <v>85</v>
      </c>
      <c r="AV1253" s="13" t="s">
        <v>85</v>
      </c>
      <c r="AW1253" s="13" t="s">
        <v>32</v>
      </c>
      <c r="AX1253" s="13" t="s">
        <v>83</v>
      </c>
      <c r="AY1253" s="252" t="s">
        <v>230</v>
      </c>
    </row>
    <row r="1254" s="12" customFormat="1" ht="22.8" customHeight="1">
      <c r="A1254" s="12"/>
      <c r="B1254" s="212"/>
      <c r="C1254" s="213"/>
      <c r="D1254" s="214" t="s">
        <v>75</v>
      </c>
      <c r="E1254" s="226" t="s">
        <v>2280</v>
      </c>
      <c r="F1254" s="226" t="s">
        <v>2281</v>
      </c>
      <c r="G1254" s="213"/>
      <c r="H1254" s="213"/>
      <c r="I1254" s="216"/>
      <c r="J1254" s="227">
        <f>BK1254</f>
        <v>0</v>
      </c>
      <c r="K1254" s="213"/>
      <c r="L1254" s="218"/>
      <c r="M1254" s="219"/>
      <c r="N1254" s="220"/>
      <c r="O1254" s="220"/>
      <c r="P1254" s="221">
        <f>SUM(P1255:P1274)</f>
        <v>0</v>
      </c>
      <c r="Q1254" s="220"/>
      <c r="R1254" s="221">
        <f>SUM(R1255:R1274)</f>
        <v>5.1219267500000001</v>
      </c>
      <c r="S1254" s="220"/>
      <c r="T1254" s="222">
        <f>SUM(T1255:T1274)</f>
        <v>0.11389274999999999</v>
      </c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R1254" s="223" t="s">
        <v>85</v>
      </c>
      <c r="AT1254" s="224" t="s">
        <v>75</v>
      </c>
      <c r="AU1254" s="224" t="s">
        <v>83</v>
      </c>
      <c r="AY1254" s="223" t="s">
        <v>230</v>
      </c>
      <c r="BK1254" s="225">
        <f>SUM(BK1255:BK1274)</f>
        <v>0</v>
      </c>
    </row>
    <row r="1255" s="2" customFormat="1" ht="24.15" customHeight="1">
      <c r="A1255" s="39"/>
      <c r="B1255" s="40"/>
      <c r="C1255" s="228" t="s">
        <v>2282</v>
      </c>
      <c r="D1255" s="228" t="s">
        <v>232</v>
      </c>
      <c r="E1255" s="229" t="s">
        <v>2283</v>
      </c>
      <c r="F1255" s="230" t="s">
        <v>2284</v>
      </c>
      <c r="G1255" s="231" t="s">
        <v>305</v>
      </c>
      <c r="H1255" s="232">
        <v>759.28499999999997</v>
      </c>
      <c r="I1255" s="233"/>
      <c r="J1255" s="234">
        <f>ROUND(I1255*H1255,2)</f>
        <v>0</v>
      </c>
      <c r="K1255" s="230" t="s">
        <v>236</v>
      </c>
      <c r="L1255" s="45"/>
      <c r="M1255" s="235" t="s">
        <v>1</v>
      </c>
      <c r="N1255" s="236" t="s">
        <v>41</v>
      </c>
      <c r="O1255" s="92"/>
      <c r="P1255" s="237">
        <f>O1255*H1255</f>
        <v>0</v>
      </c>
      <c r="Q1255" s="237">
        <v>0</v>
      </c>
      <c r="R1255" s="237">
        <f>Q1255*H1255</f>
        <v>0</v>
      </c>
      <c r="S1255" s="237">
        <v>0.00014999999999999999</v>
      </c>
      <c r="T1255" s="238">
        <f>S1255*H1255</f>
        <v>0.11389274999999999</v>
      </c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R1255" s="239" t="s">
        <v>318</v>
      </c>
      <c r="AT1255" s="239" t="s">
        <v>232</v>
      </c>
      <c r="AU1255" s="239" t="s">
        <v>85</v>
      </c>
      <c r="AY1255" s="18" t="s">
        <v>230</v>
      </c>
      <c r="BE1255" s="240">
        <f>IF(N1255="základní",J1255,0)</f>
        <v>0</v>
      </c>
      <c r="BF1255" s="240">
        <f>IF(N1255="snížená",J1255,0)</f>
        <v>0</v>
      </c>
      <c r="BG1255" s="240">
        <f>IF(N1255="zákl. přenesená",J1255,0)</f>
        <v>0</v>
      </c>
      <c r="BH1255" s="240">
        <f>IF(N1255="sníž. přenesená",J1255,0)</f>
        <v>0</v>
      </c>
      <c r="BI1255" s="240">
        <f>IF(N1255="nulová",J1255,0)</f>
        <v>0</v>
      </c>
      <c r="BJ1255" s="18" t="s">
        <v>83</v>
      </c>
      <c r="BK1255" s="240">
        <f>ROUND(I1255*H1255,2)</f>
        <v>0</v>
      </c>
      <c r="BL1255" s="18" t="s">
        <v>318</v>
      </c>
      <c r="BM1255" s="239" t="s">
        <v>2285</v>
      </c>
    </row>
    <row r="1256" s="13" customFormat="1">
      <c r="A1256" s="13"/>
      <c r="B1256" s="241"/>
      <c r="C1256" s="242"/>
      <c r="D1256" s="243" t="s">
        <v>239</v>
      </c>
      <c r="E1256" s="244" t="s">
        <v>1</v>
      </c>
      <c r="F1256" s="245" t="s">
        <v>2286</v>
      </c>
      <c r="G1256" s="242"/>
      <c r="H1256" s="246">
        <v>759.28499999999997</v>
      </c>
      <c r="I1256" s="247"/>
      <c r="J1256" s="242"/>
      <c r="K1256" s="242"/>
      <c r="L1256" s="248"/>
      <c r="M1256" s="249"/>
      <c r="N1256" s="250"/>
      <c r="O1256" s="250"/>
      <c r="P1256" s="250"/>
      <c r="Q1256" s="250"/>
      <c r="R1256" s="250"/>
      <c r="S1256" s="250"/>
      <c r="T1256" s="251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52" t="s">
        <v>239</v>
      </c>
      <c r="AU1256" s="252" t="s">
        <v>85</v>
      </c>
      <c r="AV1256" s="13" t="s">
        <v>85</v>
      </c>
      <c r="AW1256" s="13" t="s">
        <v>32</v>
      </c>
      <c r="AX1256" s="13" t="s">
        <v>83</v>
      </c>
      <c r="AY1256" s="252" t="s">
        <v>230</v>
      </c>
    </row>
    <row r="1257" s="2" customFormat="1" ht="24.15" customHeight="1">
      <c r="A1257" s="39"/>
      <c r="B1257" s="40"/>
      <c r="C1257" s="228" t="s">
        <v>2287</v>
      </c>
      <c r="D1257" s="228" t="s">
        <v>232</v>
      </c>
      <c r="E1257" s="229" t="s">
        <v>2288</v>
      </c>
      <c r="F1257" s="230" t="s">
        <v>2289</v>
      </c>
      <c r="G1257" s="231" t="s">
        <v>305</v>
      </c>
      <c r="H1257" s="232">
        <v>3625.4409999999998</v>
      </c>
      <c r="I1257" s="233"/>
      <c r="J1257" s="234">
        <f>ROUND(I1257*H1257,2)</f>
        <v>0</v>
      </c>
      <c r="K1257" s="230" t="s">
        <v>236</v>
      </c>
      <c r="L1257" s="45"/>
      <c r="M1257" s="235" t="s">
        <v>1</v>
      </c>
      <c r="N1257" s="236" t="s">
        <v>41</v>
      </c>
      <c r="O1257" s="92"/>
      <c r="P1257" s="237">
        <f>O1257*H1257</f>
        <v>0</v>
      </c>
      <c r="Q1257" s="237">
        <v>0.00021000000000000001</v>
      </c>
      <c r="R1257" s="237">
        <f>Q1257*H1257</f>
        <v>0.76134261000000003</v>
      </c>
      <c r="S1257" s="237">
        <v>0</v>
      </c>
      <c r="T1257" s="238">
        <f>S1257*H1257</f>
        <v>0</v>
      </c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R1257" s="239" t="s">
        <v>318</v>
      </c>
      <c r="AT1257" s="239" t="s">
        <v>232</v>
      </c>
      <c r="AU1257" s="239" t="s">
        <v>85</v>
      </c>
      <c r="AY1257" s="18" t="s">
        <v>230</v>
      </c>
      <c r="BE1257" s="240">
        <f>IF(N1257="základní",J1257,0)</f>
        <v>0</v>
      </c>
      <c r="BF1257" s="240">
        <f>IF(N1257="snížená",J1257,0)</f>
        <v>0</v>
      </c>
      <c r="BG1257" s="240">
        <f>IF(N1257="zákl. přenesená",J1257,0)</f>
        <v>0</v>
      </c>
      <c r="BH1257" s="240">
        <f>IF(N1257="sníž. přenesená",J1257,0)</f>
        <v>0</v>
      </c>
      <c r="BI1257" s="240">
        <f>IF(N1257="nulová",J1257,0)</f>
        <v>0</v>
      </c>
      <c r="BJ1257" s="18" t="s">
        <v>83</v>
      </c>
      <c r="BK1257" s="240">
        <f>ROUND(I1257*H1257,2)</f>
        <v>0</v>
      </c>
      <c r="BL1257" s="18" t="s">
        <v>318</v>
      </c>
      <c r="BM1257" s="239" t="s">
        <v>2290</v>
      </c>
    </row>
    <row r="1258" s="2" customFormat="1" ht="33" customHeight="1">
      <c r="A1258" s="39"/>
      <c r="B1258" s="40"/>
      <c r="C1258" s="228" t="s">
        <v>2291</v>
      </c>
      <c r="D1258" s="228" t="s">
        <v>232</v>
      </c>
      <c r="E1258" s="229" t="s">
        <v>2292</v>
      </c>
      <c r="F1258" s="230" t="s">
        <v>2293</v>
      </c>
      <c r="G1258" s="231" t="s">
        <v>305</v>
      </c>
      <c r="H1258" s="232">
        <v>3625.4409999999998</v>
      </c>
      <c r="I1258" s="233"/>
      <c r="J1258" s="234">
        <f>ROUND(I1258*H1258,2)</f>
        <v>0</v>
      </c>
      <c r="K1258" s="230" t="s">
        <v>236</v>
      </c>
      <c r="L1258" s="45"/>
      <c r="M1258" s="235" t="s">
        <v>1</v>
      </c>
      <c r="N1258" s="236" t="s">
        <v>41</v>
      </c>
      <c r="O1258" s="92"/>
      <c r="P1258" s="237">
        <f>O1258*H1258</f>
        <v>0</v>
      </c>
      <c r="Q1258" s="237">
        <v>0.00029</v>
      </c>
      <c r="R1258" s="237">
        <f>Q1258*H1258</f>
        <v>1.0513778899999999</v>
      </c>
      <c r="S1258" s="237">
        <v>0</v>
      </c>
      <c r="T1258" s="238">
        <f>S1258*H1258</f>
        <v>0</v>
      </c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  <c r="AR1258" s="239" t="s">
        <v>318</v>
      </c>
      <c r="AT1258" s="239" t="s">
        <v>232</v>
      </c>
      <c r="AU1258" s="239" t="s">
        <v>85</v>
      </c>
      <c r="AY1258" s="18" t="s">
        <v>230</v>
      </c>
      <c r="BE1258" s="240">
        <f>IF(N1258="základní",J1258,0)</f>
        <v>0</v>
      </c>
      <c r="BF1258" s="240">
        <f>IF(N1258="snížená",J1258,0)</f>
        <v>0</v>
      </c>
      <c r="BG1258" s="240">
        <f>IF(N1258="zákl. přenesená",J1258,0)</f>
        <v>0</v>
      </c>
      <c r="BH1258" s="240">
        <f>IF(N1258="sníž. přenesená",J1258,0)</f>
        <v>0</v>
      </c>
      <c r="BI1258" s="240">
        <f>IF(N1258="nulová",J1258,0)</f>
        <v>0</v>
      </c>
      <c r="BJ1258" s="18" t="s">
        <v>83</v>
      </c>
      <c r="BK1258" s="240">
        <f>ROUND(I1258*H1258,2)</f>
        <v>0</v>
      </c>
      <c r="BL1258" s="18" t="s">
        <v>318</v>
      </c>
      <c r="BM1258" s="239" t="s">
        <v>2294</v>
      </c>
    </row>
    <row r="1259" s="13" customFormat="1">
      <c r="A1259" s="13"/>
      <c r="B1259" s="241"/>
      <c r="C1259" s="242"/>
      <c r="D1259" s="243" t="s">
        <v>239</v>
      </c>
      <c r="E1259" s="244" t="s">
        <v>1</v>
      </c>
      <c r="F1259" s="245" t="s">
        <v>2295</v>
      </c>
      <c r="G1259" s="242"/>
      <c r="H1259" s="246">
        <v>252.61600000000001</v>
      </c>
      <c r="I1259" s="247"/>
      <c r="J1259" s="242"/>
      <c r="K1259" s="242"/>
      <c r="L1259" s="248"/>
      <c r="M1259" s="249"/>
      <c r="N1259" s="250"/>
      <c r="O1259" s="250"/>
      <c r="P1259" s="250"/>
      <c r="Q1259" s="250"/>
      <c r="R1259" s="250"/>
      <c r="S1259" s="250"/>
      <c r="T1259" s="251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52" t="s">
        <v>239</v>
      </c>
      <c r="AU1259" s="252" t="s">
        <v>85</v>
      </c>
      <c r="AV1259" s="13" t="s">
        <v>85</v>
      </c>
      <c r="AW1259" s="13" t="s">
        <v>32</v>
      </c>
      <c r="AX1259" s="13" t="s">
        <v>76</v>
      </c>
      <c r="AY1259" s="252" t="s">
        <v>230</v>
      </c>
    </row>
    <row r="1260" s="13" customFormat="1">
      <c r="A1260" s="13"/>
      <c r="B1260" s="241"/>
      <c r="C1260" s="242"/>
      <c r="D1260" s="243" t="s">
        <v>239</v>
      </c>
      <c r="E1260" s="244" t="s">
        <v>1</v>
      </c>
      <c r="F1260" s="245" t="s">
        <v>2296</v>
      </c>
      <c r="G1260" s="242"/>
      <c r="H1260" s="246">
        <v>818.12599999999998</v>
      </c>
      <c r="I1260" s="247"/>
      <c r="J1260" s="242"/>
      <c r="K1260" s="242"/>
      <c r="L1260" s="248"/>
      <c r="M1260" s="249"/>
      <c r="N1260" s="250"/>
      <c r="O1260" s="250"/>
      <c r="P1260" s="250"/>
      <c r="Q1260" s="250"/>
      <c r="R1260" s="250"/>
      <c r="S1260" s="250"/>
      <c r="T1260" s="251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52" t="s">
        <v>239</v>
      </c>
      <c r="AU1260" s="252" t="s">
        <v>85</v>
      </c>
      <c r="AV1260" s="13" t="s">
        <v>85</v>
      </c>
      <c r="AW1260" s="13" t="s">
        <v>32</v>
      </c>
      <c r="AX1260" s="13" t="s">
        <v>76</v>
      </c>
      <c r="AY1260" s="252" t="s">
        <v>230</v>
      </c>
    </row>
    <row r="1261" s="13" customFormat="1">
      <c r="A1261" s="13"/>
      <c r="B1261" s="241"/>
      <c r="C1261" s="242"/>
      <c r="D1261" s="243" t="s">
        <v>239</v>
      </c>
      <c r="E1261" s="244" t="s">
        <v>1</v>
      </c>
      <c r="F1261" s="245" t="s">
        <v>2297</v>
      </c>
      <c r="G1261" s="242"/>
      <c r="H1261" s="246">
        <v>3348.5459999999998</v>
      </c>
      <c r="I1261" s="247"/>
      <c r="J1261" s="242"/>
      <c r="K1261" s="242"/>
      <c r="L1261" s="248"/>
      <c r="M1261" s="249"/>
      <c r="N1261" s="250"/>
      <c r="O1261" s="250"/>
      <c r="P1261" s="250"/>
      <c r="Q1261" s="250"/>
      <c r="R1261" s="250"/>
      <c r="S1261" s="250"/>
      <c r="T1261" s="251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52" t="s">
        <v>239</v>
      </c>
      <c r="AU1261" s="252" t="s">
        <v>85</v>
      </c>
      <c r="AV1261" s="13" t="s">
        <v>85</v>
      </c>
      <c r="AW1261" s="13" t="s">
        <v>32</v>
      </c>
      <c r="AX1261" s="13" t="s">
        <v>76</v>
      </c>
      <c r="AY1261" s="252" t="s">
        <v>230</v>
      </c>
    </row>
    <row r="1262" s="13" customFormat="1">
      <c r="A1262" s="13"/>
      <c r="B1262" s="241"/>
      <c r="C1262" s="242"/>
      <c r="D1262" s="243" t="s">
        <v>239</v>
      </c>
      <c r="E1262" s="244" t="s">
        <v>1</v>
      </c>
      <c r="F1262" s="245" t="s">
        <v>2298</v>
      </c>
      <c r="G1262" s="242"/>
      <c r="H1262" s="246">
        <v>-793.84699999999998</v>
      </c>
      <c r="I1262" s="247"/>
      <c r="J1262" s="242"/>
      <c r="K1262" s="242"/>
      <c r="L1262" s="248"/>
      <c r="M1262" s="249"/>
      <c r="N1262" s="250"/>
      <c r="O1262" s="250"/>
      <c r="P1262" s="250"/>
      <c r="Q1262" s="250"/>
      <c r="R1262" s="250"/>
      <c r="S1262" s="250"/>
      <c r="T1262" s="251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52" t="s">
        <v>239</v>
      </c>
      <c r="AU1262" s="252" t="s">
        <v>85</v>
      </c>
      <c r="AV1262" s="13" t="s">
        <v>85</v>
      </c>
      <c r="AW1262" s="13" t="s">
        <v>32</v>
      </c>
      <c r="AX1262" s="13" t="s">
        <v>76</v>
      </c>
      <c r="AY1262" s="252" t="s">
        <v>230</v>
      </c>
    </row>
    <row r="1263" s="14" customFormat="1">
      <c r="A1263" s="14"/>
      <c r="B1263" s="253"/>
      <c r="C1263" s="254"/>
      <c r="D1263" s="243" t="s">
        <v>239</v>
      </c>
      <c r="E1263" s="255" t="s">
        <v>1</v>
      </c>
      <c r="F1263" s="256" t="s">
        <v>242</v>
      </c>
      <c r="G1263" s="254"/>
      <c r="H1263" s="257">
        <v>3625.4409999999998</v>
      </c>
      <c r="I1263" s="258"/>
      <c r="J1263" s="254"/>
      <c r="K1263" s="254"/>
      <c r="L1263" s="259"/>
      <c r="M1263" s="260"/>
      <c r="N1263" s="261"/>
      <c r="O1263" s="261"/>
      <c r="P1263" s="261"/>
      <c r="Q1263" s="261"/>
      <c r="R1263" s="261"/>
      <c r="S1263" s="261"/>
      <c r="T1263" s="262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63" t="s">
        <v>239</v>
      </c>
      <c r="AU1263" s="263" t="s">
        <v>85</v>
      </c>
      <c r="AV1263" s="14" t="s">
        <v>237</v>
      </c>
      <c r="AW1263" s="14" t="s">
        <v>32</v>
      </c>
      <c r="AX1263" s="14" t="s">
        <v>83</v>
      </c>
      <c r="AY1263" s="263" t="s">
        <v>230</v>
      </c>
    </row>
    <row r="1264" s="2" customFormat="1" ht="16.5" customHeight="1">
      <c r="A1264" s="39"/>
      <c r="B1264" s="40"/>
      <c r="C1264" s="228" t="s">
        <v>2299</v>
      </c>
      <c r="D1264" s="228" t="s">
        <v>232</v>
      </c>
      <c r="E1264" s="229" t="s">
        <v>2300</v>
      </c>
      <c r="F1264" s="230" t="s">
        <v>2301</v>
      </c>
      <c r="G1264" s="231" t="s">
        <v>305</v>
      </c>
      <c r="H1264" s="232">
        <v>378.19499999999999</v>
      </c>
      <c r="I1264" s="233"/>
      <c r="J1264" s="234">
        <f>ROUND(I1264*H1264,2)</f>
        <v>0</v>
      </c>
      <c r="K1264" s="230" t="s">
        <v>1</v>
      </c>
      <c r="L1264" s="45"/>
      <c r="M1264" s="235" t="s">
        <v>1</v>
      </c>
      <c r="N1264" s="236" t="s">
        <v>41</v>
      </c>
      <c r="O1264" s="92"/>
      <c r="P1264" s="237">
        <f>O1264*H1264</f>
        <v>0</v>
      </c>
      <c r="Q1264" s="237">
        <v>0.0087500000000000008</v>
      </c>
      <c r="R1264" s="237">
        <f>Q1264*H1264</f>
        <v>3.3092062500000003</v>
      </c>
      <c r="S1264" s="237">
        <v>0</v>
      </c>
      <c r="T1264" s="238">
        <f>S1264*H1264</f>
        <v>0</v>
      </c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R1264" s="239" t="s">
        <v>318</v>
      </c>
      <c r="AT1264" s="239" t="s">
        <v>232</v>
      </c>
      <c r="AU1264" s="239" t="s">
        <v>85</v>
      </c>
      <c r="AY1264" s="18" t="s">
        <v>230</v>
      </c>
      <c r="BE1264" s="240">
        <f>IF(N1264="základní",J1264,0)</f>
        <v>0</v>
      </c>
      <c r="BF1264" s="240">
        <f>IF(N1264="snížená",J1264,0)</f>
        <v>0</v>
      </c>
      <c r="BG1264" s="240">
        <f>IF(N1264="zákl. přenesená",J1264,0)</f>
        <v>0</v>
      </c>
      <c r="BH1264" s="240">
        <f>IF(N1264="sníž. přenesená",J1264,0)</f>
        <v>0</v>
      </c>
      <c r="BI1264" s="240">
        <f>IF(N1264="nulová",J1264,0)</f>
        <v>0</v>
      </c>
      <c r="BJ1264" s="18" t="s">
        <v>83</v>
      </c>
      <c r="BK1264" s="240">
        <f>ROUND(I1264*H1264,2)</f>
        <v>0</v>
      </c>
      <c r="BL1264" s="18" t="s">
        <v>318</v>
      </c>
      <c r="BM1264" s="239" t="s">
        <v>2302</v>
      </c>
    </row>
    <row r="1265" s="13" customFormat="1">
      <c r="A1265" s="13"/>
      <c r="B1265" s="241"/>
      <c r="C1265" s="242"/>
      <c r="D1265" s="243" t="s">
        <v>239</v>
      </c>
      <c r="E1265" s="244" t="s">
        <v>1</v>
      </c>
      <c r="F1265" s="245" t="s">
        <v>2303</v>
      </c>
      <c r="G1265" s="242"/>
      <c r="H1265" s="246">
        <v>43.799999999999997</v>
      </c>
      <c r="I1265" s="247"/>
      <c r="J1265" s="242"/>
      <c r="K1265" s="242"/>
      <c r="L1265" s="248"/>
      <c r="M1265" s="249"/>
      <c r="N1265" s="250"/>
      <c r="O1265" s="250"/>
      <c r="P1265" s="250"/>
      <c r="Q1265" s="250"/>
      <c r="R1265" s="250"/>
      <c r="S1265" s="250"/>
      <c r="T1265" s="251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52" t="s">
        <v>239</v>
      </c>
      <c r="AU1265" s="252" t="s">
        <v>85</v>
      </c>
      <c r="AV1265" s="13" t="s">
        <v>85</v>
      </c>
      <c r="AW1265" s="13" t="s">
        <v>32</v>
      </c>
      <c r="AX1265" s="13" t="s">
        <v>76</v>
      </c>
      <c r="AY1265" s="252" t="s">
        <v>230</v>
      </c>
    </row>
    <row r="1266" s="13" customFormat="1">
      <c r="A1266" s="13"/>
      <c r="B1266" s="241"/>
      <c r="C1266" s="242"/>
      <c r="D1266" s="243" t="s">
        <v>239</v>
      </c>
      <c r="E1266" s="244" t="s">
        <v>1</v>
      </c>
      <c r="F1266" s="245" t="s">
        <v>2304</v>
      </c>
      <c r="G1266" s="242"/>
      <c r="H1266" s="246">
        <v>18.690000000000001</v>
      </c>
      <c r="I1266" s="247"/>
      <c r="J1266" s="242"/>
      <c r="K1266" s="242"/>
      <c r="L1266" s="248"/>
      <c r="M1266" s="249"/>
      <c r="N1266" s="250"/>
      <c r="O1266" s="250"/>
      <c r="P1266" s="250"/>
      <c r="Q1266" s="250"/>
      <c r="R1266" s="250"/>
      <c r="S1266" s="250"/>
      <c r="T1266" s="251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52" t="s">
        <v>239</v>
      </c>
      <c r="AU1266" s="252" t="s">
        <v>85</v>
      </c>
      <c r="AV1266" s="13" t="s">
        <v>85</v>
      </c>
      <c r="AW1266" s="13" t="s">
        <v>32</v>
      </c>
      <c r="AX1266" s="13" t="s">
        <v>76</v>
      </c>
      <c r="AY1266" s="252" t="s">
        <v>230</v>
      </c>
    </row>
    <row r="1267" s="13" customFormat="1">
      <c r="A1267" s="13"/>
      <c r="B1267" s="241"/>
      <c r="C1267" s="242"/>
      <c r="D1267" s="243" t="s">
        <v>239</v>
      </c>
      <c r="E1267" s="244" t="s">
        <v>1</v>
      </c>
      <c r="F1267" s="245" t="s">
        <v>2305</v>
      </c>
      <c r="G1267" s="242"/>
      <c r="H1267" s="246">
        <v>134.55000000000001</v>
      </c>
      <c r="I1267" s="247"/>
      <c r="J1267" s="242"/>
      <c r="K1267" s="242"/>
      <c r="L1267" s="248"/>
      <c r="M1267" s="249"/>
      <c r="N1267" s="250"/>
      <c r="O1267" s="250"/>
      <c r="P1267" s="250"/>
      <c r="Q1267" s="250"/>
      <c r="R1267" s="250"/>
      <c r="S1267" s="250"/>
      <c r="T1267" s="251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52" t="s">
        <v>239</v>
      </c>
      <c r="AU1267" s="252" t="s">
        <v>85</v>
      </c>
      <c r="AV1267" s="13" t="s">
        <v>85</v>
      </c>
      <c r="AW1267" s="13" t="s">
        <v>32</v>
      </c>
      <c r="AX1267" s="13" t="s">
        <v>76</v>
      </c>
      <c r="AY1267" s="252" t="s">
        <v>230</v>
      </c>
    </row>
    <row r="1268" s="13" customFormat="1">
      <c r="A1268" s="13"/>
      <c r="B1268" s="241"/>
      <c r="C1268" s="242"/>
      <c r="D1268" s="243" t="s">
        <v>239</v>
      </c>
      <c r="E1268" s="244" t="s">
        <v>1</v>
      </c>
      <c r="F1268" s="245" t="s">
        <v>2306</v>
      </c>
      <c r="G1268" s="242"/>
      <c r="H1268" s="246">
        <v>9.75</v>
      </c>
      <c r="I1268" s="247"/>
      <c r="J1268" s="242"/>
      <c r="K1268" s="242"/>
      <c r="L1268" s="248"/>
      <c r="M1268" s="249"/>
      <c r="N1268" s="250"/>
      <c r="O1268" s="250"/>
      <c r="P1268" s="250"/>
      <c r="Q1268" s="250"/>
      <c r="R1268" s="250"/>
      <c r="S1268" s="250"/>
      <c r="T1268" s="251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52" t="s">
        <v>239</v>
      </c>
      <c r="AU1268" s="252" t="s">
        <v>85</v>
      </c>
      <c r="AV1268" s="13" t="s">
        <v>85</v>
      </c>
      <c r="AW1268" s="13" t="s">
        <v>32</v>
      </c>
      <c r="AX1268" s="13" t="s">
        <v>76</v>
      </c>
      <c r="AY1268" s="252" t="s">
        <v>230</v>
      </c>
    </row>
    <row r="1269" s="13" customFormat="1">
      <c r="A1269" s="13"/>
      <c r="B1269" s="241"/>
      <c r="C1269" s="242"/>
      <c r="D1269" s="243" t="s">
        <v>239</v>
      </c>
      <c r="E1269" s="244" t="s">
        <v>1</v>
      </c>
      <c r="F1269" s="245" t="s">
        <v>2307</v>
      </c>
      <c r="G1269" s="242"/>
      <c r="H1269" s="246">
        <v>4.2300000000000004</v>
      </c>
      <c r="I1269" s="247"/>
      <c r="J1269" s="242"/>
      <c r="K1269" s="242"/>
      <c r="L1269" s="248"/>
      <c r="M1269" s="249"/>
      <c r="N1269" s="250"/>
      <c r="O1269" s="250"/>
      <c r="P1269" s="250"/>
      <c r="Q1269" s="250"/>
      <c r="R1269" s="250"/>
      <c r="S1269" s="250"/>
      <c r="T1269" s="251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2" t="s">
        <v>239</v>
      </c>
      <c r="AU1269" s="252" t="s">
        <v>85</v>
      </c>
      <c r="AV1269" s="13" t="s">
        <v>85</v>
      </c>
      <c r="AW1269" s="13" t="s">
        <v>32</v>
      </c>
      <c r="AX1269" s="13" t="s">
        <v>76</v>
      </c>
      <c r="AY1269" s="252" t="s">
        <v>230</v>
      </c>
    </row>
    <row r="1270" s="13" customFormat="1">
      <c r="A1270" s="13"/>
      <c r="B1270" s="241"/>
      <c r="C1270" s="242"/>
      <c r="D1270" s="243" t="s">
        <v>239</v>
      </c>
      <c r="E1270" s="244" t="s">
        <v>1</v>
      </c>
      <c r="F1270" s="245" t="s">
        <v>2308</v>
      </c>
      <c r="G1270" s="242"/>
      <c r="H1270" s="246">
        <v>14.25</v>
      </c>
      <c r="I1270" s="247"/>
      <c r="J1270" s="242"/>
      <c r="K1270" s="242"/>
      <c r="L1270" s="248"/>
      <c r="M1270" s="249"/>
      <c r="N1270" s="250"/>
      <c r="O1270" s="250"/>
      <c r="P1270" s="250"/>
      <c r="Q1270" s="250"/>
      <c r="R1270" s="250"/>
      <c r="S1270" s="250"/>
      <c r="T1270" s="251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52" t="s">
        <v>239</v>
      </c>
      <c r="AU1270" s="252" t="s">
        <v>85</v>
      </c>
      <c r="AV1270" s="13" t="s">
        <v>85</v>
      </c>
      <c r="AW1270" s="13" t="s">
        <v>32</v>
      </c>
      <c r="AX1270" s="13" t="s">
        <v>76</v>
      </c>
      <c r="AY1270" s="252" t="s">
        <v>230</v>
      </c>
    </row>
    <row r="1271" s="13" customFormat="1">
      <c r="A1271" s="13"/>
      <c r="B1271" s="241"/>
      <c r="C1271" s="242"/>
      <c r="D1271" s="243" t="s">
        <v>239</v>
      </c>
      <c r="E1271" s="244" t="s">
        <v>1</v>
      </c>
      <c r="F1271" s="245" t="s">
        <v>2309</v>
      </c>
      <c r="G1271" s="242"/>
      <c r="H1271" s="246">
        <v>60.975000000000001</v>
      </c>
      <c r="I1271" s="247"/>
      <c r="J1271" s="242"/>
      <c r="K1271" s="242"/>
      <c r="L1271" s="248"/>
      <c r="M1271" s="249"/>
      <c r="N1271" s="250"/>
      <c r="O1271" s="250"/>
      <c r="P1271" s="250"/>
      <c r="Q1271" s="250"/>
      <c r="R1271" s="250"/>
      <c r="S1271" s="250"/>
      <c r="T1271" s="251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52" t="s">
        <v>239</v>
      </c>
      <c r="AU1271" s="252" t="s">
        <v>85</v>
      </c>
      <c r="AV1271" s="13" t="s">
        <v>85</v>
      </c>
      <c r="AW1271" s="13" t="s">
        <v>32</v>
      </c>
      <c r="AX1271" s="13" t="s">
        <v>76</v>
      </c>
      <c r="AY1271" s="252" t="s">
        <v>230</v>
      </c>
    </row>
    <row r="1272" s="13" customFormat="1">
      <c r="A1272" s="13"/>
      <c r="B1272" s="241"/>
      <c r="C1272" s="242"/>
      <c r="D1272" s="243" t="s">
        <v>239</v>
      </c>
      <c r="E1272" s="244" t="s">
        <v>1</v>
      </c>
      <c r="F1272" s="245" t="s">
        <v>2310</v>
      </c>
      <c r="G1272" s="242"/>
      <c r="H1272" s="246">
        <v>60.975000000000001</v>
      </c>
      <c r="I1272" s="247"/>
      <c r="J1272" s="242"/>
      <c r="K1272" s="242"/>
      <c r="L1272" s="248"/>
      <c r="M1272" s="249"/>
      <c r="N1272" s="250"/>
      <c r="O1272" s="250"/>
      <c r="P1272" s="250"/>
      <c r="Q1272" s="250"/>
      <c r="R1272" s="250"/>
      <c r="S1272" s="250"/>
      <c r="T1272" s="251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52" t="s">
        <v>239</v>
      </c>
      <c r="AU1272" s="252" t="s">
        <v>85</v>
      </c>
      <c r="AV1272" s="13" t="s">
        <v>85</v>
      </c>
      <c r="AW1272" s="13" t="s">
        <v>32</v>
      </c>
      <c r="AX1272" s="13" t="s">
        <v>76</v>
      </c>
      <c r="AY1272" s="252" t="s">
        <v>230</v>
      </c>
    </row>
    <row r="1273" s="13" customFormat="1">
      <c r="A1273" s="13"/>
      <c r="B1273" s="241"/>
      <c r="C1273" s="242"/>
      <c r="D1273" s="243" t="s">
        <v>239</v>
      </c>
      <c r="E1273" s="244" t="s">
        <v>1</v>
      </c>
      <c r="F1273" s="245" t="s">
        <v>2311</v>
      </c>
      <c r="G1273" s="242"/>
      <c r="H1273" s="246">
        <v>30.975000000000001</v>
      </c>
      <c r="I1273" s="247"/>
      <c r="J1273" s="242"/>
      <c r="K1273" s="242"/>
      <c r="L1273" s="248"/>
      <c r="M1273" s="249"/>
      <c r="N1273" s="250"/>
      <c r="O1273" s="250"/>
      <c r="P1273" s="250"/>
      <c r="Q1273" s="250"/>
      <c r="R1273" s="250"/>
      <c r="S1273" s="250"/>
      <c r="T1273" s="251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52" t="s">
        <v>239</v>
      </c>
      <c r="AU1273" s="252" t="s">
        <v>85</v>
      </c>
      <c r="AV1273" s="13" t="s">
        <v>85</v>
      </c>
      <c r="AW1273" s="13" t="s">
        <v>32</v>
      </c>
      <c r="AX1273" s="13" t="s">
        <v>76</v>
      </c>
      <c r="AY1273" s="252" t="s">
        <v>230</v>
      </c>
    </row>
    <row r="1274" s="14" customFormat="1">
      <c r="A1274" s="14"/>
      <c r="B1274" s="253"/>
      <c r="C1274" s="254"/>
      <c r="D1274" s="243" t="s">
        <v>239</v>
      </c>
      <c r="E1274" s="255" t="s">
        <v>1</v>
      </c>
      <c r="F1274" s="256" t="s">
        <v>242</v>
      </c>
      <c r="G1274" s="254"/>
      <c r="H1274" s="257">
        <v>378.19499999999999</v>
      </c>
      <c r="I1274" s="258"/>
      <c r="J1274" s="254"/>
      <c r="K1274" s="254"/>
      <c r="L1274" s="259"/>
      <c r="M1274" s="260"/>
      <c r="N1274" s="261"/>
      <c r="O1274" s="261"/>
      <c r="P1274" s="261"/>
      <c r="Q1274" s="261"/>
      <c r="R1274" s="261"/>
      <c r="S1274" s="261"/>
      <c r="T1274" s="262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63" t="s">
        <v>239</v>
      </c>
      <c r="AU1274" s="263" t="s">
        <v>85</v>
      </c>
      <c r="AV1274" s="14" t="s">
        <v>237</v>
      </c>
      <c r="AW1274" s="14" t="s">
        <v>32</v>
      </c>
      <c r="AX1274" s="14" t="s">
        <v>83</v>
      </c>
      <c r="AY1274" s="263" t="s">
        <v>230</v>
      </c>
    </row>
    <row r="1275" s="12" customFormat="1" ht="22.8" customHeight="1">
      <c r="A1275" s="12"/>
      <c r="B1275" s="212"/>
      <c r="C1275" s="213"/>
      <c r="D1275" s="214" t="s">
        <v>75</v>
      </c>
      <c r="E1275" s="226" t="s">
        <v>2312</v>
      </c>
      <c r="F1275" s="226" t="s">
        <v>2313</v>
      </c>
      <c r="G1275" s="213"/>
      <c r="H1275" s="213"/>
      <c r="I1275" s="216"/>
      <c r="J1275" s="227">
        <f>BK1275</f>
        <v>0</v>
      </c>
      <c r="K1275" s="213"/>
      <c r="L1275" s="218"/>
      <c r="M1275" s="219"/>
      <c r="N1275" s="220"/>
      <c r="O1275" s="220"/>
      <c r="P1275" s="221">
        <f>SUM(P1276:P1288)</f>
        <v>0</v>
      </c>
      <c r="Q1275" s="220"/>
      <c r="R1275" s="221">
        <f>SUM(R1276:R1288)</f>
        <v>0</v>
      </c>
      <c r="S1275" s="220"/>
      <c r="T1275" s="222">
        <f>SUM(T1276:T1288)</f>
        <v>0</v>
      </c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R1275" s="223" t="s">
        <v>85</v>
      </c>
      <c r="AT1275" s="224" t="s">
        <v>75</v>
      </c>
      <c r="AU1275" s="224" t="s">
        <v>83</v>
      </c>
      <c r="AY1275" s="223" t="s">
        <v>230</v>
      </c>
      <c r="BK1275" s="225">
        <f>SUM(BK1276:BK1288)</f>
        <v>0</v>
      </c>
    </row>
    <row r="1276" s="2" customFormat="1" ht="37.8" customHeight="1">
      <c r="A1276" s="39"/>
      <c r="B1276" s="40"/>
      <c r="C1276" s="228" t="s">
        <v>2314</v>
      </c>
      <c r="D1276" s="228" t="s">
        <v>232</v>
      </c>
      <c r="E1276" s="229" t="s">
        <v>2315</v>
      </c>
      <c r="F1276" s="230" t="s">
        <v>2316</v>
      </c>
      <c r="G1276" s="231" t="s">
        <v>305</v>
      </c>
      <c r="H1276" s="232">
        <v>118.90900000000001</v>
      </c>
      <c r="I1276" s="233"/>
      <c r="J1276" s="234">
        <f>ROUND(I1276*H1276,2)</f>
        <v>0</v>
      </c>
      <c r="K1276" s="230" t="s">
        <v>1</v>
      </c>
      <c r="L1276" s="45"/>
      <c r="M1276" s="235" t="s">
        <v>1</v>
      </c>
      <c r="N1276" s="236" t="s">
        <v>41</v>
      </c>
      <c r="O1276" s="92"/>
      <c r="P1276" s="237">
        <f>O1276*H1276</f>
        <v>0</v>
      </c>
      <c r="Q1276" s="237">
        <v>0</v>
      </c>
      <c r="R1276" s="237">
        <f>Q1276*H1276</f>
        <v>0</v>
      </c>
      <c r="S1276" s="237">
        <v>0</v>
      </c>
      <c r="T1276" s="238">
        <f>S1276*H1276</f>
        <v>0</v>
      </c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R1276" s="239" t="s">
        <v>318</v>
      </c>
      <c r="AT1276" s="239" t="s">
        <v>232</v>
      </c>
      <c r="AU1276" s="239" t="s">
        <v>85</v>
      </c>
      <c r="AY1276" s="18" t="s">
        <v>230</v>
      </c>
      <c r="BE1276" s="240">
        <f>IF(N1276="základní",J1276,0)</f>
        <v>0</v>
      </c>
      <c r="BF1276" s="240">
        <f>IF(N1276="snížená",J1276,0)</f>
        <v>0</v>
      </c>
      <c r="BG1276" s="240">
        <f>IF(N1276="zákl. přenesená",J1276,0)</f>
        <v>0</v>
      </c>
      <c r="BH1276" s="240">
        <f>IF(N1276="sníž. přenesená",J1276,0)</f>
        <v>0</v>
      </c>
      <c r="BI1276" s="240">
        <f>IF(N1276="nulová",J1276,0)</f>
        <v>0</v>
      </c>
      <c r="BJ1276" s="18" t="s">
        <v>83</v>
      </c>
      <c r="BK1276" s="240">
        <f>ROUND(I1276*H1276,2)</f>
        <v>0</v>
      </c>
      <c r="BL1276" s="18" t="s">
        <v>318</v>
      </c>
      <c r="BM1276" s="239" t="s">
        <v>2317</v>
      </c>
    </row>
    <row r="1277" s="13" customFormat="1">
      <c r="A1277" s="13"/>
      <c r="B1277" s="241"/>
      <c r="C1277" s="242"/>
      <c r="D1277" s="243" t="s">
        <v>239</v>
      </c>
      <c r="E1277" s="244" t="s">
        <v>1</v>
      </c>
      <c r="F1277" s="245" t="s">
        <v>2318</v>
      </c>
      <c r="G1277" s="242"/>
      <c r="H1277" s="246">
        <v>85.5</v>
      </c>
      <c r="I1277" s="247"/>
      <c r="J1277" s="242"/>
      <c r="K1277" s="242"/>
      <c r="L1277" s="248"/>
      <c r="M1277" s="249"/>
      <c r="N1277" s="250"/>
      <c r="O1277" s="250"/>
      <c r="P1277" s="250"/>
      <c r="Q1277" s="250"/>
      <c r="R1277" s="250"/>
      <c r="S1277" s="250"/>
      <c r="T1277" s="251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52" t="s">
        <v>239</v>
      </c>
      <c r="AU1277" s="252" t="s">
        <v>85</v>
      </c>
      <c r="AV1277" s="13" t="s">
        <v>85</v>
      </c>
      <c r="AW1277" s="13" t="s">
        <v>32</v>
      </c>
      <c r="AX1277" s="13" t="s">
        <v>76</v>
      </c>
      <c r="AY1277" s="252" t="s">
        <v>230</v>
      </c>
    </row>
    <row r="1278" s="13" customFormat="1">
      <c r="A1278" s="13"/>
      <c r="B1278" s="241"/>
      <c r="C1278" s="242"/>
      <c r="D1278" s="243" t="s">
        <v>239</v>
      </c>
      <c r="E1278" s="244" t="s">
        <v>1</v>
      </c>
      <c r="F1278" s="245" t="s">
        <v>2319</v>
      </c>
      <c r="G1278" s="242"/>
      <c r="H1278" s="246">
        <v>2.7000000000000002</v>
      </c>
      <c r="I1278" s="247"/>
      <c r="J1278" s="242"/>
      <c r="K1278" s="242"/>
      <c r="L1278" s="248"/>
      <c r="M1278" s="249"/>
      <c r="N1278" s="250"/>
      <c r="O1278" s="250"/>
      <c r="P1278" s="250"/>
      <c r="Q1278" s="250"/>
      <c r="R1278" s="250"/>
      <c r="S1278" s="250"/>
      <c r="T1278" s="251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52" t="s">
        <v>239</v>
      </c>
      <c r="AU1278" s="252" t="s">
        <v>85</v>
      </c>
      <c r="AV1278" s="13" t="s">
        <v>85</v>
      </c>
      <c r="AW1278" s="13" t="s">
        <v>32</v>
      </c>
      <c r="AX1278" s="13" t="s">
        <v>76</v>
      </c>
      <c r="AY1278" s="252" t="s">
        <v>230</v>
      </c>
    </row>
    <row r="1279" s="13" customFormat="1">
      <c r="A1279" s="13"/>
      <c r="B1279" s="241"/>
      <c r="C1279" s="242"/>
      <c r="D1279" s="243" t="s">
        <v>239</v>
      </c>
      <c r="E1279" s="244" t="s">
        <v>1</v>
      </c>
      <c r="F1279" s="245" t="s">
        <v>2320</v>
      </c>
      <c r="G1279" s="242"/>
      <c r="H1279" s="246">
        <v>2.1240000000000001</v>
      </c>
      <c r="I1279" s="247"/>
      <c r="J1279" s="242"/>
      <c r="K1279" s="242"/>
      <c r="L1279" s="248"/>
      <c r="M1279" s="249"/>
      <c r="N1279" s="250"/>
      <c r="O1279" s="250"/>
      <c r="P1279" s="250"/>
      <c r="Q1279" s="250"/>
      <c r="R1279" s="250"/>
      <c r="S1279" s="250"/>
      <c r="T1279" s="251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52" t="s">
        <v>239</v>
      </c>
      <c r="AU1279" s="252" t="s">
        <v>85</v>
      </c>
      <c r="AV1279" s="13" t="s">
        <v>85</v>
      </c>
      <c r="AW1279" s="13" t="s">
        <v>32</v>
      </c>
      <c r="AX1279" s="13" t="s">
        <v>76</v>
      </c>
      <c r="AY1279" s="252" t="s">
        <v>230</v>
      </c>
    </row>
    <row r="1280" s="13" customFormat="1">
      <c r="A1280" s="13"/>
      <c r="B1280" s="241"/>
      <c r="C1280" s="242"/>
      <c r="D1280" s="243" t="s">
        <v>239</v>
      </c>
      <c r="E1280" s="244" t="s">
        <v>1</v>
      </c>
      <c r="F1280" s="245" t="s">
        <v>2321</v>
      </c>
      <c r="G1280" s="242"/>
      <c r="H1280" s="246">
        <v>8.0999999999999996</v>
      </c>
      <c r="I1280" s="247"/>
      <c r="J1280" s="242"/>
      <c r="K1280" s="242"/>
      <c r="L1280" s="248"/>
      <c r="M1280" s="249"/>
      <c r="N1280" s="250"/>
      <c r="O1280" s="250"/>
      <c r="P1280" s="250"/>
      <c r="Q1280" s="250"/>
      <c r="R1280" s="250"/>
      <c r="S1280" s="250"/>
      <c r="T1280" s="251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52" t="s">
        <v>239</v>
      </c>
      <c r="AU1280" s="252" t="s">
        <v>85</v>
      </c>
      <c r="AV1280" s="13" t="s">
        <v>85</v>
      </c>
      <c r="AW1280" s="13" t="s">
        <v>32</v>
      </c>
      <c r="AX1280" s="13" t="s">
        <v>76</v>
      </c>
      <c r="AY1280" s="252" t="s">
        <v>230</v>
      </c>
    </row>
    <row r="1281" s="13" customFormat="1">
      <c r="A1281" s="13"/>
      <c r="B1281" s="241"/>
      <c r="C1281" s="242"/>
      <c r="D1281" s="243" t="s">
        <v>239</v>
      </c>
      <c r="E1281" s="244" t="s">
        <v>1</v>
      </c>
      <c r="F1281" s="245" t="s">
        <v>2322</v>
      </c>
      <c r="G1281" s="242"/>
      <c r="H1281" s="246">
        <v>4.6200000000000001</v>
      </c>
      <c r="I1281" s="247"/>
      <c r="J1281" s="242"/>
      <c r="K1281" s="242"/>
      <c r="L1281" s="248"/>
      <c r="M1281" s="249"/>
      <c r="N1281" s="250"/>
      <c r="O1281" s="250"/>
      <c r="P1281" s="250"/>
      <c r="Q1281" s="250"/>
      <c r="R1281" s="250"/>
      <c r="S1281" s="250"/>
      <c r="T1281" s="251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52" t="s">
        <v>239</v>
      </c>
      <c r="AU1281" s="252" t="s">
        <v>85</v>
      </c>
      <c r="AV1281" s="13" t="s">
        <v>85</v>
      </c>
      <c r="AW1281" s="13" t="s">
        <v>32</v>
      </c>
      <c r="AX1281" s="13" t="s">
        <v>76</v>
      </c>
      <c r="AY1281" s="252" t="s">
        <v>230</v>
      </c>
    </row>
    <row r="1282" s="13" customFormat="1">
      <c r="A1282" s="13"/>
      <c r="B1282" s="241"/>
      <c r="C1282" s="242"/>
      <c r="D1282" s="243" t="s">
        <v>239</v>
      </c>
      <c r="E1282" s="244" t="s">
        <v>1</v>
      </c>
      <c r="F1282" s="245" t="s">
        <v>2323</v>
      </c>
      <c r="G1282" s="242"/>
      <c r="H1282" s="246">
        <v>5.2060000000000004</v>
      </c>
      <c r="I1282" s="247"/>
      <c r="J1282" s="242"/>
      <c r="K1282" s="242"/>
      <c r="L1282" s="248"/>
      <c r="M1282" s="249"/>
      <c r="N1282" s="250"/>
      <c r="O1282" s="250"/>
      <c r="P1282" s="250"/>
      <c r="Q1282" s="250"/>
      <c r="R1282" s="250"/>
      <c r="S1282" s="250"/>
      <c r="T1282" s="251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52" t="s">
        <v>239</v>
      </c>
      <c r="AU1282" s="252" t="s">
        <v>85</v>
      </c>
      <c r="AV1282" s="13" t="s">
        <v>85</v>
      </c>
      <c r="AW1282" s="13" t="s">
        <v>32</v>
      </c>
      <c r="AX1282" s="13" t="s">
        <v>76</v>
      </c>
      <c r="AY1282" s="252" t="s">
        <v>230</v>
      </c>
    </row>
    <row r="1283" s="13" customFormat="1">
      <c r="A1283" s="13"/>
      <c r="B1283" s="241"/>
      <c r="C1283" s="242"/>
      <c r="D1283" s="243" t="s">
        <v>239</v>
      </c>
      <c r="E1283" s="244" t="s">
        <v>1</v>
      </c>
      <c r="F1283" s="245" t="s">
        <v>2324</v>
      </c>
      <c r="G1283" s="242"/>
      <c r="H1283" s="246">
        <v>4.9589999999999996</v>
      </c>
      <c r="I1283" s="247"/>
      <c r="J1283" s="242"/>
      <c r="K1283" s="242"/>
      <c r="L1283" s="248"/>
      <c r="M1283" s="249"/>
      <c r="N1283" s="250"/>
      <c r="O1283" s="250"/>
      <c r="P1283" s="250"/>
      <c r="Q1283" s="250"/>
      <c r="R1283" s="250"/>
      <c r="S1283" s="250"/>
      <c r="T1283" s="251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52" t="s">
        <v>239</v>
      </c>
      <c r="AU1283" s="252" t="s">
        <v>85</v>
      </c>
      <c r="AV1283" s="13" t="s">
        <v>85</v>
      </c>
      <c r="AW1283" s="13" t="s">
        <v>32</v>
      </c>
      <c r="AX1283" s="13" t="s">
        <v>76</v>
      </c>
      <c r="AY1283" s="252" t="s">
        <v>230</v>
      </c>
    </row>
    <row r="1284" s="13" customFormat="1">
      <c r="A1284" s="13"/>
      <c r="B1284" s="241"/>
      <c r="C1284" s="242"/>
      <c r="D1284" s="243" t="s">
        <v>239</v>
      </c>
      <c r="E1284" s="244" t="s">
        <v>1</v>
      </c>
      <c r="F1284" s="245" t="s">
        <v>2325</v>
      </c>
      <c r="G1284" s="242"/>
      <c r="H1284" s="246">
        <v>5.7000000000000002</v>
      </c>
      <c r="I1284" s="247"/>
      <c r="J1284" s="242"/>
      <c r="K1284" s="242"/>
      <c r="L1284" s="248"/>
      <c r="M1284" s="249"/>
      <c r="N1284" s="250"/>
      <c r="O1284" s="250"/>
      <c r="P1284" s="250"/>
      <c r="Q1284" s="250"/>
      <c r="R1284" s="250"/>
      <c r="S1284" s="250"/>
      <c r="T1284" s="251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2" t="s">
        <v>239</v>
      </c>
      <c r="AU1284" s="252" t="s">
        <v>85</v>
      </c>
      <c r="AV1284" s="13" t="s">
        <v>85</v>
      </c>
      <c r="AW1284" s="13" t="s">
        <v>32</v>
      </c>
      <c r="AX1284" s="13" t="s">
        <v>76</v>
      </c>
      <c r="AY1284" s="252" t="s">
        <v>230</v>
      </c>
    </row>
    <row r="1285" s="14" customFormat="1">
      <c r="A1285" s="14"/>
      <c r="B1285" s="253"/>
      <c r="C1285" s="254"/>
      <c r="D1285" s="243" t="s">
        <v>239</v>
      </c>
      <c r="E1285" s="255" t="s">
        <v>1</v>
      </c>
      <c r="F1285" s="256" t="s">
        <v>242</v>
      </c>
      <c r="G1285" s="254"/>
      <c r="H1285" s="257">
        <v>118.90900000000001</v>
      </c>
      <c r="I1285" s="258"/>
      <c r="J1285" s="254"/>
      <c r="K1285" s="254"/>
      <c r="L1285" s="259"/>
      <c r="M1285" s="260"/>
      <c r="N1285" s="261"/>
      <c r="O1285" s="261"/>
      <c r="P1285" s="261"/>
      <c r="Q1285" s="261"/>
      <c r="R1285" s="261"/>
      <c r="S1285" s="261"/>
      <c r="T1285" s="262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3" t="s">
        <v>239</v>
      </c>
      <c r="AU1285" s="263" t="s">
        <v>85</v>
      </c>
      <c r="AV1285" s="14" t="s">
        <v>237</v>
      </c>
      <c r="AW1285" s="14" t="s">
        <v>32</v>
      </c>
      <c r="AX1285" s="14" t="s">
        <v>83</v>
      </c>
      <c r="AY1285" s="263" t="s">
        <v>230</v>
      </c>
    </row>
    <row r="1286" s="2" customFormat="1" ht="37.8" customHeight="1">
      <c r="A1286" s="39"/>
      <c r="B1286" s="40"/>
      <c r="C1286" s="228" t="s">
        <v>2326</v>
      </c>
      <c r="D1286" s="228" t="s">
        <v>232</v>
      </c>
      <c r="E1286" s="229" t="s">
        <v>2327</v>
      </c>
      <c r="F1286" s="230" t="s">
        <v>2328</v>
      </c>
      <c r="G1286" s="231" t="s">
        <v>370</v>
      </c>
      <c r="H1286" s="232">
        <v>14</v>
      </c>
      <c r="I1286" s="233"/>
      <c r="J1286" s="234">
        <f>ROUND(I1286*H1286,2)</f>
        <v>0</v>
      </c>
      <c r="K1286" s="230" t="s">
        <v>1</v>
      </c>
      <c r="L1286" s="45"/>
      <c r="M1286" s="235" t="s">
        <v>1</v>
      </c>
      <c r="N1286" s="236" t="s">
        <v>41</v>
      </c>
      <c r="O1286" s="92"/>
      <c r="P1286" s="237">
        <f>O1286*H1286</f>
        <v>0</v>
      </c>
      <c r="Q1286" s="237">
        <v>0</v>
      </c>
      <c r="R1286" s="237">
        <f>Q1286*H1286</f>
        <v>0</v>
      </c>
      <c r="S1286" s="237">
        <v>0</v>
      </c>
      <c r="T1286" s="238">
        <f>S1286*H1286</f>
        <v>0</v>
      </c>
      <c r="U1286" s="39"/>
      <c r="V1286" s="39"/>
      <c r="W1286" s="39"/>
      <c r="X1286" s="39"/>
      <c r="Y1286" s="39"/>
      <c r="Z1286" s="39"/>
      <c r="AA1286" s="39"/>
      <c r="AB1286" s="39"/>
      <c r="AC1286" s="39"/>
      <c r="AD1286" s="39"/>
      <c r="AE1286" s="39"/>
      <c r="AR1286" s="239" t="s">
        <v>318</v>
      </c>
      <c r="AT1286" s="239" t="s">
        <v>232</v>
      </c>
      <c r="AU1286" s="239" t="s">
        <v>85</v>
      </c>
      <c r="AY1286" s="18" t="s">
        <v>230</v>
      </c>
      <c r="BE1286" s="240">
        <f>IF(N1286="základní",J1286,0)</f>
        <v>0</v>
      </c>
      <c r="BF1286" s="240">
        <f>IF(N1286="snížená",J1286,0)</f>
        <v>0</v>
      </c>
      <c r="BG1286" s="240">
        <f>IF(N1286="zákl. přenesená",J1286,0)</f>
        <v>0</v>
      </c>
      <c r="BH1286" s="240">
        <f>IF(N1286="sníž. přenesená",J1286,0)</f>
        <v>0</v>
      </c>
      <c r="BI1286" s="240">
        <f>IF(N1286="nulová",J1286,0)</f>
        <v>0</v>
      </c>
      <c r="BJ1286" s="18" t="s">
        <v>83</v>
      </c>
      <c r="BK1286" s="240">
        <f>ROUND(I1286*H1286,2)</f>
        <v>0</v>
      </c>
      <c r="BL1286" s="18" t="s">
        <v>318</v>
      </c>
      <c r="BM1286" s="239" t="s">
        <v>2329</v>
      </c>
    </row>
    <row r="1287" s="2" customFormat="1" ht="37.8" customHeight="1">
      <c r="A1287" s="39"/>
      <c r="B1287" s="40"/>
      <c r="C1287" s="228" t="s">
        <v>2330</v>
      </c>
      <c r="D1287" s="228" t="s">
        <v>232</v>
      </c>
      <c r="E1287" s="229" t="s">
        <v>2331</v>
      </c>
      <c r="F1287" s="230" t="s">
        <v>2332</v>
      </c>
      <c r="G1287" s="231" t="s">
        <v>370</v>
      </c>
      <c r="H1287" s="232">
        <v>2</v>
      </c>
      <c r="I1287" s="233"/>
      <c r="J1287" s="234">
        <f>ROUND(I1287*H1287,2)</f>
        <v>0</v>
      </c>
      <c r="K1287" s="230" t="s">
        <v>1</v>
      </c>
      <c r="L1287" s="45"/>
      <c r="M1287" s="235" t="s">
        <v>1</v>
      </c>
      <c r="N1287" s="236" t="s">
        <v>41</v>
      </c>
      <c r="O1287" s="92"/>
      <c r="P1287" s="237">
        <f>O1287*H1287</f>
        <v>0</v>
      </c>
      <c r="Q1287" s="237">
        <v>0</v>
      </c>
      <c r="R1287" s="237">
        <f>Q1287*H1287</f>
        <v>0</v>
      </c>
      <c r="S1287" s="237">
        <v>0</v>
      </c>
      <c r="T1287" s="238">
        <f>S1287*H1287</f>
        <v>0</v>
      </c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R1287" s="239" t="s">
        <v>318</v>
      </c>
      <c r="AT1287" s="239" t="s">
        <v>232</v>
      </c>
      <c r="AU1287" s="239" t="s">
        <v>85</v>
      </c>
      <c r="AY1287" s="18" t="s">
        <v>230</v>
      </c>
      <c r="BE1287" s="240">
        <f>IF(N1287="základní",J1287,0)</f>
        <v>0</v>
      </c>
      <c r="BF1287" s="240">
        <f>IF(N1287="snížená",J1287,0)</f>
        <v>0</v>
      </c>
      <c r="BG1287" s="240">
        <f>IF(N1287="zákl. přenesená",J1287,0)</f>
        <v>0</v>
      </c>
      <c r="BH1287" s="240">
        <f>IF(N1287="sníž. přenesená",J1287,0)</f>
        <v>0</v>
      </c>
      <c r="BI1287" s="240">
        <f>IF(N1287="nulová",J1287,0)</f>
        <v>0</v>
      </c>
      <c r="BJ1287" s="18" t="s">
        <v>83</v>
      </c>
      <c r="BK1287" s="240">
        <f>ROUND(I1287*H1287,2)</f>
        <v>0</v>
      </c>
      <c r="BL1287" s="18" t="s">
        <v>318</v>
      </c>
      <c r="BM1287" s="239" t="s">
        <v>2333</v>
      </c>
    </row>
    <row r="1288" s="2" customFormat="1" ht="24.15" customHeight="1">
      <c r="A1288" s="39"/>
      <c r="B1288" s="40"/>
      <c r="C1288" s="228" t="s">
        <v>2334</v>
      </c>
      <c r="D1288" s="228" t="s">
        <v>232</v>
      </c>
      <c r="E1288" s="229" t="s">
        <v>2335</v>
      </c>
      <c r="F1288" s="230" t="s">
        <v>2336</v>
      </c>
      <c r="G1288" s="231" t="s">
        <v>1503</v>
      </c>
      <c r="H1288" s="295"/>
      <c r="I1288" s="233"/>
      <c r="J1288" s="234">
        <f>ROUND(I1288*H1288,2)</f>
        <v>0</v>
      </c>
      <c r="K1288" s="230" t="s">
        <v>236</v>
      </c>
      <c r="L1288" s="45"/>
      <c r="M1288" s="235" t="s">
        <v>1</v>
      </c>
      <c r="N1288" s="236" t="s">
        <v>41</v>
      </c>
      <c r="O1288" s="92"/>
      <c r="P1288" s="237">
        <f>O1288*H1288</f>
        <v>0</v>
      </c>
      <c r="Q1288" s="237">
        <v>0</v>
      </c>
      <c r="R1288" s="237">
        <f>Q1288*H1288</f>
        <v>0</v>
      </c>
      <c r="S1288" s="237">
        <v>0</v>
      </c>
      <c r="T1288" s="238">
        <f>S1288*H1288</f>
        <v>0</v>
      </c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R1288" s="239" t="s">
        <v>318</v>
      </c>
      <c r="AT1288" s="239" t="s">
        <v>232</v>
      </c>
      <c r="AU1288" s="239" t="s">
        <v>85</v>
      </c>
      <c r="AY1288" s="18" t="s">
        <v>230</v>
      </c>
      <c r="BE1288" s="240">
        <f>IF(N1288="základní",J1288,0)</f>
        <v>0</v>
      </c>
      <c r="BF1288" s="240">
        <f>IF(N1288="snížená",J1288,0)</f>
        <v>0</v>
      </c>
      <c r="BG1288" s="240">
        <f>IF(N1288="zákl. přenesená",J1288,0)</f>
        <v>0</v>
      </c>
      <c r="BH1288" s="240">
        <f>IF(N1288="sníž. přenesená",J1288,0)</f>
        <v>0</v>
      </c>
      <c r="BI1288" s="240">
        <f>IF(N1288="nulová",J1288,0)</f>
        <v>0</v>
      </c>
      <c r="BJ1288" s="18" t="s">
        <v>83</v>
      </c>
      <c r="BK1288" s="240">
        <f>ROUND(I1288*H1288,2)</f>
        <v>0</v>
      </c>
      <c r="BL1288" s="18" t="s">
        <v>318</v>
      </c>
      <c r="BM1288" s="239" t="s">
        <v>2337</v>
      </c>
    </row>
    <row r="1289" s="12" customFormat="1" ht="25.92" customHeight="1">
      <c r="A1289" s="12"/>
      <c r="B1289" s="212"/>
      <c r="C1289" s="213"/>
      <c r="D1289" s="214" t="s">
        <v>75</v>
      </c>
      <c r="E1289" s="215" t="s">
        <v>714</v>
      </c>
      <c r="F1289" s="215" t="s">
        <v>2338</v>
      </c>
      <c r="G1289" s="213"/>
      <c r="H1289" s="213"/>
      <c r="I1289" s="216"/>
      <c r="J1289" s="217">
        <f>BK1289</f>
        <v>0</v>
      </c>
      <c r="K1289" s="213"/>
      <c r="L1289" s="218"/>
      <c r="M1289" s="219"/>
      <c r="N1289" s="220"/>
      <c r="O1289" s="220"/>
      <c r="P1289" s="221">
        <f>P1290</f>
        <v>0</v>
      </c>
      <c r="Q1289" s="220"/>
      <c r="R1289" s="221">
        <f>R1290</f>
        <v>0</v>
      </c>
      <c r="S1289" s="220"/>
      <c r="T1289" s="222">
        <f>T1290</f>
        <v>0</v>
      </c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R1289" s="223" t="s">
        <v>249</v>
      </c>
      <c r="AT1289" s="224" t="s">
        <v>75</v>
      </c>
      <c r="AU1289" s="224" t="s">
        <v>76</v>
      </c>
      <c r="AY1289" s="223" t="s">
        <v>230</v>
      </c>
      <c r="BK1289" s="225">
        <f>BK1290</f>
        <v>0</v>
      </c>
    </row>
    <row r="1290" s="12" customFormat="1" ht="22.8" customHeight="1">
      <c r="A1290" s="12"/>
      <c r="B1290" s="212"/>
      <c r="C1290" s="213"/>
      <c r="D1290" s="214" t="s">
        <v>75</v>
      </c>
      <c r="E1290" s="226" t="s">
        <v>2339</v>
      </c>
      <c r="F1290" s="226" t="s">
        <v>2340</v>
      </c>
      <c r="G1290" s="213"/>
      <c r="H1290" s="213"/>
      <c r="I1290" s="216"/>
      <c r="J1290" s="227">
        <f>BK1290</f>
        <v>0</v>
      </c>
      <c r="K1290" s="213"/>
      <c r="L1290" s="218"/>
      <c r="M1290" s="219"/>
      <c r="N1290" s="220"/>
      <c r="O1290" s="220"/>
      <c r="P1290" s="221">
        <f>P1291</f>
        <v>0</v>
      </c>
      <c r="Q1290" s="220"/>
      <c r="R1290" s="221">
        <f>R1291</f>
        <v>0</v>
      </c>
      <c r="S1290" s="220"/>
      <c r="T1290" s="222">
        <f>T1291</f>
        <v>0</v>
      </c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R1290" s="223" t="s">
        <v>249</v>
      </c>
      <c r="AT1290" s="224" t="s">
        <v>75</v>
      </c>
      <c r="AU1290" s="224" t="s">
        <v>83</v>
      </c>
      <c r="AY1290" s="223" t="s">
        <v>230</v>
      </c>
      <c r="BK1290" s="225">
        <f>BK1291</f>
        <v>0</v>
      </c>
    </row>
    <row r="1291" s="2" customFormat="1" ht="37.8" customHeight="1">
      <c r="A1291" s="39"/>
      <c r="B1291" s="40"/>
      <c r="C1291" s="228" t="s">
        <v>2341</v>
      </c>
      <c r="D1291" s="228" t="s">
        <v>232</v>
      </c>
      <c r="E1291" s="229" t="s">
        <v>2342</v>
      </c>
      <c r="F1291" s="230" t="s">
        <v>2343</v>
      </c>
      <c r="G1291" s="231" t="s">
        <v>370</v>
      </c>
      <c r="H1291" s="232">
        <v>1</v>
      </c>
      <c r="I1291" s="233"/>
      <c r="J1291" s="234">
        <f>ROUND(I1291*H1291,2)</f>
        <v>0</v>
      </c>
      <c r="K1291" s="230" t="s">
        <v>1</v>
      </c>
      <c r="L1291" s="45"/>
      <c r="M1291" s="235" t="s">
        <v>1</v>
      </c>
      <c r="N1291" s="236" t="s">
        <v>41</v>
      </c>
      <c r="O1291" s="92"/>
      <c r="P1291" s="237">
        <f>O1291*H1291</f>
        <v>0</v>
      </c>
      <c r="Q1291" s="237">
        <v>0</v>
      </c>
      <c r="R1291" s="237">
        <f>Q1291*H1291</f>
        <v>0</v>
      </c>
      <c r="S1291" s="237">
        <v>0</v>
      </c>
      <c r="T1291" s="238">
        <f>S1291*H1291</f>
        <v>0</v>
      </c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R1291" s="239" t="s">
        <v>639</v>
      </c>
      <c r="AT1291" s="239" t="s">
        <v>232</v>
      </c>
      <c r="AU1291" s="239" t="s">
        <v>85</v>
      </c>
      <c r="AY1291" s="18" t="s">
        <v>230</v>
      </c>
      <c r="BE1291" s="240">
        <f>IF(N1291="základní",J1291,0)</f>
        <v>0</v>
      </c>
      <c r="BF1291" s="240">
        <f>IF(N1291="snížená",J1291,0)</f>
        <v>0</v>
      </c>
      <c r="BG1291" s="240">
        <f>IF(N1291="zákl. přenesená",J1291,0)</f>
        <v>0</v>
      </c>
      <c r="BH1291" s="240">
        <f>IF(N1291="sníž. přenesená",J1291,0)</f>
        <v>0</v>
      </c>
      <c r="BI1291" s="240">
        <f>IF(N1291="nulová",J1291,0)</f>
        <v>0</v>
      </c>
      <c r="BJ1291" s="18" t="s">
        <v>83</v>
      </c>
      <c r="BK1291" s="240">
        <f>ROUND(I1291*H1291,2)</f>
        <v>0</v>
      </c>
      <c r="BL1291" s="18" t="s">
        <v>639</v>
      </c>
      <c r="BM1291" s="239" t="s">
        <v>2344</v>
      </c>
    </row>
    <row r="1292" s="12" customFormat="1" ht="25.92" customHeight="1">
      <c r="A1292" s="12"/>
      <c r="B1292" s="212"/>
      <c r="C1292" s="213"/>
      <c r="D1292" s="214" t="s">
        <v>75</v>
      </c>
      <c r="E1292" s="215" t="s">
        <v>2345</v>
      </c>
      <c r="F1292" s="215" t="s">
        <v>2346</v>
      </c>
      <c r="G1292" s="213"/>
      <c r="H1292" s="213"/>
      <c r="I1292" s="216"/>
      <c r="J1292" s="217">
        <f>BK1292</f>
        <v>0</v>
      </c>
      <c r="K1292" s="213"/>
      <c r="L1292" s="218"/>
      <c r="M1292" s="219"/>
      <c r="N1292" s="220"/>
      <c r="O1292" s="220"/>
      <c r="P1292" s="221">
        <f>SUM(P1293:P1294)</f>
        <v>0</v>
      </c>
      <c r="Q1292" s="220"/>
      <c r="R1292" s="221">
        <f>SUM(R1293:R1294)</f>
        <v>0</v>
      </c>
      <c r="S1292" s="220"/>
      <c r="T1292" s="222">
        <f>SUM(T1293:T1294)</f>
        <v>0</v>
      </c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R1292" s="223" t="s">
        <v>237</v>
      </c>
      <c r="AT1292" s="224" t="s">
        <v>75</v>
      </c>
      <c r="AU1292" s="224" t="s">
        <v>76</v>
      </c>
      <c r="AY1292" s="223" t="s">
        <v>230</v>
      </c>
      <c r="BK1292" s="225">
        <f>SUM(BK1293:BK1294)</f>
        <v>0</v>
      </c>
    </row>
    <row r="1293" s="2" customFormat="1" ht="16.5" customHeight="1">
      <c r="A1293" s="39"/>
      <c r="B1293" s="40"/>
      <c r="C1293" s="228" t="s">
        <v>2347</v>
      </c>
      <c r="D1293" s="228" t="s">
        <v>232</v>
      </c>
      <c r="E1293" s="229" t="s">
        <v>2348</v>
      </c>
      <c r="F1293" s="230" t="s">
        <v>2349</v>
      </c>
      <c r="G1293" s="231" t="s">
        <v>2350</v>
      </c>
      <c r="H1293" s="232">
        <v>400</v>
      </c>
      <c r="I1293" s="233"/>
      <c r="J1293" s="234">
        <f>ROUND(I1293*H1293,2)</f>
        <v>0</v>
      </c>
      <c r="K1293" s="230" t="s">
        <v>236</v>
      </c>
      <c r="L1293" s="45"/>
      <c r="M1293" s="235" t="s">
        <v>1</v>
      </c>
      <c r="N1293" s="236" t="s">
        <v>41</v>
      </c>
      <c r="O1293" s="92"/>
      <c r="P1293" s="237">
        <f>O1293*H1293</f>
        <v>0</v>
      </c>
      <c r="Q1293" s="237">
        <v>0</v>
      </c>
      <c r="R1293" s="237">
        <f>Q1293*H1293</f>
        <v>0</v>
      </c>
      <c r="S1293" s="237">
        <v>0</v>
      </c>
      <c r="T1293" s="238">
        <f>S1293*H1293</f>
        <v>0</v>
      </c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s="39"/>
      <c r="AR1293" s="239" t="s">
        <v>237</v>
      </c>
      <c r="AT1293" s="239" t="s">
        <v>232</v>
      </c>
      <c r="AU1293" s="239" t="s">
        <v>83</v>
      </c>
      <c r="AY1293" s="18" t="s">
        <v>230</v>
      </c>
      <c r="BE1293" s="240">
        <f>IF(N1293="základní",J1293,0)</f>
        <v>0</v>
      </c>
      <c r="BF1293" s="240">
        <f>IF(N1293="snížená",J1293,0)</f>
        <v>0</v>
      </c>
      <c r="BG1293" s="240">
        <f>IF(N1293="zákl. přenesená",J1293,0)</f>
        <v>0</v>
      </c>
      <c r="BH1293" s="240">
        <f>IF(N1293="sníž. přenesená",J1293,0)</f>
        <v>0</v>
      </c>
      <c r="BI1293" s="240">
        <f>IF(N1293="nulová",J1293,0)</f>
        <v>0</v>
      </c>
      <c r="BJ1293" s="18" t="s">
        <v>83</v>
      </c>
      <c r="BK1293" s="240">
        <f>ROUND(I1293*H1293,2)</f>
        <v>0</v>
      </c>
      <c r="BL1293" s="18" t="s">
        <v>237</v>
      </c>
      <c r="BM1293" s="239" t="s">
        <v>2351</v>
      </c>
    </row>
    <row r="1294" s="13" customFormat="1">
      <c r="A1294" s="13"/>
      <c r="B1294" s="241"/>
      <c r="C1294" s="242"/>
      <c r="D1294" s="243" t="s">
        <v>239</v>
      </c>
      <c r="E1294" s="244" t="s">
        <v>1</v>
      </c>
      <c r="F1294" s="245" t="s">
        <v>2352</v>
      </c>
      <c r="G1294" s="242"/>
      <c r="H1294" s="246">
        <v>400</v>
      </c>
      <c r="I1294" s="247"/>
      <c r="J1294" s="242"/>
      <c r="K1294" s="242"/>
      <c r="L1294" s="248"/>
      <c r="M1294" s="296"/>
      <c r="N1294" s="297"/>
      <c r="O1294" s="297"/>
      <c r="P1294" s="297"/>
      <c r="Q1294" s="297"/>
      <c r="R1294" s="297"/>
      <c r="S1294" s="297"/>
      <c r="T1294" s="298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52" t="s">
        <v>239</v>
      </c>
      <c r="AU1294" s="252" t="s">
        <v>83</v>
      </c>
      <c r="AV1294" s="13" t="s">
        <v>85</v>
      </c>
      <c r="AW1294" s="13" t="s">
        <v>32</v>
      </c>
      <c r="AX1294" s="13" t="s">
        <v>83</v>
      </c>
      <c r="AY1294" s="252" t="s">
        <v>230</v>
      </c>
    </row>
    <row r="1295" s="2" customFormat="1" ht="6.96" customHeight="1">
      <c r="A1295" s="39"/>
      <c r="B1295" s="67"/>
      <c r="C1295" s="68"/>
      <c r="D1295" s="68"/>
      <c r="E1295" s="68"/>
      <c r="F1295" s="68"/>
      <c r="G1295" s="68"/>
      <c r="H1295" s="68"/>
      <c r="I1295" s="68"/>
      <c r="J1295" s="68"/>
      <c r="K1295" s="68"/>
      <c r="L1295" s="45"/>
      <c r="M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</row>
  </sheetData>
  <sheetProtection sheet="1" autoFilter="0" formatColumns="0" formatRows="0" objects="1" scenarios="1" spinCount="100000" saltValue="kIRaSJs7ElMW5WcHn1YDNhEFH0w5JYwxsXv7c+lSiZcIKy0qLUYqTzjlrZf8cimhZboH0bwOIDpTos4G1etWGQ==" hashValue="YxyrFsmmKBMrU21Oo0PseP2WADuN11pRfJjESD689Vrv6vzprfNWfB1oSgJRcxmRqqDVvag/dm3UynPQoKXm7w==" algorithmName="SHA-512" password="CC35"/>
  <autoFilter ref="C148:K12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7:H13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1" customFormat="1" ht="12" customHeight="1">
      <c r="B8" s="21"/>
      <c r="D8" s="152" t="s">
        <v>131</v>
      </c>
      <c r="L8" s="21"/>
    </row>
    <row r="9" s="2" customFormat="1" ht="16.5" customHeight="1">
      <c r="A9" s="39"/>
      <c r="B9" s="45"/>
      <c r="C9" s="39"/>
      <c r="D9" s="39"/>
      <c r="E9" s="153" t="s">
        <v>135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139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2353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2354</v>
      </c>
      <c r="G14" s="39"/>
      <c r="H14" s="39"/>
      <c r="I14" s="152" t="s">
        <v>22</v>
      </c>
      <c r="J14" s="155" t="str">
        <f>'Rekapitulace stavby'!AN8</f>
        <v>30. 11. 2024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34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ROUND((SUM(BE135:BE308)),  2)</f>
        <v>0</v>
      </c>
      <c r="G35" s="39"/>
      <c r="H35" s="39"/>
      <c r="I35" s="166">
        <v>0.20999999999999999</v>
      </c>
      <c r="J35" s="165">
        <f>ROUND(((SUM(BE135:BE308))*I35),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ROUND((SUM(BF135:BF308)),  2)</f>
        <v>0</v>
      </c>
      <c r="G36" s="39"/>
      <c r="H36" s="39"/>
      <c r="I36" s="166">
        <v>0.12</v>
      </c>
      <c r="J36" s="165">
        <f>ROUND(((SUM(BF135:BF308))*I36),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ROUND((SUM(BG135:BG308)),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ROUND((SUM(BH135:BH308)),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ROUND((SUM(BI135:BI308)),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135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01.2 - Zdravotechnické instalace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č.p. 426 v Novém Městě nad Metují</v>
      </c>
      <c r="G91" s="41"/>
      <c r="H91" s="41"/>
      <c r="I91" s="33" t="s">
        <v>22</v>
      </c>
      <c r="J91" s="80" t="str">
        <f>IF(J14="","",J14)</f>
        <v>30. 11. 2024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182</v>
      </c>
      <c r="D96" s="187"/>
      <c r="E96" s="187"/>
      <c r="F96" s="187"/>
      <c r="G96" s="187"/>
      <c r="H96" s="187"/>
      <c r="I96" s="187"/>
      <c r="J96" s="188" t="s">
        <v>183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184</v>
      </c>
      <c r="D98" s="41"/>
      <c r="E98" s="41"/>
      <c r="F98" s="41"/>
      <c r="G98" s="41"/>
      <c r="H98" s="41"/>
      <c r="I98" s="41"/>
      <c r="J98" s="111">
        <f>J135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185</v>
      </c>
    </row>
    <row r="99" s="9" customFormat="1" ht="24.96" customHeight="1">
      <c r="A99" s="9"/>
      <c r="B99" s="190"/>
      <c r="C99" s="191"/>
      <c r="D99" s="192" t="s">
        <v>2355</v>
      </c>
      <c r="E99" s="193"/>
      <c r="F99" s="193"/>
      <c r="G99" s="193"/>
      <c r="H99" s="193"/>
      <c r="I99" s="193"/>
      <c r="J99" s="194">
        <f>J136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2356</v>
      </c>
      <c r="E100" s="198"/>
      <c r="F100" s="198"/>
      <c r="G100" s="198"/>
      <c r="H100" s="198"/>
      <c r="I100" s="198"/>
      <c r="J100" s="199">
        <f>J137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189</v>
      </c>
      <c r="E101" s="198"/>
      <c r="F101" s="198"/>
      <c r="G101" s="198"/>
      <c r="H101" s="198"/>
      <c r="I101" s="198"/>
      <c r="J101" s="199">
        <f>J165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190</v>
      </c>
      <c r="E102" s="198"/>
      <c r="F102" s="198"/>
      <c r="G102" s="198"/>
      <c r="H102" s="198"/>
      <c r="I102" s="198"/>
      <c r="J102" s="199">
        <f>J169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2357</v>
      </c>
      <c r="E103" s="198"/>
      <c r="F103" s="198"/>
      <c r="G103" s="198"/>
      <c r="H103" s="198"/>
      <c r="I103" s="198"/>
      <c r="J103" s="199">
        <f>J174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195</v>
      </c>
      <c r="E104" s="193"/>
      <c r="F104" s="193"/>
      <c r="G104" s="193"/>
      <c r="H104" s="193"/>
      <c r="I104" s="193"/>
      <c r="J104" s="194">
        <f>J207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6"/>
      <c r="C105" s="134"/>
      <c r="D105" s="197" t="s">
        <v>2358</v>
      </c>
      <c r="E105" s="198"/>
      <c r="F105" s="198"/>
      <c r="G105" s="198"/>
      <c r="H105" s="198"/>
      <c r="I105" s="198"/>
      <c r="J105" s="199">
        <f>J208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2359</v>
      </c>
      <c r="E106" s="198"/>
      <c r="F106" s="198"/>
      <c r="G106" s="198"/>
      <c r="H106" s="198"/>
      <c r="I106" s="198"/>
      <c r="J106" s="199">
        <f>J226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2360</v>
      </c>
      <c r="E107" s="198"/>
      <c r="F107" s="198"/>
      <c r="G107" s="198"/>
      <c r="H107" s="198"/>
      <c r="I107" s="198"/>
      <c r="J107" s="199">
        <f>J260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2361</v>
      </c>
      <c r="E108" s="198"/>
      <c r="F108" s="198"/>
      <c r="G108" s="198"/>
      <c r="H108" s="198"/>
      <c r="I108" s="198"/>
      <c r="J108" s="199">
        <f>J269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2362</v>
      </c>
      <c r="E109" s="198"/>
      <c r="F109" s="198"/>
      <c r="G109" s="198"/>
      <c r="H109" s="198"/>
      <c r="I109" s="198"/>
      <c r="J109" s="199">
        <f>J292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0"/>
      <c r="C110" s="191"/>
      <c r="D110" s="192" t="s">
        <v>214</v>
      </c>
      <c r="E110" s="193"/>
      <c r="F110" s="193"/>
      <c r="G110" s="193"/>
      <c r="H110" s="193"/>
      <c r="I110" s="193"/>
      <c r="J110" s="194">
        <f>J299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90"/>
      <c r="C111" s="191"/>
      <c r="D111" s="192" t="s">
        <v>2363</v>
      </c>
      <c r="E111" s="193"/>
      <c r="F111" s="193"/>
      <c r="G111" s="193"/>
      <c r="H111" s="193"/>
      <c r="I111" s="193"/>
      <c r="J111" s="194">
        <f>J301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6"/>
      <c r="C112" s="134"/>
      <c r="D112" s="197" t="s">
        <v>2364</v>
      </c>
      <c r="E112" s="198"/>
      <c r="F112" s="198"/>
      <c r="G112" s="198"/>
      <c r="H112" s="198"/>
      <c r="I112" s="198"/>
      <c r="J112" s="199">
        <f>J302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2365</v>
      </c>
      <c r="E113" s="198"/>
      <c r="F113" s="198"/>
      <c r="G113" s="198"/>
      <c r="H113" s="198"/>
      <c r="I113" s="198"/>
      <c r="J113" s="199">
        <f>J306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215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85" t="str">
        <f>E7</f>
        <v>Stavební úpravy objektu č.p. 426 v Novém Městě nad Metují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" customFormat="1" ht="12" customHeight="1">
      <c r="B124" s="22"/>
      <c r="C124" s="33" t="s">
        <v>131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185" t="s">
        <v>135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139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E11</f>
        <v>01.2 - Zdravotechnické instalace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F14</f>
        <v>č.p. 426 v Novém Městě nad Metují</v>
      </c>
      <c r="G129" s="41"/>
      <c r="H129" s="41"/>
      <c r="I129" s="33" t="s">
        <v>22</v>
      </c>
      <c r="J129" s="80" t="str">
        <f>IF(J14="","",J14)</f>
        <v>30. 11. 2024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E17</f>
        <v xml:space="preserve"> </v>
      </c>
      <c r="G131" s="41"/>
      <c r="H131" s="41"/>
      <c r="I131" s="33" t="s">
        <v>30</v>
      </c>
      <c r="J131" s="37" t="str">
        <f>E23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28</v>
      </c>
      <c r="D132" s="41"/>
      <c r="E132" s="41"/>
      <c r="F132" s="28" t="str">
        <f>IF(E20="","",E20)</f>
        <v>Vyplň údaj</v>
      </c>
      <c r="G132" s="41"/>
      <c r="H132" s="41"/>
      <c r="I132" s="33" t="s">
        <v>33</v>
      </c>
      <c r="J132" s="37" t="str">
        <f>E26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1"/>
      <c r="B134" s="202"/>
      <c r="C134" s="203" t="s">
        <v>216</v>
      </c>
      <c r="D134" s="204" t="s">
        <v>61</v>
      </c>
      <c r="E134" s="204" t="s">
        <v>57</v>
      </c>
      <c r="F134" s="204" t="s">
        <v>58</v>
      </c>
      <c r="G134" s="204" t="s">
        <v>217</v>
      </c>
      <c r="H134" s="204" t="s">
        <v>218</v>
      </c>
      <c r="I134" s="204" t="s">
        <v>219</v>
      </c>
      <c r="J134" s="204" t="s">
        <v>183</v>
      </c>
      <c r="K134" s="205" t="s">
        <v>220</v>
      </c>
      <c r="L134" s="206"/>
      <c r="M134" s="101" t="s">
        <v>1</v>
      </c>
      <c r="N134" s="102" t="s">
        <v>40</v>
      </c>
      <c r="O134" s="102" t="s">
        <v>221</v>
      </c>
      <c r="P134" s="102" t="s">
        <v>222</v>
      </c>
      <c r="Q134" s="102" t="s">
        <v>223</v>
      </c>
      <c r="R134" s="102" t="s">
        <v>224</v>
      </c>
      <c r="S134" s="102" t="s">
        <v>225</v>
      </c>
      <c r="T134" s="103" t="s">
        <v>226</v>
      </c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</row>
    <row r="135" s="2" customFormat="1" ht="22.8" customHeight="1">
      <c r="A135" s="39"/>
      <c r="B135" s="40"/>
      <c r="C135" s="108" t="s">
        <v>227</v>
      </c>
      <c r="D135" s="41"/>
      <c r="E135" s="41"/>
      <c r="F135" s="41"/>
      <c r="G135" s="41"/>
      <c r="H135" s="41"/>
      <c r="I135" s="41"/>
      <c r="J135" s="207">
        <f>BK135</f>
        <v>0</v>
      </c>
      <c r="K135" s="41"/>
      <c r="L135" s="45"/>
      <c r="M135" s="104"/>
      <c r="N135" s="208"/>
      <c r="O135" s="105"/>
      <c r="P135" s="209">
        <f>P136+P207+P299+P301</f>
        <v>0</v>
      </c>
      <c r="Q135" s="105"/>
      <c r="R135" s="209">
        <f>R136+R207+R299+R301</f>
        <v>9.8861504999999994</v>
      </c>
      <c r="S135" s="105"/>
      <c r="T135" s="210">
        <f>T136+T207+T299+T301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185</v>
      </c>
      <c r="BK135" s="211">
        <f>BK136+BK207+BK299+BK301</f>
        <v>0</v>
      </c>
    </row>
    <row r="136" s="12" customFormat="1" ht="25.92" customHeight="1">
      <c r="A136" s="12"/>
      <c r="B136" s="212"/>
      <c r="C136" s="213"/>
      <c r="D136" s="214" t="s">
        <v>75</v>
      </c>
      <c r="E136" s="215" t="s">
        <v>228</v>
      </c>
      <c r="F136" s="215" t="s">
        <v>228</v>
      </c>
      <c r="G136" s="213"/>
      <c r="H136" s="213"/>
      <c r="I136" s="216"/>
      <c r="J136" s="217">
        <f>BK136</f>
        <v>0</v>
      </c>
      <c r="K136" s="213"/>
      <c r="L136" s="218"/>
      <c r="M136" s="219"/>
      <c r="N136" s="220"/>
      <c r="O136" s="220"/>
      <c r="P136" s="221">
        <f>P137+P165+P169+P174</f>
        <v>0</v>
      </c>
      <c r="Q136" s="220"/>
      <c r="R136" s="221">
        <f>R137+R165+R169+R174</f>
        <v>5.2970604999999997</v>
      </c>
      <c r="S136" s="220"/>
      <c r="T136" s="222">
        <f>T137+T165+T169+T174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83</v>
      </c>
      <c r="AT136" s="224" t="s">
        <v>75</v>
      </c>
      <c r="AU136" s="224" t="s">
        <v>76</v>
      </c>
      <c r="AY136" s="223" t="s">
        <v>230</v>
      </c>
      <c r="BK136" s="225">
        <f>BK137+BK165+BK169+BK174</f>
        <v>0</v>
      </c>
    </row>
    <row r="137" s="12" customFormat="1" ht="22.8" customHeight="1">
      <c r="A137" s="12"/>
      <c r="B137" s="212"/>
      <c r="C137" s="213"/>
      <c r="D137" s="214" t="s">
        <v>75</v>
      </c>
      <c r="E137" s="226" t="s">
        <v>83</v>
      </c>
      <c r="F137" s="226" t="s">
        <v>2366</v>
      </c>
      <c r="G137" s="213"/>
      <c r="H137" s="213"/>
      <c r="I137" s="216"/>
      <c r="J137" s="227">
        <f>BK137</f>
        <v>0</v>
      </c>
      <c r="K137" s="213"/>
      <c r="L137" s="218"/>
      <c r="M137" s="219"/>
      <c r="N137" s="220"/>
      <c r="O137" s="220"/>
      <c r="P137" s="221">
        <f>SUM(P138:P164)</f>
        <v>0</v>
      </c>
      <c r="Q137" s="220"/>
      <c r="R137" s="221">
        <f>SUM(R138:R164)</f>
        <v>0.4788</v>
      </c>
      <c r="S137" s="220"/>
      <c r="T137" s="222">
        <f>SUM(T138:T164)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3" t="s">
        <v>83</v>
      </c>
      <c r="AT137" s="224" t="s">
        <v>75</v>
      </c>
      <c r="AU137" s="224" t="s">
        <v>83</v>
      </c>
      <c r="AY137" s="223" t="s">
        <v>230</v>
      </c>
      <c r="BK137" s="225">
        <f>SUM(BK138:BK164)</f>
        <v>0</v>
      </c>
    </row>
    <row r="138" s="2" customFormat="1" ht="44.25" customHeight="1">
      <c r="A138" s="39"/>
      <c r="B138" s="40"/>
      <c r="C138" s="228" t="s">
        <v>83</v>
      </c>
      <c r="D138" s="228" t="s">
        <v>232</v>
      </c>
      <c r="E138" s="229" t="s">
        <v>2367</v>
      </c>
      <c r="F138" s="230" t="s">
        <v>2368</v>
      </c>
      <c r="G138" s="231" t="s">
        <v>235</v>
      </c>
      <c r="H138" s="232">
        <v>303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237</v>
      </c>
      <c r="AT138" s="239" t="s">
        <v>232</v>
      </c>
      <c r="AU138" s="239" t="s">
        <v>85</v>
      </c>
      <c r="AY138" s="18" t="s">
        <v>230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237</v>
      </c>
      <c r="BM138" s="239" t="s">
        <v>2369</v>
      </c>
    </row>
    <row r="139" s="13" customFormat="1">
      <c r="A139" s="13"/>
      <c r="B139" s="241"/>
      <c r="C139" s="242"/>
      <c r="D139" s="243" t="s">
        <v>239</v>
      </c>
      <c r="E139" s="244" t="s">
        <v>1</v>
      </c>
      <c r="F139" s="245" t="s">
        <v>2370</v>
      </c>
      <c r="G139" s="242"/>
      <c r="H139" s="246">
        <v>228</v>
      </c>
      <c r="I139" s="247"/>
      <c r="J139" s="242"/>
      <c r="K139" s="242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239</v>
      </c>
      <c r="AU139" s="252" t="s">
        <v>85</v>
      </c>
      <c r="AV139" s="13" t="s">
        <v>85</v>
      </c>
      <c r="AW139" s="13" t="s">
        <v>32</v>
      </c>
      <c r="AX139" s="13" t="s">
        <v>76</v>
      </c>
      <c r="AY139" s="252" t="s">
        <v>230</v>
      </c>
    </row>
    <row r="140" s="13" customFormat="1">
      <c r="A140" s="13"/>
      <c r="B140" s="241"/>
      <c r="C140" s="242"/>
      <c r="D140" s="243" t="s">
        <v>239</v>
      </c>
      <c r="E140" s="244" t="s">
        <v>1</v>
      </c>
      <c r="F140" s="245" t="s">
        <v>2371</v>
      </c>
      <c r="G140" s="242"/>
      <c r="H140" s="246">
        <v>75</v>
      </c>
      <c r="I140" s="247"/>
      <c r="J140" s="242"/>
      <c r="K140" s="242"/>
      <c r="L140" s="248"/>
      <c r="M140" s="249"/>
      <c r="N140" s="250"/>
      <c r="O140" s="250"/>
      <c r="P140" s="250"/>
      <c r="Q140" s="250"/>
      <c r="R140" s="250"/>
      <c r="S140" s="250"/>
      <c r="T140" s="25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2" t="s">
        <v>239</v>
      </c>
      <c r="AU140" s="252" t="s">
        <v>85</v>
      </c>
      <c r="AV140" s="13" t="s">
        <v>85</v>
      </c>
      <c r="AW140" s="13" t="s">
        <v>32</v>
      </c>
      <c r="AX140" s="13" t="s">
        <v>76</v>
      </c>
      <c r="AY140" s="252" t="s">
        <v>230</v>
      </c>
    </row>
    <row r="141" s="14" customFormat="1">
      <c r="A141" s="14"/>
      <c r="B141" s="253"/>
      <c r="C141" s="254"/>
      <c r="D141" s="243" t="s">
        <v>239</v>
      </c>
      <c r="E141" s="255" t="s">
        <v>1</v>
      </c>
      <c r="F141" s="256" t="s">
        <v>242</v>
      </c>
      <c r="G141" s="254"/>
      <c r="H141" s="257">
        <v>303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3" t="s">
        <v>239</v>
      </c>
      <c r="AU141" s="263" t="s">
        <v>85</v>
      </c>
      <c r="AV141" s="14" t="s">
        <v>237</v>
      </c>
      <c r="AW141" s="14" t="s">
        <v>32</v>
      </c>
      <c r="AX141" s="14" t="s">
        <v>83</v>
      </c>
      <c r="AY141" s="263" t="s">
        <v>230</v>
      </c>
    </row>
    <row r="142" s="2" customFormat="1" ht="37.8" customHeight="1">
      <c r="A142" s="39"/>
      <c r="B142" s="40"/>
      <c r="C142" s="228" t="s">
        <v>85</v>
      </c>
      <c r="D142" s="228" t="s">
        <v>232</v>
      </c>
      <c r="E142" s="229" t="s">
        <v>2372</v>
      </c>
      <c r="F142" s="230" t="s">
        <v>2373</v>
      </c>
      <c r="G142" s="231" t="s">
        <v>235</v>
      </c>
      <c r="H142" s="232">
        <v>7.5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237</v>
      </c>
      <c r="AT142" s="239" t="s">
        <v>232</v>
      </c>
      <c r="AU142" s="239" t="s">
        <v>85</v>
      </c>
      <c r="AY142" s="18" t="s">
        <v>230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237</v>
      </c>
      <c r="BM142" s="239" t="s">
        <v>2374</v>
      </c>
    </row>
    <row r="143" s="15" customFormat="1">
      <c r="A143" s="15"/>
      <c r="B143" s="264"/>
      <c r="C143" s="265"/>
      <c r="D143" s="243" t="s">
        <v>239</v>
      </c>
      <c r="E143" s="266" t="s">
        <v>1</v>
      </c>
      <c r="F143" s="267" t="s">
        <v>2375</v>
      </c>
      <c r="G143" s="265"/>
      <c r="H143" s="266" t="s">
        <v>1</v>
      </c>
      <c r="I143" s="268"/>
      <c r="J143" s="265"/>
      <c r="K143" s="265"/>
      <c r="L143" s="269"/>
      <c r="M143" s="270"/>
      <c r="N143" s="271"/>
      <c r="O143" s="271"/>
      <c r="P143" s="271"/>
      <c r="Q143" s="271"/>
      <c r="R143" s="271"/>
      <c r="S143" s="271"/>
      <c r="T143" s="272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3" t="s">
        <v>239</v>
      </c>
      <c r="AU143" s="273" t="s">
        <v>85</v>
      </c>
      <c r="AV143" s="15" t="s">
        <v>83</v>
      </c>
      <c r="AW143" s="15" t="s">
        <v>32</v>
      </c>
      <c r="AX143" s="15" t="s">
        <v>76</v>
      </c>
      <c r="AY143" s="273" t="s">
        <v>230</v>
      </c>
    </row>
    <row r="144" s="13" customFormat="1">
      <c r="A144" s="13"/>
      <c r="B144" s="241"/>
      <c r="C144" s="242"/>
      <c r="D144" s="243" t="s">
        <v>239</v>
      </c>
      <c r="E144" s="244" t="s">
        <v>1</v>
      </c>
      <c r="F144" s="245" t="s">
        <v>2376</v>
      </c>
      <c r="G144" s="242"/>
      <c r="H144" s="246">
        <v>7.5</v>
      </c>
      <c r="I144" s="247"/>
      <c r="J144" s="242"/>
      <c r="K144" s="242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239</v>
      </c>
      <c r="AU144" s="252" t="s">
        <v>85</v>
      </c>
      <c r="AV144" s="13" t="s">
        <v>85</v>
      </c>
      <c r="AW144" s="13" t="s">
        <v>32</v>
      </c>
      <c r="AX144" s="13" t="s">
        <v>83</v>
      </c>
      <c r="AY144" s="252" t="s">
        <v>230</v>
      </c>
    </row>
    <row r="145" s="2" customFormat="1" ht="21.75" customHeight="1">
      <c r="A145" s="39"/>
      <c r="B145" s="40"/>
      <c r="C145" s="228" t="s">
        <v>249</v>
      </c>
      <c r="D145" s="228" t="s">
        <v>232</v>
      </c>
      <c r="E145" s="229" t="s">
        <v>2377</v>
      </c>
      <c r="F145" s="230" t="s">
        <v>2378</v>
      </c>
      <c r="G145" s="231" t="s">
        <v>305</v>
      </c>
      <c r="H145" s="232">
        <v>570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0.00084000000000000003</v>
      </c>
      <c r="R145" s="237">
        <f>Q145*H145</f>
        <v>0.4788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237</v>
      </c>
      <c r="AT145" s="239" t="s">
        <v>232</v>
      </c>
      <c r="AU145" s="239" t="s">
        <v>85</v>
      </c>
      <c r="AY145" s="18" t="s">
        <v>230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237</v>
      </c>
      <c r="BM145" s="239" t="s">
        <v>2379</v>
      </c>
    </row>
    <row r="146" s="13" customFormat="1">
      <c r="A146" s="13"/>
      <c r="B146" s="241"/>
      <c r="C146" s="242"/>
      <c r="D146" s="243" t="s">
        <v>239</v>
      </c>
      <c r="E146" s="244" t="s">
        <v>1</v>
      </c>
      <c r="F146" s="245" t="s">
        <v>2380</v>
      </c>
      <c r="G146" s="242"/>
      <c r="H146" s="246">
        <v>570</v>
      </c>
      <c r="I146" s="247"/>
      <c r="J146" s="242"/>
      <c r="K146" s="242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239</v>
      </c>
      <c r="AU146" s="252" t="s">
        <v>85</v>
      </c>
      <c r="AV146" s="13" t="s">
        <v>85</v>
      </c>
      <c r="AW146" s="13" t="s">
        <v>32</v>
      </c>
      <c r="AX146" s="13" t="s">
        <v>83</v>
      </c>
      <c r="AY146" s="252" t="s">
        <v>230</v>
      </c>
    </row>
    <row r="147" s="2" customFormat="1" ht="24.15" customHeight="1">
      <c r="A147" s="39"/>
      <c r="B147" s="40"/>
      <c r="C147" s="228" t="s">
        <v>237</v>
      </c>
      <c r="D147" s="228" t="s">
        <v>232</v>
      </c>
      <c r="E147" s="229" t="s">
        <v>2381</v>
      </c>
      <c r="F147" s="230" t="s">
        <v>2382</v>
      </c>
      <c r="G147" s="231" t="s">
        <v>305</v>
      </c>
      <c r="H147" s="232">
        <v>570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237</v>
      </c>
      <c r="AT147" s="239" t="s">
        <v>232</v>
      </c>
      <c r="AU147" s="239" t="s">
        <v>85</v>
      </c>
      <c r="AY147" s="18" t="s">
        <v>230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237</v>
      </c>
      <c r="BM147" s="239" t="s">
        <v>2383</v>
      </c>
    </row>
    <row r="148" s="13" customFormat="1">
      <c r="A148" s="13"/>
      <c r="B148" s="241"/>
      <c r="C148" s="242"/>
      <c r="D148" s="243" t="s">
        <v>239</v>
      </c>
      <c r="E148" s="244" t="s">
        <v>1</v>
      </c>
      <c r="F148" s="245" t="s">
        <v>2380</v>
      </c>
      <c r="G148" s="242"/>
      <c r="H148" s="246">
        <v>570</v>
      </c>
      <c r="I148" s="247"/>
      <c r="J148" s="242"/>
      <c r="K148" s="242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239</v>
      </c>
      <c r="AU148" s="252" t="s">
        <v>85</v>
      </c>
      <c r="AV148" s="13" t="s">
        <v>85</v>
      </c>
      <c r="AW148" s="13" t="s">
        <v>32</v>
      </c>
      <c r="AX148" s="13" t="s">
        <v>83</v>
      </c>
      <c r="AY148" s="252" t="s">
        <v>230</v>
      </c>
    </row>
    <row r="149" s="2" customFormat="1" ht="62.7" customHeight="1">
      <c r="A149" s="39"/>
      <c r="B149" s="40"/>
      <c r="C149" s="228" t="s">
        <v>257</v>
      </c>
      <c r="D149" s="228" t="s">
        <v>232</v>
      </c>
      <c r="E149" s="229" t="s">
        <v>2384</v>
      </c>
      <c r="F149" s="230" t="s">
        <v>2385</v>
      </c>
      <c r="G149" s="231" t="s">
        <v>235</v>
      </c>
      <c r="H149" s="232">
        <v>53.100000000000001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237</v>
      </c>
      <c r="AT149" s="239" t="s">
        <v>232</v>
      </c>
      <c r="AU149" s="239" t="s">
        <v>85</v>
      </c>
      <c r="AY149" s="18" t="s">
        <v>230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237</v>
      </c>
      <c r="BM149" s="239" t="s">
        <v>2386</v>
      </c>
    </row>
    <row r="150" s="13" customFormat="1">
      <c r="A150" s="13"/>
      <c r="B150" s="241"/>
      <c r="C150" s="242"/>
      <c r="D150" s="243" t="s">
        <v>239</v>
      </c>
      <c r="E150" s="244" t="s">
        <v>1</v>
      </c>
      <c r="F150" s="245" t="s">
        <v>2387</v>
      </c>
      <c r="G150" s="242"/>
      <c r="H150" s="246">
        <v>53.100000000000001</v>
      </c>
      <c r="I150" s="247"/>
      <c r="J150" s="242"/>
      <c r="K150" s="242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239</v>
      </c>
      <c r="AU150" s="252" t="s">
        <v>85</v>
      </c>
      <c r="AV150" s="13" t="s">
        <v>85</v>
      </c>
      <c r="AW150" s="13" t="s">
        <v>32</v>
      </c>
      <c r="AX150" s="13" t="s">
        <v>83</v>
      </c>
      <c r="AY150" s="252" t="s">
        <v>230</v>
      </c>
    </row>
    <row r="151" s="2" customFormat="1" ht="62.7" customHeight="1">
      <c r="A151" s="39"/>
      <c r="B151" s="40"/>
      <c r="C151" s="228" t="s">
        <v>262</v>
      </c>
      <c r="D151" s="228" t="s">
        <v>232</v>
      </c>
      <c r="E151" s="229" t="s">
        <v>258</v>
      </c>
      <c r="F151" s="230" t="s">
        <v>2388</v>
      </c>
      <c r="G151" s="231" t="s">
        <v>235</v>
      </c>
      <c r="H151" s="232">
        <v>249.90000000000001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237</v>
      </c>
      <c r="AT151" s="239" t="s">
        <v>232</v>
      </c>
      <c r="AU151" s="239" t="s">
        <v>85</v>
      </c>
      <c r="AY151" s="18" t="s">
        <v>230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237</v>
      </c>
      <c r="BM151" s="239" t="s">
        <v>2389</v>
      </c>
    </row>
    <row r="152" s="15" customFormat="1">
      <c r="A152" s="15"/>
      <c r="B152" s="264"/>
      <c r="C152" s="265"/>
      <c r="D152" s="243" t="s">
        <v>239</v>
      </c>
      <c r="E152" s="266" t="s">
        <v>1</v>
      </c>
      <c r="F152" s="267" t="s">
        <v>2390</v>
      </c>
      <c r="G152" s="265"/>
      <c r="H152" s="266" t="s">
        <v>1</v>
      </c>
      <c r="I152" s="268"/>
      <c r="J152" s="265"/>
      <c r="K152" s="265"/>
      <c r="L152" s="269"/>
      <c r="M152" s="270"/>
      <c r="N152" s="271"/>
      <c r="O152" s="271"/>
      <c r="P152" s="271"/>
      <c r="Q152" s="271"/>
      <c r="R152" s="271"/>
      <c r="S152" s="271"/>
      <c r="T152" s="27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239</v>
      </c>
      <c r="AU152" s="273" t="s">
        <v>85</v>
      </c>
      <c r="AV152" s="15" t="s">
        <v>83</v>
      </c>
      <c r="AW152" s="15" t="s">
        <v>32</v>
      </c>
      <c r="AX152" s="15" t="s">
        <v>76</v>
      </c>
      <c r="AY152" s="273" t="s">
        <v>230</v>
      </c>
    </row>
    <row r="153" s="13" customFormat="1">
      <c r="A153" s="13"/>
      <c r="B153" s="241"/>
      <c r="C153" s="242"/>
      <c r="D153" s="243" t="s">
        <v>239</v>
      </c>
      <c r="E153" s="244" t="s">
        <v>1</v>
      </c>
      <c r="F153" s="245" t="s">
        <v>2391</v>
      </c>
      <c r="G153" s="242"/>
      <c r="H153" s="246">
        <v>303</v>
      </c>
      <c r="I153" s="247"/>
      <c r="J153" s="242"/>
      <c r="K153" s="242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239</v>
      </c>
      <c r="AU153" s="252" t="s">
        <v>85</v>
      </c>
      <c r="AV153" s="13" t="s">
        <v>85</v>
      </c>
      <c r="AW153" s="13" t="s">
        <v>32</v>
      </c>
      <c r="AX153" s="13" t="s">
        <v>76</v>
      </c>
      <c r="AY153" s="252" t="s">
        <v>230</v>
      </c>
    </row>
    <row r="154" s="13" customFormat="1">
      <c r="A154" s="13"/>
      <c r="B154" s="241"/>
      <c r="C154" s="242"/>
      <c r="D154" s="243" t="s">
        <v>239</v>
      </c>
      <c r="E154" s="244" t="s">
        <v>1</v>
      </c>
      <c r="F154" s="245" t="s">
        <v>2392</v>
      </c>
      <c r="G154" s="242"/>
      <c r="H154" s="246">
        <v>-53.100000000000001</v>
      </c>
      <c r="I154" s="247"/>
      <c r="J154" s="242"/>
      <c r="K154" s="242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239</v>
      </c>
      <c r="AU154" s="252" t="s">
        <v>85</v>
      </c>
      <c r="AV154" s="13" t="s">
        <v>85</v>
      </c>
      <c r="AW154" s="13" t="s">
        <v>32</v>
      </c>
      <c r="AX154" s="13" t="s">
        <v>76</v>
      </c>
      <c r="AY154" s="252" t="s">
        <v>230</v>
      </c>
    </row>
    <row r="155" s="14" customFormat="1">
      <c r="A155" s="14"/>
      <c r="B155" s="253"/>
      <c r="C155" s="254"/>
      <c r="D155" s="243" t="s">
        <v>239</v>
      </c>
      <c r="E155" s="255" t="s">
        <v>1</v>
      </c>
      <c r="F155" s="256" t="s">
        <v>242</v>
      </c>
      <c r="G155" s="254"/>
      <c r="H155" s="257">
        <v>249.90000000000001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239</v>
      </c>
      <c r="AU155" s="263" t="s">
        <v>85</v>
      </c>
      <c r="AV155" s="14" t="s">
        <v>237</v>
      </c>
      <c r="AW155" s="14" t="s">
        <v>32</v>
      </c>
      <c r="AX155" s="14" t="s">
        <v>83</v>
      </c>
      <c r="AY155" s="263" t="s">
        <v>230</v>
      </c>
    </row>
    <row r="156" s="2" customFormat="1" ht="44.25" customHeight="1">
      <c r="A156" s="39"/>
      <c r="B156" s="40"/>
      <c r="C156" s="228" t="s">
        <v>268</v>
      </c>
      <c r="D156" s="228" t="s">
        <v>232</v>
      </c>
      <c r="E156" s="229" t="s">
        <v>2393</v>
      </c>
      <c r="F156" s="230" t="s">
        <v>2394</v>
      </c>
      <c r="G156" s="231" t="s">
        <v>235</v>
      </c>
      <c r="H156" s="232">
        <v>53.100000000000001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237</v>
      </c>
      <c r="AT156" s="239" t="s">
        <v>232</v>
      </c>
      <c r="AU156" s="239" t="s">
        <v>85</v>
      </c>
      <c r="AY156" s="18" t="s">
        <v>230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237</v>
      </c>
      <c r="BM156" s="239" t="s">
        <v>2395</v>
      </c>
    </row>
    <row r="157" s="13" customFormat="1">
      <c r="A157" s="13"/>
      <c r="B157" s="241"/>
      <c r="C157" s="242"/>
      <c r="D157" s="243" t="s">
        <v>239</v>
      </c>
      <c r="E157" s="244" t="s">
        <v>1</v>
      </c>
      <c r="F157" s="245" t="s">
        <v>2396</v>
      </c>
      <c r="G157" s="242"/>
      <c r="H157" s="246">
        <v>53.100000000000001</v>
      </c>
      <c r="I157" s="247"/>
      <c r="J157" s="242"/>
      <c r="K157" s="242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239</v>
      </c>
      <c r="AU157" s="252" t="s">
        <v>85</v>
      </c>
      <c r="AV157" s="13" t="s">
        <v>85</v>
      </c>
      <c r="AW157" s="13" t="s">
        <v>32</v>
      </c>
      <c r="AX157" s="13" t="s">
        <v>83</v>
      </c>
      <c r="AY157" s="252" t="s">
        <v>230</v>
      </c>
    </row>
    <row r="158" s="2" customFormat="1" ht="44.25" customHeight="1">
      <c r="A158" s="39"/>
      <c r="B158" s="40"/>
      <c r="C158" s="228" t="s">
        <v>272</v>
      </c>
      <c r="D158" s="228" t="s">
        <v>232</v>
      </c>
      <c r="E158" s="229" t="s">
        <v>263</v>
      </c>
      <c r="F158" s="230" t="s">
        <v>2397</v>
      </c>
      <c r="G158" s="231" t="s">
        <v>265</v>
      </c>
      <c r="H158" s="232">
        <v>95.579999999999998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237</v>
      </c>
      <c r="AT158" s="239" t="s">
        <v>232</v>
      </c>
      <c r="AU158" s="239" t="s">
        <v>85</v>
      </c>
      <c r="AY158" s="18" t="s">
        <v>230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237</v>
      </c>
      <c r="BM158" s="239" t="s">
        <v>2398</v>
      </c>
    </row>
    <row r="159" s="13" customFormat="1">
      <c r="A159" s="13"/>
      <c r="B159" s="241"/>
      <c r="C159" s="242"/>
      <c r="D159" s="243" t="s">
        <v>239</v>
      </c>
      <c r="E159" s="244" t="s">
        <v>1</v>
      </c>
      <c r="F159" s="245" t="s">
        <v>2399</v>
      </c>
      <c r="G159" s="242"/>
      <c r="H159" s="246">
        <v>95.579999999999998</v>
      </c>
      <c r="I159" s="247"/>
      <c r="J159" s="242"/>
      <c r="K159" s="242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239</v>
      </c>
      <c r="AU159" s="252" t="s">
        <v>85</v>
      </c>
      <c r="AV159" s="13" t="s">
        <v>85</v>
      </c>
      <c r="AW159" s="13" t="s">
        <v>32</v>
      </c>
      <c r="AX159" s="13" t="s">
        <v>83</v>
      </c>
      <c r="AY159" s="252" t="s">
        <v>230</v>
      </c>
    </row>
    <row r="160" s="2" customFormat="1" ht="44.25" customHeight="1">
      <c r="A160" s="39"/>
      <c r="B160" s="40"/>
      <c r="C160" s="228" t="s">
        <v>280</v>
      </c>
      <c r="D160" s="228" t="s">
        <v>232</v>
      </c>
      <c r="E160" s="229" t="s">
        <v>2400</v>
      </c>
      <c r="F160" s="230" t="s">
        <v>2401</v>
      </c>
      <c r="G160" s="231" t="s">
        <v>235</v>
      </c>
      <c r="H160" s="232">
        <v>249.90000000000001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237</v>
      </c>
      <c r="AT160" s="239" t="s">
        <v>232</v>
      </c>
      <c r="AU160" s="239" t="s">
        <v>85</v>
      </c>
      <c r="AY160" s="18" t="s">
        <v>230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237</v>
      </c>
      <c r="BM160" s="239" t="s">
        <v>2402</v>
      </c>
    </row>
    <row r="161" s="15" customFormat="1">
      <c r="A161" s="15"/>
      <c r="B161" s="264"/>
      <c r="C161" s="265"/>
      <c r="D161" s="243" t="s">
        <v>239</v>
      </c>
      <c r="E161" s="266" t="s">
        <v>1</v>
      </c>
      <c r="F161" s="267" t="s">
        <v>2403</v>
      </c>
      <c r="G161" s="265"/>
      <c r="H161" s="266" t="s">
        <v>1</v>
      </c>
      <c r="I161" s="268"/>
      <c r="J161" s="265"/>
      <c r="K161" s="265"/>
      <c r="L161" s="269"/>
      <c r="M161" s="270"/>
      <c r="N161" s="271"/>
      <c r="O161" s="271"/>
      <c r="P161" s="271"/>
      <c r="Q161" s="271"/>
      <c r="R161" s="271"/>
      <c r="S161" s="271"/>
      <c r="T161" s="27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3" t="s">
        <v>239</v>
      </c>
      <c r="AU161" s="273" t="s">
        <v>85</v>
      </c>
      <c r="AV161" s="15" t="s">
        <v>83</v>
      </c>
      <c r="AW161" s="15" t="s">
        <v>32</v>
      </c>
      <c r="AX161" s="15" t="s">
        <v>76</v>
      </c>
      <c r="AY161" s="273" t="s">
        <v>230</v>
      </c>
    </row>
    <row r="162" s="13" customFormat="1">
      <c r="A162" s="13"/>
      <c r="B162" s="241"/>
      <c r="C162" s="242"/>
      <c r="D162" s="243" t="s">
        <v>239</v>
      </c>
      <c r="E162" s="244" t="s">
        <v>1</v>
      </c>
      <c r="F162" s="245" t="s">
        <v>2404</v>
      </c>
      <c r="G162" s="242"/>
      <c r="H162" s="246">
        <v>303</v>
      </c>
      <c r="I162" s="247"/>
      <c r="J162" s="242"/>
      <c r="K162" s="242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239</v>
      </c>
      <c r="AU162" s="252" t="s">
        <v>85</v>
      </c>
      <c r="AV162" s="13" t="s">
        <v>85</v>
      </c>
      <c r="AW162" s="13" t="s">
        <v>32</v>
      </c>
      <c r="AX162" s="13" t="s">
        <v>76</v>
      </c>
      <c r="AY162" s="252" t="s">
        <v>230</v>
      </c>
    </row>
    <row r="163" s="13" customFormat="1">
      <c r="A163" s="13"/>
      <c r="B163" s="241"/>
      <c r="C163" s="242"/>
      <c r="D163" s="243" t="s">
        <v>239</v>
      </c>
      <c r="E163" s="244" t="s">
        <v>1</v>
      </c>
      <c r="F163" s="245" t="s">
        <v>2405</v>
      </c>
      <c r="G163" s="242"/>
      <c r="H163" s="246">
        <v>-53.100000000000001</v>
      </c>
      <c r="I163" s="247"/>
      <c r="J163" s="242"/>
      <c r="K163" s="242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239</v>
      </c>
      <c r="AU163" s="252" t="s">
        <v>85</v>
      </c>
      <c r="AV163" s="13" t="s">
        <v>85</v>
      </c>
      <c r="AW163" s="13" t="s">
        <v>32</v>
      </c>
      <c r="AX163" s="13" t="s">
        <v>76</v>
      </c>
      <c r="AY163" s="252" t="s">
        <v>230</v>
      </c>
    </row>
    <row r="164" s="14" customFormat="1">
      <c r="A164" s="14"/>
      <c r="B164" s="253"/>
      <c r="C164" s="254"/>
      <c r="D164" s="243" t="s">
        <v>239</v>
      </c>
      <c r="E164" s="255" t="s">
        <v>1</v>
      </c>
      <c r="F164" s="256" t="s">
        <v>242</v>
      </c>
      <c r="G164" s="254"/>
      <c r="H164" s="257">
        <v>249.90000000000001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239</v>
      </c>
      <c r="AU164" s="263" t="s">
        <v>85</v>
      </c>
      <c r="AV164" s="14" t="s">
        <v>237</v>
      </c>
      <c r="AW164" s="14" t="s">
        <v>32</v>
      </c>
      <c r="AX164" s="14" t="s">
        <v>83</v>
      </c>
      <c r="AY164" s="263" t="s">
        <v>230</v>
      </c>
    </row>
    <row r="165" s="12" customFormat="1" ht="22.8" customHeight="1">
      <c r="A165" s="12"/>
      <c r="B165" s="212"/>
      <c r="C165" s="213"/>
      <c r="D165" s="214" t="s">
        <v>75</v>
      </c>
      <c r="E165" s="226" t="s">
        <v>249</v>
      </c>
      <c r="F165" s="226" t="s">
        <v>343</v>
      </c>
      <c r="G165" s="213"/>
      <c r="H165" s="213"/>
      <c r="I165" s="216"/>
      <c r="J165" s="227">
        <f>BK165</f>
        <v>0</v>
      </c>
      <c r="K165" s="213"/>
      <c r="L165" s="218"/>
      <c r="M165" s="219"/>
      <c r="N165" s="220"/>
      <c r="O165" s="220"/>
      <c r="P165" s="221">
        <f>SUM(P166:P168)</f>
        <v>0</v>
      </c>
      <c r="Q165" s="220"/>
      <c r="R165" s="221">
        <f>SUM(R166:R168)</f>
        <v>3.61896</v>
      </c>
      <c r="S165" s="220"/>
      <c r="T165" s="222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3" t="s">
        <v>83</v>
      </c>
      <c r="AT165" s="224" t="s">
        <v>75</v>
      </c>
      <c r="AU165" s="224" t="s">
        <v>83</v>
      </c>
      <c r="AY165" s="223" t="s">
        <v>230</v>
      </c>
      <c r="BK165" s="225">
        <f>SUM(BK166:BK168)</f>
        <v>0</v>
      </c>
    </row>
    <row r="166" s="2" customFormat="1" ht="16.5" customHeight="1">
      <c r="A166" s="39"/>
      <c r="B166" s="40"/>
      <c r="C166" s="228" t="s">
        <v>286</v>
      </c>
      <c r="D166" s="228" t="s">
        <v>232</v>
      </c>
      <c r="E166" s="229" t="s">
        <v>2406</v>
      </c>
      <c r="F166" s="230" t="s">
        <v>2407</v>
      </c>
      <c r="G166" s="231" t="s">
        <v>340</v>
      </c>
      <c r="H166" s="232">
        <v>1</v>
      </c>
      <c r="I166" s="233"/>
      <c r="J166" s="234">
        <f>ROUND(I166*H166,2)</f>
        <v>0</v>
      </c>
      <c r="K166" s="230" t="s">
        <v>2408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237</v>
      </c>
      <c r="AT166" s="239" t="s">
        <v>232</v>
      </c>
      <c r="AU166" s="239" t="s">
        <v>85</v>
      </c>
      <c r="AY166" s="18" t="s">
        <v>230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237</v>
      </c>
      <c r="BM166" s="239" t="s">
        <v>2409</v>
      </c>
    </row>
    <row r="167" s="2" customFormat="1" ht="24.15" customHeight="1">
      <c r="A167" s="39"/>
      <c r="B167" s="40"/>
      <c r="C167" s="228" t="s">
        <v>293</v>
      </c>
      <c r="D167" s="228" t="s">
        <v>232</v>
      </c>
      <c r="E167" s="229" t="s">
        <v>2410</v>
      </c>
      <c r="F167" s="230" t="s">
        <v>2411</v>
      </c>
      <c r="G167" s="231" t="s">
        <v>340</v>
      </c>
      <c r="H167" s="232">
        <v>1</v>
      </c>
      <c r="I167" s="233"/>
      <c r="J167" s="234">
        <f>ROUND(I167*H167,2)</f>
        <v>0</v>
      </c>
      <c r="K167" s="230" t="s">
        <v>2408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237</v>
      </c>
      <c r="AT167" s="239" t="s">
        <v>232</v>
      </c>
      <c r="AU167" s="239" t="s">
        <v>85</v>
      </c>
      <c r="AY167" s="18" t="s">
        <v>230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237</v>
      </c>
      <c r="BM167" s="239" t="s">
        <v>2412</v>
      </c>
    </row>
    <row r="168" s="2" customFormat="1" ht="37.8" customHeight="1">
      <c r="A168" s="39"/>
      <c r="B168" s="40"/>
      <c r="C168" s="228" t="s">
        <v>8</v>
      </c>
      <c r="D168" s="228" t="s">
        <v>232</v>
      </c>
      <c r="E168" s="229" t="s">
        <v>2413</v>
      </c>
      <c r="F168" s="230" t="s">
        <v>2414</v>
      </c>
      <c r="G168" s="231" t="s">
        <v>370</v>
      </c>
      <c r="H168" s="232">
        <v>1</v>
      </c>
      <c r="I168" s="233"/>
      <c r="J168" s="234">
        <f>ROUND(I168*H168,2)</f>
        <v>0</v>
      </c>
      <c r="K168" s="230" t="s">
        <v>236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3.61896</v>
      </c>
      <c r="R168" s="237">
        <f>Q168*H168</f>
        <v>3.61896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237</v>
      </c>
      <c r="AT168" s="239" t="s">
        <v>232</v>
      </c>
      <c r="AU168" s="239" t="s">
        <v>85</v>
      </c>
      <c r="AY168" s="18" t="s">
        <v>230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237</v>
      </c>
      <c r="BM168" s="239" t="s">
        <v>2415</v>
      </c>
    </row>
    <row r="169" s="12" customFormat="1" ht="22.8" customHeight="1">
      <c r="A169" s="12"/>
      <c r="B169" s="212"/>
      <c r="C169" s="213"/>
      <c r="D169" s="214" t="s">
        <v>75</v>
      </c>
      <c r="E169" s="226" t="s">
        <v>237</v>
      </c>
      <c r="F169" s="226" t="s">
        <v>544</v>
      </c>
      <c r="G169" s="213"/>
      <c r="H169" s="213"/>
      <c r="I169" s="216"/>
      <c r="J169" s="227">
        <f>BK169</f>
        <v>0</v>
      </c>
      <c r="K169" s="213"/>
      <c r="L169" s="218"/>
      <c r="M169" s="219"/>
      <c r="N169" s="220"/>
      <c r="O169" s="220"/>
      <c r="P169" s="221">
        <f>SUM(P170:P173)</f>
        <v>0</v>
      </c>
      <c r="Q169" s="220"/>
      <c r="R169" s="221">
        <f>SUM(R170:R173)</f>
        <v>0.11957700000000002</v>
      </c>
      <c r="S169" s="220"/>
      <c r="T169" s="222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3" t="s">
        <v>83</v>
      </c>
      <c r="AT169" s="224" t="s">
        <v>75</v>
      </c>
      <c r="AU169" s="224" t="s">
        <v>83</v>
      </c>
      <c r="AY169" s="223" t="s">
        <v>230</v>
      </c>
      <c r="BK169" s="225">
        <f>SUM(BK170:BK173)</f>
        <v>0</v>
      </c>
    </row>
    <row r="170" s="2" customFormat="1" ht="24.15" customHeight="1">
      <c r="A170" s="39"/>
      <c r="B170" s="40"/>
      <c r="C170" s="228" t="s">
        <v>302</v>
      </c>
      <c r="D170" s="228" t="s">
        <v>232</v>
      </c>
      <c r="E170" s="229" t="s">
        <v>2416</v>
      </c>
      <c r="F170" s="230" t="s">
        <v>2417</v>
      </c>
      <c r="G170" s="231" t="s">
        <v>235</v>
      </c>
      <c r="H170" s="232">
        <v>53.100000000000001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237</v>
      </c>
      <c r="AT170" s="239" t="s">
        <v>232</v>
      </c>
      <c r="AU170" s="239" t="s">
        <v>85</v>
      </c>
      <c r="AY170" s="18" t="s">
        <v>230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237</v>
      </c>
      <c r="BM170" s="239" t="s">
        <v>2418</v>
      </c>
    </row>
    <row r="171" s="13" customFormat="1">
      <c r="A171" s="13"/>
      <c r="B171" s="241"/>
      <c r="C171" s="242"/>
      <c r="D171" s="243" t="s">
        <v>239</v>
      </c>
      <c r="E171" s="244" t="s">
        <v>1</v>
      </c>
      <c r="F171" s="245" t="s">
        <v>2419</v>
      </c>
      <c r="G171" s="242"/>
      <c r="H171" s="246">
        <v>53.100000000000001</v>
      </c>
      <c r="I171" s="247"/>
      <c r="J171" s="242"/>
      <c r="K171" s="242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239</v>
      </c>
      <c r="AU171" s="252" t="s">
        <v>85</v>
      </c>
      <c r="AV171" s="13" t="s">
        <v>85</v>
      </c>
      <c r="AW171" s="13" t="s">
        <v>32</v>
      </c>
      <c r="AX171" s="13" t="s">
        <v>83</v>
      </c>
      <c r="AY171" s="252" t="s">
        <v>230</v>
      </c>
    </row>
    <row r="172" s="2" customFormat="1" ht="24.15" customHeight="1">
      <c r="A172" s="39"/>
      <c r="B172" s="40"/>
      <c r="C172" s="228" t="s">
        <v>308</v>
      </c>
      <c r="D172" s="228" t="s">
        <v>232</v>
      </c>
      <c r="E172" s="229" t="s">
        <v>2420</v>
      </c>
      <c r="F172" s="230" t="s">
        <v>2421</v>
      </c>
      <c r="G172" s="231" t="s">
        <v>265</v>
      </c>
      <c r="H172" s="232">
        <v>0.10000000000000001</v>
      </c>
      <c r="I172" s="233"/>
      <c r="J172" s="234">
        <f>ROUND(I172*H172,2)</f>
        <v>0</v>
      </c>
      <c r="K172" s="230" t="s">
        <v>236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1.06277</v>
      </c>
      <c r="R172" s="237">
        <f>Q172*H172</f>
        <v>0.10627700000000001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237</v>
      </c>
      <c r="AT172" s="239" t="s">
        <v>232</v>
      </c>
      <c r="AU172" s="239" t="s">
        <v>85</v>
      </c>
      <c r="AY172" s="18" t="s">
        <v>230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237</v>
      </c>
      <c r="BM172" s="239" t="s">
        <v>2422</v>
      </c>
    </row>
    <row r="173" s="2" customFormat="1" ht="21.75" customHeight="1">
      <c r="A173" s="39"/>
      <c r="B173" s="40"/>
      <c r="C173" s="228" t="s">
        <v>312</v>
      </c>
      <c r="D173" s="228" t="s">
        <v>232</v>
      </c>
      <c r="E173" s="229" t="s">
        <v>2423</v>
      </c>
      <c r="F173" s="230" t="s">
        <v>2424</v>
      </c>
      <c r="G173" s="231" t="s">
        <v>340</v>
      </c>
      <c r="H173" s="232">
        <v>190</v>
      </c>
      <c r="I173" s="233"/>
      <c r="J173" s="234">
        <f>ROUND(I173*H173,2)</f>
        <v>0</v>
      </c>
      <c r="K173" s="230" t="s">
        <v>2425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6.9999999999999994E-05</v>
      </c>
      <c r="R173" s="237">
        <f>Q173*H173</f>
        <v>0.013299999999999999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237</v>
      </c>
      <c r="AT173" s="239" t="s">
        <v>232</v>
      </c>
      <c r="AU173" s="239" t="s">
        <v>85</v>
      </c>
      <c r="AY173" s="18" t="s">
        <v>230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237</v>
      </c>
      <c r="BM173" s="239" t="s">
        <v>2426</v>
      </c>
    </row>
    <row r="174" s="12" customFormat="1" ht="22.8" customHeight="1">
      <c r="A174" s="12"/>
      <c r="B174" s="212"/>
      <c r="C174" s="213"/>
      <c r="D174" s="214" t="s">
        <v>75</v>
      </c>
      <c r="E174" s="226" t="s">
        <v>272</v>
      </c>
      <c r="F174" s="226" t="s">
        <v>2427</v>
      </c>
      <c r="G174" s="213"/>
      <c r="H174" s="213"/>
      <c r="I174" s="216"/>
      <c r="J174" s="227">
        <f>BK174</f>
        <v>0</v>
      </c>
      <c r="K174" s="213"/>
      <c r="L174" s="218"/>
      <c r="M174" s="219"/>
      <c r="N174" s="220"/>
      <c r="O174" s="220"/>
      <c r="P174" s="221">
        <f>SUM(P175:P206)</f>
        <v>0</v>
      </c>
      <c r="Q174" s="220"/>
      <c r="R174" s="221">
        <f>SUM(R175:R206)</f>
        <v>1.0797235000000003</v>
      </c>
      <c r="S174" s="220"/>
      <c r="T174" s="222">
        <f>SUM(T175:T206)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3" t="s">
        <v>83</v>
      </c>
      <c r="AT174" s="224" t="s">
        <v>75</v>
      </c>
      <c r="AU174" s="224" t="s">
        <v>83</v>
      </c>
      <c r="AY174" s="223" t="s">
        <v>230</v>
      </c>
      <c r="BK174" s="225">
        <f>SUM(BK175:BK206)</f>
        <v>0</v>
      </c>
    </row>
    <row r="175" s="2" customFormat="1" ht="37.8" customHeight="1">
      <c r="A175" s="39"/>
      <c r="B175" s="40"/>
      <c r="C175" s="228" t="s">
        <v>318</v>
      </c>
      <c r="D175" s="228" t="s">
        <v>232</v>
      </c>
      <c r="E175" s="229" t="s">
        <v>2428</v>
      </c>
      <c r="F175" s="230" t="s">
        <v>2429</v>
      </c>
      <c r="G175" s="231" t="s">
        <v>340</v>
      </c>
      <c r="H175" s="232">
        <v>30</v>
      </c>
      <c r="I175" s="233"/>
      <c r="J175" s="234">
        <f>ROUND(I175*H175,2)</f>
        <v>0</v>
      </c>
      <c r="K175" s="230" t="s">
        <v>236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237</v>
      </c>
      <c r="AT175" s="239" t="s">
        <v>232</v>
      </c>
      <c r="AU175" s="239" t="s">
        <v>85</v>
      </c>
      <c r="AY175" s="18" t="s">
        <v>230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237</v>
      </c>
      <c r="BM175" s="239" t="s">
        <v>2430</v>
      </c>
    </row>
    <row r="176" s="2" customFormat="1" ht="24.15" customHeight="1">
      <c r="A176" s="39"/>
      <c r="B176" s="40"/>
      <c r="C176" s="285" t="s">
        <v>323</v>
      </c>
      <c r="D176" s="285" t="s">
        <v>714</v>
      </c>
      <c r="E176" s="286" t="s">
        <v>2431</v>
      </c>
      <c r="F176" s="287" t="s">
        <v>2432</v>
      </c>
      <c r="G176" s="288" t="s">
        <v>340</v>
      </c>
      <c r="H176" s="289">
        <v>30.449999999999999</v>
      </c>
      <c r="I176" s="290"/>
      <c r="J176" s="291">
        <f>ROUND(I176*H176,2)</f>
        <v>0</v>
      </c>
      <c r="K176" s="287" t="s">
        <v>236</v>
      </c>
      <c r="L176" s="292"/>
      <c r="M176" s="293" t="s">
        <v>1</v>
      </c>
      <c r="N176" s="294" t="s">
        <v>41</v>
      </c>
      <c r="O176" s="92"/>
      <c r="P176" s="237">
        <f>O176*H176</f>
        <v>0</v>
      </c>
      <c r="Q176" s="237">
        <v>0.00042999999999999999</v>
      </c>
      <c r="R176" s="237">
        <f>Q176*H176</f>
        <v>0.013093499999999999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272</v>
      </c>
      <c r="AT176" s="239" t="s">
        <v>714</v>
      </c>
      <c r="AU176" s="239" t="s">
        <v>85</v>
      </c>
      <c r="AY176" s="18" t="s">
        <v>230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237</v>
      </c>
      <c r="BM176" s="239" t="s">
        <v>2433</v>
      </c>
    </row>
    <row r="177" s="13" customFormat="1">
      <c r="A177" s="13"/>
      <c r="B177" s="241"/>
      <c r="C177" s="242"/>
      <c r="D177" s="243" t="s">
        <v>239</v>
      </c>
      <c r="E177" s="244" t="s">
        <v>1</v>
      </c>
      <c r="F177" s="245" t="s">
        <v>2434</v>
      </c>
      <c r="G177" s="242"/>
      <c r="H177" s="246">
        <v>30.449999999999999</v>
      </c>
      <c r="I177" s="247"/>
      <c r="J177" s="242"/>
      <c r="K177" s="242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239</v>
      </c>
      <c r="AU177" s="252" t="s">
        <v>85</v>
      </c>
      <c r="AV177" s="13" t="s">
        <v>85</v>
      </c>
      <c r="AW177" s="13" t="s">
        <v>32</v>
      </c>
      <c r="AX177" s="13" t="s">
        <v>83</v>
      </c>
      <c r="AY177" s="252" t="s">
        <v>230</v>
      </c>
    </row>
    <row r="178" s="2" customFormat="1" ht="24.15" customHeight="1">
      <c r="A178" s="39"/>
      <c r="B178" s="40"/>
      <c r="C178" s="228" t="s">
        <v>328</v>
      </c>
      <c r="D178" s="228" t="s">
        <v>232</v>
      </c>
      <c r="E178" s="229" t="s">
        <v>2435</v>
      </c>
      <c r="F178" s="230" t="s">
        <v>2436</v>
      </c>
      <c r="G178" s="231" t="s">
        <v>340</v>
      </c>
      <c r="H178" s="232">
        <v>30</v>
      </c>
      <c r="I178" s="233"/>
      <c r="J178" s="234">
        <f>ROUND(I178*H178,2)</f>
        <v>0</v>
      </c>
      <c r="K178" s="230" t="s">
        <v>236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1.0000000000000001E-05</v>
      </c>
      <c r="R178" s="237">
        <f>Q178*H178</f>
        <v>0.00030000000000000003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237</v>
      </c>
      <c r="AT178" s="239" t="s">
        <v>232</v>
      </c>
      <c r="AU178" s="239" t="s">
        <v>85</v>
      </c>
      <c r="AY178" s="18" t="s">
        <v>230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237</v>
      </c>
      <c r="BM178" s="239" t="s">
        <v>2437</v>
      </c>
    </row>
    <row r="179" s="2" customFormat="1" ht="24.15" customHeight="1">
      <c r="A179" s="39"/>
      <c r="B179" s="40"/>
      <c r="C179" s="285" t="s">
        <v>333</v>
      </c>
      <c r="D179" s="285" t="s">
        <v>714</v>
      </c>
      <c r="E179" s="286" t="s">
        <v>2438</v>
      </c>
      <c r="F179" s="287" t="s">
        <v>2439</v>
      </c>
      <c r="G179" s="288" t="s">
        <v>340</v>
      </c>
      <c r="H179" s="289">
        <v>30.449999999999999</v>
      </c>
      <c r="I179" s="290"/>
      <c r="J179" s="291">
        <f>ROUND(I179*H179,2)</f>
        <v>0</v>
      </c>
      <c r="K179" s="287" t="s">
        <v>236</v>
      </c>
      <c r="L179" s="292"/>
      <c r="M179" s="293" t="s">
        <v>1</v>
      </c>
      <c r="N179" s="294" t="s">
        <v>41</v>
      </c>
      <c r="O179" s="92"/>
      <c r="P179" s="237">
        <f>O179*H179</f>
        <v>0</v>
      </c>
      <c r="Q179" s="237">
        <v>0.0014</v>
      </c>
      <c r="R179" s="237">
        <f>Q179*H179</f>
        <v>0.042630000000000001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272</v>
      </c>
      <c r="AT179" s="239" t="s">
        <v>714</v>
      </c>
      <c r="AU179" s="239" t="s">
        <v>85</v>
      </c>
      <c r="AY179" s="18" t="s">
        <v>230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237</v>
      </c>
      <c r="BM179" s="239" t="s">
        <v>2440</v>
      </c>
    </row>
    <row r="180" s="13" customFormat="1">
      <c r="A180" s="13"/>
      <c r="B180" s="241"/>
      <c r="C180" s="242"/>
      <c r="D180" s="243" t="s">
        <v>239</v>
      </c>
      <c r="E180" s="244" t="s">
        <v>1</v>
      </c>
      <c r="F180" s="245" t="s">
        <v>2434</v>
      </c>
      <c r="G180" s="242"/>
      <c r="H180" s="246">
        <v>30.449999999999999</v>
      </c>
      <c r="I180" s="247"/>
      <c r="J180" s="242"/>
      <c r="K180" s="242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239</v>
      </c>
      <c r="AU180" s="252" t="s">
        <v>85</v>
      </c>
      <c r="AV180" s="13" t="s">
        <v>85</v>
      </c>
      <c r="AW180" s="13" t="s">
        <v>32</v>
      </c>
      <c r="AX180" s="13" t="s">
        <v>83</v>
      </c>
      <c r="AY180" s="252" t="s">
        <v>230</v>
      </c>
    </row>
    <row r="181" s="2" customFormat="1" ht="24.15" customHeight="1">
      <c r="A181" s="39"/>
      <c r="B181" s="40"/>
      <c r="C181" s="228" t="s">
        <v>337</v>
      </c>
      <c r="D181" s="228" t="s">
        <v>232</v>
      </c>
      <c r="E181" s="229" t="s">
        <v>2441</v>
      </c>
      <c r="F181" s="230" t="s">
        <v>2442</v>
      </c>
      <c r="G181" s="231" t="s">
        <v>340</v>
      </c>
      <c r="H181" s="232">
        <v>30</v>
      </c>
      <c r="I181" s="233"/>
      <c r="J181" s="234">
        <f>ROUND(I181*H181,2)</f>
        <v>0</v>
      </c>
      <c r="K181" s="230" t="s">
        <v>236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1.0000000000000001E-05</v>
      </c>
      <c r="R181" s="237">
        <f>Q181*H181</f>
        <v>0.00030000000000000003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237</v>
      </c>
      <c r="AT181" s="239" t="s">
        <v>232</v>
      </c>
      <c r="AU181" s="239" t="s">
        <v>85</v>
      </c>
      <c r="AY181" s="18" t="s">
        <v>230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237</v>
      </c>
      <c r="BM181" s="239" t="s">
        <v>2443</v>
      </c>
    </row>
    <row r="182" s="2" customFormat="1" ht="24.15" customHeight="1">
      <c r="A182" s="39"/>
      <c r="B182" s="40"/>
      <c r="C182" s="285" t="s">
        <v>7</v>
      </c>
      <c r="D182" s="285" t="s">
        <v>714</v>
      </c>
      <c r="E182" s="286" t="s">
        <v>2444</v>
      </c>
      <c r="F182" s="287" t="s">
        <v>2445</v>
      </c>
      <c r="G182" s="288" t="s">
        <v>340</v>
      </c>
      <c r="H182" s="289">
        <v>30.449999999999999</v>
      </c>
      <c r="I182" s="290"/>
      <c r="J182" s="291">
        <f>ROUND(I182*H182,2)</f>
        <v>0</v>
      </c>
      <c r="K182" s="287" t="s">
        <v>236</v>
      </c>
      <c r="L182" s="292"/>
      <c r="M182" s="293" t="s">
        <v>1</v>
      </c>
      <c r="N182" s="294" t="s">
        <v>41</v>
      </c>
      <c r="O182" s="92"/>
      <c r="P182" s="237">
        <f>O182*H182</f>
        <v>0</v>
      </c>
      <c r="Q182" s="237">
        <v>0.0018</v>
      </c>
      <c r="R182" s="237">
        <f>Q182*H182</f>
        <v>0.054809999999999998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272</v>
      </c>
      <c r="AT182" s="239" t="s">
        <v>714</v>
      </c>
      <c r="AU182" s="239" t="s">
        <v>85</v>
      </c>
      <c r="AY182" s="18" t="s">
        <v>230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237</v>
      </c>
      <c r="BM182" s="239" t="s">
        <v>2446</v>
      </c>
    </row>
    <row r="183" s="13" customFormat="1">
      <c r="A183" s="13"/>
      <c r="B183" s="241"/>
      <c r="C183" s="242"/>
      <c r="D183" s="243" t="s">
        <v>239</v>
      </c>
      <c r="E183" s="244" t="s">
        <v>1</v>
      </c>
      <c r="F183" s="245" t="s">
        <v>2434</v>
      </c>
      <c r="G183" s="242"/>
      <c r="H183" s="246">
        <v>30.449999999999999</v>
      </c>
      <c r="I183" s="247"/>
      <c r="J183" s="242"/>
      <c r="K183" s="242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239</v>
      </c>
      <c r="AU183" s="252" t="s">
        <v>85</v>
      </c>
      <c r="AV183" s="13" t="s">
        <v>85</v>
      </c>
      <c r="AW183" s="13" t="s">
        <v>32</v>
      </c>
      <c r="AX183" s="13" t="s">
        <v>83</v>
      </c>
      <c r="AY183" s="252" t="s">
        <v>230</v>
      </c>
    </row>
    <row r="184" s="2" customFormat="1" ht="24.15" customHeight="1">
      <c r="A184" s="39"/>
      <c r="B184" s="40"/>
      <c r="C184" s="228" t="s">
        <v>350</v>
      </c>
      <c r="D184" s="228" t="s">
        <v>232</v>
      </c>
      <c r="E184" s="229" t="s">
        <v>2447</v>
      </c>
      <c r="F184" s="230" t="s">
        <v>2448</v>
      </c>
      <c r="G184" s="231" t="s">
        <v>340</v>
      </c>
      <c r="H184" s="232">
        <v>100</v>
      </c>
      <c r="I184" s="233"/>
      <c r="J184" s="234">
        <f>ROUND(I184*H184,2)</f>
        <v>0</v>
      </c>
      <c r="K184" s="230" t="s">
        <v>236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1.0000000000000001E-05</v>
      </c>
      <c r="R184" s="237">
        <f>Q184*H184</f>
        <v>0.001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237</v>
      </c>
      <c r="AT184" s="239" t="s">
        <v>232</v>
      </c>
      <c r="AU184" s="239" t="s">
        <v>85</v>
      </c>
      <c r="AY184" s="18" t="s">
        <v>230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237</v>
      </c>
      <c r="BM184" s="239" t="s">
        <v>2449</v>
      </c>
    </row>
    <row r="185" s="2" customFormat="1" ht="24.15" customHeight="1">
      <c r="A185" s="39"/>
      <c r="B185" s="40"/>
      <c r="C185" s="285" t="s">
        <v>357</v>
      </c>
      <c r="D185" s="285" t="s">
        <v>714</v>
      </c>
      <c r="E185" s="286" t="s">
        <v>2450</v>
      </c>
      <c r="F185" s="287" t="s">
        <v>2451</v>
      </c>
      <c r="G185" s="288" t="s">
        <v>340</v>
      </c>
      <c r="H185" s="289">
        <v>101.5</v>
      </c>
      <c r="I185" s="290"/>
      <c r="J185" s="291">
        <f>ROUND(I185*H185,2)</f>
        <v>0</v>
      </c>
      <c r="K185" s="287" t="s">
        <v>236</v>
      </c>
      <c r="L185" s="292"/>
      <c r="M185" s="293" t="s">
        <v>1</v>
      </c>
      <c r="N185" s="294" t="s">
        <v>41</v>
      </c>
      <c r="O185" s="92"/>
      <c r="P185" s="237">
        <f>O185*H185</f>
        <v>0</v>
      </c>
      <c r="Q185" s="237">
        <v>0.0035999999999999999</v>
      </c>
      <c r="R185" s="237">
        <f>Q185*H185</f>
        <v>0.3654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272</v>
      </c>
      <c r="AT185" s="239" t="s">
        <v>714</v>
      </c>
      <c r="AU185" s="239" t="s">
        <v>85</v>
      </c>
      <c r="AY185" s="18" t="s">
        <v>230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237</v>
      </c>
      <c r="BM185" s="239" t="s">
        <v>2452</v>
      </c>
    </row>
    <row r="186" s="13" customFormat="1">
      <c r="A186" s="13"/>
      <c r="B186" s="241"/>
      <c r="C186" s="242"/>
      <c r="D186" s="243" t="s">
        <v>239</v>
      </c>
      <c r="E186" s="244" t="s">
        <v>1</v>
      </c>
      <c r="F186" s="245" t="s">
        <v>2453</v>
      </c>
      <c r="G186" s="242"/>
      <c r="H186" s="246">
        <v>101.5</v>
      </c>
      <c r="I186" s="247"/>
      <c r="J186" s="242"/>
      <c r="K186" s="242"/>
      <c r="L186" s="248"/>
      <c r="M186" s="249"/>
      <c r="N186" s="250"/>
      <c r="O186" s="250"/>
      <c r="P186" s="250"/>
      <c r="Q186" s="250"/>
      <c r="R186" s="250"/>
      <c r="S186" s="250"/>
      <c r="T186" s="25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2" t="s">
        <v>239</v>
      </c>
      <c r="AU186" s="252" t="s">
        <v>85</v>
      </c>
      <c r="AV186" s="13" t="s">
        <v>85</v>
      </c>
      <c r="AW186" s="13" t="s">
        <v>32</v>
      </c>
      <c r="AX186" s="13" t="s">
        <v>83</v>
      </c>
      <c r="AY186" s="252" t="s">
        <v>230</v>
      </c>
    </row>
    <row r="187" s="2" customFormat="1" ht="44.25" customHeight="1">
      <c r="A187" s="39"/>
      <c r="B187" s="40"/>
      <c r="C187" s="228" t="s">
        <v>362</v>
      </c>
      <c r="D187" s="228" t="s">
        <v>232</v>
      </c>
      <c r="E187" s="229" t="s">
        <v>2454</v>
      </c>
      <c r="F187" s="230" t="s">
        <v>2455</v>
      </c>
      <c r="G187" s="231" t="s">
        <v>370</v>
      </c>
      <c r="H187" s="232">
        <v>1</v>
      </c>
      <c r="I187" s="233"/>
      <c r="J187" s="234">
        <f>ROUND(I187*H187,2)</f>
        <v>0</v>
      </c>
      <c r="K187" s="230" t="s">
        <v>236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237</v>
      </c>
      <c r="AT187" s="239" t="s">
        <v>232</v>
      </c>
      <c r="AU187" s="239" t="s">
        <v>85</v>
      </c>
      <c r="AY187" s="18" t="s">
        <v>230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237</v>
      </c>
      <c r="BM187" s="239" t="s">
        <v>2456</v>
      </c>
    </row>
    <row r="188" s="2" customFormat="1" ht="24.15" customHeight="1">
      <c r="A188" s="39"/>
      <c r="B188" s="40"/>
      <c r="C188" s="285" t="s">
        <v>367</v>
      </c>
      <c r="D188" s="285" t="s">
        <v>714</v>
      </c>
      <c r="E188" s="286" t="s">
        <v>2457</v>
      </c>
      <c r="F188" s="287" t="s">
        <v>2458</v>
      </c>
      <c r="G188" s="288" t="s">
        <v>370</v>
      </c>
      <c r="H188" s="289">
        <v>1</v>
      </c>
      <c r="I188" s="290"/>
      <c r="J188" s="291">
        <f>ROUND(I188*H188,2)</f>
        <v>0</v>
      </c>
      <c r="K188" s="287" t="s">
        <v>236</v>
      </c>
      <c r="L188" s="292"/>
      <c r="M188" s="293" t="s">
        <v>1</v>
      </c>
      <c r="N188" s="294" t="s">
        <v>41</v>
      </c>
      <c r="O188" s="92"/>
      <c r="P188" s="237">
        <f>O188*H188</f>
        <v>0</v>
      </c>
      <c r="Q188" s="237">
        <v>0.001</v>
      </c>
      <c r="R188" s="237">
        <f>Q188*H188</f>
        <v>0.001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272</v>
      </c>
      <c r="AT188" s="239" t="s">
        <v>714</v>
      </c>
      <c r="AU188" s="239" t="s">
        <v>85</v>
      </c>
      <c r="AY188" s="18" t="s">
        <v>230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237</v>
      </c>
      <c r="BM188" s="239" t="s">
        <v>2459</v>
      </c>
    </row>
    <row r="189" s="2" customFormat="1" ht="24.15" customHeight="1">
      <c r="A189" s="39"/>
      <c r="B189" s="40"/>
      <c r="C189" s="228" t="s">
        <v>377</v>
      </c>
      <c r="D189" s="228" t="s">
        <v>232</v>
      </c>
      <c r="E189" s="229" t="s">
        <v>2460</v>
      </c>
      <c r="F189" s="230" t="s">
        <v>2461</v>
      </c>
      <c r="G189" s="231" t="s">
        <v>370</v>
      </c>
      <c r="H189" s="232">
        <v>1</v>
      </c>
      <c r="I189" s="233"/>
      <c r="J189" s="234">
        <f>ROUND(I189*H189,2)</f>
        <v>0</v>
      </c>
      <c r="K189" s="230" t="s">
        <v>236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0.00038000000000000002</v>
      </c>
      <c r="R189" s="237">
        <f>Q189*H189</f>
        <v>0.00038000000000000002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237</v>
      </c>
      <c r="AT189" s="239" t="s">
        <v>232</v>
      </c>
      <c r="AU189" s="239" t="s">
        <v>85</v>
      </c>
      <c r="AY189" s="18" t="s">
        <v>230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237</v>
      </c>
      <c r="BM189" s="239" t="s">
        <v>2462</v>
      </c>
    </row>
    <row r="190" s="2" customFormat="1" ht="33" customHeight="1">
      <c r="A190" s="39"/>
      <c r="B190" s="40"/>
      <c r="C190" s="228" t="s">
        <v>382</v>
      </c>
      <c r="D190" s="228" t="s">
        <v>232</v>
      </c>
      <c r="E190" s="229" t="s">
        <v>2463</v>
      </c>
      <c r="F190" s="230" t="s">
        <v>2464</v>
      </c>
      <c r="G190" s="231" t="s">
        <v>370</v>
      </c>
      <c r="H190" s="232">
        <v>1</v>
      </c>
      <c r="I190" s="233"/>
      <c r="J190" s="234">
        <f>ROUND(I190*H190,2)</f>
        <v>0</v>
      </c>
      <c r="K190" s="230" t="s">
        <v>236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237</v>
      </c>
      <c r="AT190" s="239" t="s">
        <v>232</v>
      </c>
      <c r="AU190" s="239" t="s">
        <v>85</v>
      </c>
      <c r="AY190" s="18" t="s">
        <v>230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237</v>
      </c>
      <c r="BM190" s="239" t="s">
        <v>2465</v>
      </c>
    </row>
    <row r="191" s="2" customFormat="1" ht="24.15" customHeight="1">
      <c r="A191" s="39"/>
      <c r="B191" s="40"/>
      <c r="C191" s="285" t="s">
        <v>388</v>
      </c>
      <c r="D191" s="285" t="s">
        <v>714</v>
      </c>
      <c r="E191" s="286" t="s">
        <v>2466</v>
      </c>
      <c r="F191" s="287" t="s">
        <v>2467</v>
      </c>
      <c r="G191" s="288" t="s">
        <v>370</v>
      </c>
      <c r="H191" s="289">
        <v>1</v>
      </c>
      <c r="I191" s="290"/>
      <c r="J191" s="291">
        <f>ROUND(I191*H191,2)</f>
        <v>0</v>
      </c>
      <c r="K191" s="287" t="s">
        <v>236</v>
      </c>
      <c r="L191" s="292"/>
      <c r="M191" s="293" t="s">
        <v>1</v>
      </c>
      <c r="N191" s="294" t="s">
        <v>41</v>
      </c>
      <c r="O191" s="92"/>
      <c r="P191" s="237">
        <f>O191*H191</f>
        <v>0</v>
      </c>
      <c r="Q191" s="237">
        <v>0.0028500000000000001</v>
      </c>
      <c r="R191" s="237">
        <f>Q191*H191</f>
        <v>0.0028500000000000001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272</v>
      </c>
      <c r="AT191" s="239" t="s">
        <v>714</v>
      </c>
      <c r="AU191" s="239" t="s">
        <v>85</v>
      </c>
      <c r="AY191" s="18" t="s">
        <v>230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237</v>
      </c>
      <c r="BM191" s="239" t="s">
        <v>2468</v>
      </c>
    </row>
    <row r="192" s="2" customFormat="1" ht="16.5" customHeight="1">
      <c r="A192" s="39"/>
      <c r="B192" s="40"/>
      <c r="C192" s="285" t="s">
        <v>392</v>
      </c>
      <c r="D192" s="285" t="s">
        <v>714</v>
      </c>
      <c r="E192" s="286" t="s">
        <v>2469</v>
      </c>
      <c r="F192" s="287" t="s">
        <v>2470</v>
      </c>
      <c r="G192" s="288" t="s">
        <v>370</v>
      </c>
      <c r="H192" s="289">
        <v>1</v>
      </c>
      <c r="I192" s="290"/>
      <c r="J192" s="291">
        <f>ROUND(I192*H192,2)</f>
        <v>0</v>
      </c>
      <c r="K192" s="287" t="s">
        <v>1</v>
      </c>
      <c r="L192" s="292"/>
      <c r="M192" s="293" t="s">
        <v>1</v>
      </c>
      <c r="N192" s="294" t="s">
        <v>41</v>
      </c>
      <c r="O192" s="92"/>
      <c r="P192" s="237">
        <f>O192*H192</f>
        <v>0</v>
      </c>
      <c r="Q192" s="237">
        <v>0.0094999999999999998</v>
      </c>
      <c r="R192" s="237">
        <f>Q192*H192</f>
        <v>0.0094999999999999998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272</v>
      </c>
      <c r="AT192" s="239" t="s">
        <v>714</v>
      </c>
      <c r="AU192" s="239" t="s">
        <v>85</v>
      </c>
      <c r="AY192" s="18" t="s">
        <v>230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237</v>
      </c>
      <c r="BM192" s="239" t="s">
        <v>2471</v>
      </c>
    </row>
    <row r="193" s="2" customFormat="1" ht="21.75" customHeight="1">
      <c r="A193" s="39"/>
      <c r="B193" s="40"/>
      <c r="C193" s="285" t="s">
        <v>401</v>
      </c>
      <c r="D193" s="285" t="s">
        <v>714</v>
      </c>
      <c r="E193" s="286" t="s">
        <v>2472</v>
      </c>
      <c r="F193" s="287" t="s">
        <v>2473</v>
      </c>
      <c r="G193" s="288" t="s">
        <v>370</v>
      </c>
      <c r="H193" s="289">
        <v>1</v>
      </c>
      <c r="I193" s="290"/>
      <c r="J193" s="291">
        <f>ROUND(I193*H193,2)</f>
        <v>0</v>
      </c>
      <c r="K193" s="287" t="s">
        <v>1</v>
      </c>
      <c r="L193" s="292"/>
      <c r="M193" s="293" t="s">
        <v>1</v>
      </c>
      <c r="N193" s="294" t="s">
        <v>41</v>
      </c>
      <c r="O193" s="92"/>
      <c r="P193" s="237">
        <f>O193*H193</f>
        <v>0</v>
      </c>
      <c r="Q193" s="237">
        <v>0.00064999999999999997</v>
      </c>
      <c r="R193" s="237">
        <f>Q193*H193</f>
        <v>0.00064999999999999997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272</v>
      </c>
      <c r="AT193" s="239" t="s">
        <v>714</v>
      </c>
      <c r="AU193" s="239" t="s">
        <v>85</v>
      </c>
      <c r="AY193" s="18" t="s">
        <v>230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237</v>
      </c>
      <c r="BM193" s="239" t="s">
        <v>2474</v>
      </c>
    </row>
    <row r="194" s="2" customFormat="1" ht="24.15" customHeight="1">
      <c r="A194" s="39"/>
      <c r="B194" s="40"/>
      <c r="C194" s="285" t="s">
        <v>409</v>
      </c>
      <c r="D194" s="285" t="s">
        <v>714</v>
      </c>
      <c r="E194" s="286" t="s">
        <v>2475</v>
      </c>
      <c r="F194" s="287" t="s">
        <v>2476</v>
      </c>
      <c r="G194" s="288" t="s">
        <v>370</v>
      </c>
      <c r="H194" s="289">
        <v>1</v>
      </c>
      <c r="I194" s="290"/>
      <c r="J194" s="291">
        <f>ROUND(I194*H194,2)</f>
        <v>0</v>
      </c>
      <c r="K194" s="287" t="s">
        <v>1</v>
      </c>
      <c r="L194" s="292"/>
      <c r="M194" s="293" t="s">
        <v>1</v>
      </c>
      <c r="N194" s="294" t="s">
        <v>41</v>
      </c>
      <c r="O194" s="92"/>
      <c r="P194" s="237">
        <f>O194*H194</f>
        <v>0</v>
      </c>
      <c r="Q194" s="237">
        <v>0.0050499999999999998</v>
      </c>
      <c r="R194" s="237">
        <f>Q194*H194</f>
        <v>0.0050499999999999998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272</v>
      </c>
      <c r="AT194" s="239" t="s">
        <v>714</v>
      </c>
      <c r="AU194" s="239" t="s">
        <v>85</v>
      </c>
      <c r="AY194" s="18" t="s">
        <v>230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237</v>
      </c>
      <c r="BM194" s="239" t="s">
        <v>2477</v>
      </c>
    </row>
    <row r="195" s="2" customFormat="1" ht="44.25" customHeight="1">
      <c r="A195" s="39"/>
      <c r="B195" s="40"/>
      <c r="C195" s="228" t="s">
        <v>414</v>
      </c>
      <c r="D195" s="228" t="s">
        <v>232</v>
      </c>
      <c r="E195" s="229" t="s">
        <v>2478</v>
      </c>
      <c r="F195" s="230" t="s">
        <v>2479</v>
      </c>
      <c r="G195" s="231" t="s">
        <v>370</v>
      </c>
      <c r="H195" s="232">
        <v>4</v>
      </c>
      <c r="I195" s="233"/>
      <c r="J195" s="234">
        <f>ROUND(I195*H195,2)</f>
        <v>0</v>
      </c>
      <c r="K195" s="230" t="s">
        <v>236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0.064049999999999996</v>
      </c>
      <c r="R195" s="237">
        <f>Q195*H195</f>
        <v>0.25619999999999998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237</v>
      </c>
      <c r="AT195" s="239" t="s">
        <v>232</v>
      </c>
      <c r="AU195" s="239" t="s">
        <v>85</v>
      </c>
      <c r="AY195" s="18" t="s">
        <v>230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237</v>
      </c>
      <c r="BM195" s="239" t="s">
        <v>2480</v>
      </c>
    </row>
    <row r="196" s="2" customFormat="1" ht="37.8" customHeight="1">
      <c r="A196" s="39"/>
      <c r="B196" s="40"/>
      <c r="C196" s="228" t="s">
        <v>419</v>
      </c>
      <c r="D196" s="228" t="s">
        <v>232</v>
      </c>
      <c r="E196" s="229" t="s">
        <v>2481</v>
      </c>
      <c r="F196" s="230" t="s">
        <v>2482</v>
      </c>
      <c r="G196" s="231" t="s">
        <v>370</v>
      </c>
      <c r="H196" s="232">
        <v>4</v>
      </c>
      <c r="I196" s="233"/>
      <c r="J196" s="234">
        <f>ROUND(I196*H196,2)</f>
        <v>0</v>
      </c>
      <c r="K196" s="230" t="s">
        <v>236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0.00792</v>
      </c>
      <c r="R196" s="237">
        <f>Q196*H196</f>
        <v>0.03168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237</v>
      </c>
      <c r="AT196" s="239" t="s">
        <v>232</v>
      </c>
      <c r="AU196" s="239" t="s">
        <v>85</v>
      </c>
      <c r="AY196" s="18" t="s">
        <v>230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237</v>
      </c>
      <c r="BM196" s="239" t="s">
        <v>2483</v>
      </c>
    </row>
    <row r="197" s="2" customFormat="1" ht="44.25" customHeight="1">
      <c r="A197" s="39"/>
      <c r="B197" s="40"/>
      <c r="C197" s="228" t="s">
        <v>423</v>
      </c>
      <c r="D197" s="228" t="s">
        <v>232</v>
      </c>
      <c r="E197" s="229" t="s">
        <v>2484</v>
      </c>
      <c r="F197" s="230" t="s">
        <v>2485</v>
      </c>
      <c r="G197" s="231" t="s">
        <v>370</v>
      </c>
      <c r="H197" s="232">
        <v>4</v>
      </c>
      <c r="I197" s="233"/>
      <c r="J197" s="234">
        <f>ROUND(I197*H197,2)</f>
        <v>0</v>
      </c>
      <c r="K197" s="230" t="s">
        <v>236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237</v>
      </c>
      <c r="AT197" s="239" t="s">
        <v>232</v>
      </c>
      <c r="AU197" s="239" t="s">
        <v>85</v>
      </c>
      <c r="AY197" s="18" t="s">
        <v>230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237</v>
      </c>
      <c r="BM197" s="239" t="s">
        <v>2486</v>
      </c>
    </row>
    <row r="198" s="2" customFormat="1" ht="37.8" customHeight="1">
      <c r="A198" s="39"/>
      <c r="B198" s="40"/>
      <c r="C198" s="228" t="s">
        <v>437</v>
      </c>
      <c r="D198" s="228" t="s">
        <v>232</v>
      </c>
      <c r="E198" s="229" t="s">
        <v>2487</v>
      </c>
      <c r="F198" s="230" t="s">
        <v>2488</v>
      </c>
      <c r="G198" s="231" t="s">
        <v>370</v>
      </c>
      <c r="H198" s="232">
        <v>4</v>
      </c>
      <c r="I198" s="233"/>
      <c r="J198" s="234">
        <f>ROUND(I198*H198,2)</f>
        <v>0</v>
      </c>
      <c r="K198" s="230" t="s">
        <v>236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0.0019400000000000001</v>
      </c>
      <c r="R198" s="237">
        <f>Q198*H198</f>
        <v>0.0077600000000000004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237</v>
      </c>
      <c r="AT198" s="239" t="s">
        <v>232</v>
      </c>
      <c r="AU198" s="239" t="s">
        <v>85</v>
      </c>
      <c r="AY198" s="18" t="s">
        <v>230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237</v>
      </c>
      <c r="BM198" s="239" t="s">
        <v>2489</v>
      </c>
    </row>
    <row r="199" s="2" customFormat="1" ht="44.25" customHeight="1">
      <c r="A199" s="39"/>
      <c r="B199" s="40"/>
      <c r="C199" s="228" t="s">
        <v>442</v>
      </c>
      <c r="D199" s="228" t="s">
        <v>232</v>
      </c>
      <c r="E199" s="229" t="s">
        <v>2490</v>
      </c>
      <c r="F199" s="230" t="s">
        <v>2491</v>
      </c>
      <c r="G199" s="231" t="s">
        <v>370</v>
      </c>
      <c r="H199" s="232">
        <v>1</v>
      </c>
      <c r="I199" s="233"/>
      <c r="J199" s="234">
        <f>ROUND(I199*H199,2)</f>
        <v>0</v>
      </c>
      <c r="K199" s="230" t="s">
        <v>236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0.16374</v>
      </c>
      <c r="R199" s="237">
        <f>Q199*H199</f>
        <v>0.16374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237</v>
      </c>
      <c r="AT199" s="239" t="s">
        <v>232</v>
      </c>
      <c r="AU199" s="239" t="s">
        <v>85</v>
      </c>
      <c r="AY199" s="18" t="s">
        <v>230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237</v>
      </c>
      <c r="BM199" s="239" t="s">
        <v>2492</v>
      </c>
    </row>
    <row r="200" s="2" customFormat="1" ht="37.8" customHeight="1">
      <c r="A200" s="39"/>
      <c r="B200" s="40"/>
      <c r="C200" s="228" t="s">
        <v>447</v>
      </c>
      <c r="D200" s="228" t="s">
        <v>232</v>
      </c>
      <c r="E200" s="229" t="s">
        <v>2493</v>
      </c>
      <c r="F200" s="230" t="s">
        <v>2494</v>
      </c>
      <c r="G200" s="231" t="s">
        <v>370</v>
      </c>
      <c r="H200" s="232">
        <v>1</v>
      </c>
      <c r="I200" s="233"/>
      <c r="J200" s="234">
        <f>ROUND(I200*H200,2)</f>
        <v>0</v>
      </c>
      <c r="K200" s="230" t="s">
        <v>236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0.082309999999999994</v>
      </c>
      <c r="R200" s="237">
        <f>Q200*H200</f>
        <v>0.082309999999999994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237</v>
      </c>
      <c r="AT200" s="239" t="s">
        <v>232</v>
      </c>
      <c r="AU200" s="239" t="s">
        <v>85</v>
      </c>
      <c r="AY200" s="18" t="s">
        <v>230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237</v>
      </c>
      <c r="BM200" s="239" t="s">
        <v>2495</v>
      </c>
    </row>
    <row r="201" s="2" customFormat="1" ht="37.8" customHeight="1">
      <c r="A201" s="39"/>
      <c r="B201" s="40"/>
      <c r="C201" s="228" t="s">
        <v>452</v>
      </c>
      <c r="D201" s="228" t="s">
        <v>232</v>
      </c>
      <c r="E201" s="229" t="s">
        <v>2496</v>
      </c>
      <c r="F201" s="230" t="s">
        <v>2497</v>
      </c>
      <c r="G201" s="231" t="s">
        <v>370</v>
      </c>
      <c r="H201" s="232">
        <v>1</v>
      </c>
      <c r="I201" s="233"/>
      <c r="J201" s="234">
        <f>ROUND(I201*H201,2)</f>
        <v>0</v>
      </c>
      <c r="K201" s="230" t="s">
        <v>236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237</v>
      </c>
      <c r="AT201" s="239" t="s">
        <v>232</v>
      </c>
      <c r="AU201" s="239" t="s">
        <v>85</v>
      </c>
      <c r="AY201" s="18" t="s">
        <v>230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237</v>
      </c>
      <c r="BM201" s="239" t="s">
        <v>2498</v>
      </c>
    </row>
    <row r="202" s="2" customFormat="1" ht="37.8" customHeight="1">
      <c r="A202" s="39"/>
      <c r="B202" s="40"/>
      <c r="C202" s="228" t="s">
        <v>457</v>
      </c>
      <c r="D202" s="228" t="s">
        <v>232</v>
      </c>
      <c r="E202" s="229" t="s">
        <v>2499</v>
      </c>
      <c r="F202" s="230" t="s">
        <v>2500</v>
      </c>
      <c r="G202" s="231" t="s">
        <v>370</v>
      </c>
      <c r="H202" s="232">
        <v>1</v>
      </c>
      <c r="I202" s="233"/>
      <c r="J202" s="234">
        <f>ROUND(I202*H202,2)</f>
        <v>0</v>
      </c>
      <c r="K202" s="230" t="s">
        <v>236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0.037350000000000001</v>
      </c>
      <c r="R202" s="237">
        <f>Q202*H202</f>
        <v>0.037350000000000001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237</v>
      </c>
      <c r="AT202" s="239" t="s">
        <v>232</v>
      </c>
      <c r="AU202" s="239" t="s">
        <v>85</v>
      </c>
      <c r="AY202" s="18" t="s">
        <v>230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237</v>
      </c>
      <c r="BM202" s="239" t="s">
        <v>2501</v>
      </c>
    </row>
    <row r="203" s="2" customFormat="1" ht="33" customHeight="1">
      <c r="A203" s="39"/>
      <c r="B203" s="40"/>
      <c r="C203" s="228" t="s">
        <v>462</v>
      </c>
      <c r="D203" s="228" t="s">
        <v>232</v>
      </c>
      <c r="E203" s="229" t="s">
        <v>2502</v>
      </c>
      <c r="F203" s="230" t="s">
        <v>2503</v>
      </c>
      <c r="G203" s="231" t="s">
        <v>370</v>
      </c>
      <c r="H203" s="232">
        <v>5</v>
      </c>
      <c r="I203" s="233"/>
      <c r="J203" s="234">
        <f>ROUND(I203*H203,2)</f>
        <v>0</v>
      </c>
      <c r="K203" s="230" t="s">
        <v>236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0.00062</v>
      </c>
      <c r="R203" s="237">
        <f>Q203*H203</f>
        <v>0.0030999999999999999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237</v>
      </c>
      <c r="AT203" s="239" t="s">
        <v>232</v>
      </c>
      <c r="AU203" s="239" t="s">
        <v>85</v>
      </c>
      <c r="AY203" s="18" t="s">
        <v>230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237</v>
      </c>
      <c r="BM203" s="239" t="s">
        <v>2504</v>
      </c>
    </row>
    <row r="204" s="2" customFormat="1" ht="24.15" customHeight="1">
      <c r="A204" s="39"/>
      <c r="B204" s="40"/>
      <c r="C204" s="228" t="s">
        <v>482</v>
      </c>
      <c r="D204" s="228" t="s">
        <v>232</v>
      </c>
      <c r="E204" s="229" t="s">
        <v>2505</v>
      </c>
      <c r="F204" s="230" t="s">
        <v>2506</v>
      </c>
      <c r="G204" s="231" t="s">
        <v>370</v>
      </c>
      <c r="H204" s="232">
        <v>1</v>
      </c>
      <c r="I204" s="233"/>
      <c r="J204" s="234">
        <f>ROUND(I204*H204,2)</f>
        <v>0</v>
      </c>
      <c r="K204" s="230" t="s">
        <v>1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0.00062</v>
      </c>
      <c r="R204" s="237">
        <f>Q204*H204</f>
        <v>0.00062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237</v>
      </c>
      <c r="AT204" s="239" t="s">
        <v>232</v>
      </c>
      <c r="AU204" s="239" t="s">
        <v>85</v>
      </c>
      <c r="AY204" s="18" t="s">
        <v>230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237</v>
      </c>
      <c r="BM204" s="239" t="s">
        <v>2507</v>
      </c>
    </row>
    <row r="205" s="2" customFormat="1" ht="37.8" customHeight="1">
      <c r="A205" s="39"/>
      <c r="B205" s="40"/>
      <c r="C205" s="228" t="s">
        <v>498</v>
      </c>
      <c r="D205" s="228" t="s">
        <v>232</v>
      </c>
      <c r="E205" s="229" t="s">
        <v>2508</v>
      </c>
      <c r="F205" s="230" t="s">
        <v>2509</v>
      </c>
      <c r="G205" s="231" t="s">
        <v>235</v>
      </c>
      <c r="H205" s="232">
        <v>4.2000000000000002</v>
      </c>
      <c r="I205" s="233"/>
      <c r="J205" s="234">
        <f>ROUND(I205*H205,2)</f>
        <v>0</v>
      </c>
      <c r="K205" s="230" t="s">
        <v>236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237</v>
      </c>
      <c r="AT205" s="239" t="s">
        <v>232</v>
      </c>
      <c r="AU205" s="239" t="s">
        <v>85</v>
      </c>
      <c r="AY205" s="18" t="s">
        <v>230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237</v>
      </c>
      <c r="BM205" s="239" t="s">
        <v>2510</v>
      </c>
    </row>
    <row r="206" s="2" customFormat="1" ht="37.8" customHeight="1">
      <c r="A206" s="39"/>
      <c r="B206" s="40"/>
      <c r="C206" s="228" t="s">
        <v>506</v>
      </c>
      <c r="D206" s="228" t="s">
        <v>232</v>
      </c>
      <c r="E206" s="229" t="s">
        <v>2511</v>
      </c>
      <c r="F206" s="230" t="s">
        <v>2512</v>
      </c>
      <c r="G206" s="231" t="s">
        <v>235</v>
      </c>
      <c r="H206" s="232">
        <v>2</v>
      </c>
      <c r="I206" s="233"/>
      <c r="J206" s="234">
        <f>ROUND(I206*H206,2)</f>
        <v>0</v>
      </c>
      <c r="K206" s="230" t="s">
        <v>236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237</v>
      </c>
      <c r="AT206" s="239" t="s">
        <v>232</v>
      </c>
      <c r="AU206" s="239" t="s">
        <v>85</v>
      </c>
      <c r="AY206" s="18" t="s">
        <v>230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237</v>
      </c>
      <c r="BM206" s="239" t="s">
        <v>2513</v>
      </c>
    </row>
    <row r="207" s="12" customFormat="1" ht="25.92" customHeight="1">
      <c r="A207" s="12"/>
      <c r="B207" s="212"/>
      <c r="C207" s="213"/>
      <c r="D207" s="214" t="s">
        <v>75</v>
      </c>
      <c r="E207" s="215" t="s">
        <v>1446</v>
      </c>
      <c r="F207" s="215" t="s">
        <v>1447</v>
      </c>
      <c r="G207" s="213"/>
      <c r="H207" s="213"/>
      <c r="I207" s="216"/>
      <c r="J207" s="217">
        <f>BK207</f>
        <v>0</v>
      </c>
      <c r="K207" s="213"/>
      <c r="L207" s="218"/>
      <c r="M207" s="219"/>
      <c r="N207" s="220"/>
      <c r="O207" s="220"/>
      <c r="P207" s="221">
        <f>P208+P226+P260+P269+P292</f>
        <v>0</v>
      </c>
      <c r="Q207" s="220"/>
      <c r="R207" s="221">
        <f>R208+R226+R260+R269+R292</f>
        <v>4.5890899999999997</v>
      </c>
      <c r="S207" s="220"/>
      <c r="T207" s="222">
        <f>T208+T226+T260+T269+T292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3" t="s">
        <v>85</v>
      </c>
      <c r="AT207" s="224" t="s">
        <v>75</v>
      </c>
      <c r="AU207" s="224" t="s">
        <v>76</v>
      </c>
      <c r="AY207" s="223" t="s">
        <v>230</v>
      </c>
      <c r="BK207" s="225">
        <f>BK208+BK226+BK260+BK269+BK292</f>
        <v>0</v>
      </c>
    </row>
    <row r="208" s="12" customFormat="1" ht="22.8" customHeight="1">
      <c r="A208" s="12"/>
      <c r="B208" s="212"/>
      <c r="C208" s="213"/>
      <c r="D208" s="214" t="s">
        <v>75</v>
      </c>
      <c r="E208" s="226" t="s">
        <v>2514</v>
      </c>
      <c r="F208" s="226" t="s">
        <v>2515</v>
      </c>
      <c r="G208" s="213"/>
      <c r="H208" s="213"/>
      <c r="I208" s="216"/>
      <c r="J208" s="227">
        <f>BK208</f>
        <v>0</v>
      </c>
      <c r="K208" s="213"/>
      <c r="L208" s="218"/>
      <c r="M208" s="219"/>
      <c r="N208" s="220"/>
      <c r="O208" s="220"/>
      <c r="P208" s="221">
        <f>SUM(P209:P225)</f>
        <v>0</v>
      </c>
      <c r="Q208" s="220"/>
      <c r="R208" s="221">
        <f>SUM(R209:R225)</f>
        <v>0.43117999999999995</v>
      </c>
      <c r="S208" s="220"/>
      <c r="T208" s="222">
        <f>SUM(T209:T225)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3" t="s">
        <v>85</v>
      </c>
      <c r="AT208" s="224" t="s">
        <v>75</v>
      </c>
      <c r="AU208" s="224" t="s">
        <v>83</v>
      </c>
      <c r="AY208" s="223" t="s">
        <v>230</v>
      </c>
      <c r="BK208" s="225">
        <f>SUM(BK209:BK225)</f>
        <v>0</v>
      </c>
    </row>
    <row r="209" s="2" customFormat="1" ht="21.75" customHeight="1">
      <c r="A209" s="39"/>
      <c r="B209" s="40"/>
      <c r="C209" s="228" t="s">
        <v>514</v>
      </c>
      <c r="D209" s="228" t="s">
        <v>232</v>
      </c>
      <c r="E209" s="229" t="s">
        <v>2516</v>
      </c>
      <c r="F209" s="230" t="s">
        <v>2517</v>
      </c>
      <c r="G209" s="231" t="s">
        <v>340</v>
      </c>
      <c r="H209" s="232">
        <v>70</v>
      </c>
      <c r="I209" s="233"/>
      <c r="J209" s="234">
        <f>ROUND(I209*H209,2)</f>
        <v>0</v>
      </c>
      <c r="K209" s="230" t="s">
        <v>236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0.00197</v>
      </c>
      <c r="R209" s="237">
        <f>Q209*H209</f>
        <v>0.1379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318</v>
      </c>
      <c r="AT209" s="239" t="s">
        <v>232</v>
      </c>
      <c r="AU209" s="239" t="s">
        <v>85</v>
      </c>
      <c r="AY209" s="18" t="s">
        <v>230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318</v>
      </c>
      <c r="BM209" s="239" t="s">
        <v>2518</v>
      </c>
    </row>
    <row r="210" s="2" customFormat="1" ht="21.75" customHeight="1">
      <c r="A210" s="39"/>
      <c r="B210" s="40"/>
      <c r="C210" s="228" t="s">
        <v>523</v>
      </c>
      <c r="D210" s="228" t="s">
        <v>232</v>
      </c>
      <c r="E210" s="229" t="s">
        <v>2519</v>
      </c>
      <c r="F210" s="230" t="s">
        <v>2520</v>
      </c>
      <c r="G210" s="231" t="s">
        <v>340</v>
      </c>
      <c r="H210" s="232">
        <v>10</v>
      </c>
      <c r="I210" s="233"/>
      <c r="J210" s="234">
        <f>ROUND(I210*H210,2)</f>
        <v>0</v>
      </c>
      <c r="K210" s="230" t="s">
        <v>236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0.0030400000000000002</v>
      </c>
      <c r="R210" s="237">
        <f>Q210*H210</f>
        <v>0.030400000000000003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318</v>
      </c>
      <c r="AT210" s="239" t="s">
        <v>232</v>
      </c>
      <c r="AU210" s="239" t="s">
        <v>85</v>
      </c>
      <c r="AY210" s="18" t="s">
        <v>230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318</v>
      </c>
      <c r="BM210" s="239" t="s">
        <v>2521</v>
      </c>
    </row>
    <row r="211" s="2" customFormat="1" ht="24.15" customHeight="1">
      <c r="A211" s="39"/>
      <c r="B211" s="40"/>
      <c r="C211" s="228" t="s">
        <v>531</v>
      </c>
      <c r="D211" s="228" t="s">
        <v>232</v>
      </c>
      <c r="E211" s="229" t="s">
        <v>2522</v>
      </c>
      <c r="F211" s="230" t="s">
        <v>2523</v>
      </c>
      <c r="G211" s="231" t="s">
        <v>340</v>
      </c>
      <c r="H211" s="232">
        <v>150</v>
      </c>
      <c r="I211" s="233"/>
      <c r="J211" s="234">
        <f>ROUND(I211*H211,2)</f>
        <v>0</v>
      </c>
      <c r="K211" s="230" t="s">
        <v>236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0.0012999999999999999</v>
      </c>
      <c r="R211" s="237">
        <f>Q211*H211</f>
        <v>0.19499999999999998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318</v>
      </c>
      <c r="AT211" s="239" t="s">
        <v>232</v>
      </c>
      <c r="AU211" s="239" t="s">
        <v>85</v>
      </c>
      <c r="AY211" s="18" t="s">
        <v>230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318</v>
      </c>
      <c r="BM211" s="239" t="s">
        <v>2524</v>
      </c>
    </row>
    <row r="212" s="2" customFormat="1" ht="21.75" customHeight="1">
      <c r="A212" s="39"/>
      <c r="B212" s="40"/>
      <c r="C212" s="228" t="s">
        <v>539</v>
      </c>
      <c r="D212" s="228" t="s">
        <v>232</v>
      </c>
      <c r="E212" s="229" t="s">
        <v>2525</v>
      </c>
      <c r="F212" s="230" t="s">
        <v>2526</v>
      </c>
      <c r="G212" s="231" t="s">
        <v>340</v>
      </c>
      <c r="H212" s="232">
        <v>50</v>
      </c>
      <c r="I212" s="233"/>
      <c r="J212" s="234">
        <f>ROUND(I212*H212,2)</f>
        <v>0</v>
      </c>
      <c r="K212" s="230" t="s">
        <v>236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0.00042999999999999999</v>
      </c>
      <c r="R212" s="237">
        <f>Q212*H212</f>
        <v>0.021499999999999998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318</v>
      </c>
      <c r="AT212" s="239" t="s">
        <v>232</v>
      </c>
      <c r="AU212" s="239" t="s">
        <v>85</v>
      </c>
      <c r="AY212" s="18" t="s">
        <v>230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318</v>
      </c>
      <c r="BM212" s="239" t="s">
        <v>2527</v>
      </c>
    </row>
    <row r="213" s="2" customFormat="1" ht="21.75" customHeight="1">
      <c r="A213" s="39"/>
      <c r="B213" s="40"/>
      <c r="C213" s="228" t="s">
        <v>545</v>
      </c>
      <c r="D213" s="228" t="s">
        <v>232</v>
      </c>
      <c r="E213" s="229" t="s">
        <v>2528</v>
      </c>
      <c r="F213" s="230" t="s">
        <v>2529</v>
      </c>
      <c r="G213" s="231" t="s">
        <v>340</v>
      </c>
      <c r="H213" s="232">
        <v>60</v>
      </c>
      <c r="I213" s="233"/>
      <c r="J213" s="234">
        <f>ROUND(I213*H213,2)</f>
        <v>0</v>
      </c>
      <c r="K213" s="230" t="s">
        <v>236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0.00050000000000000001</v>
      </c>
      <c r="R213" s="237">
        <f>Q213*H213</f>
        <v>0.029999999999999999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318</v>
      </c>
      <c r="AT213" s="239" t="s">
        <v>232</v>
      </c>
      <c r="AU213" s="239" t="s">
        <v>85</v>
      </c>
      <c r="AY213" s="18" t="s">
        <v>230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318</v>
      </c>
      <c r="BM213" s="239" t="s">
        <v>2530</v>
      </c>
    </row>
    <row r="214" s="2" customFormat="1" ht="24.15" customHeight="1">
      <c r="A214" s="39"/>
      <c r="B214" s="40"/>
      <c r="C214" s="228" t="s">
        <v>550</v>
      </c>
      <c r="D214" s="228" t="s">
        <v>232</v>
      </c>
      <c r="E214" s="229" t="s">
        <v>2531</v>
      </c>
      <c r="F214" s="230" t="s">
        <v>2532</v>
      </c>
      <c r="G214" s="231" t="s">
        <v>370</v>
      </c>
      <c r="H214" s="232">
        <v>40</v>
      </c>
      <c r="I214" s="233"/>
      <c r="J214" s="234">
        <f>ROUND(I214*H214,2)</f>
        <v>0</v>
      </c>
      <c r="K214" s="230" t="s">
        <v>236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318</v>
      </c>
      <c r="AT214" s="239" t="s">
        <v>232</v>
      </c>
      <c r="AU214" s="239" t="s">
        <v>85</v>
      </c>
      <c r="AY214" s="18" t="s">
        <v>230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318</v>
      </c>
      <c r="BM214" s="239" t="s">
        <v>2533</v>
      </c>
    </row>
    <row r="215" s="2" customFormat="1" ht="24.15" customHeight="1">
      <c r="A215" s="39"/>
      <c r="B215" s="40"/>
      <c r="C215" s="228" t="s">
        <v>557</v>
      </c>
      <c r="D215" s="228" t="s">
        <v>232</v>
      </c>
      <c r="E215" s="229" t="s">
        <v>2534</v>
      </c>
      <c r="F215" s="230" t="s">
        <v>2535</v>
      </c>
      <c r="G215" s="231" t="s">
        <v>370</v>
      </c>
      <c r="H215" s="232">
        <v>35</v>
      </c>
      <c r="I215" s="233"/>
      <c r="J215" s="234">
        <f>ROUND(I215*H215,2)</f>
        <v>0</v>
      </c>
      <c r="K215" s="230" t="s">
        <v>236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318</v>
      </c>
      <c r="AT215" s="239" t="s">
        <v>232</v>
      </c>
      <c r="AU215" s="239" t="s">
        <v>85</v>
      </c>
      <c r="AY215" s="18" t="s">
        <v>230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318</v>
      </c>
      <c r="BM215" s="239" t="s">
        <v>2536</v>
      </c>
    </row>
    <row r="216" s="2" customFormat="1" ht="24.15" customHeight="1">
      <c r="A216" s="39"/>
      <c r="B216" s="40"/>
      <c r="C216" s="228" t="s">
        <v>562</v>
      </c>
      <c r="D216" s="228" t="s">
        <v>232</v>
      </c>
      <c r="E216" s="229" t="s">
        <v>2537</v>
      </c>
      <c r="F216" s="230" t="s">
        <v>2538</v>
      </c>
      <c r="G216" s="231" t="s">
        <v>370</v>
      </c>
      <c r="H216" s="232">
        <v>23</v>
      </c>
      <c r="I216" s="233"/>
      <c r="J216" s="234">
        <f>ROUND(I216*H216,2)</f>
        <v>0</v>
      </c>
      <c r="K216" s="230" t="s">
        <v>236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318</v>
      </c>
      <c r="AT216" s="239" t="s">
        <v>232</v>
      </c>
      <c r="AU216" s="239" t="s">
        <v>85</v>
      </c>
      <c r="AY216" s="18" t="s">
        <v>230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318</v>
      </c>
      <c r="BM216" s="239" t="s">
        <v>2539</v>
      </c>
    </row>
    <row r="217" s="2" customFormat="1" ht="24.15" customHeight="1">
      <c r="A217" s="39"/>
      <c r="B217" s="40"/>
      <c r="C217" s="228" t="s">
        <v>566</v>
      </c>
      <c r="D217" s="228" t="s">
        <v>232</v>
      </c>
      <c r="E217" s="229" t="s">
        <v>2540</v>
      </c>
      <c r="F217" s="230" t="s">
        <v>2541</v>
      </c>
      <c r="G217" s="231" t="s">
        <v>370</v>
      </c>
      <c r="H217" s="232">
        <v>1</v>
      </c>
      <c r="I217" s="233"/>
      <c r="J217" s="234">
        <f>ROUND(I217*H217,2)</f>
        <v>0</v>
      </c>
      <c r="K217" s="230" t="s">
        <v>236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0.00148</v>
      </c>
      <c r="R217" s="237">
        <f>Q217*H217</f>
        <v>0.00148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318</v>
      </c>
      <c r="AT217" s="239" t="s">
        <v>232</v>
      </c>
      <c r="AU217" s="239" t="s">
        <v>85</v>
      </c>
      <c r="AY217" s="18" t="s">
        <v>230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318</v>
      </c>
      <c r="BM217" s="239" t="s">
        <v>2542</v>
      </c>
    </row>
    <row r="218" s="2" customFormat="1" ht="24.15" customHeight="1">
      <c r="A218" s="39"/>
      <c r="B218" s="40"/>
      <c r="C218" s="228" t="s">
        <v>573</v>
      </c>
      <c r="D218" s="228" t="s">
        <v>232</v>
      </c>
      <c r="E218" s="229" t="s">
        <v>2543</v>
      </c>
      <c r="F218" s="230" t="s">
        <v>2544</v>
      </c>
      <c r="G218" s="231" t="s">
        <v>370</v>
      </c>
      <c r="H218" s="232">
        <v>8</v>
      </c>
      <c r="I218" s="233"/>
      <c r="J218" s="234">
        <f>ROUND(I218*H218,2)</f>
        <v>0</v>
      </c>
      <c r="K218" s="230" t="s">
        <v>236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0.00050000000000000001</v>
      </c>
      <c r="R218" s="237">
        <f>Q218*H218</f>
        <v>0.0040000000000000001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318</v>
      </c>
      <c r="AT218" s="239" t="s">
        <v>232</v>
      </c>
      <c r="AU218" s="239" t="s">
        <v>85</v>
      </c>
      <c r="AY218" s="18" t="s">
        <v>230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318</v>
      </c>
      <c r="BM218" s="239" t="s">
        <v>2545</v>
      </c>
    </row>
    <row r="219" s="2" customFormat="1" ht="24.15" customHeight="1">
      <c r="A219" s="39"/>
      <c r="B219" s="40"/>
      <c r="C219" s="228" t="s">
        <v>577</v>
      </c>
      <c r="D219" s="228" t="s">
        <v>232</v>
      </c>
      <c r="E219" s="229" t="s">
        <v>2546</v>
      </c>
      <c r="F219" s="230" t="s">
        <v>2547</v>
      </c>
      <c r="G219" s="231" t="s">
        <v>370</v>
      </c>
      <c r="H219" s="232">
        <v>6</v>
      </c>
      <c r="I219" s="233"/>
      <c r="J219" s="234">
        <f>ROUND(I219*H219,2)</f>
        <v>0</v>
      </c>
      <c r="K219" s="230" t="s">
        <v>236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0.0015</v>
      </c>
      <c r="R219" s="237">
        <f>Q219*H219</f>
        <v>0.0090000000000000011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318</v>
      </c>
      <c r="AT219" s="239" t="s">
        <v>232</v>
      </c>
      <c r="AU219" s="239" t="s">
        <v>85</v>
      </c>
      <c r="AY219" s="18" t="s">
        <v>230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318</v>
      </c>
      <c r="BM219" s="239" t="s">
        <v>2548</v>
      </c>
    </row>
    <row r="220" s="2" customFormat="1" ht="16.5" customHeight="1">
      <c r="A220" s="39"/>
      <c r="B220" s="40"/>
      <c r="C220" s="228" t="s">
        <v>581</v>
      </c>
      <c r="D220" s="228" t="s">
        <v>232</v>
      </c>
      <c r="E220" s="229" t="s">
        <v>2549</v>
      </c>
      <c r="F220" s="230" t="s">
        <v>2550</v>
      </c>
      <c r="G220" s="231" t="s">
        <v>370</v>
      </c>
      <c r="H220" s="232">
        <v>5</v>
      </c>
      <c r="I220" s="233"/>
      <c r="J220" s="234">
        <f>ROUND(I220*H220,2)</f>
        <v>0</v>
      </c>
      <c r="K220" s="230" t="s">
        <v>236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0.00029</v>
      </c>
      <c r="R220" s="237">
        <f>Q220*H220</f>
        <v>0.0014499999999999999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318</v>
      </c>
      <c r="AT220" s="239" t="s">
        <v>232</v>
      </c>
      <c r="AU220" s="239" t="s">
        <v>85</v>
      </c>
      <c r="AY220" s="18" t="s">
        <v>230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318</v>
      </c>
      <c r="BM220" s="239" t="s">
        <v>2551</v>
      </c>
    </row>
    <row r="221" s="2" customFormat="1" ht="21.75" customHeight="1">
      <c r="A221" s="39"/>
      <c r="B221" s="40"/>
      <c r="C221" s="228" t="s">
        <v>589</v>
      </c>
      <c r="D221" s="228" t="s">
        <v>232</v>
      </c>
      <c r="E221" s="229" t="s">
        <v>2552</v>
      </c>
      <c r="F221" s="230" t="s">
        <v>2553</v>
      </c>
      <c r="G221" s="231" t="s">
        <v>370</v>
      </c>
      <c r="H221" s="232">
        <v>3</v>
      </c>
      <c r="I221" s="233"/>
      <c r="J221" s="234">
        <f>ROUND(I221*H221,2)</f>
        <v>0</v>
      </c>
      <c r="K221" s="230" t="s">
        <v>236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0.00014999999999999999</v>
      </c>
      <c r="R221" s="237">
        <f>Q221*H221</f>
        <v>0.00044999999999999999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318</v>
      </c>
      <c r="AT221" s="239" t="s">
        <v>232</v>
      </c>
      <c r="AU221" s="239" t="s">
        <v>85</v>
      </c>
      <c r="AY221" s="18" t="s">
        <v>230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318</v>
      </c>
      <c r="BM221" s="239" t="s">
        <v>2554</v>
      </c>
    </row>
    <row r="222" s="2" customFormat="1" ht="24.15" customHeight="1">
      <c r="A222" s="39"/>
      <c r="B222" s="40"/>
      <c r="C222" s="228" t="s">
        <v>596</v>
      </c>
      <c r="D222" s="228" t="s">
        <v>232</v>
      </c>
      <c r="E222" s="229" t="s">
        <v>2555</v>
      </c>
      <c r="F222" s="230" t="s">
        <v>2556</v>
      </c>
      <c r="G222" s="231" t="s">
        <v>340</v>
      </c>
      <c r="H222" s="232">
        <v>340</v>
      </c>
      <c r="I222" s="233"/>
      <c r="J222" s="234">
        <f>ROUND(I222*H222,2)</f>
        <v>0</v>
      </c>
      <c r="K222" s="230" t="s">
        <v>236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318</v>
      </c>
      <c r="AT222" s="239" t="s">
        <v>232</v>
      </c>
      <c r="AU222" s="239" t="s">
        <v>85</v>
      </c>
      <c r="AY222" s="18" t="s">
        <v>230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318</v>
      </c>
      <c r="BM222" s="239" t="s">
        <v>2557</v>
      </c>
    </row>
    <row r="223" s="2" customFormat="1" ht="24.15" customHeight="1">
      <c r="A223" s="39"/>
      <c r="B223" s="40"/>
      <c r="C223" s="228" t="s">
        <v>606</v>
      </c>
      <c r="D223" s="228" t="s">
        <v>232</v>
      </c>
      <c r="E223" s="229" t="s">
        <v>2558</v>
      </c>
      <c r="F223" s="230" t="s">
        <v>2559</v>
      </c>
      <c r="G223" s="231" t="s">
        <v>340</v>
      </c>
      <c r="H223" s="232">
        <v>10</v>
      </c>
      <c r="I223" s="233"/>
      <c r="J223" s="234">
        <f>ROUND(I223*H223,2)</f>
        <v>0</v>
      </c>
      <c r="K223" s="230" t="s">
        <v>236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318</v>
      </c>
      <c r="AT223" s="239" t="s">
        <v>232</v>
      </c>
      <c r="AU223" s="239" t="s">
        <v>85</v>
      </c>
      <c r="AY223" s="18" t="s">
        <v>230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318</v>
      </c>
      <c r="BM223" s="239" t="s">
        <v>2560</v>
      </c>
    </row>
    <row r="224" s="2" customFormat="1" ht="16.5" customHeight="1">
      <c r="A224" s="39"/>
      <c r="B224" s="40"/>
      <c r="C224" s="228" t="s">
        <v>611</v>
      </c>
      <c r="D224" s="228" t="s">
        <v>232</v>
      </c>
      <c r="E224" s="229" t="s">
        <v>2561</v>
      </c>
      <c r="F224" s="230" t="s">
        <v>2562</v>
      </c>
      <c r="G224" s="231" t="s">
        <v>340</v>
      </c>
      <c r="H224" s="232">
        <v>5</v>
      </c>
      <c r="I224" s="233"/>
      <c r="J224" s="234">
        <f>ROUND(I224*H224,2)</f>
        <v>0</v>
      </c>
      <c r="K224" s="230" t="s">
        <v>236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318</v>
      </c>
      <c r="AT224" s="239" t="s">
        <v>232</v>
      </c>
      <c r="AU224" s="239" t="s">
        <v>85</v>
      </c>
      <c r="AY224" s="18" t="s">
        <v>230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318</v>
      </c>
      <c r="BM224" s="239" t="s">
        <v>2563</v>
      </c>
    </row>
    <row r="225" s="2" customFormat="1" ht="49.05" customHeight="1">
      <c r="A225" s="39"/>
      <c r="B225" s="40"/>
      <c r="C225" s="228" t="s">
        <v>616</v>
      </c>
      <c r="D225" s="228" t="s">
        <v>232</v>
      </c>
      <c r="E225" s="229" t="s">
        <v>2564</v>
      </c>
      <c r="F225" s="230" t="s">
        <v>2565</v>
      </c>
      <c r="G225" s="231" t="s">
        <v>265</v>
      </c>
      <c r="H225" s="232">
        <v>0.43099999999999999</v>
      </c>
      <c r="I225" s="233"/>
      <c r="J225" s="234">
        <f>ROUND(I225*H225,2)</f>
        <v>0</v>
      </c>
      <c r="K225" s="230" t="s">
        <v>236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318</v>
      </c>
      <c r="AT225" s="239" t="s">
        <v>232</v>
      </c>
      <c r="AU225" s="239" t="s">
        <v>85</v>
      </c>
      <c r="AY225" s="18" t="s">
        <v>230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318</v>
      </c>
      <c r="BM225" s="239" t="s">
        <v>2566</v>
      </c>
    </row>
    <row r="226" s="12" customFormat="1" ht="22.8" customHeight="1">
      <c r="A226" s="12"/>
      <c r="B226" s="212"/>
      <c r="C226" s="213"/>
      <c r="D226" s="214" t="s">
        <v>75</v>
      </c>
      <c r="E226" s="226" t="s">
        <v>2567</v>
      </c>
      <c r="F226" s="226" t="s">
        <v>2568</v>
      </c>
      <c r="G226" s="213"/>
      <c r="H226" s="213"/>
      <c r="I226" s="216"/>
      <c r="J226" s="227">
        <f>BK226</f>
        <v>0</v>
      </c>
      <c r="K226" s="213"/>
      <c r="L226" s="218"/>
      <c r="M226" s="219"/>
      <c r="N226" s="220"/>
      <c r="O226" s="220"/>
      <c r="P226" s="221">
        <f>SUM(P227:P259)</f>
        <v>0</v>
      </c>
      <c r="Q226" s="220"/>
      <c r="R226" s="221">
        <f>SUM(R227:R259)</f>
        <v>1.1785399999999997</v>
      </c>
      <c r="S226" s="220"/>
      <c r="T226" s="222">
        <f>SUM(T227:T259)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3" t="s">
        <v>85</v>
      </c>
      <c r="AT226" s="224" t="s">
        <v>75</v>
      </c>
      <c r="AU226" s="224" t="s">
        <v>83</v>
      </c>
      <c r="AY226" s="223" t="s">
        <v>230</v>
      </c>
      <c r="BK226" s="225">
        <f>SUM(BK227:BK259)</f>
        <v>0</v>
      </c>
    </row>
    <row r="227" s="2" customFormat="1" ht="24.15" customHeight="1">
      <c r="A227" s="39"/>
      <c r="B227" s="40"/>
      <c r="C227" s="228" t="s">
        <v>620</v>
      </c>
      <c r="D227" s="228" t="s">
        <v>232</v>
      </c>
      <c r="E227" s="229" t="s">
        <v>2569</v>
      </c>
      <c r="F227" s="230" t="s">
        <v>2570</v>
      </c>
      <c r="G227" s="231" t="s">
        <v>340</v>
      </c>
      <c r="H227" s="232">
        <v>25</v>
      </c>
      <c r="I227" s="233"/>
      <c r="J227" s="234">
        <f>ROUND(I227*H227,2)</f>
        <v>0</v>
      </c>
      <c r="K227" s="230" t="s">
        <v>236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0.0030899999999999999</v>
      </c>
      <c r="R227" s="237">
        <f>Q227*H227</f>
        <v>0.077249999999999999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318</v>
      </c>
      <c r="AT227" s="239" t="s">
        <v>232</v>
      </c>
      <c r="AU227" s="239" t="s">
        <v>85</v>
      </c>
      <c r="AY227" s="18" t="s">
        <v>230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318</v>
      </c>
      <c r="BM227" s="239" t="s">
        <v>2571</v>
      </c>
    </row>
    <row r="228" s="2" customFormat="1" ht="33" customHeight="1">
      <c r="A228" s="39"/>
      <c r="B228" s="40"/>
      <c r="C228" s="228" t="s">
        <v>625</v>
      </c>
      <c r="D228" s="228" t="s">
        <v>232</v>
      </c>
      <c r="E228" s="229" t="s">
        <v>2572</v>
      </c>
      <c r="F228" s="230" t="s">
        <v>2573</v>
      </c>
      <c r="G228" s="231" t="s">
        <v>340</v>
      </c>
      <c r="H228" s="232">
        <v>150</v>
      </c>
      <c r="I228" s="233"/>
      <c r="J228" s="234">
        <f>ROUND(I228*H228,2)</f>
        <v>0</v>
      </c>
      <c r="K228" s="230" t="s">
        <v>236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0.00080000000000000004</v>
      </c>
      <c r="R228" s="237">
        <f>Q228*H228</f>
        <v>0.12000000000000001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318</v>
      </c>
      <c r="AT228" s="239" t="s">
        <v>232</v>
      </c>
      <c r="AU228" s="239" t="s">
        <v>85</v>
      </c>
      <c r="AY228" s="18" t="s">
        <v>230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318</v>
      </c>
      <c r="BM228" s="239" t="s">
        <v>2574</v>
      </c>
    </row>
    <row r="229" s="2" customFormat="1" ht="33" customHeight="1">
      <c r="A229" s="39"/>
      <c r="B229" s="40"/>
      <c r="C229" s="228" t="s">
        <v>634</v>
      </c>
      <c r="D229" s="228" t="s">
        <v>232</v>
      </c>
      <c r="E229" s="229" t="s">
        <v>2575</v>
      </c>
      <c r="F229" s="230" t="s">
        <v>2576</v>
      </c>
      <c r="G229" s="231" t="s">
        <v>340</v>
      </c>
      <c r="H229" s="232">
        <v>300</v>
      </c>
      <c r="I229" s="233"/>
      <c r="J229" s="234">
        <f>ROUND(I229*H229,2)</f>
        <v>0</v>
      </c>
      <c r="K229" s="230" t="s">
        <v>236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0.0012600000000000001</v>
      </c>
      <c r="R229" s="237">
        <f>Q229*H229</f>
        <v>0.378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318</v>
      </c>
      <c r="AT229" s="239" t="s">
        <v>232</v>
      </c>
      <c r="AU229" s="239" t="s">
        <v>85</v>
      </c>
      <c r="AY229" s="18" t="s">
        <v>230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318</v>
      </c>
      <c r="BM229" s="239" t="s">
        <v>2577</v>
      </c>
    </row>
    <row r="230" s="2" customFormat="1" ht="33" customHeight="1">
      <c r="A230" s="39"/>
      <c r="B230" s="40"/>
      <c r="C230" s="228" t="s">
        <v>639</v>
      </c>
      <c r="D230" s="228" t="s">
        <v>232</v>
      </c>
      <c r="E230" s="229" t="s">
        <v>2578</v>
      </c>
      <c r="F230" s="230" t="s">
        <v>2579</v>
      </c>
      <c r="G230" s="231" t="s">
        <v>340</v>
      </c>
      <c r="H230" s="232">
        <v>150</v>
      </c>
      <c r="I230" s="233"/>
      <c r="J230" s="234">
        <f>ROUND(I230*H230,2)</f>
        <v>0</v>
      </c>
      <c r="K230" s="230" t="s">
        <v>236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0.0013799999999999999</v>
      </c>
      <c r="R230" s="237">
        <f>Q230*H230</f>
        <v>0.20699999999999999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318</v>
      </c>
      <c r="AT230" s="239" t="s">
        <v>232</v>
      </c>
      <c r="AU230" s="239" t="s">
        <v>85</v>
      </c>
      <c r="AY230" s="18" t="s">
        <v>230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318</v>
      </c>
      <c r="BM230" s="239" t="s">
        <v>2580</v>
      </c>
    </row>
    <row r="231" s="2" customFormat="1" ht="33" customHeight="1">
      <c r="A231" s="39"/>
      <c r="B231" s="40"/>
      <c r="C231" s="228" t="s">
        <v>643</v>
      </c>
      <c r="D231" s="228" t="s">
        <v>232</v>
      </c>
      <c r="E231" s="229" t="s">
        <v>2581</v>
      </c>
      <c r="F231" s="230" t="s">
        <v>2582</v>
      </c>
      <c r="G231" s="231" t="s">
        <v>340</v>
      </c>
      <c r="H231" s="232">
        <v>50</v>
      </c>
      <c r="I231" s="233"/>
      <c r="J231" s="234">
        <f>ROUND(I231*H231,2)</f>
        <v>0</v>
      </c>
      <c r="K231" s="230" t="s">
        <v>236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0.0026199999999999999</v>
      </c>
      <c r="R231" s="237">
        <f>Q231*H231</f>
        <v>0.13100000000000001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318</v>
      </c>
      <c r="AT231" s="239" t="s">
        <v>232</v>
      </c>
      <c r="AU231" s="239" t="s">
        <v>85</v>
      </c>
      <c r="AY231" s="18" t="s">
        <v>230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318</v>
      </c>
      <c r="BM231" s="239" t="s">
        <v>2583</v>
      </c>
    </row>
    <row r="232" s="2" customFormat="1" ht="55.5" customHeight="1">
      <c r="A232" s="39"/>
      <c r="B232" s="40"/>
      <c r="C232" s="228" t="s">
        <v>648</v>
      </c>
      <c r="D232" s="228" t="s">
        <v>232</v>
      </c>
      <c r="E232" s="229" t="s">
        <v>2584</v>
      </c>
      <c r="F232" s="230" t="s">
        <v>2585</v>
      </c>
      <c r="G232" s="231" t="s">
        <v>340</v>
      </c>
      <c r="H232" s="232">
        <v>650</v>
      </c>
      <c r="I232" s="233"/>
      <c r="J232" s="234">
        <f>ROUND(I232*H232,2)</f>
        <v>0</v>
      </c>
      <c r="K232" s="230" t="s">
        <v>236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0.00010000000000000001</v>
      </c>
      <c r="R232" s="237">
        <f>Q232*H232</f>
        <v>0.065000000000000002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318</v>
      </c>
      <c r="AT232" s="239" t="s">
        <v>232</v>
      </c>
      <c r="AU232" s="239" t="s">
        <v>85</v>
      </c>
      <c r="AY232" s="18" t="s">
        <v>230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318</v>
      </c>
      <c r="BM232" s="239" t="s">
        <v>2586</v>
      </c>
    </row>
    <row r="233" s="2" customFormat="1" ht="16.5" customHeight="1">
      <c r="A233" s="39"/>
      <c r="B233" s="40"/>
      <c r="C233" s="228" t="s">
        <v>652</v>
      </c>
      <c r="D233" s="228" t="s">
        <v>232</v>
      </c>
      <c r="E233" s="229" t="s">
        <v>2587</v>
      </c>
      <c r="F233" s="230" t="s">
        <v>2588</v>
      </c>
      <c r="G233" s="231" t="s">
        <v>340</v>
      </c>
      <c r="H233" s="232">
        <v>50</v>
      </c>
      <c r="I233" s="233"/>
      <c r="J233" s="234">
        <f>ROUND(I233*H233,2)</f>
        <v>0</v>
      </c>
      <c r="K233" s="230" t="s">
        <v>236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0.00019000000000000001</v>
      </c>
      <c r="R233" s="237">
        <f>Q233*H233</f>
        <v>0.0094999999999999998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318</v>
      </c>
      <c r="AT233" s="239" t="s">
        <v>232</v>
      </c>
      <c r="AU233" s="239" t="s">
        <v>85</v>
      </c>
      <c r="AY233" s="18" t="s">
        <v>230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318</v>
      </c>
      <c r="BM233" s="239" t="s">
        <v>2589</v>
      </c>
    </row>
    <row r="234" s="2" customFormat="1" ht="16.5" customHeight="1">
      <c r="A234" s="39"/>
      <c r="B234" s="40"/>
      <c r="C234" s="228" t="s">
        <v>656</v>
      </c>
      <c r="D234" s="228" t="s">
        <v>232</v>
      </c>
      <c r="E234" s="229" t="s">
        <v>2590</v>
      </c>
      <c r="F234" s="230" t="s">
        <v>2591</v>
      </c>
      <c r="G234" s="231" t="s">
        <v>340</v>
      </c>
      <c r="H234" s="232">
        <v>100</v>
      </c>
      <c r="I234" s="233"/>
      <c r="J234" s="234">
        <f>ROUND(I234*H234,2)</f>
        <v>0</v>
      </c>
      <c r="K234" s="230" t="s">
        <v>236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0.00025000000000000001</v>
      </c>
      <c r="R234" s="237">
        <f>Q234*H234</f>
        <v>0.025000000000000001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318</v>
      </c>
      <c r="AT234" s="239" t="s">
        <v>232</v>
      </c>
      <c r="AU234" s="239" t="s">
        <v>85</v>
      </c>
      <c r="AY234" s="18" t="s">
        <v>230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318</v>
      </c>
      <c r="BM234" s="239" t="s">
        <v>2592</v>
      </c>
    </row>
    <row r="235" s="2" customFormat="1" ht="16.5" customHeight="1">
      <c r="A235" s="39"/>
      <c r="B235" s="40"/>
      <c r="C235" s="228" t="s">
        <v>665</v>
      </c>
      <c r="D235" s="228" t="s">
        <v>232</v>
      </c>
      <c r="E235" s="229" t="s">
        <v>2593</v>
      </c>
      <c r="F235" s="230" t="s">
        <v>2594</v>
      </c>
      <c r="G235" s="231" t="s">
        <v>340</v>
      </c>
      <c r="H235" s="232">
        <v>100</v>
      </c>
      <c r="I235" s="233"/>
      <c r="J235" s="234">
        <f>ROUND(I235*H235,2)</f>
        <v>0</v>
      </c>
      <c r="K235" s="230" t="s">
        <v>236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0.00025999999999999998</v>
      </c>
      <c r="R235" s="237">
        <f>Q235*H235</f>
        <v>0.025999999999999999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318</v>
      </c>
      <c r="AT235" s="239" t="s">
        <v>232</v>
      </c>
      <c r="AU235" s="239" t="s">
        <v>85</v>
      </c>
      <c r="AY235" s="18" t="s">
        <v>230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318</v>
      </c>
      <c r="BM235" s="239" t="s">
        <v>2595</v>
      </c>
    </row>
    <row r="236" s="2" customFormat="1" ht="16.5" customHeight="1">
      <c r="A236" s="39"/>
      <c r="B236" s="40"/>
      <c r="C236" s="228" t="s">
        <v>670</v>
      </c>
      <c r="D236" s="228" t="s">
        <v>232</v>
      </c>
      <c r="E236" s="229" t="s">
        <v>2596</v>
      </c>
      <c r="F236" s="230" t="s">
        <v>2597</v>
      </c>
      <c r="G236" s="231" t="s">
        <v>340</v>
      </c>
      <c r="H236" s="232">
        <v>50</v>
      </c>
      <c r="I236" s="233"/>
      <c r="J236" s="234">
        <f>ROUND(I236*H236,2)</f>
        <v>0</v>
      </c>
      <c r="K236" s="230" t="s">
        <v>236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0.00027</v>
      </c>
      <c r="R236" s="237">
        <f>Q236*H236</f>
        <v>0.0135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318</v>
      </c>
      <c r="AT236" s="239" t="s">
        <v>232</v>
      </c>
      <c r="AU236" s="239" t="s">
        <v>85</v>
      </c>
      <c r="AY236" s="18" t="s">
        <v>230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318</v>
      </c>
      <c r="BM236" s="239" t="s">
        <v>2598</v>
      </c>
    </row>
    <row r="237" s="2" customFormat="1" ht="24.15" customHeight="1">
      <c r="A237" s="39"/>
      <c r="B237" s="40"/>
      <c r="C237" s="228" t="s">
        <v>674</v>
      </c>
      <c r="D237" s="228" t="s">
        <v>232</v>
      </c>
      <c r="E237" s="229" t="s">
        <v>2599</v>
      </c>
      <c r="F237" s="230" t="s">
        <v>2600</v>
      </c>
      <c r="G237" s="231" t="s">
        <v>370</v>
      </c>
      <c r="H237" s="232">
        <v>170</v>
      </c>
      <c r="I237" s="233"/>
      <c r="J237" s="234">
        <f>ROUND(I237*H237,2)</f>
        <v>0</v>
      </c>
      <c r="K237" s="230" t="s">
        <v>236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318</v>
      </c>
      <c r="AT237" s="239" t="s">
        <v>232</v>
      </c>
      <c r="AU237" s="239" t="s">
        <v>85</v>
      </c>
      <c r="AY237" s="18" t="s">
        <v>230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318</v>
      </c>
      <c r="BM237" s="239" t="s">
        <v>2601</v>
      </c>
    </row>
    <row r="238" s="2" customFormat="1" ht="33" customHeight="1">
      <c r="A238" s="39"/>
      <c r="B238" s="40"/>
      <c r="C238" s="228" t="s">
        <v>693</v>
      </c>
      <c r="D238" s="228" t="s">
        <v>232</v>
      </c>
      <c r="E238" s="229" t="s">
        <v>2602</v>
      </c>
      <c r="F238" s="230" t="s">
        <v>2603</v>
      </c>
      <c r="G238" s="231" t="s">
        <v>370</v>
      </c>
      <c r="H238" s="232">
        <v>1</v>
      </c>
      <c r="I238" s="233"/>
      <c r="J238" s="234">
        <f>ROUND(I238*H238,2)</f>
        <v>0</v>
      </c>
      <c r="K238" s="230" t="s">
        <v>236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318</v>
      </c>
      <c r="AT238" s="239" t="s">
        <v>232</v>
      </c>
      <c r="AU238" s="239" t="s">
        <v>85</v>
      </c>
      <c r="AY238" s="18" t="s">
        <v>230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318</v>
      </c>
      <c r="BM238" s="239" t="s">
        <v>2604</v>
      </c>
    </row>
    <row r="239" s="2" customFormat="1" ht="24.15" customHeight="1">
      <c r="A239" s="39"/>
      <c r="B239" s="40"/>
      <c r="C239" s="228" t="s">
        <v>713</v>
      </c>
      <c r="D239" s="228" t="s">
        <v>232</v>
      </c>
      <c r="E239" s="229" t="s">
        <v>2605</v>
      </c>
      <c r="F239" s="230" t="s">
        <v>2606</v>
      </c>
      <c r="G239" s="231" t="s">
        <v>370</v>
      </c>
      <c r="H239" s="232">
        <v>28</v>
      </c>
      <c r="I239" s="233"/>
      <c r="J239" s="234">
        <f>ROUND(I239*H239,2)</f>
        <v>0</v>
      </c>
      <c r="K239" s="230" t="s">
        <v>236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0.00012999999999999999</v>
      </c>
      <c r="R239" s="237">
        <f>Q239*H239</f>
        <v>0.0036399999999999996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318</v>
      </c>
      <c r="AT239" s="239" t="s">
        <v>232</v>
      </c>
      <c r="AU239" s="239" t="s">
        <v>85</v>
      </c>
      <c r="AY239" s="18" t="s">
        <v>230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318</v>
      </c>
      <c r="BM239" s="239" t="s">
        <v>2607</v>
      </c>
    </row>
    <row r="240" s="2" customFormat="1" ht="21.75" customHeight="1">
      <c r="A240" s="39"/>
      <c r="B240" s="40"/>
      <c r="C240" s="228" t="s">
        <v>719</v>
      </c>
      <c r="D240" s="228" t="s">
        <v>232</v>
      </c>
      <c r="E240" s="229" t="s">
        <v>2608</v>
      </c>
      <c r="F240" s="230" t="s">
        <v>2609</v>
      </c>
      <c r="G240" s="231" t="s">
        <v>2610</v>
      </c>
      <c r="H240" s="232">
        <v>72</v>
      </c>
      <c r="I240" s="233"/>
      <c r="J240" s="234">
        <f>ROUND(I240*H240,2)</f>
        <v>0</v>
      </c>
      <c r="K240" s="230" t="s">
        <v>236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0.00025000000000000001</v>
      </c>
      <c r="R240" s="237">
        <f>Q240*H240</f>
        <v>0.018000000000000002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318</v>
      </c>
      <c r="AT240" s="239" t="s">
        <v>232</v>
      </c>
      <c r="AU240" s="239" t="s">
        <v>85</v>
      </c>
      <c r="AY240" s="18" t="s">
        <v>230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318</v>
      </c>
      <c r="BM240" s="239" t="s">
        <v>2611</v>
      </c>
    </row>
    <row r="241" s="2" customFormat="1" ht="21.75" customHeight="1">
      <c r="A241" s="39"/>
      <c r="B241" s="40"/>
      <c r="C241" s="228" t="s">
        <v>723</v>
      </c>
      <c r="D241" s="228" t="s">
        <v>232</v>
      </c>
      <c r="E241" s="229" t="s">
        <v>2612</v>
      </c>
      <c r="F241" s="230" t="s">
        <v>2613</v>
      </c>
      <c r="G241" s="231" t="s">
        <v>2614</v>
      </c>
      <c r="H241" s="232">
        <v>2</v>
      </c>
      <c r="I241" s="233"/>
      <c r="J241" s="234">
        <f>ROUND(I241*H241,2)</f>
        <v>0</v>
      </c>
      <c r="K241" s="230" t="s">
        <v>236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0.00056999999999999998</v>
      </c>
      <c r="R241" s="237">
        <f>Q241*H241</f>
        <v>0.00114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318</v>
      </c>
      <c r="AT241" s="239" t="s">
        <v>232</v>
      </c>
      <c r="AU241" s="239" t="s">
        <v>85</v>
      </c>
      <c r="AY241" s="18" t="s">
        <v>230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318</v>
      </c>
      <c r="BM241" s="239" t="s">
        <v>2615</v>
      </c>
    </row>
    <row r="242" s="2" customFormat="1" ht="24.15" customHeight="1">
      <c r="A242" s="39"/>
      <c r="B242" s="40"/>
      <c r="C242" s="228" t="s">
        <v>728</v>
      </c>
      <c r="D242" s="228" t="s">
        <v>232</v>
      </c>
      <c r="E242" s="229" t="s">
        <v>2616</v>
      </c>
      <c r="F242" s="230" t="s">
        <v>2617</v>
      </c>
      <c r="G242" s="231" t="s">
        <v>370</v>
      </c>
      <c r="H242" s="232">
        <v>1</v>
      </c>
      <c r="I242" s="233"/>
      <c r="J242" s="234">
        <f>ROUND(I242*H242,2)</f>
        <v>0</v>
      </c>
      <c r="K242" s="230" t="s">
        <v>236</v>
      </c>
      <c r="L242" s="45"/>
      <c r="M242" s="235" t="s">
        <v>1</v>
      </c>
      <c r="N242" s="236" t="s">
        <v>41</v>
      </c>
      <c r="O242" s="92"/>
      <c r="P242" s="237">
        <f>O242*H242</f>
        <v>0</v>
      </c>
      <c r="Q242" s="237">
        <v>0.00022000000000000001</v>
      </c>
      <c r="R242" s="237">
        <f>Q242*H242</f>
        <v>0.00022000000000000001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318</v>
      </c>
      <c r="AT242" s="239" t="s">
        <v>232</v>
      </c>
      <c r="AU242" s="239" t="s">
        <v>85</v>
      </c>
      <c r="AY242" s="18" t="s">
        <v>230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318</v>
      </c>
      <c r="BM242" s="239" t="s">
        <v>2618</v>
      </c>
    </row>
    <row r="243" s="2" customFormat="1" ht="24.15" customHeight="1">
      <c r="A243" s="39"/>
      <c r="B243" s="40"/>
      <c r="C243" s="228" t="s">
        <v>733</v>
      </c>
      <c r="D243" s="228" t="s">
        <v>232</v>
      </c>
      <c r="E243" s="229" t="s">
        <v>2619</v>
      </c>
      <c r="F243" s="230" t="s">
        <v>2620</v>
      </c>
      <c r="G243" s="231" t="s">
        <v>370</v>
      </c>
      <c r="H243" s="232">
        <v>1</v>
      </c>
      <c r="I243" s="233"/>
      <c r="J243" s="234">
        <f>ROUND(I243*H243,2)</f>
        <v>0</v>
      </c>
      <c r="K243" s="230" t="s">
        <v>236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0.00051999999999999995</v>
      </c>
      <c r="R243" s="237">
        <f>Q243*H243</f>
        <v>0.00051999999999999995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318</v>
      </c>
      <c r="AT243" s="239" t="s">
        <v>232</v>
      </c>
      <c r="AU243" s="239" t="s">
        <v>85</v>
      </c>
      <c r="AY243" s="18" t="s">
        <v>230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318</v>
      </c>
      <c r="BM243" s="239" t="s">
        <v>2621</v>
      </c>
    </row>
    <row r="244" s="2" customFormat="1" ht="24.15" customHeight="1">
      <c r="A244" s="39"/>
      <c r="B244" s="40"/>
      <c r="C244" s="228" t="s">
        <v>739</v>
      </c>
      <c r="D244" s="228" t="s">
        <v>232</v>
      </c>
      <c r="E244" s="229" t="s">
        <v>2622</v>
      </c>
      <c r="F244" s="230" t="s">
        <v>2623</v>
      </c>
      <c r="G244" s="231" t="s">
        <v>370</v>
      </c>
      <c r="H244" s="232">
        <v>1</v>
      </c>
      <c r="I244" s="233"/>
      <c r="J244" s="234">
        <f>ROUND(I244*H244,2)</f>
        <v>0</v>
      </c>
      <c r="K244" s="230" t="s">
        <v>236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0.00055999999999999995</v>
      </c>
      <c r="R244" s="237">
        <f>Q244*H244</f>
        <v>0.00055999999999999995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318</v>
      </c>
      <c r="AT244" s="239" t="s">
        <v>232</v>
      </c>
      <c r="AU244" s="239" t="s">
        <v>85</v>
      </c>
      <c r="AY244" s="18" t="s">
        <v>230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318</v>
      </c>
      <c r="BM244" s="239" t="s">
        <v>2624</v>
      </c>
    </row>
    <row r="245" s="2" customFormat="1" ht="24.15" customHeight="1">
      <c r="A245" s="39"/>
      <c r="B245" s="40"/>
      <c r="C245" s="228" t="s">
        <v>746</v>
      </c>
      <c r="D245" s="228" t="s">
        <v>232</v>
      </c>
      <c r="E245" s="229" t="s">
        <v>2625</v>
      </c>
      <c r="F245" s="230" t="s">
        <v>2626</v>
      </c>
      <c r="G245" s="231" t="s">
        <v>370</v>
      </c>
      <c r="H245" s="232">
        <v>1</v>
      </c>
      <c r="I245" s="233"/>
      <c r="J245" s="234">
        <f>ROUND(I245*H245,2)</f>
        <v>0</v>
      </c>
      <c r="K245" s="230" t="s">
        <v>236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0.00012</v>
      </c>
      <c r="R245" s="237">
        <f>Q245*H245</f>
        <v>0.00012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318</v>
      </c>
      <c r="AT245" s="239" t="s">
        <v>232</v>
      </c>
      <c r="AU245" s="239" t="s">
        <v>85</v>
      </c>
      <c r="AY245" s="18" t="s">
        <v>230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318</v>
      </c>
      <c r="BM245" s="239" t="s">
        <v>2627</v>
      </c>
    </row>
    <row r="246" s="2" customFormat="1" ht="33" customHeight="1">
      <c r="A246" s="39"/>
      <c r="B246" s="40"/>
      <c r="C246" s="228" t="s">
        <v>751</v>
      </c>
      <c r="D246" s="228" t="s">
        <v>232</v>
      </c>
      <c r="E246" s="229" t="s">
        <v>2628</v>
      </c>
      <c r="F246" s="230" t="s">
        <v>2629</v>
      </c>
      <c r="G246" s="231" t="s">
        <v>370</v>
      </c>
      <c r="H246" s="232">
        <v>6</v>
      </c>
      <c r="I246" s="233"/>
      <c r="J246" s="234">
        <f>ROUND(I246*H246,2)</f>
        <v>0</v>
      </c>
      <c r="K246" s="230" t="s">
        <v>236</v>
      </c>
      <c r="L246" s="45"/>
      <c r="M246" s="235" t="s">
        <v>1</v>
      </c>
      <c r="N246" s="236" t="s">
        <v>41</v>
      </c>
      <c r="O246" s="92"/>
      <c r="P246" s="237">
        <f>O246*H246</f>
        <v>0</v>
      </c>
      <c r="Q246" s="237">
        <v>0.00027</v>
      </c>
      <c r="R246" s="237">
        <f>Q246*H246</f>
        <v>0.0016199999999999999</v>
      </c>
      <c r="S246" s="237">
        <v>0</v>
      </c>
      <c r="T246" s="238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318</v>
      </c>
      <c r="AT246" s="239" t="s">
        <v>232</v>
      </c>
      <c r="AU246" s="239" t="s">
        <v>85</v>
      </c>
      <c r="AY246" s="18" t="s">
        <v>230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318</v>
      </c>
      <c r="BM246" s="239" t="s">
        <v>2630</v>
      </c>
    </row>
    <row r="247" s="2" customFormat="1" ht="33" customHeight="1">
      <c r="A247" s="39"/>
      <c r="B247" s="40"/>
      <c r="C247" s="228" t="s">
        <v>756</v>
      </c>
      <c r="D247" s="228" t="s">
        <v>232</v>
      </c>
      <c r="E247" s="229" t="s">
        <v>2631</v>
      </c>
      <c r="F247" s="230" t="s">
        <v>2632</v>
      </c>
      <c r="G247" s="231" t="s">
        <v>370</v>
      </c>
      <c r="H247" s="232">
        <v>4</v>
      </c>
      <c r="I247" s="233"/>
      <c r="J247" s="234">
        <f>ROUND(I247*H247,2)</f>
        <v>0</v>
      </c>
      <c r="K247" s="230" t="s">
        <v>236</v>
      </c>
      <c r="L247" s="45"/>
      <c r="M247" s="235" t="s">
        <v>1</v>
      </c>
      <c r="N247" s="236" t="s">
        <v>41</v>
      </c>
      <c r="O247" s="92"/>
      <c r="P247" s="237">
        <f>O247*H247</f>
        <v>0</v>
      </c>
      <c r="Q247" s="237">
        <v>0.00040000000000000002</v>
      </c>
      <c r="R247" s="237">
        <f>Q247*H247</f>
        <v>0.0016000000000000001</v>
      </c>
      <c r="S247" s="237">
        <v>0</v>
      </c>
      <c r="T247" s="23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9" t="s">
        <v>318</v>
      </c>
      <c r="AT247" s="239" t="s">
        <v>232</v>
      </c>
      <c r="AU247" s="239" t="s">
        <v>85</v>
      </c>
      <c r="AY247" s="18" t="s">
        <v>230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8" t="s">
        <v>83</v>
      </c>
      <c r="BK247" s="240">
        <f>ROUND(I247*H247,2)</f>
        <v>0</v>
      </c>
      <c r="BL247" s="18" t="s">
        <v>318</v>
      </c>
      <c r="BM247" s="239" t="s">
        <v>2633</v>
      </c>
    </row>
    <row r="248" s="2" customFormat="1" ht="33" customHeight="1">
      <c r="A248" s="39"/>
      <c r="B248" s="40"/>
      <c r="C248" s="228" t="s">
        <v>761</v>
      </c>
      <c r="D248" s="228" t="s">
        <v>232</v>
      </c>
      <c r="E248" s="229" t="s">
        <v>2634</v>
      </c>
      <c r="F248" s="230" t="s">
        <v>2635</v>
      </c>
      <c r="G248" s="231" t="s">
        <v>370</v>
      </c>
      <c r="H248" s="232">
        <v>8</v>
      </c>
      <c r="I248" s="233"/>
      <c r="J248" s="234">
        <f>ROUND(I248*H248,2)</f>
        <v>0</v>
      </c>
      <c r="K248" s="230" t="s">
        <v>236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0.00056999999999999998</v>
      </c>
      <c r="R248" s="237">
        <f>Q248*H248</f>
        <v>0.0045599999999999998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318</v>
      </c>
      <c r="AT248" s="239" t="s">
        <v>232</v>
      </c>
      <c r="AU248" s="239" t="s">
        <v>85</v>
      </c>
      <c r="AY248" s="18" t="s">
        <v>230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318</v>
      </c>
      <c r="BM248" s="239" t="s">
        <v>2636</v>
      </c>
    </row>
    <row r="249" s="2" customFormat="1" ht="24.15" customHeight="1">
      <c r="A249" s="39"/>
      <c r="B249" s="40"/>
      <c r="C249" s="228" t="s">
        <v>766</v>
      </c>
      <c r="D249" s="228" t="s">
        <v>232</v>
      </c>
      <c r="E249" s="229" t="s">
        <v>2637</v>
      </c>
      <c r="F249" s="230" t="s">
        <v>2638</v>
      </c>
      <c r="G249" s="231" t="s">
        <v>370</v>
      </c>
      <c r="H249" s="232">
        <v>4</v>
      </c>
      <c r="I249" s="233"/>
      <c r="J249" s="234">
        <f>ROUND(I249*H249,2)</f>
        <v>0</v>
      </c>
      <c r="K249" s="230" t="s">
        <v>236</v>
      </c>
      <c r="L249" s="45"/>
      <c r="M249" s="235" t="s">
        <v>1</v>
      </c>
      <c r="N249" s="236" t="s">
        <v>41</v>
      </c>
      <c r="O249" s="92"/>
      <c r="P249" s="237">
        <f>O249*H249</f>
        <v>0</v>
      </c>
      <c r="Q249" s="237">
        <v>0.00055000000000000003</v>
      </c>
      <c r="R249" s="237">
        <f>Q249*H249</f>
        <v>0.0022000000000000001</v>
      </c>
      <c r="S249" s="237">
        <v>0</v>
      </c>
      <c r="T249" s="238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9" t="s">
        <v>318</v>
      </c>
      <c r="AT249" s="239" t="s">
        <v>232</v>
      </c>
      <c r="AU249" s="239" t="s">
        <v>85</v>
      </c>
      <c r="AY249" s="18" t="s">
        <v>230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8" t="s">
        <v>83</v>
      </c>
      <c r="BK249" s="240">
        <f>ROUND(I249*H249,2)</f>
        <v>0</v>
      </c>
      <c r="BL249" s="18" t="s">
        <v>318</v>
      </c>
      <c r="BM249" s="239" t="s">
        <v>2639</v>
      </c>
    </row>
    <row r="250" s="2" customFormat="1" ht="24.15" customHeight="1">
      <c r="A250" s="39"/>
      <c r="B250" s="40"/>
      <c r="C250" s="228" t="s">
        <v>776</v>
      </c>
      <c r="D250" s="228" t="s">
        <v>232</v>
      </c>
      <c r="E250" s="229" t="s">
        <v>2640</v>
      </c>
      <c r="F250" s="230" t="s">
        <v>2641</v>
      </c>
      <c r="G250" s="231" t="s">
        <v>370</v>
      </c>
      <c r="H250" s="232">
        <v>1</v>
      </c>
      <c r="I250" s="233"/>
      <c r="J250" s="234">
        <f>ROUND(I250*H250,2)</f>
        <v>0</v>
      </c>
      <c r="K250" s="230" t="s">
        <v>236</v>
      </c>
      <c r="L250" s="45"/>
      <c r="M250" s="235" t="s">
        <v>1</v>
      </c>
      <c r="N250" s="236" t="s">
        <v>41</v>
      </c>
      <c r="O250" s="92"/>
      <c r="P250" s="237">
        <f>O250*H250</f>
        <v>0</v>
      </c>
      <c r="Q250" s="237">
        <v>0.00076000000000000004</v>
      </c>
      <c r="R250" s="237">
        <f>Q250*H250</f>
        <v>0.00076000000000000004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318</v>
      </c>
      <c r="AT250" s="239" t="s">
        <v>232</v>
      </c>
      <c r="AU250" s="239" t="s">
        <v>85</v>
      </c>
      <c r="AY250" s="18" t="s">
        <v>230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318</v>
      </c>
      <c r="BM250" s="239" t="s">
        <v>2642</v>
      </c>
    </row>
    <row r="251" s="2" customFormat="1" ht="24.15" customHeight="1">
      <c r="A251" s="39"/>
      <c r="B251" s="40"/>
      <c r="C251" s="228" t="s">
        <v>780</v>
      </c>
      <c r="D251" s="228" t="s">
        <v>232</v>
      </c>
      <c r="E251" s="229" t="s">
        <v>2643</v>
      </c>
      <c r="F251" s="230" t="s">
        <v>2644</v>
      </c>
      <c r="G251" s="231" t="s">
        <v>370</v>
      </c>
      <c r="H251" s="232">
        <v>1</v>
      </c>
      <c r="I251" s="233"/>
      <c r="J251" s="234">
        <f>ROUND(I251*H251,2)</f>
        <v>0</v>
      </c>
      <c r="K251" s="230" t="s">
        <v>236</v>
      </c>
      <c r="L251" s="45"/>
      <c r="M251" s="235" t="s">
        <v>1</v>
      </c>
      <c r="N251" s="236" t="s">
        <v>41</v>
      </c>
      <c r="O251" s="92"/>
      <c r="P251" s="237">
        <f>O251*H251</f>
        <v>0</v>
      </c>
      <c r="Q251" s="237">
        <v>0.00232</v>
      </c>
      <c r="R251" s="237">
        <f>Q251*H251</f>
        <v>0.00232</v>
      </c>
      <c r="S251" s="237">
        <v>0</v>
      </c>
      <c r="T251" s="23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9" t="s">
        <v>318</v>
      </c>
      <c r="AT251" s="239" t="s">
        <v>232</v>
      </c>
      <c r="AU251" s="239" t="s">
        <v>85</v>
      </c>
      <c r="AY251" s="18" t="s">
        <v>230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8" t="s">
        <v>83</v>
      </c>
      <c r="BK251" s="240">
        <f>ROUND(I251*H251,2)</f>
        <v>0</v>
      </c>
      <c r="BL251" s="18" t="s">
        <v>318</v>
      </c>
      <c r="BM251" s="239" t="s">
        <v>2645</v>
      </c>
    </row>
    <row r="252" s="2" customFormat="1" ht="24.15" customHeight="1">
      <c r="A252" s="39"/>
      <c r="B252" s="40"/>
      <c r="C252" s="228" t="s">
        <v>784</v>
      </c>
      <c r="D252" s="228" t="s">
        <v>232</v>
      </c>
      <c r="E252" s="229" t="s">
        <v>2646</v>
      </c>
      <c r="F252" s="230" t="s">
        <v>2647</v>
      </c>
      <c r="G252" s="231" t="s">
        <v>370</v>
      </c>
      <c r="H252" s="232">
        <v>1</v>
      </c>
      <c r="I252" s="233"/>
      <c r="J252" s="234">
        <f>ROUND(I252*H252,2)</f>
        <v>0</v>
      </c>
      <c r="K252" s="230" t="s">
        <v>236</v>
      </c>
      <c r="L252" s="45"/>
      <c r="M252" s="235" t="s">
        <v>1</v>
      </c>
      <c r="N252" s="236" t="s">
        <v>41</v>
      </c>
      <c r="O252" s="92"/>
      <c r="P252" s="237">
        <f>O252*H252</f>
        <v>0</v>
      </c>
      <c r="Q252" s="237">
        <v>0.00031</v>
      </c>
      <c r="R252" s="237">
        <f>Q252*H252</f>
        <v>0.00031</v>
      </c>
      <c r="S252" s="237">
        <v>0</v>
      </c>
      <c r="T252" s="23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9" t="s">
        <v>318</v>
      </c>
      <c r="AT252" s="239" t="s">
        <v>232</v>
      </c>
      <c r="AU252" s="239" t="s">
        <v>85</v>
      </c>
      <c r="AY252" s="18" t="s">
        <v>230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8" t="s">
        <v>83</v>
      </c>
      <c r="BK252" s="240">
        <f>ROUND(I252*H252,2)</f>
        <v>0</v>
      </c>
      <c r="BL252" s="18" t="s">
        <v>318</v>
      </c>
      <c r="BM252" s="239" t="s">
        <v>2648</v>
      </c>
    </row>
    <row r="253" s="2" customFormat="1" ht="33" customHeight="1">
      <c r="A253" s="39"/>
      <c r="B253" s="40"/>
      <c r="C253" s="228" t="s">
        <v>788</v>
      </c>
      <c r="D253" s="228" t="s">
        <v>232</v>
      </c>
      <c r="E253" s="229" t="s">
        <v>2649</v>
      </c>
      <c r="F253" s="230" t="s">
        <v>2650</v>
      </c>
      <c r="G253" s="231" t="s">
        <v>2614</v>
      </c>
      <c r="H253" s="232">
        <v>2</v>
      </c>
      <c r="I253" s="233"/>
      <c r="J253" s="234">
        <f>ROUND(I253*H253,2)</f>
        <v>0</v>
      </c>
      <c r="K253" s="230" t="s">
        <v>236</v>
      </c>
      <c r="L253" s="45"/>
      <c r="M253" s="235" t="s">
        <v>1</v>
      </c>
      <c r="N253" s="236" t="s">
        <v>41</v>
      </c>
      <c r="O253" s="92"/>
      <c r="P253" s="237">
        <f>O253*H253</f>
        <v>0</v>
      </c>
      <c r="Q253" s="237">
        <v>0.02913</v>
      </c>
      <c r="R253" s="237">
        <f>Q253*H253</f>
        <v>0.058259999999999999</v>
      </c>
      <c r="S253" s="237">
        <v>0</v>
      </c>
      <c r="T253" s="23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9" t="s">
        <v>318</v>
      </c>
      <c r="AT253" s="239" t="s">
        <v>232</v>
      </c>
      <c r="AU253" s="239" t="s">
        <v>85</v>
      </c>
      <c r="AY253" s="18" t="s">
        <v>230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8" t="s">
        <v>83</v>
      </c>
      <c r="BK253" s="240">
        <f>ROUND(I253*H253,2)</f>
        <v>0</v>
      </c>
      <c r="BL253" s="18" t="s">
        <v>318</v>
      </c>
      <c r="BM253" s="239" t="s">
        <v>2651</v>
      </c>
    </row>
    <row r="254" s="2" customFormat="1" ht="16.5" customHeight="1">
      <c r="A254" s="39"/>
      <c r="B254" s="40"/>
      <c r="C254" s="228" t="s">
        <v>793</v>
      </c>
      <c r="D254" s="228" t="s">
        <v>232</v>
      </c>
      <c r="E254" s="229" t="s">
        <v>2652</v>
      </c>
      <c r="F254" s="230" t="s">
        <v>2653</v>
      </c>
      <c r="G254" s="231" t="s">
        <v>2614</v>
      </c>
      <c r="H254" s="232">
        <v>1</v>
      </c>
      <c r="I254" s="233"/>
      <c r="J254" s="234">
        <f>ROUND(I254*H254,2)</f>
        <v>0</v>
      </c>
      <c r="K254" s="230" t="s">
        <v>236</v>
      </c>
      <c r="L254" s="45"/>
      <c r="M254" s="235" t="s">
        <v>1</v>
      </c>
      <c r="N254" s="236" t="s">
        <v>41</v>
      </c>
      <c r="O254" s="92"/>
      <c r="P254" s="237">
        <f>O254*H254</f>
        <v>0</v>
      </c>
      <c r="Q254" s="237">
        <v>0.002</v>
      </c>
      <c r="R254" s="237">
        <f>Q254*H254</f>
        <v>0.002</v>
      </c>
      <c r="S254" s="237">
        <v>0</v>
      </c>
      <c r="T254" s="238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9" t="s">
        <v>318</v>
      </c>
      <c r="AT254" s="239" t="s">
        <v>232</v>
      </c>
      <c r="AU254" s="239" t="s">
        <v>85</v>
      </c>
      <c r="AY254" s="18" t="s">
        <v>230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8" t="s">
        <v>83</v>
      </c>
      <c r="BK254" s="240">
        <f>ROUND(I254*H254,2)</f>
        <v>0</v>
      </c>
      <c r="BL254" s="18" t="s">
        <v>318</v>
      </c>
      <c r="BM254" s="239" t="s">
        <v>2654</v>
      </c>
    </row>
    <row r="255" s="2" customFormat="1" ht="24.15" customHeight="1">
      <c r="A255" s="39"/>
      <c r="B255" s="40"/>
      <c r="C255" s="228" t="s">
        <v>798</v>
      </c>
      <c r="D255" s="228" t="s">
        <v>232</v>
      </c>
      <c r="E255" s="229" t="s">
        <v>2655</v>
      </c>
      <c r="F255" s="230" t="s">
        <v>2656</v>
      </c>
      <c r="G255" s="231" t="s">
        <v>370</v>
      </c>
      <c r="H255" s="232">
        <v>6</v>
      </c>
      <c r="I255" s="233"/>
      <c r="J255" s="234">
        <f>ROUND(I255*H255,2)</f>
        <v>0</v>
      </c>
      <c r="K255" s="230" t="s">
        <v>236</v>
      </c>
      <c r="L255" s="45"/>
      <c r="M255" s="235" t="s">
        <v>1</v>
      </c>
      <c r="N255" s="236" t="s">
        <v>41</v>
      </c>
      <c r="O255" s="92"/>
      <c r="P255" s="237">
        <f>O255*H255</f>
        <v>0</v>
      </c>
      <c r="Q255" s="237">
        <v>0.00066</v>
      </c>
      <c r="R255" s="237">
        <f>Q255*H255</f>
        <v>0.00396</v>
      </c>
      <c r="S255" s="237">
        <v>0</v>
      </c>
      <c r="T255" s="23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9" t="s">
        <v>318</v>
      </c>
      <c r="AT255" s="239" t="s">
        <v>232</v>
      </c>
      <c r="AU255" s="239" t="s">
        <v>85</v>
      </c>
      <c r="AY255" s="18" t="s">
        <v>230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8" t="s">
        <v>83</v>
      </c>
      <c r="BK255" s="240">
        <f>ROUND(I255*H255,2)</f>
        <v>0</v>
      </c>
      <c r="BL255" s="18" t="s">
        <v>318</v>
      </c>
      <c r="BM255" s="239" t="s">
        <v>2657</v>
      </c>
    </row>
    <row r="256" s="2" customFormat="1" ht="37.8" customHeight="1">
      <c r="A256" s="39"/>
      <c r="B256" s="40"/>
      <c r="C256" s="228" t="s">
        <v>804</v>
      </c>
      <c r="D256" s="228" t="s">
        <v>232</v>
      </c>
      <c r="E256" s="229" t="s">
        <v>2658</v>
      </c>
      <c r="F256" s="230" t="s">
        <v>2659</v>
      </c>
      <c r="G256" s="231" t="s">
        <v>340</v>
      </c>
      <c r="H256" s="232">
        <v>25</v>
      </c>
      <c r="I256" s="233"/>
      <c r="J256" s="234">
        <f>ROUND(I256*H256,2)</f>
        <v>0</v>
      </c>
      <c r="K256" s="230" t="s">
        <v>236</v>
      </c>
      <c r="L256" s="45"/>
      <c r="M256" s="235" t="s">
        <v>1</v>
      </c>
      <c r="N256" s="236" t="s">
        <v>41</v>
      </c>
      <c r="O256" s="92"/>
      <c r="P256" s="237">
        <f>O256*H256</f>
        <v>0</v>
      </c>
      <c r="Q256" s="237">
        <v>0.00019000000000000001</v>
      </c>
      <c r="R256" s="237">
        <f>Q256*H256</f>
        <v>0.0047499999999999999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318</v>
      </c>
      <c r="AT256" s="239" t="s">
        <v>232</v>
      </c>
      <c r="AU256" s="239" t="s">
        <v>85</v>
      </c>
      <c r="AY256" s="18" t="s">
        <v>230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318</v>
      </c>
      <c r="BM256" s="239" t="s">
        <v>2660</v>
      </c>
    </row>
    <row r="257" s="2" customFormat="1" ht="33" customHeight="1">
      <c r="A257" s="39"/>
      <c r="B257" s="40"/>
      <c r="C257" s="228" t="s">
        <v>809</v>
      </c>
      <c r="D257" s="228" t="s">
        <v>232</v>
      </c>
      <c r="E257" s="229" t="s">
        <v>2661</v>
      </c>
      <c r="F257" s="230" t="s">
        <v>2662</v>
      </c>
      <c r="G257" s="231" t="s">
        <v>340</v>
      </c>
      <c r="H257" s="232">
        <v>675</v>
      </c>
      <c r="I257" s="233"/>
      <c r="J257" s="234">
        <f>ROUND(I257*H257,2)</f>
        <v>0</v>
      </c>
      <c r="K257" s="230" t="s">
        <v>236</v>
      </c>
      <c r="L257" s="45"/>
      <c r="M257" s="235" t="s">
        <v>1</v>
      </c>
      <c r="N257" s="236" t="s">
        <v>41</v>
      </c>
      <c r="O257" s="92"/>
      <c r="P257" s="237">
        <f>O257*H257</f>
        <v>0</v>
      </c>
      <c r="Q257" s="237">
        <v>1.0000000000000001E-05</v>
      </c>
      <c r="R257" s="237">
        <f>Q257*H257</f>
        <v>0.0067500000000000008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318</v>
      </c>
      <c r="AT257" s="239" t="s">
        <v>232</v>
      </c>
      <c r="AU257" s="239" t="s">
        <v>85</v>
      </c>
      <c r="AY257" s="18" t="s">
        <v>230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318</v>
      </c>
      <c r="BM257" s="239" t="s">
        <v>2663</v>
      </c>
    </row>
    <row r="258" s="2" customFormat="1" ht="37.8" customHeight="1">
      <c r="A258" s="39"/>
      <c r="B258" s="40"/>
      <c r="C258" s="228" t="s">
        <v>815</v>
      </c>
      <c r="D258" s="228" t="s">
        <v>232</v>
      </c>
      <c r="E258" s="229" t="s">
        <v>2664</v>
      </c>
      <c r="F258" s="230" t="s">
        <v>2665</v>
      </c>
      <c r="G258" s="231" t="s">
        <v>340</v>
      </c>
      <c r="H258" s="232">
        <v>650</v>
      </c>
      <c r="I258" s="233"/>
      <c r="J258" s="234">
        <f>ROUND(I258*H258,2)</f>
        <v>0</v>
      </c>
      <c r="K258" s="230" t="s">
        <v>236</v>
      </c>
      <c r="L258" s="45"/>
      <c r="M258" s="235" t="s">
        <v>1</v>
      </c>
      <c r="N258" s="236" t="s">
        <v>41</v>
      </c>
      <c r="O258" s="92"/>
      <c r="P258" s="237">
        <f>O258*H258</f>
        <v>0</v>
      </c>
      <c r="Q258" s="237">
        <v>2.0000000000000002E-05</v>
      </c>
      <c r="R258" s="237">
        <f>Q258*H258</f>
        <v>0.013000000000000001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318</v>
      </c>
      <c r="AT258" s="239" t="s">
        <v>232</v>
      </c>
      <c r="AU258" s="239" t="s">
        <v>85</v>
      </c>
      <c r="AY258" s="18" t="s">
        <v>230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318</v>
      </c>
      <c r="BM258" s="239" t="s">
        <v>2666</v>
      </c>
    </row>
    <row r="259" s="2" customFormat="1" ht="49.05" customHeight="1">
      <c r="A259" s="39"/>
      <c r="B259" s="40"/>
      <c r="C259" s="228" t="s">
        <v>820</v>
      </c>
      <c r="D259" s="228" t="s">
        <v>232</v>
      </c>
      <c r="E259" s="229" t="s">
        <v>2667</v>
      </c>
      <c r="F259" s="230" t="s">
        <v>2668</v>
      </c>
      <c r="G259" s="231" t="s">
        <v>265</v>
      </c>
      <c r="H259" s="232">
        <v>1.1790000000000001</v>
      </c>
      <c r="I259" s="233"/>
      <c r="J259" s="234">
        <f>ROUND(I259*H259,2)</f>
        <v>0</v>
      </c>
      <c r="K259" s="230" t="s">
        <v>236</v>
      </c>
      <c r="L259" s="45"/>
      <c r="M259" s="235" t="s">
        <v>1</v>
      </c>
      <c r="N259" s="236" t="s">
        <v>41</v>
      </c>
      <c r="O259" s="92"/>
      <c r="P259" s="237">
        <f>O259*H259</f>
        <v>0</v>
      </c>
      <c r="Q259" s="237">
        <v>0</v>
      </c>
      <c r="R259" s="237">
        <f>Q259*H259</f>
        <v>0</v>
      </c>
      <c r="S259" s="237">
        <v>0</v>
      </c>
      <c r="T259" s="23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9" t="s">
        <v>318</v>
      </c>
      <c r="AT259" s="239" t="s">
        <v>232</v>
      </c>
      <c r="AU259" s="239" t="s">
        <v>85</v>
      </c>
      <c r="AY259" s="18" t="s">
        <v>230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8" t="s">
        <v>83</v>
      </c>
      <c r="BK259" s="240">
        <f>ROUND(I259*H259,2)</f>
        <v>0</v>
      </c>
      <c r="BL259" s="18" t="s">
        <v>318</v>
      </c>
      <c r="BM259" s="239" t="s">
        <v>2669</v>
      </c>
    </row>
    <row r="260" s="12" customFormat="1" ht="22.8" customHeight="1">
      <c r="A260" s="12"/>
      <c r="B260" s="212"/>
      <c r="C260" s="213"/>
      <c r="D260" s="214" t="s">
        <v>75</v>
      </c>
      <c r="E260" s="226" t="s">
        <v>2670</v>
      </c>
      <c r="F260" s="226" t="s">
        <v>2671</v>
      </c>
      <c r="G260" s="213"/>
      <c r="H260" s="213"/>
      <c r="I260" s="216"/>
      <c r="J260" s="227">
        <f>BK260</f>
        <v>0</v>
      </c>
      <c r="K260" s="213"/>
      <c r="L260" s="218"/>
      <c r="M260" s="219"/>
      <c r="N260" s="220"/>
      <c r="O260" s="220"/>
      <c r="P260" s="221">
        <f>SUM(P261:P268)</f>
        <v>0</v>
      </c>
      <c r="Q260" s="220"/>
      <c r="R260" s="221">
        <f>SUM(R261:R268)</f>
        <v>0.20647000000000002</v>
      </c>
      <c r="S260" s="220"/>
      <c r="T260" s="222">
        <f>SUM(T261:T268)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3" t="s">
        <v>85</v>
      </c>
      <c r="AT260" s="224" t="s">
        <v>75</v>
      </c>
      <c r="AU260" s="224" t="s">
        <v>83</v>
      </c>
      <c r="AY260" s="223" t="s">
        <v>230</v>
      </c>
      <c r="BK260" s="225">
        <f>SUM(BK261:BK268)</f>
        <v>0</v>
      </c>
    </row>
    <row r="261" s="2" customFormat="1" ht="44.25" customHeight="1">
      <c r="A261" s="39"/>
      <c r="B261" s="40"/>
      <c r="C261" s="228" t="s">
        <v>826</v>
      </c>
      <c r="D261" s="228" t="s">
        <v>232</v>
      </c>
      <c r="E261" s="229" t="s">
        <v>2672</v>
      </c>
      <c r="F261" s="230" t="s">
        <v>2673</v>
      </c>
      <c r="G261" s="231" t="s">
        <v>2614</v>
      </c>
      <c r="H261" s="232">
        <v>1</v>
      </c>
      <c r="I261" s="233"/>
      <c r="J261" s="234">
        <f>ROUND(I261*H261,2)</f>
        <v>0</v>
      </c>
      <c r="K261" s="230" t="s">
        <v>236</v>
      </c>
      <c r="L261" s="45"/>
      <c r="M261" s="235" t="s">
        <v>1</v>
      </c>
      <c r="N261" s="236" t="s">
        <v>41</v>
      </c>
      <c r="O261" s="92"/>
      <c r="P261" s="237">
        <f>O261*H261</f>
        <v>0</v>
      </c>
      <c r="Q261" s="237">
        <v>0.0044900000000000001</v>
      </c>
      <c r="R261" s="237">
        <f>Q261*H261</f>
        <v>0.0044900000000000001</v>
      </c>
      <c r="S261" s="237">
        <v>0</v>
      </c>
      <c r="T261" s="23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9" t="s">
        <v>318</v>
      </c>
      <c r="AT261" s="239" t="s">
        <v>232</v>
      </c>
      <c r="AU261" s="239" t="s">
        <v>85</v>
      </c>
      <c r="AY261" s="18" t="s">
        <v>230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8" t="s">
        <v>83</v>
      </c>
      <c r="BK261" s="240">
        <f>ROUND(I261*H261,2)</f>
        <v>0</v>
      </c>
      <c r="BL261" s="18" t="s">
        <v>318</v>
      </c>
      <c r="BM261" s="239" t="s">
        <v>2674</v>
      </c>
    </row>
    <row r="262" s="2" customFormat="1" ht="37.8" customHeight="1">
      <c r="A262" s="39"/>
      <c r="B262" s="40"/>
      <c r="C262" s="228" t="s">
        <v>831</v>
      </c>
      <c r="D262" s="228" t="s">
        <v>232</v>
      </c>
      <c r="E262" s="229" t="s">
        <v>2675</v>
      </c>
      <c r="F262" s="230" t="s">
        <v>2676</v>
      </c>
      <c r="G262" s="231" t="s">
        <v>2614</v>
      </c>
      <c r="H262" s="232">
        <v>1</v>
      </c>
      <c r="I262" s="233"/>
      <c r="J262" s="234">
        <f>ROUND(I262*H262,2)</f>
        <v>0</v>
      </c>
      <c r="K262" s="230" t="s">
        <v>236</v>
      </c>
      <c r="L262" s="45"/>
      <c r="M262" s="235" t="s">
        <v>1</v>
      </c>
      <c r="N262" s="236" t="s">
        <v>41</v>
      </c>
      <c r="O262" s="92"/>
      <c r="P262" s="237">
        <f>O262*H262</f>
        <v>0</v>
      </c>
      <c r="Q262" s="237">
        <v>0.00067000000000000002</v>
      </c>
      <c r="R262" s="237">
        <f>Q262*H262</f>
        <v>0.00067000000000000002</v>
      </c>
      <c r="S262" s="237">
        <v>0</v>
      </c>
      <c r="T262" s="23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9" t="s">
        <v>318</v>
      </c>
      <c r="AT262" s="239" t="s">
        <v>232</v>
      </c>
      <c r="AU262" s="239" t="s">
        <v>85</v>
      </c>
      <c r="AY262" s="18" t="s">
        <v>230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8" t="s">
        <v>83</v>
      </c>
      <c r="BK262" s="240">
        <f>ROUND(I262*H262,2)</f>
        <v>0</v>
      </c>
      <c r="BL262" s="18" t="s">
        <v>318</v>
      </c>
      <c r="BM262" s="239" t="s">
        <v>2677</v>
      </c>
    </row>
    <row r="263" s="2" customFormat="1" ht="37.8" customHeight="1">
      <c r="A263" s="39"/>
      <c r="B263" s="40"/>
      <c r="C263" s="228" t="s">
        <v>837</v>
      </c>
      <c r="D263" s="228" t="s">
        <v>232</v>
      </c>
      <c r="E263" s="229" t="s">
        <v>2678</v>
      </c>
      <c r="F263" s="230" t="s">
        <v>2679</v>
      </c>
      <c r="G263" s="231" t="s">
        <v>370</v>
      </c>
      <c r="H263" s="232">
        <v>1</v>
      </c>
      <c r="I263" s="233"/>
      <c r="J263" s="234">
        <f>ROUND(I263*H263,2)</f>
        <v>0</v>
      </c>
      <c r="K263" s="230" t="s">
        <v>236</v>
      </c>
      <c r="L263" s="45"/>
      <c r="M263" s="235" t="s">
        <v>1</v>
      </c>
      <c r="N263" s="236" t="s">
        <v>41</v>
      </c>
      <c r="O263" s="92"/>
      <c r="P263" s="237">
        <f>O263*H263</f>
        <v>0</v>
      </c>
      <c r="Q263" s="237">
        <v>0.00095</v>
      </c>
      <c r="R263" s="237">
        <f>Q263*H263</f>
        <v>0.00095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318</v>
      </c>
      <c r="AT263" s="239" t="s">
        <v>232</v>
      </c>
      <c r="AU263" s="239" t="s">
        <v>85</v>
      </c>
      <c r="AY263" s="18" t="s">
        <v>230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318</v>
      </c>
      <c r="BM263" s="239" t="s">
        <v>2680</v>
      </c>
    </row>
    <row r="264" s="2" customFormat="1" ht="55.5" customHeight="1">
      <c r="A264" s="39"/>
      <c r="B264" s="40"/>
      <c r="C264" s="228" t="s">
        <v>861</v>
      </c>
      <c r="D264" s="228" t="s">
        <v>232</v>
      </c>
      <c r="E264" s="229" t="s">
        <v>2681</v>
      </c>
      <c r="F264" s="230" t="s">
        <v>2682</v>
      </c>
      <c r="G264" s="231" t="s">
        <v>2614</v>
      </c>
      <c r="H264" s="232">
        <v>1</v>
      </c>
      <c r="I264" s="233"/>
      <c r="J264" s="234">
        <f>ROUND(I264*H264,2)</f>
        <v>0</v>
      </c>
      <c r="K264" s="230" t="s">
        <v>236</v>
      </c>
      <c r="L264" s="45"/>
      <c r="M264" s="235" t="s">
        <v>1</v>
      </c>
      <c r="N264" s="236" t="s">
        <v>41</v>
      </c>
      <c r="O264" s="92"/>
      <c r="P264" s="237">
        <f>O264*H264</f>
        <v>0</v>
      </c>
      <c r="Q264" s="237">
        <v>0.0032799999999999999</v>
      </c>
      <c r="R264" s="237">
        <f>Q264*H264</f>
        <v>0.0032799999999999999</v>
      </c>
      <c r="S264" s="237">
        <v>0</v>
      </c>
      <c r="T264" s="238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9" t="s">
        <v>318</v>
      </c>
      <c r="AT264" s="239" t="s">
        <v>232</v>
      </c>
      <c r="AU264" s="239" t="s">
        <v>85</v>
      </c>
      <c r="AY264" s="18" t="s">
        <v>230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8" t="s">
        <v>83</v>
      </c>
      <c r="BK264" s="240">
        <f>ROUND(I264*H264,2)</f>
        <v>0</v>
      </c>
      <c r="BL264" s="18" t="s">
        <v>318</v>
      </c>
      <c r="BM264" s="239" t="s">
        <v>2683</v>
      </c>
    </row>
    <row r="265" s="2" customFormat="1" ht="37.8" customHeight="1">
      <c r="A265" s="39"/>
      <c r="B265" s="40"/>
      <c r="C265" s="228" t="s">
        <v>866</v>
      </c>
      <c r="D265" s="228" t="s">
        <v>232</v>
      </c>
      <c r="E265" s="229" t="s">
        <v>2684</v>
      </c>
      <c r="F265" s="230" t="s">
        <v>2685</v>
      </c>
      <c r="G265" s="231" t="s">
        <v>370</v>
      </c>
      <c r="H265" s="232">
        <v>1</v>
      </c>
      <c r="I265" s="233"/>
      <c r="J265" s="234">
        <f>ROUND(I265*H265,2)</f>
        <v>0</v>
      </c>
      <c r="K265" s="230" t="s">
        <v>236</v>
      </c>
      <c r="L265" s="45"/>
      <c r="M265" s="235" t="s">
        <v>1</v>
      </c>
      <c r="N265" s="236" t="s">
        <v>41</v>
      </c>
      <c r="O265" s="92"/>
      <c r="P265" s="237">
        <f>O265*H265</f>
        <v>0</v>
      </c>
      <c r="Q265" s="237">
        <v>0.00147</v>
      </c>
      <c r="R265" s="237">
        <f>Q265*H265</f>
        <v>0.00147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318</v>
      </c>
      <c r="AT265" s="239" t="s">
        <v>232</v>
      </c>
      <c r="AU265" s="239" t="s">
        <v>85</v>
      </c>
      <c r="AY265" s="18" t="s">
        <v>230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318</v>
      </c>
      <c r="BM265" s="239" t="s">
        <v>2686</v>
      </c>
    </row>
    <row r="266" s="2" customFormat="1" ht="24.15" customHeight="1">
      <c r="A266" s="39"/>
      <c r="B266" s="40"/>
      <c r="C266" s="228" t="s">
        <v>871</v>
      </c>
      <c r="D266" s="228" t="s">
        <v>232</v>
      </c>
      <c r="E266" s="229" t="s">
        <v>2687</v>
      </c>
      <c r="F266" s="230" t="s">
        <v>2688</v>
      </c>
      <c r="G266" s="231" t="s">
        <v>370</v>
      </c>
      <c r="H266" s="232">
        <v>1</v>
      </c>
      <c r="I266" s="233"/>
      <c r="J266" s="234">
        <f>ROUND(I266*H266,2)</f>
        <v>0</v>
      </c>
      <c r="K266" s="230" t="s">
        <v>236</v>
      </c>
      <c r="L266" s="45"/>
      <c r="M266" s="235" t="s">
        <v>1</v>
      </c>
      <c r="N266" s="236" t="s">
        <v>41</v>
      </c>
      <c r="O266" s="92"/>
      <c r="P266" s="237">
        <f>O266*H266</f>
        <v>0</v>
      </c>
      <c r="Q266" s="237">
        <v>0.00075000000000000002</v>
      </c>
      <c r="R266" s="237">
        <f>Q266*H266</f>
        <v>0.00075000000000000002</v>
      </c>
      <c r="S266" s="237">
        <v>0</v>
      </c>
      <c r="T266" s="238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9" t="s">
        <v>318</v>
      </c>
      <c r="AT266" s="239" t="s">
        <v>232</v>
      </c>
      <c r="AU266" s="239" t="s">
        <v>85</v>
      </c>
      <c r="AY266" s="18" t="s">
        <v>230</v>
      </c>
      <c r="BE266" s="240">
        <f>IF(N266="základní",J266,0)</f>
        <v>0</v>
      </c>
      <c r="BF266" s="240">
        <f>IF(N266="snížená",J266,0)</f>
        <v>0</v>
      </c>
      <c r="BG266" s="240">
        <f>IF(N266="zákl. přenesená",J266,0)</f>
        <v>0</v>
      </c>
      <c r="BH266" s="240">
        <f>IF(N266="sníž. přenesená",J266,0)</f>
        <v>0</v>
      </c>
      <c r="BI266" s="240">
        <f>IF(N266="nulová",J266,0)</f>
        <v>0</v>
      </c>
      <c r="BJ266" s="18" t="s">
        <v>83</v>
      </c>
      <c r="BK266" s="240">
        <f>ROUND(I266*H266,2)</f>
        <v>0</v>
      </c>
      <c r="BL266" s="18" t="s">
        <v>318</v>
      </c>
      <c r="BM266" s="239" t="s">
        <v>2689</v>
      </c>
    </row>
    <row r="267" s="2" customFormat="1" ht="55.5" customHeight="1">
      <c r="A267" s="39"/>
      <c r="B267" s="40"/>
      <c r="C267" s="228" t="s">
        <v>876</v>
      </c>
      <c r="D267" s="228" t="s">
        <v>232</v>
      </c>
      <c r="E267" s="229" t="s">
        <v>2690</v>
      </c>
      <c r="F267" s="230" t="s">
        <v>2691</v>
      </c>
      <c r="G267" s="231" t="s">
        <v>2614</v>
      </c>
      <c r="H267" s="232">
        <v>1</v>
      </c>
      <c r="I267" s="233"/>
      <c r="J267" s="234">
        <f>ROUND(I267*H267,2)</f>
        <v>0</v>
      </c>
      <c r="K267" s="230" t="s">
        <v>236</v>
      </c>
      <c r="L267" s="45"/>
      <c r="M267" s="235" t="s">
        <v>1</v>
      </c>
      <c r="N267" s="236" t="s">
        <v>41</v>
      </c>
      <c r="O267" s="92"/>
      <c r="P267" s="237">
        <f>O267*H267</f>
        <v>0</v>
      </c>
      <c r="Q267" s="237">
        <v>0.19486000000000001</v>
      </c>
      <c r="R267" s="237">
        <f>Q267*H267</f>
        <v>0.19486000000000001</v>
      </c>
      <c r="S267" s="237">
        <v>0</v>
      </c>
      <c r="T267" s="238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9" t="s">
        <v>318</v>
      </c>
      <c r="AT267" s="239" t="s">
        <v>232</v>
      </c>
      <c r="AU267" s="239" t="s">
        <v>85</v>
      </c>
      <c r="AY267" s="18" t="s">
        <v>230</v>
      </c>
      <c r="BE267" s="240">
        <f>IF(N267="základní",J267,0)</f>
        <v>0</v>
      </c>
      <c r="BF267" s="240">
        <f>IF(N267="snížená",J267,0)</f>
        <v>0</v>
      </c>
      <c r="BG267" s="240">
        <f>IF(N267="zákl. přenesená",J267,0)</f>
        <v>0</v>
      </c>
      <c r="BH267" s="240">
        <f>IF(N267="sníž. přenesená",J267,0)</f>
        <v>0</v>
      </c>
      <c r="BI267" s="240">
        <f>IF(N267="nulová",J267,0)</f>
        <v>0</v>
      </c>
      <c r="BJ267" s="18" t="s">
        <v>83</v>
      </c>
      <c r="BK267" s="240">
        <f>ROUND(I267*H267,2)</f>
        <v>0</v>
      </c>
      <c r="BL267" s="18" t="s">
        <v>318</v>
      </c>
      <c r="BM267" s="239" t="s">
        <v>2692</v>
      </c>
    </row>
    <row r="268" s="2" customFormat="1" ht="49.05" customHeight="1">
      <c r="A268" s="39"/>
      <c r="B268" s="40"/>
      <c r="C268" s="228" t="s">
        <v>880</v>
      </c>
      <c r="D268" s="228" t="s">
        <v>232</v>
      </c>
      <c r="E268" s="229" t="s">
        <v>2693</v>
      </c>
      <c r="F268" s="230" t="s">
        <v>2694</v>
      </c>
      <c r="G268" s="231" t="s">
        <v>265</v>
      </c>
      <c r="H268" s="232">
        <v>0.20599999999999999</v>
      </c>
      <c r="I268" s="233"/>
      <c r="J268" s="234">
        <f>ROUND(I268*H268,2)</f>
        <v>0</v>
      </c>
      <c r="K268" s="230" t="s">
        <v>236</v>
      </c>
      <c r="L268" s="45"/>
      <c r="M268" s="235" t="s">
        <v>1</v>
      </c>
      <c r="N268" s="236" t="s">
        <v>41</v>
      </c>
      <c r="O268" s="92"/>
      <c r="P268" s="237">
        <f>O268*H268</f>
        <v>0</v>
      </c>
      <c r="Q268" s="237">
        <v>0</v>
      </c>
      <c r="R268" s="237">
        <f>Q268*H268</f>
        <v>0</v>
      </c>
      <c r="S268" s="237">
        <v>0</v>
      </c>
      <c r="T268" s="238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9" t="s">
        <v>318</v>
      </c>
      <c r="AT268" s="239" t="s">
        <v>232</v>
      </c>
      <c r="AU268" s="239" t="s">
        <v>85</v>
      </c>
      <c r="AY268" s="18" t="s">
        <v>230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8" t="s">
        <v>83</v>
      </c>
      <c r="BK268" s="240">
        <f>ROUND(I268*H268,2)</f>
        <v>0</v>
      </c>
      <c r="BL268" s="18" t="s">
        <v>318</v>
      </c>
      <c r="BM268" s="239" t="s">
        <v>2695</v>
      </c>
    </row>
    <row r="269" s="12" customFormat="1" ht="22.8" customHeight="1">
      <c r="A269" s="12"/>
      <c r="B269" s="212"/>
      <c r="C269" s="213"/>
      <c r="D269" s="214" t="s">
        <v>75</v>
      </c>
      <c r="E269" s="226" t="s">
        <v>2696</v>
      </c>
      <c r="F269" s="226" t="s">
        <v>2697</v>
      </c>
      <c r="G269" s="213"/>
      <c r="H269" s="213"/>
      <c r="I269" s="216"/>
      <c r="J269" s="227">
        <f>BK269</f>
        <v>0</v>
      </c>
      <c r="K269" s="213"/>
      <c r="L269" s="218"/>
      <c r="M269" s="219"/>
      <c r="N269" s="220"/>
      <c r="O269" s="220"/>
      <c r="P269" s="221">
        <f>SUM(P270:P291)</f>
        <v>0</v>
      </c>
      <c r="Q269" s="220"/>
      <c r="R269" s="221">
        <f>SUM(R270:R291)</f>
        <v>2.3819999999999997</v>
      </c>
      <c r="S269" s="220"/>
      <c r="T269" s="222">
        <f>SUM(T270:T291)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3" t="s">
        <v>85</v>
      </c>
      <c r="AT269" s="224" t="s">
        <v>75</v>
      </c>
      <c r="AU269" s="224" t="s">
        <v>83</v>
      </c>
      <c r="AY269" s="223" t="s">
        <v>230</v>
      </c>
      <c r="BK269" s="225">
        <f>SUM(BK270:BK291)</f>
        <v>0</v>
      </c>
    </row>
    <row r="270" s="2" customFormat="1" ht="33" customHeight="1">
      <c r="A270" s="39"/>
      <c r="B270" s="40"/>
      <c r="C270" s="228" t="s">
        <v>885</v>
      </c>
      <c r="D270" s="228" t="s">
        <v>232</v>
      </c>
      <c r="E270" s="229" t="s">
        <v>2698</v>
      </c>
      <c r="F270" s="230" t="s">
        <v>2699</v>
      </c>
      <c r="G270" s="231" t="s">
        <v>2614</v>
      </c>
      <c r="H270" s="232">
        <v>23</v>
      </c>
      <c r="I270" s="233"/>
      <c r="J270" s="234">
        <f>ROUND(I270*H270,2)</f>
        <v>0</v>
      </c>
      <c r="K270" s="230" t="s">
        <v>236</v>
      </c>
      <c r="L270" s="45"/>
      <c r="M270" s="235" t="s">
        <v>1</v>
      </c>
      <c r="N270" s="236" t="s">
        <v>41</v>
      </c>
      <c r="O270" s="92"/>
      <c r="P270" s="237">
        <f>O270*H270</f>
        <v>0</v>
      </c>
      <c r="Q270" s="237">
        <v>0.017469999999999999</v>
      </c>
      <c r="R270" s="237">
        <f>Q270*H270</f>
        <v>0.40181</v>
      </c>
      <c r="S270" s="237">
        <v>0</v>
      </c>
      <c r="T270" s="238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9" t="s">
        <v>318</v>
      </c>
      <c r="AT270" s="239" t="s">
        <v>232</v>
      </c>
      <c r="AU270" s="239" t="s">
        <v>85</v>
      </c>
      <c r="AY270" s="18" t="s">
        <v>230</v>
      </c>
      <c r="BE270" s="240">
        <f>IF(N270="základní",J270,0)</f>
        <v>0</v>
      </c>
      <c r="BF270" s="240">
        <f>IF(N270="snížená",J270,0)</f>
        <v>0</v>
      </c>
      <c r="BG270" s="240">
        <f>IF(N270="zákl. přenesená",J270,0)</f>
        <v>0</v>
      </c>
      <c r="BH270" s="240">
        <f>IF(N270="sníž. přenesená",J270,0)</f>
        <v>0</v>
      </c>
      <c r="BI270" s="240">
        <f>IF(N270="nulová",J270,0)</f>
        <v>0</v>
      </c>
      <c r="BJ270" s="18" t="s">
        <v>83</v>
      </c>
      <c r="BK270" s="240">
        <f>ROUND(I270*H270,2)</f>
        <v>0</v>
      </c>
      <c r="BL270" s="18" t="s">
        <v>318</v>
      </c>
      <c r="BM270" s="239" t="s">
        <v>2700</v>
      </c>
    </row>
    <row r="271" s="2" customFormat="1" ht="37.8" customHeight="1">
      <c r="A271" s="39"/>
      <c r="B271" s="40"/>
      <c r="C271" s="228" t="s">
        <v>890</v>
      </c>
      <c r="D271" s="228" t="s">
        <v>232</v>
      </c>
      <c r="E271" s="229" t="s">
        <v>2701</v>
      </c>
      <c r="F271" s="230" t="s">
        <v>2702</v>
      </c>
      <c r="G271" s="231" t="s">
        <v>2614</v>
      </c>
      <c r="H271" s="232">
        <v>1</v>
      </c>
      <c r="I271" s="233"/>
      <c r="J271" s="234">
        <f>ROUND(I271*H271,2)</f>
        <v>0</v>
      </c>
      <c r="K271" s="230" t="s">
        <v>236</v>
      </c>
      <c r="L271" s="45"/>
      <c r="M271" s="235" t="s">
        <v>1</v>
      </c>
      <c r="N271" s="236" t="s">
        <v>41</v>
      </c>
      <c r="O271" s="92"/>
      <c r="P271" s="237">
        <f>O271*H271</f>
        <v>0</v>
      </c>
      <c r="Q271" s="237">
        <v>0.025489999999999999</v>
      </c>
      <c r="R271" s="237">
        <f>Q271*H271</f>
        <v>0.025489999999999999</v>
      </c>
      <c r="S271" s="237">
        <v>0</v>
      </c>
      <c r="T271" s="23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9" t="s">
        <v>318</v>
      </c>
      <c r="AT271" s="239" t="s">
        <v>232</v>
      </c>
      <c r="AU271" s="239" t="s">
        <v>85</v>
      </c>
      <c r="AY271" s="18" t="s">
        <v>230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8" t="s">
        <v>83</v>
      </c>
      <c r="BK271" s="240">
        <f>ROUND(I271*H271,2)</f>
        <v>0</v>
      </c>
      <c r="BL271" s="18" t="s">
        <v>318</v>
      </c>
      <c r="BM271" s="239" t="s">
        <v>2703</v>
      </c>
    </row>
    <row r="272" s="2" customFormat="1" ht="24.15" customHeight="1">
      <c r="A272" s="39"/>
      <c r="B272" s="40"/>
      <c r="C272" s="228" t="s">
        <v>895</v>
      </c>
      <c r="D272" s="228" t="s">
        <v>232</v>
      </c>
      <c r="E272" s="229" t="s">
        <v>2704</v>
      </c>
      <c r="F272" s="230" t="s">
        <v>2705</v>
      </c>
      <c r="G272" s="231" t="s">
        <v>2614</v>
      </c>
      <c r="H272" s="232">
        <v>3</v>
      </c>
      <c r="I272" s="233"/>
      <c r="J272" s="234">
        <f>ROUND(I272*H272,2)</f>
        <v>0</v>
      </c>
      <c r="K272" s="230" t="s">
        <v>236</v>
      </c>
      <c r="L272" s="45"/>
      <c r="M272" s="235" t="s">
        <v>1</v>
      </c>
      <c r="N272" s="236" t="s">
        <v>41</v>
      </c>
      <c r="O272" s="92"/>
      <c r="P272" s="237">
        <f>O272*H272</f>
        <v>0</v>
      </c>
      <c r="Q272" s="237">
        <v>0.00158</v>
      </c>
      <c r="R272" s="237">
        <f>Q272*H272</f>
        <v>0.0047400000000000003</v>
      </c>
      <c r="S272" s="237">
        <v>0</v>
      </c>
      <c r="T272" s="238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9" t="s">
        <v>318</v>
      </c>
      <c r="AT272" s="239" t="s">
        <v>232</v>
      </c>
      <c r="AU272" s="239" t="s">
        <v>85</v>
      </c>
      <c r="AY272" s="18" t="s">
        <v>230</v>
      </c>
      <c r="BE272" s="240">
        <f>IF(N272="základní",J272,0)</f>
        <v>0</v>
      </c>
      <c r="BF272" s="240">
        <f>IF(N272="snížená",J272,0)</f>
        <v>0</v>
      </c>
      <c r="BG272" s="240">
        <f>IF(N272="zákl. přenesená",J272,0)</f>
        <v>0</v>
      </c>
      <c r="BH272" s="240">
        <f>IF(N272="sníž. přenesená",J272,0)</f>
        <v>0</v>
      </c>
      <c r="BI272" s="240">
        <f>IF(N272="nulová",J272,0)</f>
        <v>0</v>
      </c>
      <c r="BJ272" s="18" t="s">
        <v>83</v>
      </c>
      <c r="BK272" s="240">
        <f>ROUND(I272*H272,2)</f>
        <v>0</v>
      </c>
      <c r="BL272" s="18" t="s">
        <v>318</v>
      </c>
      <c r="BM272" s="239" t="s">
        <v>2706</v>
      </c>
    </row>
    <row r="273" s="2" customFormat="1" ht="24.15" customHeight="1">
      <c r="A273" s="39"/>
      <c r="B273" s="40"/>
      <c r="C273" s="228" t="s">
        <v>903</v>
      </c>
      <c r="D273" s="228" t="s">
        <v>232</v>
      </c>
      <c r="E273" s="229" t="s">
        <v>2707</v>
      </c>
      <c r="F273" s="230" t="s">
        <v>2708</v>
      </c>
      <c r="G273" s="231" t="s">
        <v>2614</v>
      </c>
      <c r="H273" s="232">
        <v>3</v>
      </c>
      <c r="I273" s="233"/>
      <c r="J273" s="234">
        <f>ROUND(I273*H273,2)</f>
        <v>0</v>
      </c>
      <c r="K273" s="230" t="s">
        <v>236</v>
      </c>
      <c r="L273" s="45"/>
      <c r="M273" s="235" t="s">
        <v>1</v>
      </c>
      <c r="N273" s="236" t="s">
        <v>41</v>
      </c>
      <c r="O273" s="92"/>
      <c r="P273" s="237">
        <f>O273*H273</f>
        <v>0</v>
      </c>
      <c r="Q273" s="237">
        <v>0.01908</v>
      </c>
      <c r="R273" s="237">
        <f>Q273*H273</f>
        <v>0.057239999999999999</v>
      </c>
      <c r="S273" s="237">
        <v>0</v>
      </c>
      <c r="T273" s="23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9" t="s">
        <v>318</v>
      </c>
      <c r="AT273" s="239" t="s">
        <v>232</v>
      </c>
      <c r="AU273" s="239" t="s">
        <v>85</v>
      </c>
      <c r="AY273" s="18" t="s">
        <v>230</v>
      </c>
      <c r="BE273" s="240">
        <f>IF(N273="základní",J273,0)</f>
        <v>0</v>
      </c>
      <c r="BF273" s="240">
        <f>IF(N273="snížená",J273,0)</f>
        <v>0</v>
      </c>
      <c r="BG273" s="240">
        <f>IF(N273="zákl. přenesená",J273,0)</f>
        <v>0</v>
      </c>
      <c r="BH273" s="240">
        <f>IF(N273="sníž. přenesená",J273,0)</f>
        <v>0</v>
      </c>
      <c r="BI273" s="240">
        <f>IF(N273="nulová",J273,0)</f>
        <v>0</v>
      </c>
      <c r="BJ273" s="18" t="s">
        <v>83</v>
      </c>
      <c r="BK273" s="240">
        <f>ROUND(I273*H273,2)</f>
        <v>0</v>
      </c>
      <c r="BL273" s="18" t="s">
        <v>318</v>
      </c>
      <c r="BM273" s="239" t="s">
        <v>2709</v>
      </c>
    </row>
    <row r="274" s="2" customFormat="1" ht="37.8" customHeight="1">
      <c r="A274" s="39"/>
      <c r="B274" s="40"/>
      <c r="C274" s="228" t="s">
        <v>910</v>
      </c>
      <c r="D274" s="228" t="s">
        <v>232</v>
      </c>
      <c r="E274" s="229" t="s">
        <v>2710</v>
      </c>
      <c r="F274" s="230" t="s">
        <v>2711</v>
      </c>
      <c r="G274" s="231" t="s">
        <v>2614</v>
      </c>
      <c r="H274" s="232">
        <v>32</v>
      </c>
      <c r="I274" s="233"/>
      <c r="J274" s="234">
        <f>ROUND(I274*H274,2)</f>
        <v>0</v>
      </c>
      <c r="K274" s="230" t="s">
        <v>236</v>
      </c>
      <c r="L274" s="45"/>
      <c r="M274" s="235" t="s">
        <v>1</v>
      </c>
      <c r="N274" s="236" t="s">
        <v>41</v>
      </c>
      <c r="O274" s="92"/>
      <c r="P274" s="237">
        <f>O274*H274</f>
        <v>0</v>
      </c>
      <c r="Q274" s="237">
        <v>0.02273</v>
      </c>
      <c r="R274" s="237">
        <f>Q274*H274</f>
        <v>0.72736000000000001</v>
      </c>
      <c r="S274" s="237">
        <v>0</v>
      </c>
      <c r="T274" s="238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318</v>
      </c>
      <c r="AT274" s="239" t="s">
        <v>232</v>
      </c>
      <c r="AU274" s="239" t="s">
        <v>85</v>
      </c>
      <c r="AY274" s="18" t="s">
        <v>230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318</v>
      </c>
      <c r="BM274" s="239" t="s">
        <v>2712</v>
      </c>
    </row>
    <row r="275" s="2" customFormat="1" ht="37.8" customHeight="1">
      <c r="A275" s="39"/>
      <c r="B275" s="40"/>
      <c r="C275" s="228" t="s">
        <v>917</v>
      </c>
      <c r="D275" s="228" t="s">
        <v>232</v>
      </c>
      <c r="E275" s="229" t="s">
        <v>2713</v>
      </c>
      <c r="F275" s="230" t="s">
        <v>2714</v>
      </c>
      <c r="G275" s="231" t="s">
        <v>2614</v>
      </c>
      <c r="H275" s="232">
        <v>1</v>
      </c>
      <c r="I275" s="233"/>
      <c r="J275" s="234">
        <f>ROUND(I275*H275,2)</f>
        <v>0</v>
      </c>
      <c r="K275" s="230" t="s">
        <v>236</v>
      </c>
      <c r="L275" s="45"/>
      <c r="M275" s="235" t="s">
        <v>1</v>
      </c>
      <c r="N275" s="236" t="s">
        <v>41</v>
      </c>
      <c r="O275" s="92"/>
      <c r="P275" s="237">
        <f>O275*H275</f>
        <v>0</v>
      </c>
      <c r="Q275" s="237">
        <v>0.019709999999999998</v>
      </c>
      <c r="R275" s="237">
        <f>Q275*H275</f>
        <v>0.019709999999999998</v>
      </c>
      <c r="S275" s="237">
        <v>0</v>
      </c>
      <c r="T275" s="23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9" t="s">
        <v>318</v>
      </c>
      <c r="AT275" s="239" t="s">
        <v>232</v>
      </c>
      <c r="AU275" s="239" t="s">
        <v>85</v>
      </c>
      <c r="AY275" s="18" t="s">
        <v>230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8" t="s">
        <v>83</v>
      </c>
      <c r="BK275" s="240">
        <f>ROUND(I275*H275,2)</f>
        <v>0</v>
      </c>
      <c r="BL275" s="18" t="s">
        <v>318</v>
      </c>
      <c r="BM275" s="239" t="s">
        <v>2715</v>
      </c>
    </row>
    <row r="276" s="2" customFormat="1" ht="21.75" customHeight="1">
      <c r="A276" s="39"/>
      <c r="B276" s="40"/>
      <c r="C276" s="228" t="s">
        <v>922</v>
      </c>
      <c r="D276" s="228" t="s">
        <v>232</v>
      </c>
      <c r="E276" s="229" t="s">
        <v>2716</v>
      </c>
      <c r="F276" s="230" t="s">
        <v>2717</v>
      </c>
      <c r="G276" s="231" t="s">
        <v>2614</v>
      </c>
      <c r="H276" s="232">
        <v>17</v>
      </c>
      <c r="I276" s="233"/>
      <c r="J276" s="234">
        <f>ROUND(I276*H276,2)</f>
        <v>0</v>
      </c>
      <c r="K276" s="230" t="s">
        <v>236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0.014970000000000001</v>
      </c>
      <c r="R276" s="237">
        <f>Q276*H276</f>
        <v>0.25448999999999999</v>
      </c>
      <c r="S276" s="237">
        <v>0</v>
      </c>
      <c r="T276" s="23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318</v>
      </c>
      <c r="AT276" s="239" t="s">
        <v>232</v>
      </c>
      <c r="AU276" s="239" t="s">
        <v>85</v>
      </c>
      <c r="AY276" s="18" t="s">
        <v>230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318</v>
      </c>
      <c r="BM276" s="239" t="s">
        <v>2718</v>
      </c>
    </row>
    <row r="277" s="2" customFormat="1" ht="37.8" customHeight="1">
      <c r="A277" s="39"/>
      <c r="B277" s="40"/>
      <c r="C277" s="228" t="s">
        <v>927</v>
      </c>
      <c r="D277" s="228" t="s">
        <v>232</v>
      </c>
      <c r="E277" s="229" t="s">
        <v>2719</v>
      </c>
      <c r="F277" s="230" t="s">
        <v>2720</v>
      </c>
      <c r="G277" s="231" t="s">
        <v>2614</v>
      </c>
      <c r="H277" s="232">
        <v>12</v>
      </c>
      <c r="I277" s="233"/>
      <c r="J277" s="234">
        <f>ROUND(I277*H277,2)</f>
        <v>0</v>
      </c>
      <c r="K277" s="230" t="s">
        <v>236</v>
      </c>
      <c r="L277" s="45"/>
      <c r="M277" s="235" t="s">
        <v>1</v>
      </c>
      <c r="N277" s="236" t="s">
        <v>41</v>
      </c>
      <c r="O277" s="92"/>
      <c r="P277" s="237">
        <f>O277*H277</f>
        <v>0</v>
      </c>
      <c r="Q277" s="237">
        <v>0.021100000000000001</v>
      </c>
      <c r="R277" s="237">
        <f>Q277*H277</f>
        <v>0.25319999999999998</v>
      </c>
      <c r="S277" s="237">
        <v>0</v>
      </c>
      <c r="T277" s="238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9" t="s">
        <v>318</v>
      </c>
      <c r="AT277" s="239" t="s">
        <v>232</v>
      </c>
      <c r="AU277" s="239" t="s">
        <v>85</v>
      </c>
      <c r="AY277" s="18" t="s">
        <v>230</v>
      </c>
      <c r="BE277" s="240">
        <f>IF(N277="základní",J277,0)</f>
        <v>0</v>
      </c>
      <c r="BF277" s="240">
        <f>IF(N277="snížená",J277,0)</f>
        <v>0</v>
      </c>
      <c r="BG277" s="240">
        <f>IF(N277="zákl. přenesená",J277,0)</f>
        <v>0</v>
      </c>
      <c r="BH277" s="240">
        <f>IF(N277="sníž. přenesená",J277,0)</f>
        <v>0</v>
      </c>
      <c r="BI277" s="240">
        <f>IF(N277="nulová",J277,0)</f>
        <v>0</v>
      </c>
      <c r="BJ277" s="18" t="s">
        <v>83</v>
      </c>
      <c r="BK277" s="240">
        <f>ROUND(I277*H277,2)</f>
        <v>0</v>
      </c>
      <c r="BL277" s="18" t="s">
        <v>318</v>
      </c>
      <c r="BM277" s="239" t="s">
        <v>2721</v>
      </c>
    </row>
    <row r="278" s="2" customFormat="1" ht="37.8" customHeight="1">
      <c r="A278" s="39"/>
      <c r="B278" s="40"/>
      <c r="C278" s="228" t="s">
        <v>932</v>
      </c>
      <c r="D278" s="228" t="s">
        <v>232</v>
      </c>
      <c r="E278" s="229" t="s">
        <v>2722</v>
      </c>
      <c r="F278" s="230" t="s">
        <v>2723</v>
      </c>
      <c r="G278" s="231" t="s">
        <v>2614</v>
      </c>
      <c r="H278" s="232">
        <v>2</v>
      </c>
      <c r="I278" s="233"/>
      <c r="J278" s="234">
        <f>ROUND(I278*H278,2)</f>
        <v>0</v>
      </c>
      <c r="K278" s="230" t="s">
        <v>236</v>
      </c>
      <c r="L278" s="45"/>
      <c r="M278" s="235" t="s">
        <v>1</v>
      </c>
      <c r="N278" s="236" t="s">
        <v>41</v>
      </c>
      <c r="O278" s="92"/>
      <c r="P278" s="237">
        <f>O278*H278</f>
        <v>0</v>
      </c>
      <c r="Q278" s="237">
        <v>0.050099999999999999</v>
      </c>
      <c r="R278" s="237">
        <f>Q278*H278</f>
        <v>0.1002</v>
      </c>
      <c r="S278" s="237">
        <v>0</v>
      </c>
      <c r="T278" s="23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9" t="s">
        <v>318</v>
      </c>
      <c r="AT278" s="239" t="s">
        <v>232</v>
      </c>
      <c r="AU278" s="239" t="s">
        <v>85</v>
      </c>
      <c r="AY278" s="18" t="s">
        <v>230</v>
      </c>
      <c r="BE278" s="240">
        <f>IF(N278="základní",J278,0)</f>
        <v>0</v>
      </c>
      <c r="BF278" s="240">
        <f>IF(N278="snížená",J278,0)</f>
        <v>0</v>
      </c>
      <c r="BG278" s="240">
        <f>IF(N278="zákl. přenesená",J278,0)</f>
        <v>0</v>
      </c>
      <c r="BH278" s="240">
        <f>IF(N278="sníž. přenesená",J278,0)</f>
        <v>0</v>
      </c>
      <c r="BI278" s="240">
        <f>IF(N278="nulová",J278,0)</f>
        <v>0</v>
      </c>
      <c r="BJ278" s="18" t="s">
        <v>83</v>
      </c>
      <c r="BK278" s="240">
        <f>ROUND(I278*H278,2)</f>
        <v>0</v>
      </c>
      <c r="BL278" s="18" t="s">
        <v>318</v>
      </c>
      <c r="BM278" s="239" t="s">
        <v>2724</v>
      </c>
    </row>
    <row r="279" s="2" customFormat="1" ht="49.05" customHeight="1">
      <c r="A279" s="39"/>
      <c r="B279" s="40"/>
      <c r="C279" s="228" t="s">
        <v>936</v>
      </c>
      <c r="D279" s="228" t="s">
        <v>232</v>
      </c>
      <c r="E279" s="229" t="s">
        <v>2725</v>
      </c>
      <c r="F279" s="230" t="s">
        <v>2726</v>
      </c>
      <c r="G279" s="231" t="s">
        <v>2614</v>
      </c>
      <c r="H279" s="232">
        <v>3</v>
      </c>
      <c r="I279" s="233"/>
      <c r="J279" s="234">
        <f>ROUND(I279*H279,2)</f>
        <v>0</v>
      </c>
      <c r="K279" s="230" t="s">
        <v>236</v>
      </c>
      <c r="L279" s="45"/>
      <c r="M279" s="235" t="s">
        <v>1</v>
      </c>
      <c r="N279" s="236" t="s">
        <v>41</v>
      </c>
      <c r="O279" s="92"/>
      <c r="P279" s="237">
        <f>O279*H279</f>
        <v>0</v>
      </c>
      <c r="Q279" s="237">
        <v>0.066220000000000001</v>
      </c>
      <c r="R279" s="237">
        <f>Q279*H279</f>
        <v>0.19866</v>
      </c>
      <c r="S279" s="237">
        <v>0</v>
      </c>
      <c r="T279" s="23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9" t="s">
        <v>318</v>
      </c>
      <c r="AT279" s="239" t="s">
        <v>232</v>
      </c>
      <c r="AU279" s="239" t="s">
        <v>85</v>
      </c>
      <c r="AY279" s="18" t="s">
        <v>230</v>
      </c>
      <c r="BE279" s="240">
        <f>IF(N279="základní",J279,0)</f>
        <v>0</v>
      </c>
      <c r="BF279" s="240">
        <f>IF(N279="snížená",J279,0)</f>
        <v>0</v>
      </c>
      <c r="BG279" s="240">
        <f>IF(N279="zákl. přenesená",J279,0)</f>
        <v>0</v>
      </c>
      <c r="BH279" s="240">
        <f>IF(N279="sníž. přenesená",J279,0)</f>
        <v>0</v>
      </c>
      <c r="BI279" s="240">
        <f>IF(N279="nulová",J279,0)</f>
        <v>0</v>
      </c>
      <c r="BJ279" s="18" t="s">
        <v>83</v>
      </c>
      <c r="BK279" s="240">
        <f>ROUND(I279*H279,2)</f>
        <v>0</v>
      </c>
      <c r="BL279" s="18" t="s">
        <v>318</v>
      </c>
      <c r="BM279" s="239" t="s">
        <v>2727</v>
      </c>
    </row>
    <row r="280" s="2" customFormat="1" ht="37.8" customHeight="1">
      <c r="A280" s="39"/>
      <c r="B280" s="40"/>
      <c r="C280" s="228" t="s">
        <v>940</v>
      </c>
      <c r="D280" s="228" t="s">
        <v>232</v>
      </c>
      <c r="E280" s="229" t="s">
        <v>2728</v>
      </c>
      <c r="F280" s="230" t="s">
        <v>2729</v>
      </c>
      <c r="G280" s="231" t="s">
        <v>2614</v>
      </c>
      <c r="H280" s="232">
        <v>9</v>
      </c>
      <c r="I280" s="233"/>
      <c r="J280" s="234">
        <f>ROUND(I280*H280,2)</f>
        <v>0</v>
      </c>
      <c r="K280" s="230" t="s">
        <v>236</v>
      </c>
      <c r="L280" s="45"/>
      <c r="M280" s="235" t="s">
        <v>1</v>
      </c>
      <c r="N280" s="236" t="s">
        <v>41</v>
      </c>
      <c r="O280" s="92"/>
      <c r="P280" s="237">
        <f>O280*H280</f>
        <v>0</v>
      </c>
      <c r="Q280" s="237">
        <v>0.0050600000000000003</v>
      </c>
      <c r="R280" s="237">
        <f>Q280*H280</f>
        <v>0.045540000000000004</v>
      </c>
      <c r="S280" s="237">
        <v>0</v>
      </c>
      <c r="T280" s="23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9" t="s">
        <v>318</v>
      </c>
      <c r="AT280" s="239" t="s">
        <v>232</v>
      </c>
      <c r="AU280" s="239" t="s">
        <v>85</v>
      </c>
      <c r="AY280" s="18" t="s">
        <v>230</v>
      </c>
      <c r="BE280" s="240">
        <f>IF(N280="základní",J280,0)</f>
        <v>0</v>
      </c>
      <c r="BF280" s="240">
        <f>IF(N280="snížená",J280,0)</f>
        <v>0</v>
      </c>
      <c r="BG280" s="240">
        <f>IF(N280="zákl. přenesená",J280,0)</f>
        <v>0</v>
      </c>
      <c r="BH280" s="240">
        <f>IF(N280="sníž. přenesená",J280,0)</f>
        <v>0</v>
      </c>
      <c r="BI280" s="240">
        <f>IF(N280="nulová",J280,0)</f>
        <v>0</v>
      </c>
      <c r="BJ280" s="18" t="s">
        <v>83</v>
      </c>
      <c r="BK280" s="240">
        <f>ROUND(I280*H280,2)</f>
        <v>0</v>
      </c>
      <c r="BL280" s="18" t="s">
        <v>318</v>
      </c>
      <c r="BM280" s="239" t="s">
        <v>2730</v>
      </c>
    </row>
    <row r="281" s="2" customFormat="1" ht="37.8" customHeight="1">
      <c r="A281" s="39"/>
      <c r="B281" s="40"/>
      <c r="C281" s="228" t="s">
        <v>944</v>
      </c>
      <c r="D281" s="228" t="s">
        <v>232</v>
      </c>
      <c r="E281" s="229" t="s">
        <v>2731</v>
      </c>
      <c r="F281" s="230" t="s">
        <v>2732</v>
      </c>
      <c r="G281" s="231" t="s">
        <v>2614</v>
      </c>
      <c r="H281" s="232">
        <v>1</v>
      </c>
      <c r="I281" s="233"/>
      <c r="J281" s="234">
        <f>ROUND(I281*H281,2)</f>
        <v>0</v>
      </c>
      <c r="K281" s="230" t="s">
        <v>236</v>
      </c>
      <c r="L281" s="45"/>
      <c r="M281" s="235" t="s">
        <v>1</v>
      </c>
      <c r="N281" s="236" t="s">
        <v>41</v>
      </c>
      <c r="O281" s="92"/>
      <c r="P281" s="237">
        <f>O281*H281</f>
        <v>0</v>
      </c>
      <c r="Q281" s="237">
        <v>0.01525</v>
      </c>
      <c r="R281" s="237">
        <f>Q281*H281</f>
        <v>0.01525</v>
      </c>
      <c r="S281" s="237">
        <v>0</v>
      </c>
      <c r="T281" s="23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9" t="s">
        <v>318</v>
      </c>
      <c r="AT281" s="239" t="s">
        <v>232</v>
      </c>
      <c r="AU281" s="239" t="s">
        <v>85</v>
      </c>
      <c r="AY281" s="18" t="s">
        <v>230</v>
      </c>
      <c r="BE281" s="240">
        <f>IF(N281="základní",J281,0)</f>
        <v>0</v>
      </c>
      <c r="BF281" s="240">
        <f>IF(N281="snížená",J281,0)</f>
        <v>0</v>
      </c>
      <c r="BG281" s="240">
        <f>IF(N281="zákl. přenesená",J281,0)</f>
        <v>0</v>
      </c>
      <c r="BH281" s="240">
        <f>IF(N281="sníž. přenesená",J281,0)</f>
        <v>0</v>
      </c>
      <c r="BI281" s="240">
        <f>IF(N281="nulová",J281,0)</f>
        <v>0</v>
      </c>
      <c r="BJ281" s="18" t="s">
        <v>83</v>
      </c>
      <c r="BK281" s="240">
        <f>ROUND(I281*H281,2)</f>
        <v>0</v>
      </c>
      <c r="BL281" s="18" t="s">
        <v>318</v>
      </c>
      <c r="BM281" s="239" t="s">
        <v>2733</v>
      </c>
    </row>
    <row r="282" s="2" customFormat="1" ht="37.8" customHeight="1">
      <c r="A282" s="39"/>
      <c r="B282" s="40"/>
      <c r="C282" s="228" t="s">
        <v>948</v>
      </c>
      <c r="D282" s="228" t="s">
        <v>232</v>
      </c>
      <c r="E282" s="229" t="s">
        <v>2734</v>
      </c>
      <c r="F282" s="230" t="s">
        <v>2735</v>
      </c>
      <c r="G282" s="231" t="s">
        <v>2614</v>
      </c>
      <c r="H282" s="232">
        <v>4</v>
      </c>
      <c r="I282" s="233"/>
      <c r="J282" s="234">
        <f>ROUND(I282*H282,2)</f>
        <v>0</v>
      </c>
      <c r="K282" s="230" t="s">
        <v>236</v>
      </c>
      <c r="L282" s="45"/>
      <c r="M282" s="235" t="s">
        <v>1</v>
      </c>
      <c r="N282" s="236" t="s">
        <v>41</v>
      </c>
      <c r="O282" s="92"/>
      <c r="P282" s="237">
        <f>O282*H282</f>
        <v>0</v>
      </c>
      <c r="Q282" s="237">
        <v>0.027550000000000002</v>
      </c>
      <c r="R282" s="237">
        <f>Q282*H282</f>
        <v>0.11020000000000001</v>
      </c>
      <c r="S282" s="237">
        <v>0</v>
      </c>
      <c r="T282" s="23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9" t="s">
        <v>318</v>
      </c>
      <c r="AT282" s="239" t="s">
        <v>232</v>
      </c>
      <c r="AU282" s="239" t="s">
        <v>85</v>
      </c>
      <c r="AY282" s="18" t="s">
        <v>230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8" t="s">
        <v>83</v>
      </c>
      <c r="BK282" s="240">
        <f>ROUND(I282*H282,2)</f>
        <v>0</v>
      </c>
      <c r="BL282" s="18" t="s">
        <v>318</v>
      </c>
      <c r="BM282" s="239" t="s">
        <v>2736</v>
      </c>
    </row>
    <row r="283" s="2" customFormat="1" ht="24.15" customHeight="1">
      <c r="A283" s="39"/>
      <c r="B283" s="40"/>
      <c r="C283" s="228" t="s">
        <v>953</v>
      </c>
      <c r="D283" s="228" t="s">
        <v>232</v>
      </c>
      <c r="E283" s="229" t="s">
        <v>2737</v>
      </c>
      <c r="F283" s="230" t="s">
        <v>2738</v>
      </c>
      <c r="G283" s="231" t="s">
        <v>2614</v>
      </c>
      <c r="H283" s="232">
        <v>14</v>
      </c>
      <c r="I283" s="233"/>
      <c r="J283" s="234">
        <f>ROUND(I283*H283,2)</f>
        <v>0</v>
      </c>
      <c r="K283" s="230" t="s">
        <v>236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0.00172</v>
      </c>
      <c r="R283" s="237">
        <f>Q283*H283</f>
        <v>0.024080000000000001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318</v>
      </c>
      <c r="AT283" s="239" t="s">
        <v>232</v>
      </c>
      <c r="AU283" s="239" t="s">
        <v>85</v>
      </c>
      <c r="AY283" s="18" t="s">
        <v>230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318</v>
      </c>
      <c r="BM283" s="239" t="s">
        <v>2739</v>
      </c>
    </row>
    <row r="284" s="2" customFormat="1" ht="16.5" customHeight="1">
      <c r="A284" s="39"/>
      <c r="B284" s="40"/>
      <c r="C284" s="228" t="s">
        <v>958</v>
      </c>
      <c r="D284" s="228" t="s">
        <v>232</v>
      </c>
      <c r="E284" s="229" t="s">
        <v>2740</v>
      </c>
      <c r="F284" s="230" t="s">
        <v>2741</v>
      </c>
      <c r="G284" s="231" t="s">
        <v>2614</v>
      </c>
      <c r="H284" s="232">
        <v>38</v>
      </c>
      <c r="I284" s="233"/>
      <c r="J284" s="234">
        <f>ROUND(I284*H284,2)</f>
        <v>0</v>
      </c>
      <c r="K284" s="230" t="s">
        <v>236</v>
      </c>
      <c r="L284" s="45"/>
      <c r="M284" s="235" t="s">
        <v>1</v>
      </c>
      <c r="N284" s="236" t="s">
        <v>41</v>
      </c>
      <c r="O284" s="92"/>
      <c r="P284" s="237">
        <f>O284*H284</f>
        <v>0</v>
      </c>
      <c r="Q284" s="237">
        <v>0.0018400000000000001</v>
      </c>
      <c r="R284" s="237">
        <f>Q284*H284</f>
        <v>0.069919999999999996</v>
      </c>
      <c r="S284" s="237">
        <v>0</v>
      </c>
      <c r="T284" s="238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9" t="s">
        <v>318</v>
      </c>
      <c r="AT284" s="239" t="s">
        <v>232</v>
      </c>
      <c r="AU284" s="239" t="s">
        <v>85</v>
      </c>
      <c r="AY284" s="18" t="s">
        <v>230</v>
      </c>
      <c r="BE284" s="240">
        <f>IF(N284="základní",J284,0)</f>
        <v>0</v>
      </c>
      <c r="BF284" s="240">
        <f>IF(N284="snížená",J284,0)</f>
        <v>0</v>
      </c>
      <c r="BG284" s="240">
        <f>IF(N284="zákl. přenesená",J284,0)</f>
        <v>0</v>
      </c>
      <c r="BH284" s="240">
        <f>IF(N284="sníž. přenesená",J284,0)</f>
        <v>0</v>
      </c>
      <c r="BI284" s="240">
        <f>IF(N284="nulová",J284,0)</f>
        <v>0</v>
      </c>
      <c r="BJ284" s="18" t="s">
        <v>83</v>
      </c>
      <c r="BK284" s="240">
        <f>ROUND(I284*H284,2)</f>
        <v>0</v>
      </c>
      <c r="BL284" s="18" t="s">
        <v>318</v>
      </c>
      <c r="BM284" s="239" t="s">
        <v>2742</v>
      </c>
    </row>
    <row r="285" s="2" customFormat="1" ht="24.15" customHeight="1">
      <c r="A285" s="39"/>
      <c r="B285" s="40"/>
      <c r="C285" s="228" t="s">
        <v>964</v>
      </c>
      <c r="D285" s="228" t="s">
        <v>232</v>
      </c>
      <c r="E285" s="229" t="s">
        <v>2743</v>
      </c>
      <c r="F285" s="230" t="s">
        <v>2744</v>
      </c>
      <c r="G285" s="231" t="s">
        <v>2614</v>
      </c>
      <c r="H285" s="232">
        <v>17</v>
      </c>
      <c r="I285" s="233"/>
      <c r="J285" s="234">
        <f>ROUND(I285*H285,2)</f>
        <v>0</v>
      </c>
      <c r="K285" s="230" t="s">
        <v>236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0.0031099999999999999</v>
      </c>
      <c r="R285" s="237">
        <f>Q285*H285</f>
        <v>0.05287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318</v>
      </c>
      <c r="AT285" s="239" t="s">
        <v>232</v>
      </c>
      <c r="AU285" s="239" t="s">
        <v>85</v>
      </c>
      <c r="AY285" s="18" t="s">
        <v>230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318</v>
      </c>
      <c r="BM285" s="239" t="s">
        <v>2745</v>
      </c>
    </row>
    <row r="286" s="2" customFormat="1" ht="24.15" customHeight="1">
      <c r="A286" s="39"/>
      <c r="B286" s="40"/>
      <c r="C286" s="228" t="s">
        <v>969</v>
      </c>
      <c r="D286" s="228" t="s">
        <v>232</v>
      </c>
      <c r="E286" s="229" t="s">
        <v>2746</v>
      </c>
      <c r="F286" s="230" t="s">
        <v>2747</v>
      </c>
      <c r="G286" s="231" t="s">
        <v>370</v>
      </c>
      <c r="H286" s="232">
        <v>33</v>
      </c>
      <c r="I286" s="233"/>
      <c r="J286" s="234">
        <f>ROUND(I286*H286,2)</f>
        <v>0</v>
      </c>
      <c r="K286" s="230" t="s">
        <v>236</v>
      </c>
      <c r="L286" s="45"/>
      <c r="M286" s="235" t="s">
        <v>1</v>
      </c>
      <c r="N286" s="236" t="s">
        <v>41</v>
      </c>
      <c r="O286" s="92"/>
      <c r="P286" s="237">
        <f>O286*H286</f>
        <v>0</v>
      </c>
      <c r="Q286" s="237">
        <v>0.00024000000000000001</v>
      </c>
      <c r="R286" s="237">
        <f>Q286*H286</f>
        <v>0.00792</v>
      </c>
      <c r="S286" s="237">
        <v>0</v>
      </c>
      <c r="T286" s="238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9" t="s">
        <v>318</v>
      </c>
      <c r="AT286" s="239" t="s">
        <v>232</v>
      </c>
      <c r="AU286" s="239" t="s">
        <v>85</v>
      </c>
      <c r="AY286" s="18" t="s">
        <v>230</v>
      </c>
      <c r="BE286" s="240">
        <f>IF(N286="základní",J286,0)</f>
        <v>0</v>
      </c>
      <c r="BF286" s="240">
        <f>IF(N286="snížená",J286,0)</f>
        <v>0</v>
      </c>
      <c r="BG286" s="240">
        <f>IF(N286="zákl. přenesená",J286,0)</f>
        <v>0</v>
      </c>
      <c r="BH286" s="240">
        <f>IF(N286="sníž. přenesená",J286,0)</f>
        <v>0</v>
      </c>
      <c r="BI286" s="240">
        <f>IF(N286="nulová",J286,0)</f>
        <v>0</v>
      </c>
      <c r="BJ286" s="18" t="s">
        <v>83</v>
      </c>
      <c r="BK286" s="240">
        <f>ROUND(I286*H286,2)</f>
        <v>0</v>
      </c>
      <c r="BL286" s="18" t="s">
        <v>318</v>
      </c>
      <c r="BM286" s="239" t="s">
        <v>2748</v>
      </c>
    </row>
    <row r="287" s="2" customFormat="1" ht="24.15" customHeight="1">
      <c r="A287" s="39"/>
      <c r="B287" s="40"/>
      <c r="C287" s="228" t="s">
        <v>973</v>
      </c>
      <c r="D287" s="228" t="s">
        <v>232</v>
      </c>
      <c r="E287" s="229" t="s">
        <v>2749</v>
      </c>
      <c r="F287" s="230" t="s">
        <v>2750</v>
      </c>
      <c r="G287" s="231" t="s">
        <v>370</v>
      </c>
      <c r="H287" s="232">
        <v>9</v>
      </c>
      <c r="I287" s="233"/>
      <c r="J287" s="234">
        <f>ROUND(I287*H287,2)</f>
        <v>0</v>
      </c>
      <c r="K287" s="230" t="s">
        <v>236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0.00027999999999999998</v>
      </c>
      <c r="R287" s="237">
        <f>Q287*H287</f>
        <v>0.0025199999999999997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318</v>
      </c>
      <c r="AT287" s="239" t="s">
        <v>232</v>
      </c>
      <c r="AU287" s="239" t="s">
        <v>85</v>
      </c>
      <c r="AY287" s="18" t="s">
        <v>230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318</v>
      </c>
      <c r="BM287" s="239" t="s">
        <v>2751</v>
      </c>
    </row>
    <row r="288" s="2" customFormat="1" ht="37.8" customHeight="1">
      <c r="A288" s="39"/>
      <c r="B288" s="40"/>
      <c r="C288" s="228" t="s">
        <v>978</v>
      </c>
      <c r="D288" s="228" t="s">
        <v>232</v>
      </c>
      <c r="E288" s="229" t="s">
        <v>2752</v>
      </c>
      <c r="F288" s="230" t="s">
        <v>2753</v>
      </c>
      <c r="G288" s="231" t="s">
        <v>370</v>
      </c>
      <c r="H288" s="232">
        <v>17</v>
      </c>
      <c r="I288" s="233"/>
      <c r="J288" s="234">
        <f>ROUND(I288*H288,2)</f>
        <v>0</v>
      </c>
      <c r="K288" s="230" t="s">
        <v>236</v>
      </c>
      <c r="L288" s="45"/>
      <c r="M288" s="235" t="s">
        <v>1</v>
      </c>
      <c r="N288" s="236" t="s">
        <v>41</v>
      </c>
      <c r="O288" s="92"/>
      <c r="P288" s="237">
        <f>O288*H288</f>
        <v>0</v>
      </c>
      <c r="Q288" s="237">
        <v>0.00048000000000000001</v>
      </c>
      <c r="R288" s="237">
        <f>Q288*H288</f>
        <v>0.0081600000000000006</v>
      </c>
      <c r="S288" s="237">
        <v>0</v>
      </c>
      <c r="T288" s="23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9" t="s">
        <v>318</v>
      </c>
      <c r="AT288" s="239" t="s">
        <v>232</v>
      </c>
      <c r="AU288" s="239" t="s">
        <v>85</v>
      </c>
      <c r="AY288" s="18" t="s">
        <v>230</v>
      </c>
      <c r="BE288" s="240">
        <f>IF(N288="základní",J288,0)</f>
        <v>0</v>
      </c>
      <c r="BF288" s="240">
        <f>IF(N288="snížená",J288,0)</f>
        <v>0</v>
      </c>
      <c r="BG288" s="240">
        <f>IF(N288="zákl. přenesená",J288,0)</f>
        <v>0</v>
      </c>
      <c r="BH288" s="240">
        <f>IF(N288="sníž. přenesená",J288,0)</f>
        <v>0</v>
      </c>
      <c r="BI288" s="240">
        <f>IF(N288="nulová",J288,0)</f>
        <v>0</v>
      </c>
      <c r="BJ288" s="18" t="s">
        <v>83</v>
      </c>
      <c r="BK288" s="240">
        <f>ROUND(I288*H288,2)</f>
        <v>0</v>
      </c>
      <c r="BL288" s="18" t="s">
        <v>318</v>
      </c>
      <c r="BM288" s="239" t="s">
        <v>2754</v>
      </c>
    </row>
    <row r="289" s="2" customFormat="1" ht="24.15" customHeight="1">
      <c r="A289" s="39"/>
      <c r="B289" s="40"/>
      <c r="C289" s="228" t="s">
        <v>982</v>
      </c>
      <c r="D289" s="228" t="s">
        <v>232</v>
      </c>
      <c r="E289" s="229" t="s">
        <v>2755</v>
      </c>
      <c r="F289" s="230" t="s">
        <v>2756</v>
      </c>
      <c r="G289" s="231" t="s">
        <v>370</v>
      </c>
      <c r="H289" s="232">
        <v>3</v>
      </c>
      <c r="I289" s="233"/>
      <c r="J289" s="234">
        <f>ROUND(I289*H289,2)</f>
        <v>0</v>
      </c>
      <c r="K289" s="230" t="s">
        <v>236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0.00027999999999999998</v>
      </c>
      <c r="R289" s="237">
        <f>Q289*H289</f>
        <v>0.00083999999999999993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318</v>
      </c>
      <c r="AT289" s="239" t="s">
        <v>232</v>
      </c>
      <c r="AU289" s="239" t="s">
        <v>85</v>
      </c>
      <c r="AY289" s="18" t="s">
        <v>230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318</v>
      </c>
      <c r="BM289" s="239" t="s">
        <v>2757</v>
      </c>
    </row>
    <row r="290" s="2" customFormat="1" ht="16.5" customHeight="1">
      <c r="A290" s="39"/>
      <c r="B290" s="40"/>
      <c r="C290" s="228" t="s">
        <v>987</v>
      </c>
      <c r="D290" s="228" t="s">
        <v>232</v>
      </c>
      <c r="E290" s="229" t="s">
        <v>2758</v>
      </c>
      <c r="F290" s="230" t="s">
        <v>2759</v>
      </c>
      <c r="G290" s="231" t="s">
        <v>370</v>
      </c>
      <c r="H290" s="232">
        <v>20</v>
      </c>
      <c r="I290" s="233"/>
      <c r="J290" s="234">
        <f>ROUND(I290*H290,2)</f>
        <v>0</v>
      </c>
      <c r="K290" s="230" t="s">
        <v>236</v>
      </c>
      <c r="L290" s="45"/>
      <c r="M290" s="235" t="s">
        <v>1</v>
      </c>
      <c r="N290" s="236" t="s">
        <v>41</v>
      </c>
      <c r="O290" s="92"/>
      <c r="P290" s="237">
        <f>O290*H290</f>
        <v>0</v>
      </c>
      <c r="Q290" s="237">
        <v>9.0000000000000006E-05</v>
      </c>
      <c r="R290" s="237">
        <f>Q290*H290</f>
        <v>0.0018000000000000002</v>
      </c>
      <c r="S290" s="237">
        <v>0</v>
      </c>
      <c r="T290" s="23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9" t="s">
        <v>318</v>
      </c>
      <c r="AT290" s="239" t="s">
        <v>232</v>
      </c>
      <c r="AU290" s="239" t="s">
        <v>85</v>
      </c>
      <c r="AY290" s="18" t="s">
        <v>230</v>
      </c>
      <c r="BE290" s="240">
        <f>IF(N290="základní",J290,0)</f>
        <v>0</v>
      </c>
      <c r="BF290" s="240">
        <f>IF(N290="snížená",J290,0)</f>
        <v>0</v>
      </c>
      <c r="BG290" s="240">
        <f>IF(N290="zákl. přenesená",J290,0)</f>
        <v>0</v>
      </c>
      <c r="BH290" s="240">
        <f>IF(N290="sníž. přenesená",J290,0)</f>
        <v>0</v>
      </c>
      <c r="BI290" s="240">
        <f>IF(N290="nulová",J290,0)</f>
        <v>0</v>
      </c>
      <c r="BJ290" s="18" t="s">
        <v>83</v>
      </c>
      <c r="BK290" s="240">
        <f>ROUND(I290*H290,2)</f>
        <v>0</v>
      </c>
      <c r="BL290" s="18" t="s">
        <v>318</v>
      </c>
      <c r="BM290" s="239" t="s">
        <v>2760</v>
      </c>
    </row>
    <row r="291" s="2" customFormat="1" ht="49.05" customHeight="1">
      <c r="A291" s="39"/>
      <c r="B291" s="40"/>
      <c r="C291" s="228" t="s">
        <v>992</v>
      </c>
      <c r="D291" s="228" t="s">
        <v>232</v>
      </c>
      <c r="E291" s="229" t="s">
        <v>2761</v>
      </c>
      <c r="F291" s="230" t="s">
        <v>2762</v>
      </c>
      <c r="G291" s="231" t="s">
        <v>265</v>
      </c>
      <c r="H291" s="232">
        <v>2.3820000000000001</v>
      </c>
      <c r="I291" s="233"/>
      <c r="J291" s="234">
        <f>ROUND(I291*H291,2)</f>
        <v>0</v>
      </c>
      <c r="K291" s="230" t="s">
        <v>236</v>
      </c>
      <c r="L291" s="45"/>
      <c r="M291" s="235" t="s">
        <v>1</v>
      </c>
      <c r="N291" s="236" t="s">
        <v>41</v>
      </c>
      <c r="O291" s="92"/>
      <c r="P291" s="237">
        <f>O291*H291</f>
        <v>0</v>
      </c>
      <c r="Q291" s="237">
        <v>0</v>
      </c>
      <c r="R291" s="237">
        <f>Q291*H291</f>
        <v>0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318</v>
      </c>
      <c r="AT291" s="239" t="s">
        <v>232</v>
      </c>
      <c r="AU291" s="239" t="s">
        <v>85</v>
      </c>
      <c r="AY291" s="18" t="s">
        <v>230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318</v>
      </c>
      <c r="BM291" s="239" t="s">
        <v>2763</v>
      </c>
    </row>
    <row r="292" s="12" customFormat="1" ht="22.8" customHeight="1">
      <c r="A292" s="12"/>
      <c r="B292" s="212"/>
      <c r="C292" s="213"/>
      <c r="D292" s="214" t="s">
        <v>75</v>
      </c>
      <c r="E292" s="226" t="s">
        <v>2764</v>
      </c>
      <c r="F292" s="226" t="s">
        <v>2765</v>
      </c>
      <c r="G292" s="213"/>
      <c r="H292" s="213"/>
      <c r="I292" s="216"/>
      <c r="J292" s="227">
        <f>BK292</f>
        <v>0</v>
      </c>
      <c r="K292" s="213"/>
      <c r="L292" s="218"/>
      <c r="M292" s="219"/>
      <c r="N292" s="220"/>
      <c r="O292" s="220"/>
      <c r="P292" s="221">
        <f>SUM(P293:P298)</f>
        <v>0</v>
      </c>
      <c r="Q292" s="220"/>
      <c r="R292" s="221">
        <f>SUM(R293:R298)</f>
        <v>0.39090000000000003</v>
      </c>
      <c r="S292" s="220"/>
      <c r="T292" s="222">
        <f>SUM(T293:T298)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3" t="s">
        <v>85</v>
      </c>
      <c r="AT292" s="224" t="s">
        <v>75</v>
      </c>
      <c r="AU292" s="224" t="s">
        <v>83</v>
      </c>
      <c r="AY292" s="223" t="s">
        <v>230</v>
      </c>
      <c r="BK292" s="225">
        <f>SUM(BK293:BK298)</f>
        <v>0</v>
      </c>
    </row>
    <row r="293" s="2" customFormat="1" ht="37.8" customHeight="1">
      <c r="A293" s="39"/>
      <c r="B293" s="40"/>
      <c r="C293" s="228" t="s">
        <v>997</v>
      </c>
      <c r="D293" s="228" t="s">
        <v>232</v>
      </c>
      <c r="E293" s="229" t="s">
        <v>2766</v>
      </c>
      <c r="F293" s="230" t="s">
        <v>2767</v>
      </c>
      <c r="G293" s="231" t="s">
        <v>2614</v>
      </c>
      <c r="H293" s="232">
        <v>6</v>
      </c>
      <c r="I293" s="233"/>
      <c r="J293" s="234">
        <f>ROUND(I293*H293,2)</f>
        <v>0</v>
      </c>
      <c r="K293" s="230" t="s">
        <v>236</v>
      </c>
      <c r="L293" s="45"/>
      <c r="M293" s="235" t="s">
        <v>1</v>
      </c>
      <c r="N293" s="236" t="s">
        <v>41</v>
      </c>
      <c r="O293" s="92"/>
      <c r="P293" s="237">
        <f>O293*H293</f>
        <v>0</v>
      </c>
      <c r="Q293" s="237">
        <v>0.0091999999999999998</v>
      </c>
      <c r="R293" s="237">
        <f>Q293*H293</f>
        <v>0.055199999999999999</v>
      </c>
      <c r="S293" s="237">
        <v>0</v>
      </c>
      <c r="T293" s="23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9" t="s">
        <v>318</v>
      </c>
      <c r="AT293" s="239" t="s">
        <v>232</v>
      </c>
      <c r="AU293" s="239" t="s">
        <v>85</v>
      </c>
      <c r="AY293" s="18" t="s">
        <v>230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8" t="s">
        <v>83</v>
      </c>
      <c r="BK293" s="240">
        <f>ROUND(I293*H293,2)</f>
        <v>0</v>
      </c>
      <c r="BL293" s="18" t="s">
        <v>318</v>
      </c>
      <c r="BM293" s="239" t="s">
        <v>2768</v>
      </c>
    </row>
    <row r="294" s="2" customFormat="1" ht="37.8" customHeight="1">
      <c r="A294" s="39"/>
      <c r="B294" s="40"/>
      <c r="C294" s="228" t="s">
        <v>1002</v>
      </c>
      <c r="D294" s="228" t="s">
        <v>232</v>
      </c>
      <c r="E294" s="229" t="s">
        <v>2769</v>
      </c>
      <c r="F294" s="230" t="s">
        <v>2770</v>
      </c>
      <c r="G294" s="231" t="s">
        <v>2614</v>
      </c>
      <c r="H294" s="232">
        <v>18</v>
      </c>
      <c r="I294" s="233"/>
      <c r="J294" s="234">
        <f>ROUND(I294*H294,2)</f>
        <v>0</v>
      </c>
      <c r="K294" s="230" t="s">
        <v>236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0.016650000000000002</v>
      </c>
      <c r="R294" s="237">
        <f>Q294*H294</f>
        <v>0.29970000000000002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318</v>
      </c>
      <c r="AT294" s="239" t="s">
        <v>232</v>
      </c>
      <c r="AU294" s="239" t="s">
        <v>85</v>
      </c>
      <c r="AY294" s="18" t="s">
        <v>230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318</v>
      </c>
      <c r="BM294" s="239" t="s">
        <v>2771</v>
      </c>
    </row>
    <row r="295" s="2" customFormat="1" ht="24.15" customHeight="1">
      <c r="A295" s="39"/>
      <c r="B295" s="40"/>
      <c r="C295" s="228" t="s">
        <v>1008</v>
      </c>
      <c r="D295" s="228" t="s">
        <v>232</v>
      </c>
      <c r="E295" s="229" t="s">
        <v>2772</v>
      </c>
      <c r="F295" s="230" t="s">
        <v>2773</v>
      </c>
      <c r="G295" s="231" t="s">
        <v>2614</v>
      </c>
      <c r="H295" s="232">
        <v>24</v>
      </c>
      <c r="I295" s="233"/>
      <c r="J295" s="234">
        <f>ROUND(I295*H295,2)</f>
        <v>0</v>
      </c>
      <c r="K295" s="230" t="s">
        <v>236</v>
      </c>
      <c r="L295" s="45"/>
      <c r="M295" s="235" t="s">
        <v>1</v>
      </c>
      <c r="N295" s="236" t="s">
        <v>41</v>
      </c>
      <c r="O295" s="92"/>
      <c r="P295" s="237">
        <f>O295*H295</f>
        <v>0</v>
      </c>
      <c r="Q295" s="237">
        <v>0.00050000000000000001</v>
      </c>
      <c r="R295" s="237">
        <f>Q295*H295</f>
        <v>0.012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318</v>
      </c>
      <c r="AT295" s="239" t="s">
        <v>232</v>
      </c>
      <c r="AU295" s="239" t="s">
        <v>85</v>
      </c>
      <c r="AY295" s="18" t="s">
        <v>230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318</v>
      </c>
      <c r="BM295" s="239" t="s">
        <v>2774</v>
      </c>
    </row>
    <row r="296" s="2" customFormat="1" ht="24.15" customHeight="1">
      <c r="A296" s="39"/>
      <c r="B296" s="40"/>
      <c r="C296" s="228" t="s">
        <v>1017</v>
      </c>
      <c r="D296" s="228" t="s">
        <v>232</v>
      </c>
      <c r="E296" s="229" t="s">
        <v>2775</v>
      </c>
      <c r="F296" s="230" t="s">
        <v>2776</v>
      </c>
      <c r="G296" s="231" t="s">
        <v>2614</v>
      </c>
      <c r="H296" s="232">
        <v>24</v>
      </c>
      <c r="I296" s="233"/>
      <c r="J296" s="234">
        <f>ROUND(I296*H296,2)</f>
        <v>0</v>
      </c>
      <c r="K296" s="230" t="s">
        <v>236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</v>
      </c>
      <c r="R296" s="237">
        <f>Q296*H296</f>
        <v>0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318</v>
      </c>
      <c r="AT296" s="239" t="s">
        <v>232</v>
      </c>
      <c r="AU296" s="239" t="s">
        <v>85</v>
      </c>
      <c r="AY296" s="18" t="s">
        <v>230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318</v>
      </c>
      <c r="BM296" s="239" t="s">
        <v>2777</v>
      </c>
    </row>
    <row r="297" s="2" customFormat="1" ht="24.15" customHeight="1">
      <c r="A297" s="39"/>
      <c r="B297" s="40"/>
      <c r="C297" s="285" t="s">
        <v>1022</v>
      </c>
      <c r="D297" s="285" t="s">
        <v>714</v>
      </c>
      <c r="E297" s="286" t="s">
        <v>2778</v>
      </c>
      <c r="F297" s="287" t="s">
        <v>2779</v>
      </c>
      <c r="G297" s="288" t="s">
        <v>370</v>
      </c>
      <c r="H297" s="289">
        <v>24</v>
      </c>
      <c r="I297" s="290"/>
      <c r="J297" s="291">
        <f>ROUND(I297*H297,2)</f>
        <v>0</v>
      </c>
      <c r="K297" s="287" t="s">
        <v>236</v>
      </c>
      <c r="L297" s="292"/>
      <c r="M297" s="293" t="s">
        <v>1</v>
      </c>
      <c r="N297" s="294" t="s">
        <v>41</v>
      </c>
      <c r="O297" s="92"/>
      <c r="P297" s="237">
        <f>O297*H297</f>
        <v>0</v>
      </c>
      <c r="Q297" s="237">
        <v>0.001</v>
      </c>
      <c r="R297" s="237">
        <f>Q297*H297</f>
        <v>0.024</v>
      </c>
      <c r="S297" s="237">
        <v>0</v>
      </c>
      <c r="T297" s="238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9" t="s">
        <v>414</v>
      </c>
      <c r="AT297" s="239" t="s">
        <v>714</v>
      </c>
      <c r="AU297" s="239" t="s">
        <v>85</v>
      </c>
      <c r="AY297" s="18" t="s">
        <v>230</v>
      </c>
      <c r="BE297" s="240">
        <f>IF(N297="základní",J297,0)</f>
        <v>0</v>
      </c>
      <c r="BF297" s="240">
        <f>IF(N297="snížená",J297,0)</f>
        <v>0</v>
      </c>
      <c r="BG297" s="240">
        <f>IF(N297="zákl. přenesená",J297,0)</f>
        <v>0</v>
      </c>
      <c r="BH297" s="240">
        <f>IF(N297="sníž. přenesená",J297,0)</f>
        <v>0</v>
      </c>
      <c r="BI297" s="240">
        <f>IF(N297="nulová",J297,0)</f>
        <v>0</v>
      </c>
      <c r="BJ297" s="18" t="s">
        <v>83</v>
      </c>
      <c r="BK297" s="240">
        <f>ROUND(I297*H297,2)</f>
        <v>0</v>
      </c>
      <c r="BL297" s="18" t="s">
        <v>318</v>
      </c>
      <c r="BM297" s="239" t="s">
        <v>2780</v>
      </c>
    </row>
    <row r="298" s="2" customFormat="1" ht="49.05" customHeight="1">
      <c r="A298" s="39"/>
      <c r="B298" s="40"/>
      <c r="C298" s="228" t="s">
        <v>1026</v>
      </c>
      <c r="D298" s="228" t="s">
        <v>232</v>
      </c>
      <c r="E298" s="229" t="s">
        <v>2781</v>
      </c>
      <c r="F298" s="230" t="s">
        <v>2782</v>
      </c>
      <c r="G298" s="231" t="s">
        <v>265</v>
      </c>
      <c r="H298" s="232">
        <v>0.39100000000000001</v>
      </c>
      <c r="I298" s="233"/>
      <c r="J298" s="234">
        <f>ROUND(I298*H298,2)</f>
        <v>0</v>
      </c>
      <c r="K298" s="230" t="s">
        <v>236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318</v>
      </c>
      <c r="AT298" s="239" t="s">
        <v>232</v>
      </c>
      <c r="AU298" s="239" t="s">
        <v>85</v>
      </c>
      <c r="AY298" s="18" t="s">
        <v>230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318</v>
      </c>
      <c r="BM298" s="239" t="s">
        <v>2783</v>
      </c>
    </row>
    <row r="299" s="12" customFormat="1" ht="25.92" customHeight="1">
      <c r="A299" s="12"/>
      <c r="B299" s="212"/>
      <c r="C299" s="213"/>
      <c r="D299" s="214" t="s">
        <v>75</v>
      </c>
      <c r="E299" s="215" t="s">
        <v>2345</v>
      </c>
      <c r="F299" s="215" t="s">
        <v>2346</v>
      </c>
      <c r="G299" s="213"/>
      <c r="H299" s="213"/>
      <c r="I299" s="216"/>
      <c r="J299" s="217">
        <f>BK299</f>
        <v>0</v>
      </c>
      <c r="K299" s="213"/>
      <c r="L299" s="218"/>
      <c r="M299" s="219"/>
      <c r="N299" s="220"/>
      <c r="O299" s="220"/>
      <c r="P299" s="221">
        <f>P300</f>
        <v>0</v>
      </c>
      <c r="Q299" s="220"/>
      <c r="R299" s="221">
        <f>R300</f>
        <v>0</v>
      </c>
      <c r="S299" s="220"/>
      <c r="T299" s="222">
        <f>T300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3" t="s">
        <v>237</v>
      </c>
      <c r="AT299" s="224" t="s">
        <v>75</v>
      </c>
      <c r="AU299" s="224" t="s">
        <v>76</v>
      </c>
      <c r="AY299" s="223" t="s">
        <v>230</v>
      </c>
      <c r="BK299" s="225">
        <f>BK300</f>
        <v>0</v>
      </c>
    </row>
    <row r="300" s="2" customFormat="1" ht="24.15" customHeight="1">
      <c r="A300" s="39"/>
      <c r="B300" s="40"/>
      <c r="C300" s="228" t="s">
        <v>1030</v>
      </c>
      <c r="D300" s="228" t="s">
        <v>232</v>
      </c>
      <c r="E300" s="229" t="s">
        <v>2784</v>
      </c>
      <c r="F300" s="230" t="s">
        <v>2785</v>
      </c>
      <c r="G300" s="231" t="s">
        <v>2350</v>
      </c>
      <c r="H300" s="232">
        <v>100</v>
      </c>
      <c r="I300" s="233"/>
      <c r="J300" s="234">
        <f>ROUND(I300*H300,2)</f>
        <v>0</v>
      </c>
      <c r="K300" s="230" t="s">
        <v>236</v>
      </c>
      <c r="L300" s="45"/>
      <c r="M300" s="235" t="s">
        <v>1</v>
      </c>
      <c r="N300" s="236" t="s">
        <v>41</v>
      </c>
      <c r="O300" s="92"/>
      <c r="P300" s="237">
        <f>O300*H300</f>
        <v>0</v>
      </c>
      <c r="Q300" s="237">
        <v>0</v>
      </c>
      <c r="R300" s="237">
        <f>Q300*H300</f>
        <v>0</v>
      </c>
      <c r="S300" s="237">
        <v>0</v>
      </c>
      <c r="T300" s="238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9" t="s">
        <v>2786</v>
      </c>
      <c r="AT300" s="239" t="s">
        <v>232</v>
      </c>
      <c r="AU300" s="239" t="s">
        <v>83</v>
      </c>
      <c r="AY300" s="18" t="s">
        <v>230</v>
      </c>
      <c r="BE300" s="240">
        <f>IF(N300="základní",J300,0)</f>
        <v>0</v>
      </c>
      <c r="BF300" s="240">
        <f>IF(N300="snížená",J300,0)</f>
        <v>0</v>
      </c>
      <c r="BG300" s="240">
        <f>IF(N300="zákl. přenesená",J300,0)</f>
        <v>0</v>
      </c>
      <c r="BH300" s="240">
        <f>IF(N300="sníž. přenesená",J300,0)</f>
        <v>0</v>
      </c>
      <c r="BI300" s="240">
        <f>IF(N300="nulová",J300,0)</f>
        <v>0</v>
      </c>
      <c r="BJ300" s="18" t="s">
        <v>83</v>
      </c>
      <c r="BK300" s="240">
        <f>ROUND(I300*H300,2)</f>
        <v>0</v>
      </c>
      <c r="BL300" s="18" t="s">
        <v>2786</v>
      </c>
      <c r="BM300" s="239" t="s">
        <v>2787</v>
      </c>
    </row>
    <row r="301" s="12" customFormat="1" ht="25.92" customHeight="1">
      <c r="A301" s="12"/>
      <c r="B301" s="212"/>
      <c r="C301" s="213"/>
      <c r="D301" s="214" t="s">
        <v>75</v>
      </c>
      <c r="E301" s="215" t="s">
        <v>2788</v>
      </c>
      <c r="F301" s="215" t="s">
        <v>2789</v>
      </c>
      <c r="G301" s="213"/>
      <c r="H301" s="213"/>
      <c r="I301" s="216"/>
      <c r="J301" s="217">
        <f>BK301</f>
        <v>0</v>
      </c>
      <c r="K301" s="213"/>
      <c r="L301" s="218"/>
      <c r="M301" s="219"/>
      <c r="N301" s="220"/>
      <c r="O301" s="220"/>
      <c r="P301" s="221">
        <f>P302+P306</f>
        <v>0</v>
      </c>
      <c r="Q301" s="220"/>
      <c r="R301" s="221">
        <f>R302+R306</f>
        <v>0</v>
      </c>
      <c r="S301" s="220"/>
      <c r="T301" s="222">
        <f>T302+T306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3" t="s">
        <v>257</v>
      </c>
      <c r="AT301" s="224" t="s">
        <v>75</v>
      </c>
      <c r="AU301" s="224" t="s">
        <v>76</v>
      </c>
      <c r="AY301" s="223" t="s">
        <v>230</v>
      </c>
      <c r="BK301" s="225">
        <f>BK302+BK306</f>
        <v>0</v>
      </c>
    </row>
    <row r="302" s="12" customFormat="1" ht="22.8" customHeight="1">
      <c r="A302" s="12"/>
      <c r="B302" s="212"/>
      <c r="C302" s="213"/>
      <c r="D302" s="214" t="s">
        <v>75</v>
      </c>
      <c r="E302" s="226" t="s">
        <v>2790</v>
      </c>
      <c r="F302" s="226" t="s">
        <v>2791</v>
      </c>
      <c r="G302" s="213"/>
      <c r="H302" s="213"/>
      <c r="I302" s="216"/>
      <c r="J302" s="227">
        <f>BK302</f>
        <v>0</v>
      </c>
      <c r="K302" s="213"/>
      <c r="L302" s="218"/>
      <c r="M302" s="219"/>
      <c r="N302" s="220"/>
      <c r="O302" s="220"/>
      <c r="P302" s="221">
        <f>SUM(P303:P305)</f>
        <v>0</v>
      </c>
      <c r="Q302" s="220"/>
      <c r="R302" s="221">
        <f>SUM(R303:R305)</f>
        <v>0</v>
      </c>
      <c r="S302" s="220"/>
      <c r="T302" s="222">
        <f>SUM(T303:T305)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23" t="s">
        <v>257</v>
      </c>
      <c r="AT302" s="224" t="s">
        <v>75</v>
      </c>
      <c r="AU302" s="224" t="s">
        <v>83</v>
      </c>
      <c r="AY302" s="223" t="s">
        <v>230</v>
      </c>
      <c r="BK302" s="225">
        <f>SUM(BK303:BK305)</f>
        <v>0</v>
      </c>
    </row>
    <row r="303" s="2" customFormat="1" ht="16.5" customHeight="1">
      <c r="A303" s="39"/>
      <c r="B303" s="40"/>
      <c r="C303" s="228" t="s">
        <v>1034</v>
      </c>
      <c r="D303" s="228" t="s">
        <v>232</v>
      </c>
      <c r="E303" s="229" t="s">
        <v>2792</v>
      </c>
      <c r="F303" s="230" t="s">
        <v>2793</v>
      </c>
      <c r="G303" s="231" t="s">
        <v>2614</v>
      </c>
      <c r="H303" s="232">
        <v>1</v>
      </c>
      <c r="I303" s="233"/>
      <c r="J303" s="234">
        <f>ROUND(I303*H303,2)</f>
        <v>0</v>
      </c>
      <c r="K303" s="230" t="s">
        <v>2794</v>
      </c>
      <c r="L303" s="45"/>
      <c r="M303" s="235" t="s">
        <v>1</v>
      </c>
      <c r="N303" s="236" t="s">
        <v>41</v>
      </c>
      <c r="O303" s="92"/>
      <c r="P303" s="237">
        <f>O303*H303</f>
        <v>0</v>
      </c>
      <c r="Q303" s="237">
        <v>0</v>
      </c>
      <c r="R303" s="237">
        <f>Q303*H303</f>
        <v>0</v>
      </c>
      <c r="S303" s="237">
        <v>0</v>
      </c>
      <c r="T303" s="238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9" t="s">
        <v>2795</v>
      </c>
      <c r="AT303" s="239" t="s">
        <v>232</v>
      </c>
      <c r="AU303" s="239" t="s">
        <v>85</v>
      </c>
      <c r="AY303" s="18" t="s">
        <v>230</v>
      </c>
      <c r="BE303" s="240">
        <f>IF(N303="základní",J303,0)</f>
        <v>0</v>
      </c>
      <c r="BF303" s="240">
        <f>IF(N303="snížená",J303,0)</f>
        <v>0</v>
      </c>
      <c r="BG303" s="240">
        <f>IF(N303="zákl. přenesená",J303,0)</f>
        <v>0</v>
      </c>
      <c r="BH303" s="240">
        <f>IF(N303="sníž. přenesená",J303,0)</f>
        <v>0</v>
      </c>
      <c r="BI303" s="240">
        <f>IF(N303="nulová",J303,0)</f>
        <v>0</v>
      </c>
      <c r="BJ303" s="18" t="s">
        <v>83</v>
      </c>
      <c r="BK303" s="240">
        <f>ROUND(I303*H303,2)</f>
        <v>0</v>
      </c>
      <c r="BL303" s="18" t="s">
        <v>2795</v>
      </c>
      <c r="BM303" s="239" t="s">
        <v>2796</v>
      </c>
    </row>
    <row r="304" s="2" customFormat="1" ht="16.5" customHeight="1">
      <c r="A304" s="39"/>
      <c r="B304" s="40"/>
      <c r="C304" s="228" t="s">
        <v>1038</v>
      </c>
      <c r="D304" s="228" t="s">
        <v>232</v>
      </c>
      <c r="E304" s="229" t="s">
        <v>2797</v>
      </c>
      <c r="F304" s="230" t="s">
        <v>2798</v>
      </c>
      <c r="G304" s="231" t="s">
        <v>2614</v>
      </c>
      <c r="H304" s="232">
        <v>1</v>
      </c>
      <c r="I304" s="233"/>
      <c r="J304" s="234">
        <f>ROUND(I304*H304,2)</f>
        <v>0</v>
      </c>
      <c r="K304" s="230" t="s">
        <v>2794</v>
      </c>
      <c r="L304" s="45"/>
      <c r="M304" s="235" t="s">
        <v>1</v>
      </c>
      <c r="N304" s="236" t="s">
        <v>41</v>
      </c>
      <c r="O304" s="92"/>
      <c r="P304" s="237">
        <f>O304*H304</f>
        <v>0</v>
      </c>
      <c r="Q304" s="237">
        <v>0</v>
      </c>
      <c r="R304" s="237">
        <f>Q304*H304</f>
        <v>0</v>
      </c>
      <c r="S304" s="237">
        <v>0</v>
      </c>
      <c r="T304" s="238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9" t="s">
        <v>2795</v>
      </c>
      <c r="AT304" s="239" t="s">
        <v>232</v>
      </c>
      <c r="AU304" s="239" t="s">
        <v>85</v>
      </c>
      <c r="AY304" s="18" t="s">
        <v>230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8" t="s">
        <v>83</v>
      </c>
      <c r="BK304" s="240">
        <f>ROUND(I304*H304,2)</f>
        <v>0</v>
      </c>
      <c r="BL304" s="18" t="s">
        <v>2795</v>
      </c>
      <c r="BM304" s="239" t="s">
        <v>2799</v>
      </c>
    </row>
    <row r="305" s="2" customFormat="1" ht="16.5" customHeight="1">
      <c r="A305" s="39"/>
      <c r="B305" s="40"/>
      <c r="C305" s="228" t="s">
        <v>1043</v>
      </c>
      <c r="D305" s="228" t="s">
        <v>232</v>
      </c>
      <c r="E305" s="229" t="s">
        <v>2800</v>
      </c>
      <c r="F305" s="230" t="s">
        <v>2801</v>
      </c>
      <c r="G305" s="231" t="s">
        <v>2614</v>
      </c>
      <c r="H305" s="232">
        <v>1</v>
      </c>
      <c r="I305" s="233"/>
      <c r="J305" s="234">
        <f>ROUND(I305*H305,2)</f>
        <v>0</v>
      </c>
      <c r="K305" s="230" t="s">
        <v>1</v>
      </c>
      <c r="L305" s="45"/>
      <c r="M305" s="235" t="s">
        <v>1</v>
      </c>
      <c r="N305" s="236" t="s">
        <v>41</v>
      </c>
      <c r="O305" s="92"/>
      <c r="P305" s="237">
        <f>O305*H305</f>
        <v>0</v>
      </c>
      <c r="Q305" s="237">
        <v>0</v>
      </c>
      <c r="R305" s="237">
        <f>Q305*H305</f>
        <v>0</v>
      </c>
      <c r="S305" s="237">
        <v>0</v>
      </c>
      <c r="T305" s="23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9" t="s">
        <v>2795</v>
      </c>
      <c r="AT305" s="239" t="s">
        <v>232</v>
      </c>
      <c r="AU305" s="239" t="s">
        <v>85</v>
      </c>
      <c r="AY305" s="18" t="s">
        <v>230</v>
      </c>
      <c r="BE305" s="240">
        <f>IF(N305="základní",J305,0)</f>
        <v>0</v>
      </c>
      <c r="BF305" s="240">
        <f>IF(N305="snížená",J305,0)</f>
        <v>0</v>
      </c>
      <c r="BG305" s="240">
        <f>IF(N305="zákl. přenesená",J305,0)</f>
        <v>0</v>
      </c>
      <c r="BH305" s="240">
        <f>IF(N305="sníž. přenesená",J305,0)</f>
        <v>0</v>
      </c>
      <c r="BI305" s="240">
        <f>IF(N305="nulová",J305,0)</f>
        <v>0</v>
      </c>
      <c r="BJ305" s="18" t="s">
        <v>83</v>
      </c>
      <c r="BK305" s="240">
        <f>ROUND(I305*H305,2)</f>
        <v>0</v>
      </c>
      <c r="BL305" s="18" t="s">
        <v>2795</v>
      </c>
      <c r="BM305" s="239" t="s">
        <v>2802</v>
      </c>
    </row>
    <row r="306" s="12" customFormat="1" ht="22.8" customHeight="1">
      <c r="A306" s="12"/>
      <c r="B306" s="212"/>
      <c r="C306" s="213"/>
      <c r="D306" s="214" t="s">
        <v>75</v>
      </c>
      <c r="E306" s="226" t="s">
        <v>2803</v>
      </c>
      <c r="F306" s="226" t="s">
        <v>2804</v>
      </c>
      <c r="G306" s="213"/>
      <c r="H306" s="213"/>
      <c r="I306" s="216"/>
      <c r="J306" s="227">
        <f>BK306</f>
        <v>0</v>
      </c>
      <c r="K306" s="213"/>
      <c r="L306" s="218"/>
      <c r="M306" s="219"/>
      <c r="N306" s="220"/>
      <c r="O306" s="220"/>
      <c r="P306" s="221">
        <f>SUM(P307:P308)</f>
        <v>0</v>
      </c>
      <c r="Q306" s="220"/>
      <c r="R306" s="221">
        <f>SUM(R307:R308)</f>
        <v>0</v>
      </c>
      <c r="S306" s="220"/>
      <c r="T306" s="222">
        <f>SUM(T307:T308)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23" t="s">
        <v>257</v>
      </c>
      <c r="AT306" s="224" t="s">
        <v>75</v>
      </c>
      <c r="AU306" s="224" t="s">
        <v>83</v>
      </c>
      <c r="AY306" s="223" t="s">
        <v>230</v>
      </c>
      <c r="BK306" s="225">
        <f>SUM(BK307:BK308)</f>
        <v>0</v>
      </c>
    </row>
    <row r="307" s="2" customFormat="1" ht="16.5" customHeight="1">
      <c r="A307" s="39"/>
      <c r="B307" s="40"/>
      <c r="C307" s="228" t="s">
        <v>1047</v>
      </c>
      <c r="D307" s="228" t="s">
        <v>232</v>
      </c>
      <c r="E307" s="229" t="s">
        <v>2805</v>
      </c>
      <c r="F307" s="230" t="s">
        <v>2806</v>
      </c>
      <c r="G307" s="231" t="s">
        <v>2807</v>
      </c>
      <c r="H307" s="232">
        <v>1</v>
      </c>
      <c r="I307" s="233"/>
      <c r="J307" s="234">
        <f>ROUND(I307*H307,2)</f>
        <v>0</v>
      </c>
      <c r="K307" s="230" t="s">
        <v>2794</v>
      </c>
      <c r="L307" s="45"/>
      <c r="M307" s="235" t="s">
        <v>1</v>
      </c>
      <c r="N307" s="236" t="s">
        <v>41</v>
      </c>
      <c r="O307" s="92"/>
      <c r="P307" s="237">
        <f>O307*H307</f>
        <v>0</v>
      </c>
      <c r="Q307" s="237">
        <v>0</v>
      </c>
      <c r="R307" s="237">
        <f>Q307*H307</f>
        <v>0</v>
      </c>
      <c r="S307" s="237">
        <v>0</v>
      </c>
      <c r="T307" s="23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9" t="s">
        <v>2795</v>
      </c>
      <c r="AT307" s="239" t="s">
        <v>232</v>
      </c>
      <c r="AU307" s="239" t="s">
        <v>85</v>
      </c>
      <c r="AY307" s="18" t="s">
        <v>230</v>
      </c>
      <c r="BE307" s="240">
        <f>IF(N307="základní",J307,0)</f>
        <v>0</v>
      </c>
      <c r="BF307" s="240">
        <f>IF(N307="snížená",J307,0)</f>
        <v>0</v>
      </c>
      <c r="BG307" s="240">
        <f>IF(N307="zákl. přenesená",J307,0)</f>
        <v>0</v>
      </c>
      <c r="BH307" s="240">
        <f>IF(N307="sníž. přenesená",J307,0)</f>
        <v>0</v>
      </c>
      <c r="BI307" s="240">
        <f>IF(N307="nulová",J307,0)</f>
        <v>0</v>
      </c>
      <c r="BJ307" s="18" t="s">
        <v>83</v>
      </c>
      <c r="BK307" s="240">
        <f>ROUND(I307*H307,2)</f>
        <v>0</v>
      </c>
      <c r="BL307" s="18" t="s">
        <v>2795</v>
      </c>
      <c r="BM307" s="239" t="s">
        <v>2808</v>
      </c>
    </row>
    <row r="308" s="2" customFormat="1" ht="90" customHeight="1">
      <c r="A308" s="39"/>
      <c r="B308" s="40"/>
      <c r="C308" s="228" t="s">
        <v>1052</v>
      </c>
      <c r="D308" s="228" t="s">
        <v>232</v>
      </c>
      <c r="E308" s="229" t="s">
        <v>2809</v>
      </c>
      <c r="F308" s="230" t="s">
        <v>2810</v>
      </c>
      <c r="G308" s="231" t="s">
        <v>2807</v>
      </c>
      <c r="H308" s="232">
        <v>1</v>
      </c>
      <c r="I308" s="233"/>
      <c r="J308" s="234">
        <f>ROUND(I308*H308,2)</f>
        <v>0</v>
      </c>
      <c r="K308" s="230" t="s">
        <v>2794</v>
      </c>
      <c r="L308" s="45"/>
      <c r="M308" s="299" t="s">
        <v>1</v>
      </c>
      <c r="N308" s="300" t="s">
        <v>41</v>
      </c>
      <c r="O308" s="301"/>
      <c r="P308" s="302">
        <f>O308*H308</f>
        <v>0</v>
      </c>
      <c r="Q308" s="302">
        <v>0</v>
      </c>
      <c r="R308" s="302">
        <f>Q308*H308</f>
        <v>0</v>
      </c>
      <c r="S308" s="302">
        <v>0</v>
      </c>
      <c r="T308" s="303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9" t="s">
        <v>2795</v>
      </c>
      <c r="AT308" s="239" t="s">
        <v>232</v>
      </c>
      <c r="AU308" s="239" t="s">
        <v>85</v>
      </c>
      <c r="AY308" s="18" t="s">
        <v>230</v>
      </c>
      <c r="BE308" s="240">
        <f>IF(N308="základní",J308,0)</f>
        <v>0</v>
      </c>
      <c r="BF308" s="240">
        <f>IF(N308="snížená",J308,0)</f>
        <v>0</v>
      </c>
      <c r="BG308" s="240">
        <f>IF(N308="zákl. přenesená",J308,0)</f>
        <v>0</v>
      </c>
      <c r="BH308" s="240">
        <f>IF(N308="sníž. přenesená",J308,0)</f>
        <v>0</v>
      </c>
      <c r="BI308" s="240">
        <f>IF(N308="nulová",J308,0)</f>
        <v>0</v>
      </c>
      <c r="BJ308" s="18" t="s">
        <v>83</v>
      </c>
      <c r="BK308" s="240">
        <f>ROUND(I308*H308,2)</f>
        <v>0</v>
      </c>
      <c r="BL308" s="18" t="s">
        <v>2795</v>
      </c>
      <c r="BM308" s="239" t="s">
        <v>2811</v>
      </c>
    </row>
    <row r="309" s="2" customFormat="1" ht="6.96" customHeight="1">
      <c r="A309" s="39"/>
      <c r="B309" s="67"/>
      <c r="C309" s="68"/>
      <c r="D309" s="68"/>
      <c r="E309" s="68"/>
      <c r="F309" s="68"/>
      <c r="G309" s="68"/>
      <c r="H309" s="68"/>
      <c r="I309" s="68"/>
      <c r="J309" s="68"/>
      <c r="K309" s="68"/>
      <c r="L309" s="45"/>
      <c r="M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sheetProtection sheet="1" autoFilter="0" formatColumns="0" formatRows="0" objects="1" scenarios="1" spinCount="100000" saltValue="NAlbWlNBaCRulI5rj1Tbpib2tiVgrRL1LUmPW8aWarOUYCT1maPuJscbNLyuFQwavX6JqCfRFYw1SB5dMbsq0w==" hashValue="mmSWxqvcK+bIs4E46vPUApQoQDVdzsLLtZcufDe+ujEY2JoU66fOaBbHHdNpIaMOOt6jP6dmS80Ys7ImcyHIaw==" algorithmName="SHA-512" password="CC35"/>
  <autoFilter ref="C134:K3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1" customFormat="1" ht="12" customHeight="1">
      <c r="B8" s="21"/>
      <c r="D8" s="152" t="s">
        <v>131</v>
      </c>
      <c r="L8" s="21"/>
    </row>
    <row r="9" s="2" customFormat="1" ht="16.5" customHeight="1">
      <c r="A9" s="39"/>
      <c r="B9" s="45"/>
      <c r="C9" s="39"/>
      <c r="D9" s="39"/>
      <c r="E9" s="153" t="s">
        <v>135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139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2812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30. 11. 2024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>Energy Benefit Centre a.s.</v>
      </c>
      <c r="F23" s="39"/>
      <c r="G23" s="39"/>
      <c r="H23" s="39"/>
      <c r="I23" s="152" t="s">
        <v>27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95.25" customHeight="1">
      <c r="A29" s="156"/>
      <c r="B29" s="157"/>
      <c r="C29" s="156"/>
      <c r="D29" s="156"/>
      <c r="E29" s="158" t="s">
        <v>2813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ROUND((SUM(BE126:BE247)),  2)</f>
        <v>0</v>
      </c>
      <c r="G35" s="39"/>
      <c r="H35" s="39"/>
      <c r="I35" s="166">
        <v>0.20999999999999999</v>
      </c>
      <c r="J35" s="165">
        <f>ROUND(((SUM(BE126:BE247))*I35),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ROUND((SUM(BF126:BF247)),  2)</f>
        <v>0</v>
      </c>
      <c r="G36" s="39"/>
      <c r="H36" s="39"/>
      <c r="I36" s="166">
        <v>0.12</v>
      </c>
      <c r="J36" s="165">
        <f>ROUND(((SUM(BF126:BF247))*I36),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ROUND((SUM(BG126:BG247)),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ROUND((SUM(BH126:BH247)),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ROUND((SUM(BI126:BI247)),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135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01.3 - Vytápění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Nové Město nad Metují</v>
      </c>
      <c r="G91" s="41"/>
      <c r="H91" s="41"/>
      <c r="I91" s="33" t="s">
        <v>22</v>
      </c>
      <c r="J91" s="80" t="str">
        <f>IF(J14="","",J14)</f>
        <v>30. 11. 2024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Královéhradecký kraj</v>
      </c>
      <c r="G93" s="41"/>
      <c r="H93" s="41"/>
      <c r="I93" s="33" t="s">
        <v>30</v>
      </c>
      <c r="J93" s="37" t="str">
        <f>E23</f>
        <v>Energy Benefit Centre a.s.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182</v>
      </c>
      <c r="D96" s="187"/>
      <c r="E96" s="187"/>
      <c r="F96" s="187"/>
      <c r="G96" s="187"/>
      <c r="H96" s="187"/>
      <c r="I96" s="187"/>
      <c r="J96" s="188" t="s">
        <v>183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184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185</v>
      </c>
    </row>
    <row r="99" s="9" customFormat="1" ht="24.96" customHeight="1">
      <c r="A99" s="9"/>
      <c r="B99" s="190"/>
      <c r="C99" s="191"/>
      <c r="D99" s="192" t="s">
        <v>2814</v>
      </c>
      <c r="E99" s="193"/>
      <c r="F99" s="193"/>
      <c r="G99" s="193"/>
      <c r="H99" s="193"/>
      <c r="I99" s="193"/>
      <c r="J99" s="194">
        <f>J127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2815</v>
      </c>
      <c r="E100" s="193"/>
      <c r="F100" s="193"/>
      <c r="G100" s="193"/>
      <c r="H100" s="193"/>
      <c r="I100" s="193"/>
      <c r="J100" s="194">
        <f>J213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2816</v>
      </c>
      <c r="E101" s="193"/>
      <c r="F101" s="193"/>
      <c r="G101" s="193"/>
      <c r="H101" s="193"/>
      <c r="I101" s="193"/>
      <c r="J101" s="194">
        <f>J223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2817</v>
      </c>
      <c r="E102" s="193"/>
      <c r="F102" s="193"/>
      <c r="G102" s="193"/>
      <c r="H102" s="193"/>
      <c r="I102" s="193"/>
      <c r="J102" s="194">
        <f>J226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2818</v>
      </c>
      <c r="E103" s="193"/>
      <c r="F103" s="193"/>
      <c r="G103" s="193"/>
      <c r="H103" s="193"/>
      <c r="I103" s="193"/>
      <c r="J103" s="194">
        <f>J243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2819</v>
      </c>
      <c r="E104" s="193"/>
      <c r="F104" s="193"/>
      <c r="G104" s="193"/>
      <c r="H104" s="193"/>
      <c r="I104" s="193"/>
      <c r="J104" s="194">
        <f>J246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215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Stavební úpravy objektu č.p. 426 v Novém Městě nad Metují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131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5" t="s">
        <v>135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139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01.3 - Vytápění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Nové Město nad Metují</v>
      </c>
      <c r="G120" s="41"/>
      <c r="H120" s="41"/>
      <c r="I120" s="33" t="s">
        <v>22</v>
      </c>
      <c r="J120" s="80" t="str">
        <f>IF(J14="","",J14)</f>
        <v>30. 11. 2024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5.65" customHeight="1">
      <c r="A122" s="39"/>
      <c r="B122" s="40"/>
      <c r="C122" s="33" t="s">
        <v>24</v>
      </c>
      <c r="D122" s="41"/>
      <c r="E122" s="41"/>
      <c r="F122" s="28" t="str">
        <f>E17</f>
        <v>Královéhradecký kraj</v>
      </c>
      <c r="G122" s="41"/>
      <c r="H122" s="41"/>
      <c r="I122" s="33" t="s">
        <v>30</v>
      </c>
      <c r="J122" s="37" t="str">
        <f>E23</f>
        <v>Energy Benefit Centre a.s.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33</v>
      </c>
      <c r="J123" s="37" t="str">
        <f>E26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216</v>
      </c>
      <c r="D125" s="204" t="s">
        <v>61</v>
      </c>
      <c r="E125" s="204" t="s">
        <v>57</v>
      </c>
      <c r="F125" s="204" t="s">
        <v>58</v>
      </c>
      <c r="G125" s="204" t="s">
        <v>217</v>
      </c>
      <c r="H125" s="204" t="s">
        <v>218</v>
      </c>
      <c r="I125" s="204" t="s">
        <v>219</v>
      </c>
      <c r="J125" s="204" t="s">
        <v>183</v>
      </c>
      <c r="K125" s="205" t="s">
        <v>220</v>
      </c>
      <c r="L125" s="206"/>
      <c r="M125" s="101" t="s">
        <v>1</v>
      </c>
      <c r="N125" s="102" t="s">
        <v>40</v>
      </c>
      <c r="O125" s="102" t="s">
        <v>221</v>
      </c>
      <c r="P125" s="102" t="s">
        <v>222</v>
      </c>
      <c r="Q125" s="102" t="s">
        <v>223</v>
      </c>
      <c r="R125" s="102" t="s">
        <v>224</v>
      </c>
      <c r="S125" s="102" t="s">
        <v>225</v>
      </c>
      <c r="T125" s="103" t="s">
        <v>226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227</v>
      </c>
      <c r="D126" s="41"/>
      <c r="E126" s="41"/>
      <c r="F126" s="41"/>
      <c r="G126" s="41"/>
      <c r="H126" s="41"/>
      <c r="I126" s="41"/>
      <c r="J126" s="207">
        <f>BK126</f>
        <v>0</v>
      </c>
      <c r="K126" s="41"/>
      <c r="L126" s="45"/>
      <c r="M126" s="104"/>
      <c r="N126" s="208"/>
      <c r="O126" s="105"/>
      <c r="P126" s="209">
        <f>P127+P213+P223+P226+P243+P246</f>
        <v>0</v>
      </c>
      <c r="Q126" s="105"/>
      <c r="R126" s="209">
        <f>R127+R213+R223+R226+R243+R246</f>
        <v>0</v>
      </c>
      <c r="S126" s="105"/>
      <c r="T126" s="210">
        <f>T127+T213+T223+T226+T243+T246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185</v>
      </c>
      <c r="BK126" s="211">
        <f>BK127+BK213+BK223+BK226+BK243+BK246</f>
        <v>0</v>
      </c>
    </row>
    <row r="127" s="12" customFormat="1" ht="25.92" customHeight="1">
      <c r="A127" s="12"/>
      <c r="B127" s="212"/>
      <c r="C127" s="213"/>
      <c r="D127" s="214" t="s">
        <v>75</v>
      </c>
      <c r="E127" s="215" t="s">
        <v>2820</v>
      </c>
      <c r="F127" s="215" t="s">
        <v>2821</v>
      </c>
      <c r="G127" s="213"/>
      <c r="H127" s="213"/>
      <c r="I127" s="216"/>
      <c r="J127" s="217">
        <f>BK127</f>
        <v>0</v>
      </c>
      <c r="K127" s="213"/>
      <c r="L127" s="218"/>
      <c r="M127" s="219"/>
      <c r="N127" s="220"/>
      <c r="O127" s="220"/>
      <c r="P127" s="221">
        <f>SUM(P128:P212)</f>
        <v>0</v>
      </c>
      <c r="Q127" s="220"/>
      <c r="R127" s="221">
        <f>SUM(R128:R212)</f>
        <v>0</v>
      </c>
      <c r="S127" s="220"/>
      <c r="T127" s="222">
        <f>SUM(T128:T212)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3" t="s">
        <v>83</v>
      </c>
      <c r="AT127" s="224" t="s">
        <v>75</v>
      </c>
      <c r="AU127" s="224" t="s">
        <v>76</v>
      </c>
      <c r="AY127" s="223" t="s">
        <v>230</v>
      </c>
      <c r="BK127" s="225">
        <f>SUM(BK128:BK212)</f>
        <v>0</v>
      </c>
    </row>
    <row r="128" s="2" customFormat="1" ht="123" customHeight="1">
      <c r="A128" s="39"/>
      <c r="B128" s="40"/>
      <c r="C128" s="228" t="s">
        <v>83</v>
      </c>
      <c r="D128" s="228" t="s">
        <v>232</v>
      </c>
      <c r="E128" s="229" t="s">
        <v>2822</v>
      </c>
      <c r="F128" s="230" t="s">
        <v>2823</v>
      </c>
      <c r="G128" s="231" t="s">
        <v>2824</v>
      </c>
      <c r="H128" s="232">
        <v>2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318</v>
      </c>
      <c r="AT128" s="239" t="s">
        <v>232</v>
      </c>
      <c r="AU128" s="239" t="s">
        <v>83</v>
      </c>
      <c r="AY128" s="18" t="s">
        <v>230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318</v>
      </c>
      <c r="BM128" s="239" t="s">
        <v>85</v>
      </c>
    </row>
    <row r="129" s="2" customFormat="1" ht="49.05" customHeight="1">
      <c r="A129" s="39"/>
      <c r="B129" s="40"/>
      <c r="C129" s="228" t="s">
        <v>85</v>
      </c>
      <c r="D129" s="228" t="s">
        <v>232</v>
      </c>
      <c r="E129" s="229" t="s">
        <v>2825</v>
      </c>
      <c r="F129" s="230" t="s">
        <v>2826</v>
      </c>
      <c r="G129" s="231" t="s">
        <v>2824</v>
      </c>
      <c r="H129" s="232">
        <v>1</v>
      </c>
      <c r="I129" s="233"/>
      <c r="J129" s="234">
        <f>ROUND(I129*H129,2)</f>
        <v>0</v>
      </c>
      <c r="K129" s="230" t="s">
        <v>1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318</v>
      </c>
      <c r="AT129" s="239" t="s">
        <v>232</v>
      </c>
      <c r="AU129" s="239" t="s">
        <v>83</v>
      </c>
      <c r="AY129" s="18" t="s">
        <v>230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318</v>
      </c>
      <c r="BM129" s="239" t="s">
        <v>237</v>
      </c>
    </row>
    <row r="130" s="2" customFormat="1" ht="78" customHeight="1">
      <c r="A130" s="39"/>
      <c r="B130" s="40"/>
      <c r="C130" s="228" t="s">
        <v>249</v>
      </c>
      <c r="D130" s="228" t="s">
        <v>232</v>
      </c>
      <c r="E130" s="229" t="s">
        <v>2827</v>
      </c>
      <c r="F130" s="230" t="s">
        <v>2828</v>
      </c>
      <c r="G130" s="231" t="s">
        <v>2824</v>
      </c>
      <c r="H130" s="232">
        <v>1</v>
      </c>
      <c r="I130" s="233"/>
      <c r="J130" s="234">
        <f>ROUND(I130*H130,2)</f>
        <v>0</v>
      </c>
      <c r="K130" s="230" t="s">
        <v>1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318</v>
      </c>
      <c r="AT130" s="239" t="s">
        <v>232</v>
      </c>
      <c r="AU130" s="239" t="s">
        <v>83</v>
      </c>
      <c r="AY130" s="18" t="s">
        <v>230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318</v>
      </c>
      <c r="BM130" s="239" t="s">
        <v>262</v>
      </c>
    </row>
    <row r="131" s="2" customFormat="1" ht="55.5" customHeight="1">
      <c r="A131" s="39"/>
      <c r="B131" s="40"/>
      <c r="C131" s="228" t="s">
        <v>237</v>
      </c>
      <c r="D131" s="228" t="s">
        <v>232</v>
      </c>
      <c r="E131" s="229" t="s">
        <v>2829</v>
      </c>
      <c r="F131" s="230" t="s">
        <v>2830</v>
      </c>
      <c r="G131" s="231" t="s">
        <v>2824</v>
      </c>
      <c r="H131" s="232">
        <v>1</v>
      </c>
      <c r="I131" s="233"/>
      <c r="J131" s="234">
        <f>ROUND(I131*H131,2)</f>
        <v>0</v>
      </c>
      <c r="K131" s="230" t="s">
        <v>1</v>
      </c>
      <c r="L131" s="45"/>
      <c r="M131" s="235" t="s">
        <v>1</v>
      </c>
      <c r="N131" s="236" t="s">
        <v>41</v>
      </c>
      <c r="O131" s="92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318</v>
      </c>
      <c r="AT131" s="239" t="s">
        <v>232</v>
      </c>
      <c r="AU131" s="239" t="s">
        <v>83</v>
      </c>
      <c r="AY131" s="18" t="s">
        <v>230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318</v>
      </c>
      <c r="BM131" s="239" t="s">
        <v>272</v>
      </c>
    </row>
    <row r="132" s="2" customFormat="1" ht="55.5" customHeight="1">
      <c r="A132" s="39"/>
      <c r="B132" s="40"/>
      <c r="C132" s="228" t="s">
        <v>257</v>
      </c>
      <c r="D132" s="228" t="s">
        <v>232</v>
      </c>
      <c r="E132" s="229" t="s">
        <v>2831</v>
      </c>
      <c r="F132" s="230" t="s">
        <v>2832</v>
      </c>
      <c r="G132" s="231" t="s">
        <v>2824</v>
      </c>
      <c r="H132" s="232">
        <v>1</v>
      </c>
      <c r="I132" s="233"/>
      <c r="J132" s="234">
        <f>ROUND(I132*H132,2)</f>
        <v>0</v>
      </c>
      <c r="K132" s="230" t="s">
        <v>1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318</v>
      </c>
      <c r="AT132" s="239" t="s">
        <v>232</v>
      </c>
      <c r="AU132" s="239" t="s">
        <v>83</v>
      </c>
      <c r="AY132" s="18" t="s">
        <v>230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318</v>
      </c>
      <c r="BM132" s="239" t="s">
        <v>286</v>
      </c>
    </row>
    <row r="133" s="2" customFormat="1" ht="37.8" customHeight="1">
      <c r="A133" s="39"/>
      <c r="B133" s="40"/>
      <c r="C133" s="228" t="s">
        <v>262</v>
      </c>
      <c r="D133" s="228" t="s">
        <v>232</v>
      </c>
      <c r="E133" s="229" t="s">
        <v>2833</v>
      </c>
      <c r="F133" s="230" t="s">
        <v>2834</v>
      </c>
      <c r="G133" s="231" t="s">
        <v>2824</v>
      </c>
      <c r="H133" s="232">
        <v>1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318</v>
      </c>
      <c r="AT133" s="239" t="s">
        <v>232</v>
      </c>
      <c r="AU133" s="239" t="s">
        <v>83</v>
      </c>
      <c r="AY133" s="18" t="s">
        <v>230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318</v>
      </c>
      <c r="BM133" s="239" t="s">
        <v>8</v>
      </c>
    </row>
    <row r="134" s="2" customFormat="1" ht="37.8" customHeight="1">
      <c r="A134" s="39"/>
      <c r="B134" s="40"/>
      <c r="C134" s="228" t="s">
        <v>268</v>
      </c>
      <c r="D134" s="228" t="s">
        <v>232</v>
      </c>
      <c r="E134" s="229" t="s">
        <v>2835</v>
      </c>
      <c r="F134" s="230" t="s">
        <v>2836</v>
      </c>
      <c r="G134" s="231" t="s">
        <v>2824</v>
      </c>
      <c r="H134" s="232">
        <v>1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318</v>
      </c>
      <c r="AT134" s="239" t="s">
        <v>232</v>
      </c>
      <c r="AU134" s="239" t="s">
        <v>83</v>
      </c>
      <c r="AY134" s="18" t="s">
        <v>230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318</v>
      </c>
      <c r="BM134" s="239" t="s">
        <v>308</v>
      </c>
    </row>
    <row r="135" s="2" customFormat="1" ht="24.15" customHeight="1">
      <c r="A135" s="39"/>
      <c r="B135" s="40"/>
      <c r="C135" s="228" t="s">
        <v>272</v>
      </c>
      <c r="D135" s="228" t="s">
        <v>232</v>
      </c>
      <c r="E135" s="229" t="s">
        <v>2837</v>
      </c>
      <c r="F135" s="230" t="s">
        <v>2838</v>
      </c>
      <c r="G135" s="231" t="s">
        <v>370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318</v>
      </c>
      <c r="AT135" s="239" t="s">
        <v>232</v>
      </c>
      <c r="AU135" s="239" t="s">
        <v>83</v>
      </c>
      <c r="AY135" s="18" t="s">
        <v>230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318</v>
      </c>
      <c r="BM135" s="239" t="s">
        <v>318</v>
      </c>
    </row>
    <row r="136" s="2" customFormat="1" ht="24.15" customHeight="1">
      <c r="A136" s="39"/>
      <c r="B136" s="40"/>
      <c r="C136" s="228" t="s">
        <v>280</v>
      </c>
      <c r="D136" s="228" t="s">
        <v>232</v>
      </c>
      <c r="E136" s="229" t="s">
        <v>2839</v>
      </c>
      <c r="F136" s="230" t="s">
        <v>2840</v>
      </c>
      <c r="G136" s="231" t="s">
        <v>370</v>
      </c>
      <c r="H136" s="232">
        <v>1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318</v>
      </c>
      <c r="AT136" s="239" t="s">
        <v>232</v>
      </c>
      <c r="AU136" s="239" t="s">
        <v>83</v>
      </c>
      <c r="AY136" s="18" t="s">
        <v>230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318</v>
      </c>
      <c r="BM136" s="239" t="s">
        <v>328</v>
      </c>
    </row>
    <row r="137" s="2" customFormat="1" ht="44.25" customHeight="1">
      <c r="A137" s="39"/>
      <c r="B137" s="40"/>
      <c r="C137" s="228" t="s">
        <v>286</v>
      </c>
      <c r="D137" s="228" t="s">
        <v>232</v>
      </c>
      <c r="E137" s="229" t="s">
        <v>2841</v>
      </c>
      <c r="F137" s="230" t="s">
        <v>2842</v>
      </c>
      <c r="G137" s="231" t="s">
        <v>370</v>
      </c>
      <c r="H137" s="232">
        <v>1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318</v>
      </c>
      <c r="AT137" s="239" t="s">
        <v>232</v>
      </c>
      <c r="AU137" s="239" t="s">
        <v>83</v>
      </c>
      <c r="AY137" s="18" t="s">
        <v>230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318</v>
      </c>
      <c r="BM137" s="239" t="s">
        <v>337</v>
      </c>
    </row>
    <row r="138" s="2" customFormat="1" ht="44.25" customHeight="1">
      <c r="A138" s="39"/>
      <c r="B138" s="40"/>
      <c r="C138" s="228" t="s">
        <v>293</v>
      </c>
      <c r="D138" s="228" t="s">
        <v>232</v>
      </c>
      <c r="E138" s="229" t="s">
        <v>2843</v>
      </c>
      <c r="F138" s="230" t="s">
        <v>2844</v>
      </c>
      <c r="G138" s="231" t="s">
        <v>370</v>
      </c>
      <c r="H138" s="232">
        <v>1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318</v>
      </c>
      <c r="AT138" s="239" t="s">
        <v>232</v>
      </c>
      <c r="AU138" s="239" t="s">
        <v>83</v>
      </c>
      <c r="AY138" s="18" t="s">
        <v>230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318</v>
      </c>
      <c r="BM138" s="239" t="s">
        <v>350</v>
      </c>
    </row>
    <row r="139" s="2" customFormat="1" ht="44.25" customHeight="1">
      <c r="A139" s="39"/>
      <c r="B139" s="40"/>
      <c r="C139" s="228" t="s">
        <v>8</v>
      </c>
      <c r="D139" s="228" t="s">
        <v>232</v>
      </c>
      <c r="E139" s="229" t="s">
        <v>2845</v>
      </c>
      <c r="F139" s="230" t="s">
        <v>2846</v>
      </c>
      <c r="G139" s="231" t="s">
        <v>370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318</v>
      </c>
      <c r="AT139" s="239" t="s">
        <v>232</v>
      </c>
      <c r="AU139" s="239" t="s">
        <v>83</v>
      </c>
      <c r="AY139" s="18" t="s">
        <v>230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318</v>
      </c>
      <c r="BM139" s="239" t="s">
        <v>362</v>
      </c>
    </row>
    <row r="140" s="2" customFormat="1" ht="44.25" customHeight="1">
      <c r="A140" s="39"/>
      <c r="B140" s="40"/>
      <c r="C140" s="228" t="s">
        <v>302</v>
      </c>
      <c r="D140" s="228" t="s">
        <v>232</v>
      </c>
      <c r="E140" s="229" t="s">
        <v>2847</v>
      </c>
      <c r="F140" s="230" t="s">
        <v>2848</v>
      </c>
      <c r="G140" s="231" t="s">
        <v>370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318</v>
      </c>
      <c r="AT140" s="239" t="s">
        <v>232</v>
      </c>
      <c r="AU140" s="239" t="s">
        <v>83</v>
      </c>
      <c r="AY140" s="18" t="s">
        <v>230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318</v>
      </c>
      <c r="BM140" s="239" t="s">
        <v>377</v>
      </c>
    </row>
    <row r="141" s="2" customFormat="1" ht="21.75" customHeight="1">
      <c r="A141" s="39"/>
      <c r="B141" s="40"/>
      <c r="C141" s="228" t="s">
        <v>308</v>
      </c>
      <c r="D141" s="228" t="s">
        <v>232</v>
      </c>
      <c r="E141" s="229" t="s">
        <v>2849</v>
      </c>
      <c r="F141" s="230" t="s">
        <v>2850</v>
      </c>
      <c r="G141" s="231" t="s">
        <v>370</v>
      </c>
      <c r="H141" s="232">
        <v>2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318</v>
      </c>
      <c r="AT141" s="239" t="s">
        <v>232</v>
      </c>
      <c r="AU141" s="239" t="s">
        <v>83</v>
      </c>
      <c r="AY141" s="18" t="s">
        <v>230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318</v>
      </c>
      <c r="BM141" s="239" t="s">
        <v>388</v>
      </c>
    </row>
    <row r="142" s="2" customFormat="1" ht="21.75" customHeight="1">
      <c r="A142" s="39"/>
      <c r="B142" s="40"/>
      <c r="C142" s="228" t="s">
        <v>312</v>
      </c>
      <c r="D142" s="228" t="s">
        <v>232</v>
      </c>
      <c r="E142" s="229" t="s">
        <v>2851</v>
      </c>
      <c r="F142" s="230" t="s">
        <v>2852</v>
      </c>
      <c r="G142" s="231" t="s">
        <v>370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318</v>
      </c>
      <c r="AT142" s="239" t="s">
        <v>232</v>
      </c>
      <c r="AU142" s="239" t="s">
        <v>83</v>
      </c>
      <c r="AY142" s="18" t="s">
        <v>230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318</v>
      </c>
      <c r="BM142" s="239" t="s">
        <v>401</v>
      </c>
    </row>
    <row r="143" s="2" customFormat="1" ht="37.8" customHeight="1">
      <c r="A143" s="39"/>
      <c r="B143" s="40"/>
      <c r="C143" s="228" t="s">
        <v>318</v>
      </c>
      <c r="D143" s="228" t="s">
        <v>232</v>
      </c>
      <c r="E143" s="229" t="s">
        <v>2853</v>
      </c>
      <c r="F143" s="230" t="s">
        <v>2854</v>
      </c>
      <c r="G143" s="231" t="s">
        <v>370</v>
      </c>
      <c r="H143" s="232">
        <v>3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318</v>
      </c>
      <c r="AT143" s="239" t="s">
        <v>232</v>
      </c>
      <c r="AU143" s="239" t="s">
        <v>83</v>
      </c>
      <c r="AY143" s="18" t="s">
        <v>230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318</v>
      </c>
      <c r="BM143" s="239" t="s">
        <v>414</v>
      </c>
    </row>
    <row r="144" s="2" customFormat="1" ht="16.5" customHeight="1">
      <c r="A144" s="39"/>
      <c r="B144" s="40"/>
      <c r="C144" s="228" t="s">
        <v>323</v>
      </c>
      <c r="D144" s="228" t="s">
        <v>232</v>
      </c>
      <c r="E144" s="229" t="s">
        <v>2855</v>
      </c>
      <c r="F144" s="230" t="s">
        <v>2856</v>
      </c>
      <c r="G144" s="231" t="s">
        <v>370</v>
      </c>
      <c r="H144" s="232">
        <v>10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318</v>
      </c>
      <c r="AT144" s="239" t="s">
        <v>232</v>
      </c>
      <c r="AU144" s="239" t="s">
        <v>83</v>
      </c>
      <c r="AY144" s="18" t="s">
        <v>230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318</v>
      </c>
      <c r="BM144" s="239" t="s">
        <v>423</v>
      </c>
    </row>
    <row r="145" s="2" customFormat="1" ht="16.5" customHeight="1">
      <c r="A145" s="39"/>
      <c r="B145" s="40"/>
      <c r="C145" s="228" t="s">
        <v>328</v>
      </c>
      <c r="D145" s="228" t="s">
        <v>232</v>
      </c>
      <c r="E145" s="229" t="s">
        <v>2857</v>
      </c>
      <c r="F145" s="230" t="s">
        <v>2858</v>
      </c>
      <c r="G145" s="231" t="s">
        <v>370</v>
      </c>
      <c r="H145" s="232">
        <v>8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318</v>
      </c>
      <c r="AT145" s="239" t="s">
        <v>232</v>
      </c>
      <c r="AU145" s="239" t="s">
        <v>83</v>
      </c>
      <c r="AY145" s="18" t="s">
        <v>230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318</v>
      </c>
      <c r="BM145" s="239" t="s">
        <v>442</v>
      </c>
    </row>
    <row r="146" s="2" customFormat="1" ht="16.5" customHeight="1">
      <c r="A146" s="39"/>
      <c r="B146" s="40"/>
      <c r="C146" s="228" t="s">
        <v>333</v>
      </c>
      <c r="D146" s="228" t="s">
        <v>232</v>
      </c>
      <c r="E146" s="229" t="s">
        <v>2859</v>
      </c>
      <c r="F146" s="230" t="s">
        <v>2860</v>
      </c>
      <c r="G146" s="231" t="s">
        <v>370</v>
      </c>
      <c r="H146" s="232">
        <v>2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318</v>
      </c>
      <c r="AT146" s="239" t="s">
        <v>232</v>
      </c>
      <c r="AU146" s="239" t="s">
        <v>83</v>
      </c>
      <c r="AY146" s="18" t="s">
        <v>230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318</v>
      </c>
      <c r="BM146" s="239" t="s">
        <v>452</v>
      </c>
    </row>
    <row r="147" s="2" customFormat="1" ht="37.8" customHeight="1">
      <c r="A147" s="39"/>
      <c r="B147" s="40"/>
      <c r="C147" s="228" t="s">
        <v>337</v>
      </c>
      <c r="D147" s="228" t="s">
        <v>232</v>
      </c>
      <c r="E147" s="229" t="s">
        <v>2861</v>
      </c>
      <c r="F147" s="230" t="s">
        <v>2862</v>
      </c>
      <c r="G147" s="231" t="s">
        <v>370</v>
      </c>
      <c r="H147" s="232">
        <v>4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318</v>
      </c>
      <c r="AT147" s="239" t="s">
        <v>232</v>
      </c>
      <c r="AU147" s="239" t="s">
        <v>83</v>
      </c>
      <c r="AY147" s="18" t="s">
        <v>230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318</v>
      </c>
      <c r="BM147" s="239" t="s">
        <v>462</v>
      </c>
    </row>
    <row r="148" s="2" customFormat="1" ht="37.8" customHeight="1">
      <c r="A148" s="39"/>
      <c r="B148" s="40"/>
      <c r="C148" s="228" t="s">
        <v>7</v>
      </c>
      <c r="D148" s="228" t="s">
        <v>232</v>
      </c>
      <c r="E148" s="229" t="s">
        <v>2863</v>
      </c>
      <c r="F148" s="230" t="s">
        <v>2864</v>
      </c>
      <c r="G148" s="231" t="s">
        <v>370</v>
      </c>
      <c r="H148" s="232">
        <v>1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318</v>
      </c>
      <c r="AT148" s="239" t="s">
        <v>232</v>
      </c>
      <c r="AU148" s="239" t="s">
        <v>83</v>
      </c>
      <c r="AY148" s="18" t="s">
        <v>230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318</v>
      </c>
      <c r="BM148" s="239" t="s">
        <v>498</v>
      </c>
    </row>
    <row r="149" s="2" customFormat="1" ht="33" customHeight="1">
      <c r="A149" s="39"/>
      <c r="B149" s="40"/>
      <c r="C149" s="228" t="s">
        <v>350</v>
      </c>
      <c r="D149" s="228" t="s">
        <v>232</v>
      </c>
      <c r="E149" s="229" t="s">
        <v>2865</v>
      </c>
      <c r="F149" s="230" t="s">
        <v>2866</v>
      </c>
      <c r="G149" s="231" t="s">
        <v>370</v>
      </c>
      <c r="H149" s="232">
        <v>2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318</v>
      </c>
      <c r="AT149" s="239" t="s">
        <v>232</v>
      </c>
      <c r="AU149" s="239" t="s">
        <v>83</v>
      </c>
      <c r="AY149" s="18" t="s">
        <v>230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318</v>
      </c>
      <c r="BM149" s="239" t="s">
        <v>514</v>
      </c>
    </row>
    <row r="150" s="2" customFormat="1" ht="33" customHeight="1">
      <c r="A150" s="39"/>
      <c r="B150" s="40"/>
      <c r="C150" s="228" t="s">
        <v>357</v>
      </c>
      <c r="D150" s="228" t="s">
        <v>232</v>
      </c>
      <c r="E150" s="229" t="s">
        <v>2867</v>
      </c>
      <c r="F150" s="230" t="s">
        <v>2868</v>
      </c>
      <c r="G150" s="231" t="s">
        <v>370</v>
      </c>
      <c r="H150" s="232">
        <v>2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318</v>
      </c>
      <c r="AT150" s="239" t="s">
        <v>232</v>
      </c>
      <c r="AU150" s="239" t="s">
        <v>83</v>
      </c>
      <c r="AY150" s="18" t="s">
        <v>230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318</v>
      </c>
      <c r="BM150" s="239" t="s">
        <v>531</v>
      </c>
    </row>
    <row r="151" s="2" customFormat="1" ht="33" customHeight="1">
      <c r="A151" s="39"/>
      <c r="B151" s="40"/>
      <c r="C151" s="228" t="s">
        <v>362</v>
      </c>
      <c r="D151" s="228" t="s">
        <v>232</v>
      </c>
      <c r="E151" s="229" t="s">
        <v>2869</v>
      </c>
      <c r="F151" s="230" t="s">
        <v>2870</v>
      </c>
      <c r="G151" s="231" t="s">
        <v>370</v>
      </c>
      <c r="H151" s="232">
        <v>4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318</v>
      </c>
      <c r="AT151" s="239" t="s">
        <v>232</v>
      </c>
      <c r="AU151" s="239" t="s">
        <v>83</v>
      </c>
      <c r="AY151" s="18" t="s">
        <v>230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318</v>
      </c>
      <c r="BM151" s="239" t="s">
        <v>545</v>
      </c>
    </row>
    <row r="152" s="2" customFormat="1" ht="33" customHeight="1">
      <c r="A152" s="39"/>
      <c r="B152" s="40"/>
      <c r="C152" s="228" t="s">
        <v>367</v>
      </c>
      <c r="D152" s="228" t="s">
        <v>232</v>
      </c>
      <c r="E152" s="229" t="s">
        <v>2871</v>
      </c>
      <c r="F152" s="230" t="s">
        <v>2872</v>
      </c>
      <c r="G152" s="231" t="s">
        <v>370</v>
      </c>
      <c r="H152" s="232">
        <v>2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318</v>
      </c>
      <c r="AT152" s="239" t="s">
        <v>232</v>
      </c>
      <c r="AU152" s="239" t="s">
        <v>83</v>
      </c>
      <c r="AY152" s="18" t="s">
        <v>230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318</v>
      </c>
      <c r="BM152" s="239" t="s">
        <v>557</v>
      </c>
    </row>
    <row r="153" s="2" customFormat="1" ht="37.8" customHeight="1">
      <c r="A153" s="39"/>
      <c r="B153" s="40"/>
      <c r="C153" s="228" t="s">
        <v>377</v>
      </c>
      <c r="D153" s="228" t="s">
        <v>232</v>
      </c>
      <c r="E153" s="229" t="s">
        <v>2873</v>
      </c>
      <c r="F153" s="230" t="s">
        <v>2874</v>
      </c>
      <c r="G153" s="231" t="s">
        <v>370</v>
      </c>
      <c r="H153" s="232">
        <v>15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318</v>
      </c>
      <c r="AT153" s="239" t="s">
        <v>232</v>
      </c>
      <c r="AU153" s="239" t="s">
        <v>83</v>
      </c>
      <c r="AY153" s="18" t="s">
        <v>230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318</v>
      </c>
      <c r="BM153" s="239" t="s">
        <v>566</v>
      </c>
    </row>
    <row r="154" s="2" customFormat="1" ht="24.15" customHeight="1">
      <c r="A154" s="39"/>
      <c r="B154" s="40"/>
      <c r="C154" s="228" t="s">
        <v>382</v>
      </c>
      <c r="D154" s="228" t="s">
        <v>232</v>
      </c>
      <c r="E154" s="229" t="s">
        <v>2875</v>
      </c>
      <c r="F154" s="230" t="s">
        <v>2876</v>
      </c>
      <c r="G154" s="231" t="s">
        <v>370</v>
      </c>
      <c r="H154" s="232">
        <v>15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318</v>
      </c>
      <c r="AT154" s="239" t="s">
        <v>232</v>
      </c>
      <c r="AU154" s="239" t="s">
        <v>83</v>
      </c>
      <c r="AY154" s="18" t="s">
        <v>230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318</v>
      </c>
      <c r="BM154" s="239" t="s">
        <v>577</v>
      </c>
    </row>
    <row r="155" s="2" customFormat="1" ht="24.15" customHeight="1">
      <c r="A155" s="39"/>
      <c r="B155" s="40"/>
      <c r="C155" s="228" t="s">
        <v>388</v>
      </c>
      <c r="D155" s="228" t="s">
        <v>232</v>
      </c>
      <c r="E155" s="229" t="s">
        <v>2877</v>
      </c>
      <c r="F155" s="230" t="s">
        <v>2878</v>
      </c>
      <c r="G155" s="231" t="s">
        <v>370</v>
      </c>
      <c r="H155" s="232">
        <v>15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318</v>
      </c>
      <c r="AT155" s="239" t="s">
        <v>232</v>
      </c>
      <c r="AU155" s="239" t="s">
        <v>83</v>
      </c>
      <c r="AY155" s="18" t="s">
        <v>230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318</v>
      </c>
      <c r="BM155" s="239" t="s">
        <v>589</v>
      </c>
    </row>
    <row r="156" s="2" customFormat="1" ht="33" customHeight="1">
      <c r="A156" s="39"/>
      <c r="B156" s="40"/>
      <c r="C156" s="228" t="s">
        <v>392</v>
      </c>
      <c r="D156" s="228" t="s">
        <v>232</v>
      </c>
      <c r="E156" s="229" t="s">
        <v>2879</v>
      </c>
      <c r="F156" s="230" t="s">
        <v>2880</v>
      </c>
      <c r="G156" s="231" t="s">
        <v>370</v>
      </c>
      <c r="H156" s="232">
        <v>15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318</v>
      </c>
      <c r="AT156" s="239" t="s">
        <v>232</v>
      </c>
      <c r="AU156" s="239" t="s">
        <v>83</v>
      </c>
      <c r="AY156" s="18" t="s">
        <v>230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318</v>
      </c>
      <c r="BM156" s="239" t="s">
        <v>606</v>
      </c>
    </row>
    <row r="157" s="2" customFormat="1" ht="24.15" customHeight="1">
      <c r="A157" s="39"/>
      <c r="B157" s="40"/>
      <c r="C157" s="228" t="s">
        <v>401</v>
      </c>
      <c r="D157" s="228" t="s">
        <v>232</v>
      </c>
      <c r="E157" s="229" t="s">
        <v>2881</v>
      </c>
      <c r="F157" s="230" t="s">
        <v>2882</v>
      </c>
      <c r="G157" s="231" t="s">
        <v>370</v>
      </c>
      <c r="H157" s="232">
        <v>29</v>
      </c>
      <c r="I157" s="233"/>
      <c r="J157" s="234">
        <f>ROUND(I157*H157,2)</f>
        <v>0</v>
      </c>
      <c r="K157" s="230" t="s">
        <v>1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318</v>
      </c>
      <c r="AT157" s="239" t="s">
        <v>232</v>
      </c>
      <c r="AU157" s="239" t="s">
        <v>83</v>
      </c>
      <c r="AY157" s="18" t="s">
        <v>230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318</v>
      </c>
      <c r="BM157" s="239" t="s">
        <v>616</v>
      </c>
    </row>
    <row r="158" s="2" customFormat="1" ht="24.15" customHeight="1">
      <c r="A158" s="39"/>
      <c r="B158" s="40"/>
      <c r="C158" s="228" t="s">
        <v>409</v>
      </c>
      <c r="D158" s="228" t="s">
        <v>232</v>
      </c>
      <c r="E158" s="229" t="s">
        <v>2883</v>
      </c>
      <c r="F158" s="230" t="s">
        <v>2884</v>
      </c>
      <c r="G158" s="231" t="s">
        <v>370</v>
      </c>
      <c r="H158" s="232">
        <v>12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318</v>
      </c>
      <c r="AT158" s="239" t="s">
        <v>232</v>
      </c>
      <c r="AU158" s="239" t="s">
        <v>83</v>
      </c>
      <c r="AY158" s="18" t="s">
        <v>230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318</v>
      </c>
      <c r="BM158" s="239" t="s">
        <v>625</v>
      </c>
    </row>
    <row r="159" s="2" customFormat="1" ht="37.8" customHeight="1">
      <c r="A159" s="39"/>
      <c r="B159" s="40"/>
      <c r="C159" s="228" t="s">
        <v>414</v>
      </c>
      <c r="D159" s="228" t="s">
        <v>232</v>
      </c>
      <c r="E159" s="229" t="s">
        <v>2885</v>
      </c>
      <c r="F159" s="230" t="s">
        <v>2886</v>
      </c>
      <c r="G159" s="231" t="s">
        <v>370</v>
      </c>
      <c r="H159" s="232">
        <v>41</v>
      </c>
      <c r="I159" s="233"/>
      <c r="J159" s="234">
        <f>ROUND(I159*H159,2)</f>
        <v>0</v>
      </c>
      <c r="K159" s="230" t="s">
        <v>1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318</v>
      </c>
      <c r="AT159" s="239" t="s">
        <v>232</v>
      </c>
      <c r="AU159" s="239" t="s">
        <v>83</v>
      </c>
      <c r="AY159" s="18" t="s">
        <v>230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318</v>
      </c>
      <c r="BM159" s="239" t="s">
        <v>639</v>
      </c>
    </row>
    <row r="160" s="2" customFormat="1" ht="44.25" customHeight="1">
      <c r="A160" s="39"/>
      <c r="B160" s="40"/>
      <c r="C160" s="228" t="s">
        <v>419</v>
      </c>
      <c r="D160" s="228" t="s">
        <v>232</v>
      </c>
      <c r="E160" s="229" t="s">
        <v>2887</v>
      </c>
      <c r="F160" s="230" t="s">
        <v>2888</v>
      </c>
      <c r="G160" s="231" t="s">
        <v>370</v>
      </c>
      <c r="H160" s="232">
        <v>30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318</v>
      </c>
      <c r="AT160" s="239" t="s">
        <v>232</v>
      </c>
      <c r="AU160" s="239" t="s">
        <v>83</v>
      </c>
      <c r="AY160" s="18" t="s">
        <v>230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318</v>
      </c>
      <c r="BM160" s="239" t="s">
        <v>648</v>
      </c>
    </row>
    <row r="161" s="2" customFormat="1" ht="24.15" customHeight="1">
      <c r="A161" s="39"/>
      <c r="B161" s="40"/>
      <c r="C161" s="228" t="s">
        <v>423</v>
      </c>
      <c r="D161" s="228" t="s">
        <v>232</v>
      </c>
      <c r="E161" s="229" t="s">
        <v>2889</v>
      </c>
      <c r="F161" s="230" t="s">
        <v>2890</v>
      </c>
      <c r="G161" s="231" t="s">
        <v>370</v>
      </c>
      <c r="H161" s="232">
        <v>86</v>
      </c>
      <c r="I161" s="233"/>
      <c r="J161" s="234">
        <f>ROUND(I161*H161,2)</f>
        <v>0</v>
      </c>
      <c r="K161" s="230" t="s">
        <v>1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318</v>
      </c>
      <c r="AT161" s="239" t="s">
        <v>232</v>
      </c>
      <c r="AU161" s="239" t="s">
        <v>83</v>
      </c>
      <c r="AY161" s="18" t="s">
        <v>230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318</v>
      </c>
      <c r="BM161" s="239" t="s">
        <v>656</v>
      </c>
    </row>
    <row r="162" s="2" customFormat="1" ht="24.15" customHeight="1">
      <c r="A162" s="39"/>
      <c r="B162" s="40"/>
      <c r="C162" s="228" t="s">
        <v>437</v>
      </c>
      <c r="D162" s="228" t="s">
        <v>232</v>
      </c>
      <c r="E162" s="229" t="s">
        <v>2891</v>
      </c>
      <c r="F162" s="230" t="s">
        <v>2892</v>
      </c>
      <c r="G162" s="231" t="s">
        <v>370</v>
      </c>
      <c r="H162" s="232">
        <v>56</v>
      </c>
      <c r="I162" s="233"/>
      <c r="J162" s="234">
        <f>ROUND(I162*H162,2)</f>
        <v>0</v>
      </c>
      <c r="K162" s="230" t="s">
        <v>1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318</v>
      </c>
      <c r="AT162" s="239" t="s">
        <v>232</v>
      </c>
      <c r="AU162" s="239" t="s">
        <v>83</v>
      </c>
      <c r="AY162" s="18" t="s">
        <v>230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318</v>
      </c>
      <c r="BM162" s="239" t="s">
        <v>670</v>
      </c>
    </row>
    <row r="163" s="2" customFormat="1" ht="16.5" customHeight="1">
      <c r="A163" s="39"/>
      <c r="B163" s="40"/>
      <c r="C163" s="228" t="s">
        <v>442</v>
      </c>
      <c r="D163" s="228" t="s">
        <v>232</v>
      </c>
      <c r="E163" s="229" t="s">
        <v>2893</v>
      </c>
      <c r="F163" s="230" t="s">
        <v>2894</v>
      </c>
      <c r="G163" s="231" t="s">
        <v>370</v>
      </c>
      <c r="H163" s="232">
        <v>12</v>
      </c>
      <c r="I163" s="233"/>
      <c r="J163" s="234">
        <f>ROUND(I163*H163,2)</f>
        <v>0</v>
      </c>
      <c r="K163" s="230" t="s">
        <v>1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318</v>
      </c>
      <c r="AT163" s="239" t="s">
        <v>232</v>
      </c>
      <c r="AU163" s="239" t="s">
        <v>83</v>
      </c>
      <c r="AY163" s="18" t="s">
        <v>230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318</v>
      </c>
      <c r="BM163" s="239" t="s">
        <v>693</v>
      </c>
    </row>
    <row r="164" s="2" customFormat="1" ht="16.5" customHeight="1">
      <c r="A164" s="39"/>
      <c r="B164" s="40"/>
      <c r="C164" s="228" t="s">
        <v>447</v>
      </c>
      <c r="D164" s="228" t="s">
        <v>232</v>
      </c>
      <c r="E164" s="229" t="s">
        <v>2895</v>
      </c>
      <c r="F164" s="230" t="s">
        <v>2896</v>
      </c>
      <c r="G164" s="231" t="s">
        <v>370</v>
      </c>
      <c r="H164" s="232">
        <v>15</v>
      </c>
      <c r="I164" s="233"/>
      <c r="J164" s="234">
        <f>ROUND(I164*H164,2)</f>
        <v>0</v>
      </c>
      <c r="K164" s="230" t="s">
        <v>1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318</v>
      </c>
      <c r="AT164" s="239" t="s">
        <v>232</v>
      </c>
      <c r="AU164" s="239" t="s">
        <v>83</v>
      </c>
      <c r="AY164" s="18" t="s">
        <v>230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318</v>
      </c>
      <c r="BM164" s="239" t="s">
        <v>719</v>
      </c>
    </row>
    <row r="165" s="2" customFormat="1" ht="24.15" customHeight="1">
      <c r="A165" s="39"/>
      <c r="B165" s="40"/>
      <c r="C165" s="228" t="s">
        <v>452</v>
      </c>
      <c r="D165" s="228" t="s">
        <v>232</v>
      </c>
      <c r="E165" s="229" t="s">
        <v>2897</v>
      </c>
      <c r="F165" s="230" t="s">
        <v>2898</v>
      </c>
      <c r="G165" s="231" t="s">
        <v>370</v>
      </c>
      <c r="H165" s="232">
        <v>1</v>
      </c>
      <c r="I165" s="233"/>
      <c r="J165" s="234">
        <f>ROUND(I165*H165,2)</f>
        <v>0</v>
      </c>
      <c r="K165" s="230" t="s">
        <v>1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318</v>
      </c>
      <c r="AT165" s="239" t="s">
        <v>232</v>
      </c>
      <c r="AU165" s="239" t="s">
        <v>83</v>
      </c>
      <c r="AY165" s="18" t="s">
        <v>230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318</v>
      </c>
      <c r="BM165" s="239" t="s">
        <v>728</v>
      </c>
    </row>
    <row r="166" s="2" customFormat="1" ht="16.5" customHeight="1">
      <c r="A166" s="39"/>
      <c r="B166" s="40"/>
      <c r="C166" s="228" t="s">
        <v>457</v>
      </c>
      <c r="D166" s="228" t="s">
        <v>232</v>
      </c>
      <c r="E166" s="229" t="s">
        <v>2899</v>
      </c>
      <c r="F166" s="230" t="s">
        <v>2900</v>
      </c>
      <c r="G166" s="231" t="s">
        <v>370</v>
      </c>
      <c r="H166" s="232">
        <v>10</v>
      </c>
      <c r="I166" s="233"/>
      <c r="J166" s="234">
        <f>ROUND(I166*H166,2)</f>
        <v>0</v>
      </c>
      <c r="K166" s="230" t="s">
        <v>1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318</v>
      </c>
      <c r="AT166" s="239" t="s">
        <v>232</v>
      </c>
      <c r="AU166" s="239" t="s">
        <v>83</v>
      </c>
      <c r="AY166" s="18" t="s">
        <v>230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318</v>
      </c>
      <c r="BM166" s="239" t="s">
        <v>739</v>
      </c>
    </row>
    <row r="167" s="2" customFormat="1" ht="21.75" customHeight="1">
      <c r="A167" s="39"/>
      <c r="B167" s="40"/>
      <c r="C167" s="228" t="s">
        <v>462</v>
      </c>
      <c r="D167" s="228" t="s">
        <v>232</v>
      </c>
      <c r="E167" s="229" t="s">
        <v>2901</v>
      </c>
      <c r="F167" s="230" t="s">
        <v>2902</v>
      </c>
      <c r="G167" s="231" t="s">
        <v>340</v>
      </c>
      <c r="H167" s="232">
        <v>446</v>
      </c>
      <c r="I167" s="233"/>
      <c r="J167" s="234">
        <f>ROUND(I167*H167,2)</f>
        <v>0</v>
      </c>
      <c r="K167" s="230" t="s">
        <v>1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318</v>
      </c>
      <c r="AT167" s="239" t="s">
        <v>232</v>
      </c>
      <c r="AU167" s="239" t="s">
        <v>83</v>
      </c>
      <c r="AY167" s="18" t="s">
        <v>230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318</v>
      </c>
      <c r="BM167" s="239" t="s">
        <v>751</v>
      </c>
    </row>
    <row r="168" s="2" customFormat="1" ht="21.75" customHeight="1">
      <c r="A168" s="39"/>
      <c r="B168" s="40"/>
      <c r="C168" s="228" t="s">
        <v>482</v>
      </c>
      <c r="D168" s="228" t="s">
        <v>232</v>
      </c>
      <c r="E168" s="229" t="s">
        <v>2903</v>
      </c>
      <c r="F168" s="230" t="s">
        <v>2904</v>
      </c>
      <c r="G168" s="231" t="s">
        <v>340</v>
      </c>
      <c r="H168" s="232">
        <v>17</v>
      </c>
      <c r="I168" s="233"/>
      <c r="J168" s="234">
        <f>ROUND(I168*H168,2)</f>
        <v>0</v>
      </c>
      <c r="K168" s="230" t="s">
        <v>1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318</v>
      </c>
      <c r="AT168" s="239" t="s">
        <v>232</v>
      </c>
      <c r="AU168" s="239" t="s">
        <v>83</v>
      </c>
      <c r="AY168" s="18" t="s">
        <v>230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318</v>
      </c>
      <c r="BM168" s="239" t="s">
        <v>761</v>
      </c>
    </row>
    <row r="169" s="2" customFormat="1" ht="21.75" customHeight="1">
      <c r="A169" s="39"/>
      <c r="B169" s="40"/>
      <c r="C169" s="228" t="s">
        <v>498</v>
      </c>
      <c r="D169" s="228" t="s">
        <v>232</v>
      </c>
      <c r="E169" s="229" t="s">
        <v>2905</v>
      </c>
      <c r="F169" s="230" t="s">
        <v>2906</v>
      </c>
      <c r="G169" s="231" t="s">
        <v>340</v>
      </c>
      <c r="H169" s="232">
        <v>14</v>
      </c>
      <c r="I169" s="233"/>
      <c r="J169" s="234">
        <f>ROUND(I169*H169,2)</f>
        <v>0</v>
      </c>
      <c r="K169" s="230" t="s">
        <v>1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318</v>
      </c>
      <c r="AT169" s="239" t="s">
        <v>232</v>
      </c>
      <c r="AU169" s="239" t="s">
        <v>83</v>
      </c>
      <c r="AY169" s="18" t="s">
        <v>230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318</v>
      </c>
      <c r="BM169" s="239" t="s">
        <v>776</v>
      </c>
    </row>
    <row r="170" s="2" customFormat="1" ht="21.75" customHeight="1">
      <c r="A170" s="39"/>
      <c r="B170" s="40"/>
      <c r="C170" s="228" t="s">
        <v>506</v>
      </c>
      <c r="D170" s="228" t="s">
        <v>232</v>
      </c>
      <c r="E170" s="229" t="s">
        <v>2907</v>
      </c>
      <c r="F170" s="230" t="s">
        <v>2908</v>
      </c>
      <c r="G170" s="231" t="s">
        <v>340</v>
      </c>
      <c r="H170" s="232">
        <v>100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318</v>
      </c>
      <c r="AT170" s="239" t="s">
        <v>232</v>
      </c>
      <c r="AU170" s="239" t="s">
        <v>83</v>
      </c>
      <c r="AY170" s="18" t="s">
        <v>230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318</v>
      </c>
      <c r="BM170" s="239" t="s">
        <v>784</v>
      </c>
    </row>
    <row r="171" s="2" customFormat="1" ht="24.15" customHeight="1">
      <c r="A171" s="39"/>
      <c r="B171" s="40"/>
      <c r="C171" s="228" t="s">
        <v>514</v>
      </c>
      <c r="D171" s="228" t="s">
        <v>232</v>
      </c>
      <c r="E171" s="229" t="s">
        <v>2909</v>
      </c>
      <c r="F171" s="230" t="s">
        <v>2910</v>
      </c>
      <c r="G171" s="231" t="s">
        <v>340</v>
      </c>
      <c r="H171" s="232">
        <v>23</v>
      </c>
      <c r="I171" s="233"/>
      <c r="J171" s="234">
        <f>ROUND(I171*H171,2)</f>
        <v>0</v>
      </c>
      <c r="K171" s="230" t="s">
        <v>1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318</v>
      </c>
      <c r="AT171" s="239" t="s">
        <v>232</v>
      </c>
      <c r="AU171" s="239" t="s">
        <v>83</v>
      </c>
      <c r="AY171" s="18" t="s">
        <v>230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318</v>
      </c>
      <c r="BM171" s="239" t="s">
        <v>793</v>
      </c>
    </row>
    <row r="172" s="2" customFormat="1" ht="24.15" customHeight="1">
      <c r="A172" s="39"/>
      <c r="B172" s="40"/>
      <c r="C172" s="228" t="s">
        <v>523</v>
      </c>
      <c r="D172" s="228" t="s">
        <v>232</v>
      </c>
      <c r="E172" s="229" t="s">
        <v>2911</v>
      </c>
      <c r="F172" s="230" t="s">
        <v>2912</v>
      </c>
      <c r="G172" s="231" t="s">
        <v>340</v>
      </c>
      <c r="H172" s="232">
        <v>4</v>
      </c>
      <c r="I172" s="233"/>
      <c r="J172" s="234">
        <f>ROUND(I172*H172,2)</f>
        <v>0</v>
      </c>
      <c r="K172" s="230" t="s">
        <v>1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318</v>
      </c>
      <c r="AT172" s="239" t="s">
        <v>232</v>
      </c>
      <c r="AU172" s="239" t="s">
        <v>83</v>
      </c>
      <c r="AY172" s="18" t="s">
        <v>230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318</v>
      </c>
      <c r="BM172" s="239" t="s">
        <v>804</v>
      </c>
    </row>
    <row r="173" s="2" customFormat="1" ht="24.15" customHeight="1">
      <c r="A173" s="39"/>
      <c r="B173" s="40"/>
      <c r="C173" s="228" t="s">
        <v>531</v>
      </c>
      <c r="D173" s="228" t="s">
        <v>232</v>
      </c>
      <c r="E173" s="229" t="s">
        <v>2913</v>
      </c>
      <c r="F173" s="230" t="s">
        <v>2914</v>
      </c>
      <c r="G173" s="231" t="s">
        <v>340</v>
      </c>
      <c r="H173" s="232">
        <v>6</v>
      </c>
      <c r="I173" s="233"/>
      <c r="J173" s="234">
        <f>ROUND(I173*H173,2)</f>
        <v>0</v>
      </c>
      <c r="K173" s="230" t="s">
        <v>1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318</v>
      </c>
      <c r="AT173" s="239" t="s">
        <v>232</v>
      </c>
      <c r="AU173" s="239" t="s">
        <v>83</v>
      </c>
      <c r="AY173" s="18" t="s">
        <v>230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318</v>
      </c>
      <c r="BM173" s="239" t="s">
        <v>815</v>
      </c>
    </row>
    <row r="174" s="2" customFormat="1" ht="16.5" customHeight="1">
      <c r="A174" s="39"/>
      <c r="B174" s="40"/>
      <c r="C174" s="228" t="s">
        <v>539</v>
      </c>
      <c r="D174" s="228" t="s">
        <v>232</v>
      </c>
      <c r="E174" s="229" t="s">
        <v>2915</v>
      </c>
      <c r="F174" s="230" t="s">
        <v>2916</v>
      </c>
      <c r="G174" s="231" t="s">
        <v>2614</v>
      </c>
      <c r="H174" s="232">
        <v>1</v>
      </c>
      <c r="I174" s="233"/>
      <c r="J174" s="234">
        <f>ROUND(I174*H174,2)</f>
        <v>0</v>
      </c>
      <c r="K174" s="230" t="s">
        <v>1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318</v>
      </c>
      <c r="AT174" s="239" t="s">
        <v>232</v>
      </c>
      <c r="AU174" s="239" t="s">
        <v>83</v>
      </c>
      <c r="AY174" s="18" t="s">
        <v>230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318</v>
      </c>
      <c r="BM174" s="239" t="s">
        <v>826</v>
      </c>
    </row>
    <row r="175" s="2" customFormat="1" ht="24.15" customHeight="1">
      <c r="A175" s="39"/>
      <c r="B175" s="40"/>
      <c r="C175" s="228" t="s">
        <v>545</v>
      </c>
      <c r="D175" s="228" t="s">
        <v>232</v>
      </c>
      <c r="E175" s="229" t="s">
        <v>2917</v>
      </c>
      <c r="F175" s="230" t="s">
        <v>2918</v>
      </c>
      <c r="G175" s="231" t="s">
        <v>340</v>
      </c>
      <c r="H175" s="232">
        <v>141</v>
      </c>
      <c r="I175" s="233"/>
      <c r="J175" s="234">
        <f>ROUND(I175*H175,2)</f>
        <v>0</v>
      </c>
      <c r="K175" s="230" t="s">
        <v>1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318</v>
      </c>
      <c r="AT175" s="239" t="s">
        <v>232</v>
      </c>
      <c r="AU175" s="239" t="s">
        <v>83</v>
      </c>
      <c r="AY175" s="18" t="s">
        <v>230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318</v>
      </c>
      <c r="BM175" s="239" t="s">
        <v>837</v>
      </c>
    </row>
    <row r="176" s="2" customFormat="1" ht="24.15" customHeight="1">
      <c r="A176" s="39"/>
      <c r="B176" s="40"/>
      <c r="C176" s="228" t="s">
        <v>550</v>
      </c>
      <c r="D176" s="228" t="s">
        <v>232</v>
      </c>
      <c r="E176" s="229" t="s">
        <v>2919</v>
      </c>
      <c r="F176" s="230" t="s">
        <v>2920</v>
      </c>
      <c r="G176" s="231" t="s">
        <v>340</v>
      </c>
      <c r="H176" s="232">
        <v>90</v>
      </c>
      <c r="I176" s="233"/>
      <c r="J176" s="234">
        <f>ROUND(I176*H176,2)</f>
        <v>0</v>
      </c>
      <c r="K176" s="230" t="s">
        <v>1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318</v>
      </c>
      <c r="AT176" s="239" t="s">
        <v>232</v>
      </c>
      <c r="AU176" s="239" t="s">
        <v>83</v>
      </c>
      <c r="AY176" s="18" t="s">
        <v>230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318</v>
      </c>
      <c r="BM176" s="239" t="s">
        <v>866</v>
      </c>
    </row>
    <row r="177" s="2" customFormat="1" ht="24.15" customHeight="1">
      <c r="A177" s="39"/>
      <c r="B177" s="40"/>
      <c r="C177" s="228" t="s">
        <v>557</v>
      </c>
      <c r="D177" s="228" t="s">
        <v>232</v>
      </c>
      <c r="E177" s="229" t="s">
        <v>2921</v>
      </c>
      <c r="F177" s="230" t="s">
        <v>2922</v>
      </c>
      <c r="G177" s="231" t="s">
        <v>340</v>
      </c>
      <c r="H177" s="232">
        <v>22</v>
      </c>
      <c r="I177" s="233"/>
      <c r="J177" s="234">
        <f>ROUND(I177*H177,2)</f>
        <v>0</v>
      </c>
      <c r="K177" s="230" t="s">
        <v>1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318</v>
      </c>
      <c r="AT177" s="239" t="s">
        <v>232</v>
      </c>
      <c r="AU177" s="239" t="s">
        <v>83</v>
      </c>
      <c r="AY177" s="18" t="s">
        <v>230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318</v>
      </c>
      <c r="BM177" s="239" t="s">
        <v>876</v>
      </c>
    </row>
    <row r="178" s="2" customFormat="1" ht="16.5" customHeight="1">
      <c r="A178" s="39"/>
      <c r="B178" s="40"/>
      <c r="C178" s="228" t="s">
        <v>562</v>
      </c>
      <c r="D178" s="228" t="s">
        <v>232</v>
      </c>
      <c r="E178" s="229" t="s">
        <v>2923</v>
      </c>
      <c r="F178" s="230" t="s">
        <v>2916</v>
      </c>
      <c r="G178" s="231" t="s">
        <v>2614</v>
      </c>
      <c r="H178" s="232">
        <v>1</v>
      </c>
      <c r="I178" s="233"/>
      <c r="J178" s="234">
        <f>ROUND(I178*H178,2)</f>
        <v>0</v>
      </c>
      <c r="K178" s="230" t="s">
        <v>1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318</v>
      </c>
      <c r="AT178" s="239" t="s">
        <v>232</v>
      </c>
      <c r="AU178" s="239" t="s">
        <v>83</v>
      </c>
      <c r="AY178" s="18" t="s">
        <v>230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318</v>
      </c>
      <c r="BM178" s="239" t="s">
        <v>885</v>
      </c>
    </row>
    <row r="179" s="2" customFormat="1" ht="21.75" customHeight="1">
      <c r="A179" s="39"/>
      <c r="B179" s="40"/>
      <c r="C179" s="228" t="s">
        <v>566</v>
      </c>
      <c r="D179" s="228" t="s">
        <v>232</v>
      </c>
      <c r="E179" s="229" t="s">
        <v>2924</v>
      </c>
      <c r="F179" s="230" t="s">
        <v>2925</v>
      </c>
      <c r="G179" s="231" t="s">
        <v>2824</v>
      </c>
      <c r="H179" s="232">
        <v>1</v>
      </c>
      <c r="I179" s="233"/>
      <c r="J179" s="234">
        <f>ROUND(I179*H179,2)</f>
        <v>0</v>
      </c>
      <c r="K179" s="230" t="s">
        <v>1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318</v>
      </c>
      <c r="AT179" s="239" t="s">
        <v>232</v>
      </c>
      <c r="AU179" s="239" t="s">
        <v>83</v>
      </c>
      <c r="AY179" s="18" t="s">
        <v>230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318</v>
      </c>
      <c r="BM179" s="239" t="s">
        <v>895</v>
      </c>
    </row>
    <row r="180" s="2" customFormat="1" ht="24.15" customHeight="1">
      <c r="A180" s="39"/>
      <c r="B180" s="40"/>
      <c r="C180" s="228" t="s">
        <v>573</v>
      </c>
      <c r="D180" s="228" t="s">
        <v>232</v>
      </c>
      <c r="E180" s="229" t="s">
        <v>2926</v>
      </c>
      <c r="F180" s="230" t="s">
        <v>2927</v>
      </c>
      <c r="G180" s="231" t="s">
        <v>2824</v>
      </c>
      <c r="H180" s="232">
        <v>1</v>
      </c>
      <c r="I180" s="233"/>
      <c r="J180" s="234">
        <f>ROUND(I180*H180,2)</f>
        <v>0</v>
      </c>
      <c r="K180" s="230" t="s">
        <v>1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318</v>
      </c>
      <c r="AT180" s="239" t="s">
        <v>232</v>
      </c>
      <c r="AU180" s="239" t="s">
        <v>83</v>
      </c>
      <c r="AY180" s="18" t="s">
        <v>230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318</v>
      </c>
      <c r="BM180" s="239" t="s">
        <v>910</v>
      </c>
    </row>
    <row r="181" s="2" customFormat="1" ht="37.8" customHeight="1">
      <c r="A181" s="39"/>
      <c r="B181" s="40"/>
      <c r="C181" s="228" t="s">
        <v>577</v>
      </c>
      <c r="D181" s="228" t="s">
        <v>232</v>
      </c>
      <c r="E181" s="229" t="s">
        <v>2928</v>
      </c>
      <c r="F181" s="230" t="s">
        <v>2929</v>
      </c>
      <c r="G181" s="231" t="s">
        <v>370</v>
      </c>
      <c r="H181" s="232">
        <v>1</v>
      </c>
      <c r="I181" s="233"/>
      <c r="J181" s="234">
        <f>ROUND(I181*H181,2)</f>
        <v>0</v>
      </c>
      <c r="K181" s="230" t="s">
        <v>1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318</v>
      </c>
      <c r="AT181" s="239" t="s">
        <v>232</v>
      </c>
      <c r="AU181" s="239" t="s">
        <v>83</v>
      </c>
      <c r="AY181" s="18" t="s">
        <v>230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318</v>
      </c>
      <c r="BM181" s="239" t="s">
        <v>922</v>
      </c>
    </row>
    <row r="182" s="2" customFormat="1" ht="37.8" customHeight="1">
      <c r="A182" s="39"/>
      <c r="B182" s="40"/>
      <c r="C182" s="228" t="s">
        <v>581</v>
      </c>
      <c r="D182" s="228" t="s">
        <v>232</v>
      </c>
      <c r="E182" s="229" t="s">
        <v>2930</v>
      </c>
      <c r="F182" s="230" t="s">
        <v>2931</v>
      </c>
      <c r="G182" s="231" t="s">
        <v>370</v>
      </c>
      <c r="H182" s="232">
        <v>1</v>
      </c>
      <c r="I182" s="233"/>
      <c r="J182" s="234">
        <f>ROUND(I182*H182,2)</f>
        <v>0</v>
      </c>
      <c r="K182" s="230" t="s">
        <v>1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318</v>
      </c>
      <c r="AT182" s="239" t="s">
        <v>232</v>
      </c>
      <c r="AU182" s="239" t="s">
        <v>83</v>
      </c>
      <c r="AY182" s="18" t="s">
        <v>230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318</v>
      </c>
      <c r="BM182" s="239" t="s">
        <v>932</v>
      </c>
    </row>
    <row r="183" s="2" customFormat="1" ht="37.8" customHeight="1">
      <c r="A183" s="39"/>
      <c r="B183" s="40"/>
      <c r="C183" s="228" t="s">
        <v>589</v>
      </c>
      <c r="D183" s="228" t="s">
        <v>232</v>
      </c>
      <c r="E183" s="229" t="s">
        <v>2932</v>
      </c>
      <c r="F183" s="230" t="s">
        <v>2933</v>
      </c>
      <c r="G183" s="231" t="s">
        <v>370</v>
      </c>
      <c r="H183" s="232">
        <v>2</v>
      </c>
      <c r="I183" s="233"/>
      <c r="J183" s="234">
        <f>ROUND(I183*H183,2)</f>
        <v>0</v>
      </c>
      <c r="K183" s="230" t="s">
        <v>1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318</v>
      </c>
      <c r="AT183" s="239" t="s">
        <v>232</v>
      </c>
      <c r="AU183" s="239" t="s">
        <v>83</v>
      </c>
      <c r="AY183" s="18" t="s">
        <v>230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318</v>
      </c>
      <c r="BM183" s="239" t="s">
        <v>940</v>
      </c>
    </row>
    <row r="184" s="2" customFormat="1" ht="37.8" customHeight="1">
      <c r="A184" s="39"/>
      <c r="B184" s="40"/>
      <c r="C184" s="228" t="s">
        <v>596</v>
      </c>
      <c r="D184" s="228" t="s">
        <v>232</v>
      </c>
      <c r="E184" s="229" t="s">
        <v>2934</v>
      </c>
      <c r="F184" s="230" t="s">
        <v>2935</v>
      </c>
      <c r="G184" s="231" t="s">
        <v>370</v>
      </c>
      <c r="H184" s="232">
        <v>1</v>
      </c>
      <c r="I184" s="233"/>
      <c r="J184" s="234">
        <f>ROUND(I184*H184,2)</f>
        <v>0</v>
      </c>
      <c r="K184" s="230" t="s">
        <v>1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318</v>
      </c>
      <c r="AT184" s="239" t="s">
        <v>232</v>
      </c>
      <c r="AU184" s="239" t="s">
        <v>83</v>
      </c>
      <c r="AY184" s="18" t="s">
        <v>230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318</v>
      </c>
      <c r="BM184" s="239" t="s">
        <v>948</v>
      </c>
    </row>
    <row r="185" s="2" customFormat="1" ht="37.8" customHeight="1">
      <c r="A185" s="39"/>
      <c r="B185" s="40"/>
      <c r="C185" s="228" t="s">
        <v>606</v>
      </c>
      <c r="D185" s="228" t="s">
        <v>232</v>
      </c>
      <c r="E185" s="229" t="s">
        <v>2936</v>
      </c>
      <c r="F185" s="230" t="s">
        <v>2937</v>
      </c>
      <c r="G185" s="231" t="s">
        <v>370</v>
      </c>
      <c r="H185" s="232">
        <v>7</v>
      </c>
      <c r="I185" s="233"/>
      <c r="J185" s="234">
        <f>ROUND(I185*H185,2)</f>
        <v>0</v>
      </c>
      <c r="K185" s="230" t="s">
        <v>1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318</v>
      </c>
      <c r="AT185" s="239" t="s">
        <v>232</v>
      </c>
      <c r="AU185" s="239" t="s">
        <v>83</v>
      </c>
      <c r="AY185" s="18" t="s">
        <v>230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318</v>
      </c>
      <c r="BM185" s="239" t="s">
        <v>958</v>
      </c>
    </row>
    <row r="186" s="2" customFormat="1" ht="37.8" customHeight="1">
      <c r="A186" s="39"/>
      <c r="B186" s="40"/>
      <c r="C186" s="228" t="s">
        <v>611</v>
      </c>
      <c r="D186" s="228" t="s">
        <v>232</v>
      </c>
      <c r="E186" s="229" t="s">
        <v>2938</v>
      </c>
      <c r="F186" s="230" t="s">
        <v>2939</v>
      </c>
      <c r="G186" s="231" t="s">
        <v>370</v>
      </c>
      <c r="H186" s="232">
        <v>1</v>
      </c>
      <c r="I186" s="233"/>
      <c r="J186" s="234">
        <f>ROUND(I186*H186,2)</f>
        <v>0</v>
      </c>
      <c r="K186" s="230" t="s">
        <v>1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318</v>
      </c>
      <c r="AT186" s="239" t="s">
        <v>232</v>
      </c>
      <c r="AU186" s="239" t="s">
        <v>83</v>
      </c>
      <c r="AY186" s="18" t="s">
        <v>230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318</v>
      </c>
      <c r="BM186" s="239" t="s">
        <v>969</v>
      </c>
    </row>
    <row r="187" s="2" customFormat="1" ht="37.8" customHeight="1">
      <c r="A187" s="39"/>
      <c r="B187" s="40"/>
      <c r="C187" s="228" t="s">
        <v>616</v>
      </c>
      <c r="D187" s="228" t="s">
        <v>232</v>
      </c>
      <c r="E187" s="229" t="s">
        <v>2940</v>
      </c>
      <c r="F187" s="230" t="s">
        <v>2941</v>
      </c>
      <c r="G187" s="231" t="s">
        <v>370</v>
      </c>
      <c r="H187" s="232">
        <v>1</v>
      </c>
      <c r="I187" s="233"/>
      <c r="J187" s="234">
        <f>ROUND(I187*H187,2)</f>
        <v>0</v>
      </c>
      <c r="K187" s="230" t="s">
        <v>1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318</v>
      </c>
      <c r="AT187" s="239" t="s">
        <v>232</v>
      </c>
      <c r="AU187" s="239" t="s">
        <v>83</v>
      </c>
      <c r="AY187" s="18" t="s">
        <v>230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318</v>
      </c>
      <c r="BM187" s="239" t="s">
        <v>978</v>
      </c>
    </row>
    <row r="188" s="2" customFormat="1" ht="37.8" customHeight="1">
      <c r="A188" s="39"/>
      <c r="B188" s="40"/>
      <c r="C188" s="228" t="s">
        <v>620</v>
      </c>
      <c r="D188" s="228" t="s">
        <v>232</v>
      </c>
      <c r="E188" s="229" t="s">
        <v>2942</v>
      </c>
      <c r="F188" s="230" t="s">
        <v>2943</v>
      </c>
      <c r="G188" s="231" t="s">
        <v>370</v>
      </c>
      <c r="H188" s="232">
        <v>1</v>
      </c>
      <c r="I188" s="233"/>
      <c r="J188" s="234">
        <f>ROUND(I188*H188,2)</f>
        <v>0</v>
      </c>
      <c r="K188" s="230" t="s">
        <v>1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318</v>
      </c>
      <c r="AT188" s="239" t="s">
        <v>232</v>
      </c>
      <c r="AU188" s="239" t="s">
        <v>83</v>
      </c>
      <c r="AY188" s="18" t="s">
        <v>230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318</v>
      </c>
      <c r="BM188" s="239" t="s">
        <v>987</v>
      </c>
    </row>
    <row r="189" s="2" customFormat="1" ht="55.5" customHeight="1">
      <c r="A189" s="39"/>
      <c r="B189" s="40"/>
      <c r="C189" s="228" t="s">
        <v>625</v>
      </c>
      <c r="D189" s="228" t="s">
        <v>232</v>
      </c>
      <c r="E189" s="229" t="s">
        <v>2944</v>
      </c>
      <c r="F189" s="230" t="s">
        <v>2945</v>
      </c>
      <c r="G189" s="231" t="s">
        <v>370</v>
      </c>
      <c r="H189" s="232">
        <v>1</v>
      </c>
      <c r="I189" s="233"/>
      <c r="J189" s="234">
        <f>ROUND(I189*H189,2)</f>
        <v>0</v>
      </c>
      <c r="K189" s="230" t="s">
        <v>1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318</v>
      </c>
      <c r="AT189" s="239" t="s">
        <v>232</v>
      </c>
      <c r="AU189" s="239" t="s">
        <v>83</v>
      </c>
      <c r="AY189" s="18" t="s">
        <v>230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318</v>
      </c>
      <c r="BM189" s="239" t="s">
        <v>997</v>
      </c>
    </row>
    <row r="190" s="2" customFormat="1" ht="55.5" customHeight="1">
      <c r="A190" s="39"/>
      <c r="B190" s="40"/>
      <c r="C190" s="228" t="s">
        <v>634</v>
      </c>
      <c r="D190" s="228" t="s">
        <v>232</v>
      </c>
      <c r="E190" s="229" t="s">
        <v>2946</v>
      </c>
      <c r="F190" s="230" t="s">
        <v>2947</v>
      </c>
      <c r="G190" s="231" t="s">
        <v>370</v>
      </c>
      <c r="H190" s="232">
        <v>1</v>
      </c>
      <c r="I190" s="233"/>
      <c r="J190" s="234">
        <f>ROUND(I190*H190,2)</f>
        <v>0</v>
      </c>
      <c r="K190" s="230" t="s">
        <v>1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318</v>
      </c>
      <c r="AT190" s="239" t="s">
        <v>232</v>
      </c>
      <c r="AU190" s="239" t="s">
        <v>83</v>
      </c>
      <c r="AY190" s="18" t="s">
        <v>230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318</v>
      </c>
      <c r="BM190" s="239" t="s">
        <v>1008</v>
      </c>
    </row>
    <row r="191" s="2" customFormat="1" ht="55.5" customHeight="1">
      <c r="A191" s="39"/>
      <c r="B191" s="40"/>
      <c r="C191" s="228" t="s">
        <v>639</v>
      </c>
      <c r="D191" s="228" t="s">
        <v>232</v>
      </c>
      <c r="E191" s="229" t="s">
        <v>2948</v>
      </c>
      <c r="F191" s="230" t="s">
        <v>2949</v>
      </c>
      <c r="G191" s="231" t="s">
        <v>370</v>
      </c>
      <c r="H191" s="232">
        <v>1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318</v>
      </c>
      <c r="AT191" s="239" t="s">
        <v>232</v>
      </c>
      <c r="AU191" s="239" t="s">
        <v>83</v>
      </c>
      <c r="AY191" s="18" t="s">
        <v>230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318</v>
      </c>
      <c r="BM191" s="239" t="s">
        <v>1022</v>
      </c>
    </row>
    <row r="192" s="2" customFormat="1" ht="55.5" customHeight="1">
      <c r="A192" s="39"/>
      <c r="B192" s="40"/>
      <c r="C192" s="228" t="s">
        <v>643</v>
      </c>
      <c r="D192" s="228" t="s">
        <v>232</v>
      </c>
      <c r="E192" s="229" t="s">
        <v>2950</v>
      </c>
      <c r="F192" s="230" t="s">
        <v>2951</v>
      </c>
      <c r="G192" s="231" t="s">
        <v>370</v>
      </c>
      <c r="H192" s="232">
        <v>1</v>
      </c>
      <c r="I192" s="233"/>
      <c r="J192" s="234">
        <f>ROUND(I192*H192,2)</f>
        <v>0</v>
      </c>
      <c r="K192" s="230" t="s">
        <v>1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318</v>
      </c>
      <c r="AT192" s="239" t="s">
        <v>232</v>
      </c>
      <c r="AU192" s="239" t="s">
        <v>83</v>
      </c>
      <c r="AY192" s="18" t="s">
        <v>230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318</v>
      </c>
      <c r="BM192" s="239" t="s">
        <v>1030</v>
      </c>
    </row>
    <row r="193" s="2" customFormat="1" ht="55.5" customHeight="1">
      <c r="A193" s="39"/>
      <c r="B193" s="40"/>
      <c r="C193" s="228" t="s">
        <v>648</v>
      </c>
      <c r="D193" s="228" t="s">
        <v>232</v>
      </c>
      <c r="E193" s="229" t="s">
        <v>2952</v>
      </c>
      <c r="F193" s="230" t="s">
        <v>2953</v>
      </c>
      <c r="G193" s="231" t="s">
        <v>370</v>
      </c>
      <c r="H193" s="232">
        <v>1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318</v>
      </c>
      <c r="AT193" s="239" t="s">
        <v>232</v>
      </c>
      <c r="AU193" s="239" t="s">
        <v>83</v>
      </c>
      <c r="AY193" s="18" t="s">
        <v>230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318</v>
      </c>
      <c r="BM193" s="239" t="s">
        <v>1038</v>
      </c>
    </row>
    <row r="194" s="2" customFormat="1" ht="55.5" customHeight="1">
      <c r="A194" s="39"/>
      <c r="B194" s="40"/>
      <c r="C194" s="228" t="s">
        <v>652</v>
      </c>
      <c r="D194" s="228" t="s">
        <v>232</v>
      </c>
      <c r="E194" s="229" t="s">
        <v>2954</v>
      </c>
      <c r="F194" s="230" t="s">
        <v>2955</v>
      </c>
      <c r="G194" s="231" t="s">
        <v>370</v>
      </c>
      <c r="H194" s="232">
        <v>1</v>
      </c>
      <c r="I194" s="233"/>
      <c r="J194" s="234">
        <f>ROUND(I194*H194,2)</f>
        <v>0</v>
      </c>
      <c r="K194" s="230" t="s">
        <v>1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318</v>
      </c>
      <c r="AT194" s="239" t="s">
        <v>232</v>
      </c>
      <c r="AU194" s="239" t="s">
        <v>83</v>
      </c>
      <c r="AY194" s="18" t="s">
        <v>230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318</v>
      </c>
      <c r="BM194" s="239" t="s">
        <v>1047</v>
      </c>
    </row>
    <row r="195" s="2" customFormat="1" ht="55.5" customHeight="1">
      <c r="A195" s="39"/>
      <c r="B195" s="40"/>
      <c r="C195" s="228" t="s">
        <v>656</v>
      </c>
      <c r="D195" s="228" t="s">
        <v>232</v>
      </c>
      <c r="E195" s="229" t="s">
        <v>2956</v>
      </c>
      <c r="F195" s="230" t="s">
        <v>2957</v>
      </c>
      <c r="G195" s="231" t="s">
        <v>370</v>
      </c>
      <c r="H195" s="232">
        <v>2</v>
      </c>
      <c r="I195" s="233"/>
      <c r="J195" s="234">
        <f>ROUND(I195*H195,2)</f>
        <v>0</v>
      </c>
      <c r="K195" s="230" t="s">
        <v>1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318</v>
      </c>
      <c r="AT195" s="239" t="s">
        <v>232</v>
      </c>
      <c r="AU195" s="239" t="s">
        <v>83</v>
      </c>
      <c r="AY195" s="18" t="s">
        <v>230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318</v>
      </c>
      <c r="BM195" s="239" t="s">
        <v>1056</v>
      </c>
    </row>
    <row r="196" s="2" customFormat="1" ht="55.5" customHeight="1">
      <c r="A196" s="39"/>
      <c r="B196" s="40"/>
      <c r="C196" s="228" t="s">
        <v>665</v>
      </c>
      <c r="D196" s="228" t="s">
        <v>232</v>
      </c>
      <c r="E196" s="229" t="s">
        <v>2958</v>
      </c>
      <c r="F196" s="230" t="s">
        <v>2959</v>
      </c>
      <c r="G196" s="231" t="s">
        <v>370</v>
      </c>
      <c r="H196" s="232">
        <v>1</v>
      </c>
      <c r="I196" s="233"/>
      <c r="J196" s="234">
        <f>ROUND(I196*H196,2)</f>
        <v>0</v>
      </c>
      <c r="K196" s="230" t="s">
        <v>1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318</v>
      </c>
      <c r="AT196" s="239" t="s">
        <v>232</v>
      </c>
      <c r="AU196" s="239" t="s">
        <v>83</v>
      </c>
      <c r="AY196" s="18" t="s">
        <v>230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318</v>
      </c>
      <c r="BM196" s="239" t="s">
        <v>1065</v>
      </c>
    </row>
    <row r="197" s="2" customFormat="1" ht="55.5" customHeight="1">
      <c r="A197" s="39"/>
      <c r="B197" s="40"/>
      <c r="C197" s="228" t="s">
        <v>670</v>
      </c>
      <c r="D197" s="228" t="s">
        <v>232</v>
      </c>
      <c r="E197" s="229" t="s">
        <v>2960</v>
      </c>
      <c r="F197" s="230" t="s">
        <v>2961</v>
      </c>
      <c r="G197" s="231" t="s">
        <v>370</v>
      </c>
      <c r="H197" s="232">
        <v>6</v>
      </c>
      <c r="I197" s="233"/>
      <c r="J197" s="234">
        <f>ROUND(I197*H197,2)</f>
        <v>0</v>
      </c>
      <c r="K197" s="230" t="s">
        <v>1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318</v>
      </c>
      <c r="AT197" s="239" t="s">
        <v>232</v>
      </c>
      <c r="AU197" s="239" t="s">
        <v>83</v>
      </c>
      <c r="AY197" s="18" t="s">
        <v>230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318</v>
      </c>
      <c r="BM197" s="239" t="s">
        <v>1073</v>
      </c>
    </row>
    <row r="198" s="2" customFormat="1" ht="55.5" customHeight="1">
      <c r="A198" s="39"/>
      <c r="B198" s="40"/>
      <c r="C198" s="228" t="s">
        <v>674</v>
      </c>
      <c r="D198" s="228" t="s">
        <v>232</v>
      </c>
      <c r="E198" s="229" t="s">
        <v>2962</v>
      </c>
      <c r="F198" s="230" t="s">
        <v>2963</v>
      </c>
      <c r="G198" s="231" t="s">
        <v>370</v>
      </c>
      <c r="H198" s="232">
        <v>2</v>
      </c>
      <c r="I198" s="233"/>
      <c r="J198" s="234">
        <f>ROUND(I198*H198,2)</f>
        <v>0</v>
      </c>
      <c r="K198" s="230" t="s">
        <v>1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318</v>
      </c>
      <c r="AT198" s="239" t="s">
        <v>232</v>
      </c>
      <c r="AU198" s="239" t="s">
        <v>83</v>
      </c>
      <c r="AY198" s="18" t="s">
        <v>230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318</v>
      </c>
      <c r="BM198" s="239" t="s">
        <v>1081</v>
      </c>
    </row>
    <row r="199" s="2" customFormat="1" ht="55.5" customHeight="1">
      <c r="A199" s="39"/>
      <c r="B199" s="40"/>
      <c r="C199" s="228" t="s">
        <v>693</v>
      </c>
      <c r="D199" s="228" t="s">
        <v>232</v>
      </c>
      <c r="E199" s="229" t="s">
        <v>2964</v>
      </c>
      <c r="F199" s="230" t="s">
        <v>2965</v>
      </c>
      <c r="G199" s="231" t="s">
        <v>370</v>
      </c>
      <c r="H199" s="232">
        <v>3</v>
      </c>
      <c r="I199" s="233"/>
      <c r="J199" s="234">
        <f>ROUND(I199*H199,2)</f>
        <v>0</v>
      </c>
      <c r="K199" s="230" t="s">
        <v>1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318</v>
      </c>
      <c r="AT199" s="239" t="s">
        <v>232</v>
      </c>
      <c r="AU199" s="239" t="s">
        <v>83</v>
      </c>
      <c r="AY199" s="18" t="s">
        <v>230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318</v>
      </c>
      <c r="BM199" s="239" t="s">
        <v>1094</v>
      </c>
    </row>
    <row r="200" s="2" customFormat="1" ht="55.5" customHeight="1">
      <c r="A200" s="39"/>
      <c r="B200" s="40"/>
      <c r="C200" s="228" t="s">
        <v>713</v>
      </c>
      <c r="D200" s="228" t="s">
        <v>232</v>
      </c>
      <c r="E200" s="229" t="s">
        <v>2966</v>
      </c>
      <c r="F200" s="230" t="s">
        <v>2967</v>
      </c>
      <c r="G200" s="231" t="s">
        <v>370</v>
      </c>
      <c r="H200" s="232">
        <v>4</v>
      </c>
      <c r="I200" s="233"/>
      <c r="J200" s="234">
        <f>ROUND(I200*H200,2)</f>
        <v>0</v>
      </c>
      <c r="K200" s="230" t="s">
        <v>1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318</v>
      </c>
      <c r="AT200" s="239" t="s">
        <v>232</v>
      </c>
      <c r="AU200" s="239" t="s">
        <v>83</v>
      </c>
      <c r="AY200" s="18" t="s">
        <v>230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318</v>
      </c>
      <c r="BM200" s="239" t="s">
        <v>1107</v>
      </c>
    </row>
    <row r="201" s="2" customFormat="1" ht="55.5" customHeight="1">
      <c r="A201" s="39"/>
      <c r="B201" s="40"/>
      <c r="C201" s="228" t="s">
        <v>719</v>
      </c>
      <c r="D201" s="228" t="s">
        <v>232</v>
      </c>
      <c r="E201" s="229" t="s">
        <v>2968</v>
      </c>
      <c r="F201" s="230" t="s">
        <v>2969</v>
      </c>
      <c r="G201" s="231" t="s">
        <v>370</v>
      </c>
      <c r="H201" s="232">
        <v>4</v>
      </c>
      <c r="I201" s="233"/>
      <c r="J201" s="234">
        <f>ROUND(I201*H201,2)</f>
        <v>0</v>
      </c>
      <c r="K201" s="230" t="s">
        <v>1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318</v>
      </c>
      <c r="AT201" s="239" t="s">
        <v>232</v>
      </c>
      <c r="AU201" s="239" t="s">
        <v>83</v>
      </c>
      <c r="AY201" s="18" t="s">
        <v>230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318</v>
      </c>
      <c r="BM201" s="239" t="s">
        <v>1117</v>
      </c>
    </row>
    <row r="202" s="2" customFormat="1" ht="55.5" customHeight="1">
      <c r="A202" s="39"/>
      <c r="B202" s="40"/>
      <c r="C202" s="228" t="s">
        <v>723</v>
      </c>
      <c r="D202" s="228" t="s">
        <v>232</v>
      </c>
      <c r="E202" s="229" t="s">
        <v>2970</v>
      </c>
      <c r="F202" s="230" t="s">
        <v>2971</v>
      </c>
      <c r="G202" s="231" t="s">
        <v>370</v>
      </c>
      <c r="H202" s="232">
        <v>1</v>
      </c>
      <c r="I202" s="233"/>
      <c r="J202" s="234">
        <f>ROUND(I202*H202,2)</f>
        <v>0</v>
      </c>
      <c r="K202" s="230" t="s">
        <v>1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318</v>
      </c>
      <c r="AT202" s="239" t="s">
        <v>232</v>
      </c>
      <c r="AU202" s="239" t="s">
        <v>83</v>
      </c>
      <c r="AY202" s="18" t="s">
        <v>230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318</v>
      </c>
      <c r="BM202" s="239" t="s">
        <v>1127</v>
      </c>
    </row>
    <row r="203" s="2" customFormat="1" ht="55.5" customHeight="1">
      <c r="A203" s="39"/>
      <c r="B203" s="40"/>
      <c r="C203" s="228" t="s">
        <v>728</v>
      </c>
      <c r="D203" s="228" t="s">
        <v>232</v>
      </c>
      <c r="E203" s="229" t="s">
        <v>2972</v>
      </c>
      <c r="F203" s="230" t="s">
        <v>2973</v>
      </c>
      <c r="G203" s="231" t="s">
        <v>370</v>
      </c>
      <c r="H203" s="232">
        <v>2</v>
      </c>
      <c r="I203" s="233"/>
      <c r="J203" s="234">
        <f>ROUND(I203*H203,2)</f>
        <v>0</v>
      </c>
      <c r="K203" s="230" t="s">
        <v>1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318</v>
      </c>
      <c r="AT203" s="239" t="s">
        <v>232</v>
      </c>
      <c r="AU203" s="239" t="s">
        <v>83</v>
      </c>
      <c r="AY203" s="18" t="s">
        <v>230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318</v>
      </c>
      <c r="BM203" s="239" t="s">
        <v>1137</v>
      </c>
    </row>
    <row r="204" s="2" customFormat="1" ht="55.5" customHeight="1">
      <c r="A204" s="39"/>
      <c r="B204" s="40"/>
      <c r="C204" s="228" t="s">
        <v>733</v>
      </c>
      <c r="D204" s="228" t="s">
        <v>232</v>
      </c>
      <c r="E204" s="229" t="s">
        <v>2974</v>
      </c>
      <c r="F204" s="230" t="s">
        <v>2975</v>
      </c>
      <c r="G204" s="231" t="s">
        <v>370</v>
      </c>
      <c r="H204" s="232">
        <v>1</v>
      </c>
      <c r="I204" s="233"/>
      <c r="J204" s="234">
        <f>ROUND(I204*H204,2)</f>
        <v>0</v>
      </c>
      <c r="K204" s="230" t="s">
        <v>1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318</v>
      </c>
      <c r="AT204" s="239" t="s">
        <v>232</v>
      </c>
      <c r="AU204" s="239" t="s">
        <v>83</v>
      </c>
      <c r="AY204" s="18" t="s">
        <v>230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318</v>
      </c>
      <c r="BM204" s="239" t="s">
        <v>1147</v>
      </c>
    </row>
    <row r="205" s="2" customFormat="1" ht="55.5" customHeight="1">
      <c r="A205" s="39"/>
      <c r="B205" s="40"/>
      <c r="C205" s="228" t="s">
        <v>739</v>
      </c>
      <c r="D205" s="228" t="s">
        <v>232</v>
      </c>
      <c r="E205" s="229" t="s">
        <v>2976</v>
      </c>
      <c r="F205" s="230" t="s">
        <v>2977</v>
      </c>
      <c r="G205" s="231" t="s">
        <v>370</v>
      </c>
      <c r="H205" s="232">
        <v>1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318</v>
      </c>
      <c r="AT205" s="239" t="s">
        <v>232</v>
      </c>
      <c r="AU205" s="239" t="s">
        <v>83</v>
      </c>
      <c r="AY205" s="18" t="s">
        <v>230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318</v>
      </c>
      <c r="BM205" s="239" t="s">
        <v>1158</v>
      </c>
    </row>
    <row r="206" s="2" customFormat="1" ht="55.5" customHeight="1">
      <c r="A206" s="39"/>
      <c r="B206" s="40"/>
      <c r="C206" s="228" t="s">
        <v>746</v>
      </c>
      <c r="D206" s="228" t="s">
        <v>232</v>
      </c>
      <c r="E206" s="229" t="s">
        <v>2978</v>
      </c>
      <c r="F206" s="230" t="s">
        <v>2979</v>
      </c>
      <c r="G206" s="231" t="s">
        <v>370</v>
      </c>
      <c r="H206" s="232">
        <v>2</v>
      </c>
      <c r="I206" s="233"/>
      <c r="J206" s="234">
        <f>ROUND(I206*H206,2)</f>
        <v>0</v>
      </c>
      <c r="K206" s="230" t="s">
        <v>1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318</v>
      </c>
      <c r="AT206" s="239" t="s">
        <v>232</v>
      </c>
      <c r="AU206" s="239" t="s">
        <v>83</v>
      </c>
      <c r="AY206" s="18" t="s">
        <v>230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318</v>
      </c>
      <c r="BM206" s="239" t="s">
        <v>1171</v>
      </c>
    </row>
    <row r="207" s="2" customFormat="1" ht="55.5" customHeight="1">
      <c r="A207" s="39"/>
      <c r="B207" s="40"/>
      <c r="C207" s="228" t="s">
        <v>751</v>
      </c>
      <c r="D207" s="228" t="s">
        <v>232</v>
      </c>
      <c r="E207" s="229" t="s">
        <v>2980</v>
      </c>
      <c r="F207" s="230" t="s">
        <v>2981</v>
      </c>
      <c r="G207" s="231" t="s">
        <v>370</v>
      </c>
      <c r="H207" s="232">
        <v>4</v>
      </c>
      <c r="I207" s="233"/>
      <c r="J207" s="234">
        <f>ROUND(I207*H207,2)</f>
        <v>0</v>
      </c>
      <c r="K207" s="230" t="s">
        <v>1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318</v>
      </c>
      <c r="AT207" s="239" t="s">
        <v>232</v>
      </c>
      <c r="AU207" s="239" t="s">
        <v>83</v>
      </c>
      <c r="AY207" s="18" t="s">
        <v>230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318</v>
      </c>
      <c r="BM207" s="239" t="s">
        <v>1184</v>
      </c>
    </row>
    <row r="208" s="2" customFormat="1" ht="55.5" customHeight="1">
      <c r="A208" s="39"/>
      <c r="B208" s="40"/>
      <c r="C208" s="228" t="s">
        <v>756</v>
      </c>
      <c r="D208" s="228" t="s">
        <v>232</v>
      </c>
      <c r="E208" s="229" t="s">
        <v>2982</v>
      </c>
      <c r="F208" s="230" t="s">
        <v>2983</v>
      </c>
      <c r="G208" s="231" t="s">
        <v>370</v>
      </c>
      <c r="H208" s="232">
        <v>2</v>
      </c>
      <c r="I208" s="233"/>
      <c r="J208" s="234">
        <f>ROUND(I208*H208,2)</f>
        <v>0</v>
      </c>
      <c r="K208" s="230" t="s">
        <v>1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318</v>
      </c>
      <c r="AT208" s="239" t="s">
        <v>232</v>
      </c>
      <c r="AU208" s="239" t="s">
        <v>83</v>
      </c>
      <c r="AY208" s="18" t="s">
        <v>230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318</v>
      </c>
      <c r="BM208" s="239" t="s">
        <v>1207</v>
      </c>
    </row>
    <row r="209" s="2" customFormat="1" ht="49.05" customHeight="1">
      <c r="A209" s="39"/>
      <c r="B209" s="40"/>
      <c r="C209" s="228" t="s">
        <v>761</v>
      </c>
      <c r="D209" s="228" t="s">
        <v>232</v>
      </c>
      <c r="E209" s="229" t="s">
        <v>2984</v>
      </c>
      <c r="F209" s="230" t="s">
        <v>2985</v>
      </c>
      <c r="G209" s="231" t="s">
        <v>370</v>
      </c>
      <c r="H209" s="232">
        <v>1</v>
      </c>
      <c r="I209" s="233"/>
      <c r="J209" s="234">
        <f>ROUND(I209*H209,2)</f>
        <v>0</v>
      </c>
      <c r="K209" s="230" t="s">
        <v>1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318</v>
      </c>
      <c r="AT209" s="239" t="s">
        <v>232</v>
      </c>
      <c r="AU209" s="239" t="s">
        <v>83</v>
      </c>
      <c r="AY209" s="18" t="s">
        <v>230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318</v>
      </c>
      <c r="BM209" s="239" t="s">
        <v>1220</v>
      </c>
    </row>
    <row r="210" s="2" customFormat="1" ht="49.05" customHeight="1">
      <c r="A210" s="39"/>
      <c r="B210" s="40"/>
      <c r="C210" s="228" t="s">
        <v>766</v>
      </c>
      <c r="D210" s="228" t="s">
        <v>232</v>
      </c>
      <c r="E210" s="229" t="s">
        <v>2986</v>
      </c>
      <c r="F210" s="230" t="s">
        <v>2987</v>
      </c>
      <c r="G210" s="231" t="s">
        <v>370</v>
      </c>
      <c r="H210" s="232">
        <v>2</v>
      </c>
      <c r="I210" s="233"/>
      <c r="J210" s="234">
        <f>ROUND(I210*H210,2)</f>
        <v>0</v>
      </c>
      <c r="K210" s="230" t="s">
        <v>1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318</v>
      </c>
      <c r="AT210" s="239" t="s">
        <v>232</v>
      </c>
      <c r="AU210" s="239" t="s">
        <v>83</v>
      </c>
      <c r="AY210" s="18" t="s">
        <v>230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318</v>
      </c>
      <c r="BM210" s="239" t="s">
        <v>1232</v>
      </c>
    </row>
    <row r="211" s="2" customFormat="1" ht="49.05" customHeight="1">
      <c r="A211" s="39"/>
      <c r="B211" s="40"/>
      <c r="C211" s="228" t="s">
        <v>776</v>
      </c>
      <c r="D211" s="228" t="s">
        <v>232</v>
      </c>
      <c r="E211" s="229" t="s">
        <v>2988</v>
      </c>
      <c r="F211" s="230" t="s">
        <v>2989</v>
      </c>
      <c r="G211" s="231" t="s">
        <v>370</v>
      </c>
      <c r="H211" s="232">
        <v>12</v>
      </c>
      <c r="I211" s="233"/>
      <c r="J211" s="234">
        <f>ROUND(I211*H211,2)</f>
        <v>0</v>
      </c>
      <c r="K211" s="230" t="s">
        <v>1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318</v>
      </c>
      <c r="AT211" s="239" t="s">
        <v>232</v>
      </c>
      <c r="AU211" s="239" t="s">
        <v>83</v>
      </c>
      <c r="AY211" s="18" t="s">
        <v>230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318</v>
      </c>
      <c r="BM211" s="239" t="s">
        <v>1242</v>
      </c>
    </row>
    <row r="212" s="2" customFormat="1" ht="44.25" customHeight="1">
      <c r="A212" s="39"/>
      <c r="B212" s="40"/>
      <c r="C212" s="228" t="s">
        <v>780</v>
      </c>
      <c r="D212" s="228" t="s">
        <v>232</v>
      </c>
      <c r="E212" s="229" t="s">
        <v>2990</v>
      </c>
      <c r="F212" s="230" t="s">
        <v>2991</v>
      </c>
      <c r="G212" s="231" t="s">
        <v>235</v>
      </c>
      <c r="H212" s="232">
        <v>0.59999999999999998</v>
      </c>
      <c r="I212" s="233"/>
      <c r="J212" s="234">
        <f>ROUND(I212*H212,2)</f>
        <v>0</v>
      </c>
      <c r="K212" s="230" t="s">
        <v>1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318</v>
      </c>
      <c r="AT212" s="239" t="s">
        <v>232</v>
      </c>
      <c r="AU212" s="239" t="s">
        <v>83</v>
      </c>
      <c r="AY212" s="18" t="s">
        <v>230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318</v>
      </c>
      <c r="BM212" s="239" t="s">
        <v>1253</v>
      </c>
    </row>
    <row r="213" s="12" customFormat="1" ht="25.92" customHeight="1">
      <c r="A213" s="12"/>
      <c r="B213" s="212"/>
      <c r="C213" s="213"/>
      <c r="D213" s="214" t="s">
        <v>75</v>
      </c>
      <c r="E213" s="215" t="s">
        <v>2992</v>
      </c>
      <c r="F213" s="215" t="s">
        <v>2993</v>
      </c>
      <c r="G213" s="213"/>
      <c r="H213" s="213"/>
      <c r="I213" s="216"/>
      <c r="J213" s="217">
        <f>BK213</f>
        <v>0</v>
      </c>
      <c r="K213" s="213"/>
      <c r="L213" s="218"/>
      <c r="M213" s="219"/>
      <c r="N213" s="220"/>
      <c r="O213" s="220"/>
      <c r="P213" s="221">
        <f>SUM(P214:P222)</f>
        <v>0</v>
      </c>
      <c r="Q213" s="220"/>
      <c r="R213" s="221">
        <f>SUM(R214:R222)</f>
        <v>0</v>
      </c>
      <c r="S213" s="220"/>
      <c r="T213" s="222">
        <f>SUM(T214:T222)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3" t="s">
        <v>83</v>
      </c>
      <c r="AT213" s="224" t="s">
        <v>75</v>
      </c>
      <c r="AU213" s="224" t="s">
        <v>76</v>
      </c>
      <c r="AY213" s="223" t="s">
        <v>230</v>
      </c>
      <c r="BK213" s="225">
        <f>SUM(BK214:BK222)</f>
        <v>0</v>
      </c>
    </row>
    <row r="214" s="2" customFormat="1" ht="16.5" customHeight="1">
      <c r="A214" s="39"/>
      <c r="B214" s="40"/>
      <c r="C214" s="228" t="s">
        <v>784</v>
      </c>
      <c r="D214" s="228" t="s">
        <v>232</v>
      </c>
      <c r="E214" s="229" t="s">
        <v>2994</v>
      </c>
      <c r="F214" s="230" t="s">
        <v>2995</v>
      </c>
      <c r="G214" s="231" t="s">
        <v>2824</v>
      </c>
      <c r="H214" s="232">
        <v>1</v>
      </c>
      <c r="I214" s="233"/>
      <c r="J214" s="234">
        <f>ROUND(I214*H214,2)</f>
        <v>0</v>
      </c>
      <c r="K214" s="230" t="s">
        <v>1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318</v>
      </c>
      <c r="AT214" s="239" t="s">
        <v>232</v>
      </c>
      <c r="AU214" s="239" t="s">
        <v>83</v>
      </c>
      <c r="AY214" s="18" t="s">
        <v>230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318</v>
      </c>
      <c r="BM214" s="239" t="s">
        <v>1266</v>
      </c>
    </row>
    <row r="215" s="2" customFormat="1" ht="16.5" customHeight="1">
      <c r="A215" s="39"/>
      <c r="B215" s="40"/>
      <c r="C215" s="228" t="s">
        <v>788</v>
      </c>
      <c r="D215" s="228" t="s">
        <v>232</v>
      </c>
      <c r="E215" s="229" t="s">
        <v>2996</v>
      </c>
      <c r="F215" s="230" t="s">
        <v>2997</v>
      </c>
      <c r="G215" s="231" t="s">
        <v>2824</v>
      </c>
      <c r="H215" s="232">
        <v>1</v>
      </c>
      <c r="I215" s="233"/>
      <c r="J215" s="234">
        <f>ROUND(I215*H215,2)</f>
        <v>0</v>
      </c>
      <c r="K215" s="230" t="s">
        <v>1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318</v>
      </c>
      <c r="AT215" s="239" t="s">
        <v>232</v>
      </c>
      <c r="AU215" s="239" t="s">
        <v>83</v>
      </c>
      <c r="AY215" s="18" t="s">
        <v>230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318</v>
      </c>
      <c r="BM215" s="239" t="s">
        <v>1279</v>
      </c>
    </row>
    <row r="216" s="2" customFormat="1" ht="16.5" customHeight="1">
      <c r="A216" s="39"/>
      <c r="B216" s="40"/>
      <c r="C216" s="228" t="s">
        <v>793</v>
      </c>
      <c r="D216" s="228" t="s">
        <v>232</v>
      </c>
      <c r="E216" s="229" t="s">
        <v>2998</v>
      </c>
      <c r="F216" s="230" t="s">
        <v>2999</v>
      </c>
      <c r="G216" s="231" t="s">
        <v>2824</v>
      </c>
      <c r="H216" s="232">
        <v>1</v>
      </c>
      <c r="I216" s="233"/>
      <c r="J216" s="234">
        <f>ROUND(I216*H216,2)</f>
        <v>0</v>
      </c>
      <c r="K216" s="230" t="s">
        <v>1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318</v>
      </c>
      <c r="AT216" s="239" t="s">
        <v>232</v>
      </c>
      <c r="AU216" s="239" t="s">
        <v>83</v>
      </c>
      <c r="AY216" s="18" t="s">
        <v>230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318</v>
      </c>
      <c r="BM216" s="239" t="s">
        <v>1292</v>
      </c>
    </row>
    <row r="217" s="2" customFormat="1" ht="16.5" customHeight="1">
      <c r="A217" s="39"/>
      <c r="B217" s="40"/>
      <c r="C217" s="228" t="s">
        <v>798</v>
      </c>
      <c r="D217" s="228" t="s">
        <v>232</v>
      </c>
      <c r="E217" s="229" t="s">
        <v>3000</v>
      </c>
      <c r="F217" s="230" t="s">
        <v>3001</v>
      </c>
      <c r="G217" s="231" t="s">
        <v>2824</v>
      </c>
      <c r="H217" s="232">
        <v>1</v>
      </c>
      <c r="I217" s="233"/>
      <c r="J217" s="234">
        <f>ROUND(I217*H217,2)</f>
        <v>0</v>
      </c>
      <c r="K217" s="230" t="s">
        <v>1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318</v>
      </c>
      <c r="AT217" s="239" t="s">
        <v>232</v>
      </c>
      <c r="AU217" s="239" t="s">
        <v>83</v>
      </c>
      <c r="AY217" s="18" t="s">
        <v>230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318</v>
      </c>
      <c r="BM217" s="239" t="s">
        <v>1301</v>
      </c>
    </row>
    <row r="218" s="2" customFormat="1" ht="16.5" customHeight="1">
      <c r="A218" s="39"/>
      <c r="B218" s="40"/>
      <c r="C218" s="228" t="s">
        <v>804</v>
      </c>
      <c r="D218" s="228" t="s">
        <v>232</v>
      </c>
      <c r="E218" s="229" t="s">
        <v>3002</v>
      </c>
      <c r="F218" s="230" t="s">
        <v>3003</v>
      </c>
      <c r="G218" s="231" t="s">
        <v>2824</v>
      </c>
      <c r="H218" s="232">
        <v>1</v>
      </c>
      <c r="I218" s="233"/>
      <c r="J218" s="234">
        <f>ROUND(I218*H218,2)</f>
        <v>0</v>
      </c>
      <c r="K218" s="230" t="s">
        <v>1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318</v>
      </c>
      <c r="AT218" s="239" t="s">
        <v>232</v>
      </c>
      <c r="AU218" s="239" t="s">
        <v>83</v>
      </c>
      <c r="AY218" s="18" t="s">
        <v>230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318</v>
      </c>
      <c r="BM218" s="239" t="s">
        <v>1312</v>
      </c>
    </row>
    <row r="219" s="2" customFormat="1" ht="16.5" customHeight="1">
      <c r="A219" s="39"/>
      <c r="B219" s="40"/>
      <c r="C219" s="228" t="s">
        <v>809</v>
      </c>
      <c r="D219" s="228" t="s">
        <v>232</v>
      </c>
      <c r="E219" s="229" t="s">
        <v>3004</v>
      </c>
      <c r="F219" s="230" t="s">
        <v>3005</v>
      </c>
      <c r="G219" s="231" t="s">
        <v>2824</v>
      </c>
      <c r="H219" s="232">
        <v>1</v>
      </c>
      <c r="I219" s="233"/>
      <c r="J219" s="234">
        <f>ROUND(I219*H219,2)</f>
        <v>0</v>
      </c>
      <c r="K219" s="230" t="s">
        <v>1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318</v>
      </c>
      <c r="AT219" s="239" t="s">
        <v>232</v>
      </c>
      <c r="AU219" s="239" t="s">
        <v>83</v>
      </c>
      <c r="AY219" s="18" t="s">
        <v>230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318</v>
      </c>
      <c r="BM219" s="239" t="s">
        <v>1320</v>
      </c>
    </row>
    <row r="220" s="2" customFormat="1" ht="21.75" customHeight="1">
      <c r="A220" s="39"/>
      <c r="B220" s="40"/>
      <c r="C220" s="228" t="s">
        <v>815</v>
      </c>
      <c r="D220" s="228" t="s">
        <v>232</v>
      </c>
      <c r="E220" s="229" t="s">
        <v>3006</v>
      </c>
      <c r="F220" s="230" t="s">
        <v>3007</v>
      </c>
      <c r="G220" s="231" t="s">
        <v>2824</v>
      </c>
      <c r="H220" s="232">
        <v>1</v>
      </c>
      <c r="I220" s="233"/>
      <c r="J220" s="234">
        <f>ROUND(I220*H220,2)</f>
        <v>0</v>
      </c>
      <c r="K220" s="230" t="s">
        <v>1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318</v>
      </c>
      <c r="AT220" s="239" t="s">
        <v>232</v>
      </c>
      <c r="AU220" s="239" t="s">
        <v>83</v>
      </c>
      <c r="AY220" s="18" t="s">
        <v>230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318</v>
      </c>
      <c r="BM220" s="239" t="s">
        <v>1329</v>
      </c>
    </row>
    <row r="221" s="2" customFormat="1" ht="16.5" customHeight="1">
      <c r="A221" s="39"/>
      <c r="B221" s="40"/>
      <c r="C221" s="228" t="s">
        <v>820</v>
      </c>
      <c r="D221" s="228" t="s">
        <v>232</v>
      </c>
      <c r="E221" s="229" t="s">
        <v>3008</v>
      </c>
      <c r="F221" s="230" t="s">
        <v>1441</v>
      </c>
      <c r="G221" s="231" t="s">
        <v>2824</v>
      </c>
      <c r="H221" s="232">
        <v>1</v>
      </c>
      <c r="I221" s="233"/>
      <c r="J221" s="234">
        <f>ROUND(I221*H221,2)</f>
        <v>0</v>
      </c>
      <c r="K221" s="230" t="s">
        <v>1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318</v>
      </c>
      <c r="AT221" s="239" t="s">
        <v>232</v>
      </c>
      <c r="AU221" s="239" t="s">
        <v>83</v>
      </c>
      <c r="AY221" s="18" t="s">
        <v>230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318</v>
      </c>
      <c r="BM221" s="239" t="s">
        <v>1342</v>
      </c>
    </row>
    <row r="222" s="2" customFormat="1" ht="16.5" customHeight="1">
      <c r="A222" s="39"/>
      <c r="B222" s="40"/>
      <c r="C222" s="228" t="s">
        <v>826</v>
      </c>
      <c r="D222" s="228" t="s">
        <v>232</v>
      </c>
      <c r="E222" s="229" t="s">
        <v>3009</v>
      </c>
      <c r="F222" s="230" t="s">
        <v>3010</v>
      </c>
      <c r="G222" s="231" t="s">
        <v>2824</v>
      </c>
      <c r="H222" s="232">
        <v>1</v>
      </c>
      <c r="I222" s="233"/>
      <c r="J222" s="234">
        <f>ROUND(I222*H222,2)</f>
        <v>0</v>
      </c>
      <c r="K222" s="230" t="s">
        <v>1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318</v>
      </c>
      <c r="AT222" s="239" t="s">
        <v>232</v>
      </c>
      <c r="AU222" s="239" t="s">
        <v>83</v>
      </c>
      <c r="AY222" s="18" t="s">
        <v>230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318</v>
      </c>
      <c r="BM222" s="239" t="s">
        <v>1351</v>
      </c>
    </row>
    <row r="223" s="12" customFormat="1" ht="25.92" customHeight="1">
      <c r="A223" s="12"/>
      <c r="B223" s="212"/>
      <c r="C223" s="213"/>
      <c r="D223" s="214" t="s">
        <v>75</v>
      </c>
      <c r="E223" s="215" t="s">
        <v>3011</v>
      </c>
      <c r="F223" s="215" t="s">
        <v>3012</v>
      </c>
      <c r="G223" s="213"/>
      <c r="H223" s="213"/>
      <c r="I223" s="216"/>
      <c r="J223" s="217">
        <f>BK223</f>
        <v>0</v>
      </c>
      <c r="K223" s="213"/>
      <c r="L223" s="218"/>
      <c r="M223" s="219"/>
      <c r="N223" s="220"/>
      <c r="O223" s="220"/>
      <c r="P223" s="221">
        <f>SUM(P224:P225)</f>
        <v>0</v>
      </c>
      <c r="Q223" s="220"/>
      <c r="R223" s="221">
        <f>SUM(R224:R225)</f>
        <v>0</v>
      </c>
      <c r="S223" s="220"/>
      <c r="T223" s="222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3" t="s">
        <v>83</v>
      </c>
      <c r="AT223" s="224" t="s">
        <v>75</v>
      </c>
      <c r="AU223" s="224" t="s">
        <v>76</v>
      </c>
      <c r="AY223" s="223" t="s">
        <v>230</v>
      </c>
      <c r="BK223" s="225">
        <f>SUM(BK224:BK225)</f>
        <v>0</v>
      </c>
    </row>
    <row r="224" s="2" customFormat="1" ht="16.5" customHeight="1">
      <c r="A224" s="39"/>
      <c r="B224" s="40"/>
      <c r="C224" s="228" t="s">
        <v>831</v>
      </c>
      <c r="D224" s="228" t="s">
        <v>232</v>
      </c>
      <c r="E224" s="229" t="s">
        <v>3013</v>
      </c>
      <c r="F224" s="230" t="s">
        <v>3014</v>
      </c>
      <c r="G224" s="231" t="s">
        <v>2824</v>
      </c>
      <c r="H224" s="232">
        <v>1</v>
      </c>
      <c r="I224" s="233"/>
      <c r="J224" s="234">
        <f>ROUND(I224*H224,2)</f>
        <v>0</v>
      </c>
      <c r="K224" s="230" t="s">
        <v>1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318</v>
      </c>
      <c r="AT224" s="239" t="s">
        <v>232</v>
      </c>
      <c r="AU224" s="239" t="s">
        <v>83</v>
      </c>
      <c r="AY224" s="18" t="s">
        <v>230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318</v>
      </c>
      <c r="BM224" s="239" t="s">
        <v>1359</v>
      </c>
    </row>
    <row r="225" s="2" customFormat="1" ht="24.15" customHeight="1">
      <c r="A225" s="39"/>
      <c r="B225" s="40"/>
      <c r="C225" s="228" t="s">
        <v>837</v>
      </c>
      <c r="D225" s="228" t="s">
        <v>232</v>
      </c>
      <c r="E225" s="229" t="s">
        <v>3015</v>
      </c>
      <c r="F225" s="230" t="s">
        <v>3016</v>
      </c>
      <c r="G225" s="231" t="s">
        <v>2824</v>
      </c>
      <c r="H225" s="232">
        <v>1</v>
      </c>
      <c r="I225" s="233"/>
      <c r="J225" s="234">
        <f>ROUND(I225*H225,2)</f>
        <v>0</v>
      </c>
      <c r="K225" s="230" t="s">
        <v>1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318</v>
      </c>
      <c r="AT225" s="239" t="s">
        <v>232</v>
      </c>
      <c r="AU225" s="239" t="s">
        <v>83</v>
      </c>
      <c r="AY225" s="18" t="s">
        <v>230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318</v>
      </c>
      <c r="BM225" s="239" t="s">
        <v>1369</v>
      </c>
    </row>
    <row r="226" s="12" customFormat="1" ht="25.92" customHeight="1">
      <c r="A226" s="12"/>
      <c r="B226" s="212"/>
      <c r="C226" s="213"/>
      <c r="D226" s="214" t="s">
        <v>75</v>
      </c>
      <c r="E226" s="215" t="s">
        <v>3017</v>
      </c>
      <c r="F226" s="215" t="s">
        <v>3018</v>
      </c>
      <c r="G226" s="213"/>
      <c r="H226" s="213"/>
      <c r="I226" s="216"/>
      <c r="J226" s="217">
        <f>BK226</f>
        <v>0</v>
      </c>
      <c r="K226" s="213"/>
      <c r="L226" s="218"/>
      <c r="M226" s="219"/>
      <c r="N226" s="220"/>
      <c r="O226" s="220"/>
      <c r="P226" s="221">
        <f>SUM(P227:P242)</f>
        <v>0</v>
      </c>
      <c r="Q226" s="220"/>
      <c r="R226" s="221">
        <f>SUM(R227:R242)</f>
        <v>0</v>
      </c>
      <c r="S226" s="220"/>
      <c r="T226" s="222">
        <f>SUM(T227:T242)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3" t="s">
        <v>83</v>
      </c>
      <c r="AT226" s="224" t="s">
        <v>75</v>
      </c>
      <c r="AU226" s="224" t="s">
        <v>76</v>
      </c>
      <c r="AY226" s="223" t="s">
        <v>230</v>
      </c>
      <c r="BK226" s="225">
        <f>SUM(BK227:BK242)</f>
        <v>0</v>
      </c>
    </row>
    <row r="227" s="2" customFormat="1" ht="16.5" customHeight="1">
      <c r="A227" s="39"/>
      <c r="B227" s="40"/>
      <c r="C227" s="228" t="s">
        <v>861</v>
      </c>
      <c r="D227" s="228" t="s">
        <v>232</v>
      </c>
      <c r="E227" s="229" t="s">
        <v>3019</v>
      </c>
      <c r="F227" s="230" t="s">
        <v>3020</v>
      </c>
      <c r="G227" s="231" t="s">
        <v>340</v>
      </c>
      <c r="H227" s="232">
        <v>126</v>
      </c>
      <c r="I227" s="233"/>
      <c r="J227" s="234">
        <f>ROUND(I227*H227,2)</f>
        <v>0</v>
      </c>
      <c r="K227" s="230" t="s">
        <v>1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318</v>
      </c>
      <c r="AT227" s="239" t="s">
        <v>232</v>
      </c>
      <c r="AU227" s="239" t="s">
        <v>83</v>
      </c>
      <c r="AY227" s="18" t="s">
        <v>230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318</v>
      </c>
      <c r="BM227" s="239" t="s">
        <v>1377</v>
      </c>
    </row>
    <row r="228" s="2" customFormat="1" ht="16.5" customHeight="1">
      <c r="A228" s="39"/>
      <c r="B228" s="40"/>
      <c r="C228" s="228" t="s">
        <v>866</v>
      </c>
      <c r="D228" s="228" t="s">
        <v>232</v>
      </c>
      <c r="E228" s="229" t="s">
        <v>3021</v>
      </c>
      <c r="F228" s="230" t="s">
        <v>3022</v>
      </c>
      <c r="G228" s="231" t="s">
        <v>340</v>
      </c>
      <c r="H228" s="232">
        <v>141</v>
      </c>
      <c r="I228" s="233"/>
      <c r="J228" s="234">
        <f>ROUND(I228*H228,2)</f>
        <v>0</v>
      </c>
      <c r="K228" s="230" t="s">
        <v>1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318</v>
      </c>
      <c r="AT228" s="239" t="s">
        <v>232</v>
      </c>
      <c r="AU228" s="239" t="s">
        <v>83</v>
      </c>
      <c r="AY228" s="18" t="s">
        <v>230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318</v>
      </c>
      <c r="BM228" s="239" t="s">
        <v>1385</v>
      </c>
    </row>
    <row r="229" s="2" customFormat="1" ht="16.5" customHeight="1">
      <c r="A229" s="39"/>
      <c r="B229" s="40"/>
      <c r="C229" s="228" t="s">
        <v>871</v>
      </c>
      <c r="D229" s="228" t="s">
        <v>232</v>
      </c>
      <c r="E229" s="229" t="s">
        <v>3023</v>
      </c>
      <c r="F229" s="230" t="s">
        <v>3024</v>
      </c>
      <c r="G229" s="231" t="s">
        <v>340</v>
      </c>
      <c r="H229" s="232">
        <v>90</v>
      </c>
      <c r="I229" s="233"/>
      <c r="J229" s="234">
        <f>ROUND(I229*H229,2)</f>
        <v>0</v>
      </c>
      <c r="K229" s="230" t="s">
        <v>1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318</v>
      </c>
      <c r="AT229" s="239" t="s">
        <v>232</v>
      </c>
      <c r="AU229" s="239" t="s">
        <v>83</v>
      </c>
      <c r="AY229" s="18" t="s">
        <v>230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318</v>
      </c>
      <c r="BM229" s="239" t="s">
        <v>1394</v>
      </c>
    </row>
    <row r="230" s="2" customFormat="1" ht="16.5" customHeight="1">
      <c r="A230" s="39"/>
      <c r="B230" s="40"/>
      <c r="C230" s="228" t="s">
        <v>876</v>
      </c>
      <c r="D230" s="228" t="s">
        <v>232</v>
      </c>
      <c r="E230" s="229" t="s">
        <v>3025</v>
      </c>
      <c r="F230" s="230" t="s">
        <v>3026</v>
      </c>
      <c r="G230" s="231" t="s">
        <v>340</v>
      </c>
      <c r="H230" s="232">
        <v>22</v>
      </c>
      <c r="I230" s="233"/>
      <c r="J230" s="234">
        <f>ROUND(I230*H230,2)</f>
        <v>0</v>
      </c>
      <c r="K230" s="230" t="s">
        <v>1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318</v>
      </c>
      <c r="AT230" s="239" t="s">
        <v>232</v>
      </c>
      <c r="AU230" s="239" t="s">
        <v>83</v>
      </c>
      <c r="AY230" s="18" t="s">
        <v>230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318</v>
      </c>
      <c r="BM230" s="239" t="s">
        <v>1403</v>
      </c>
    </row>
    <row r="231" s="2" customFormat="1" ht="21.75" customHeight="1">
      <c r="A231" s="39"/>
      <c r="B231" s="40"/>
      <c r="C231" s="228" t="s">
        <v>880</v>
      </c>
      <c r="D231" s="228" t="s">
        <v>232</v>
      </c>
      <c r="E231" s="229" t="s">
        <v>3027</v>
      </c>
      <c r="F231" s="230" t="s">
        <v>3028</v>
      </c>
      <c r="G231" s="231" t="s">
        <v>340</v>
      </c>
      <c r="H231" s="232">
        <v>81</v>
      </c>
      <c r="I231" s="233"/>
      <c r="J231" s="234">
        <f>ROUND(I231*H231,2)</f>
        <v>0</v>
      </c>
      <c r="K231" s="230" t="s">
        <v>1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318</v>
      </c>
      <c r="AT231" s="239" t="s">
        <v>232</v>
      </c>
      <c r="AU231" s="239" t="s">
        <v>83</v>
      </c>
      <c r="AY231" s="18" t="s">
        <v>230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318</v>
      </c>
      <c r="BM231" s="239" t="s">
        <v>1412</v>
      </c>
    </row>
    <row r="232" s="2" customFormat="1" ht="21.75" customHeight="1">
      <c r="A232" s="39"/>
      <c r="B232" s="40"/>
      <c r="C232" s="228" t="s">
        <v>885</v>
      </c>
      <c r="D232" s="228" t="s">
        <v>232</v>
      </c>
      <c r="E232" s="229" t="s">
        <v>3029</v>
      </c>
      <c r="F232" s="230" t="s">
        <v>3030</v>
      </c>
      <c r="G232" s="231" t="s">
        <v>340</v>
      </c>
      <c r="H232" s="232">
        <v>14</v>
      </c>
      <c r="I232" s="233"/>
      <c r="J232" s="234">
        <f>ROUND(I232*H232,2)</f>
        <v>0</v>
      </c>
      <c r="K232" s="230" t="s">
        <v>1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318</v>
      </c>
      <c r="AT232" s="239" t="s">
        <v>232</v>
      </c>
      <c r="AU232" s="239" t="s">
        <v>83</v>
      </c>
      <c r="AY232" s="18" t="s">
        <v>230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318</v>
      </c>
      <c r="BM232" s="239" t="s">
        <v>1420</v>
      </c>
    </row>
    <row r="233" s="2" customFormat="1" ht="21.75" customHeight="1">
      <c r="A233" s="39"/>
      <c r="B233" s="40"/>
      <c r="C233" s="228" t="s">
        <v>890</v>
      </c>
      <c r="D233" s="228" t="s">
        <v>232</v>
      </c>
      <c r="E233" s="229" t="s">
        <v>3031</v>
      </c>
      <c r="F233" s="230" t="s">
        <v>3032</v>
      </c>
      <c r="G233" s="231" t="s">
        <v>340</v>
      </c>
      <c r="H233" s="232">
        <v>15</v>
      </c>
      <c r="I233" s="233"/>
      <c r="J233" s="234">
        <f>ROUND(I233*H233,2)</f>
        <v>0</v>
      </c>
      <c r="K233" s="230" t="s">
        <v>1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318</v>
      </c>
      <c r="AT233" s="239" t="s">
        <v>232</v>
      </c>
      <c r="AU233" s="239" t="s">
        <v>83</v>
      </c>
      <c r="AY233" s="18" t="s">
        <v>230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318</v>
      </c>
      <c r="BM233" s="239" t="s">
        <v>1428</v>
      </c>
    </row>
    <row r="234" s="2" customFormat="1" ht="21.75" customHeight="1">
      <c r="A234" s="39"/>
      <c r="B234" s="40"/>
      <c r="C234" s="228" t="s">
        <v>895</v>
      </c>
      <c r="D234" s="228" t="s">
        <v>232</v>
      </c>
      <c r="E234" s="229" t="s">
        <v>3033</v>
      </c>
      <c r="F234" s="230" t="s">
        <v>3034</v>
      </c>
      <c r="G234" s="231" t="s">
        <v>340</v>
      </c>
      <c r="H234" s="232">
        <v>100</v>
      </c>
      <c r="I234" s="233"/>
      <c r="J234" s="234">
        <f>ROUND(I234*H234,2)</f>
        <v>0</v>
      </c>
      <c r="K234" s="230" t="s">
        <v>1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318</v>
      </c>
      <c r="AT234" s="239" t="s">
        <v>232</v>
      </c>
      <c r="AU234" s="239" t="s">
        <v>83</v>
      </c>
      <c r="AY234" s="18" t="s">
        <v>230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318</v>
      </c>
      <c r="BM234" s="239" t="s">
        <v>1436</v>
      </c>
    </row>
    <row r="235" s="2" customFormat="1" ht="21.75" customHeight="1">
      <c r="A235" s="39"/>
      <c r="B235" s="40"/>
      <c r="C235" s="228" t="s">
        <v>903</v>
      </c>
      <c r="D235" s="228" t="s">
        <v>232</v>
      </c>
      <c r="E235" s="229" t="s">
        <v>3035</v>
      </c>
      <c r="F235" s="230" t="s">
        <v>3036</v>
      </c>
      <c r="G235" s="231" t="s">
        <v>340</v>
      </c>
      <c r="H235" s="232">
        <v>23</v>
      </c>
      <c r="I235" s="233"/>
      <c r="J235" s="234">
        <f>ROUND(I235*H235,2)</f>
        <v>0</v>
      </c>
      <c r="K235" s="230" t="s">
        <v>1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</v>
      </c>
      <c r="R235" s="237">
        <f>Q235*H235</f>
        <v>0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318</v>
      </c>
      <c r="AT235" s="239" t="s">
        <v>232</v>
      </c>
      <c r="AU235" s="239" t="s">
        <v>83</v>
      </c>
      <c r="AY235" s="18" t="s">
        <v>230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318</v>
      </c>
      <c r="BM235" s="239" t="s">
        <v>1450</v>
      </c>
    </row>
    <row r="236" s="2" customFormat="1" ht="21.75" customHeight="1">
      <c r="A236" s="39"/>
      <c r="B236" s="40"/>
      <c r="C236" s="228" t="s">
        <v>910</v>
      </c>
      <c r="D236" s="228" t="s">
        <v>232</v>
      </c>
      <c r="E236" s="229" t="s">
        <v>3037</v>
      </c>
      <c r="F236" s="230" t="s">
        <v>3038</v>
      </c>
      <c r="G236" s="231" t="s">
        <v>340</v>
      </c>
      <c r="H236" s="232">
        <v>4</v>
      </c>
      <c r="I236" s="233"/>
      <c r="J236" s="234">
        <f>ROUND(I236*H236,2)</f>
        <v>0</v>
      </c>
      <c r="K236" s="230" t="s">
        <v>1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318</v>
      </c>
      <c r="AT236" s="239" t="s">
        <v>232</v>
      </c>
      <c r="AU236" s="239" t="s">
        <v>83</v>
      </c>
      <c r="AY236" s="18" t="s">
        <v>230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318</v>
      </c>
      <c r="BM236" s="239" t="s">
        <v>1460</v>
      </c>
    </row>
    <row r="237" s="2" customFormat="1" ht="21.75" customHeight="1">
      <c r="A237" s="39"/>
      <c r="B237" s="40"/>
      <c r="C237" s="228" t="s">
        <v>917</v>
      </c>
      <c r="D237" s="228" t="s">
        <v>232</v>
      </c>
      <c r="E237" s="229" t="s">
        <v>3039</v>
      </c>
      <c r="F237" s="230" t="s">
        <v>3040</v>
      </c>
      <c r="G237" s="231" t="s">
        <v>340</v>
      </c>
      <c r="H237" s="232">
        <v>6</v>
      </c>
      <c r="I237" s="233"/>
      <c r="J237" s="234">
        <f>ROUND(I237*H237,2)</f>
        <v>0</v>
      </c>
      <c r="K237" s="230" t="s">
        <v>1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318</v>
      </c>
      <c r="AT237" s="239" t="s">
        <v>232</v>
      </c>
      <c r="AU237" s="239" t="s">
        <v>83</v>
      </c>
      <c r="AY237" s="18" t="s">
        <v>230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318</v>
      </c>
      <c r="BM237" s="239" t="s">
        <v>1470</v>
      </c>
    </row>
    <row r="238" s="2" customFormat="1" ht="16.5" customHeight="1">
      <c r="A238" s="39"/>
      <c r="B238" s="40"/>
      <c r="C238" s="228" t="s">
        <v>922</v>
      </c>
      <c r="D238" s="228" t="s">
        <v>232</v>
      </c>
      <c r="E238" s="229" t="s">
        <v>3041</v>
      </c>
      <c r="F238" s="230" t="s">
        <v>3042</v>
      </c>
      <c r="G238" s="231" t="s">
        <v>2824</v>
      </c>
      <c r="H238" s="232">
        <v>1</v>
      </c>
      <c r="I238" s="233"/>
      <c r="J238" s="234">
        <f>ROUND(I238*H238,2)</f>
        <v>0</v>
      </c>
      <c r="K238" s="230" t="s">
        <v>1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318</v>
      </c>
      <c r="AT238" s="239" t="s">
        <v>232</v>
      </c>
      <c r="AU238" s="239" t="s">
        <v>83</v>
      </c>
      <c r="AY238" s="18" t="s">
        <v>230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318</v>
      </c>
      <c r="BM238" s="239" t="s">
        <v>1480</v>
      </c>
    </row>
    <row r="239" s="2" customFormat="1" ht="24.15" customHeight="1">
      <c r="A239" s="39"/>
      <c r="B239" s="40"/>
      <c r="C239" s="228" t="s">
        <v>927</v>
      </c>
      <c r="D239" s="228" t="s">
        <v>232</v>
      </c>
      <c r="E239" s="229" t="s">
        <v>3043</v>
      </c>
      <c r="F239" s="230" t="s">
        <v>3044</v>
      </c>
      <c r="G239" s="231" t="s">
        <v>340</v>
      </c>
      <c r="H239" s="232">
        <v>10</v>
      </c>
      <c r="I239" s="233"/>
      <c r="J239" s="234">
        <f>ROUND(I239*H239,2)</f>
        <v>0</v>
      </c>
      <c r="K239" s="230" t="s">
        <v>1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318</v>
      </c>
      <c r="AT239" s="239" t="s">
        <v>232</v>
      </c>
      <c r="AU239" s="239" t="s">
        <v>83</v>
      </c>
      <c r="AY239" s="18" t="s">
        <v>230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318</v>
      </c>
      <c r="BM239" s="239" t="s">
        <v>1491</v>
      </c>
    </row>
    <row r="240" s="2" customFormat="1" ht="24.15" customHeight="1">
      <c r="A240" s="39"/>
      <c r="B240" s="40"/>
      <c r="C240" s="228" t="s">
        <v>932</v>
      </c>
      <c r="D240" s="228" t="s">
        <v>232</v>
      </c>
      <c r="E240" s="229" t="s">
        <v>3045</v>
      </c>
      <c r="F240" s="230" t="s">
        <v>3046</v>
      </c>
      <c r="G240" s="231" t="s">
        <v>340</v>
      </c>
      <c r="H240" s="232">
        <v>17</v>
      </c>
      <c r="I240" s="233"/>
      <c r="J240" s="234">
        <f>ROUND(I240*H240,2)</f>
        <v>0</v>
      </c>
      <c r="K240" s="230" t="s">
        <v>1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318</v>
      </c>
      <c r="AT240" s="239" t="s">
        <v>232</v>
      </c>
      <c r="AU240" s="239" t="s">
        <v>83</v>
      </c>
      <c r="AY240" s="18" t="s">
        <v>230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318</v>
      </c>
      <c r="BM240" s="239" t="s">
        <v>1500</v>
      </c>
    </row>
    <row r="241" s="2" customFormat="1" ht="16.5" customHeight="1">
      <c r="A241" s="39"/>
      <c r="B241" s="40"/>
      <c r="C241" s="228" t="s">
        <v>936</v>
      </c>
      <c r="D241" s="228" t="s">
        <v>232</v>
      </c>
      <c r="E241" s="229" t="s">
        <v>3047</v>
      </c>
      <c r="F241" s="230" t="s">
        <v>3048</v>
      </c>
      <c r="G241" s="231" t="s">
        <v>2824</v>
      </c>
      <c r="H241" s="232">
        <v>1</v>
      </c>
      <c r="I241" s="233"/>
      <c r="J241" s="234">
        <f>ROUND(I241*H241,2)</f>
        <v>0</v>
      </c>
      <c r="K241" s="230" t="s">
        <v>1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318</v>
      </c>
      <c r="AT241" s="239" t="s">
        <v>232</v>
      </c>
      <c r="AU241" s="239" t="s">
        <v>83</v>
      </c>
      <c r="AY241" s="18" t="s">
        <v>230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318</v>
      </c>
      <c r="BM241" s="239" t="s">
        <v>1511</v>
      </c>
    </row>
    <row r="242" s="2" customFormat="1" ht="16.5" customHeight="1">
      <c r="A242" s="39"/>
      <c r="B242" s="40"/>
      <c r="C242" s="228" t="s">
        <v>940</v>
      </c>
      <c r="D242" s="228" t="s">
        <v>232</v>
      </c>
      <c r="E242" s="229" t="s">
        <v>3049</v>
      </c>
      <c r="F242" s="230" t="s">
        <v>3050</v>
      </c>
      <c r="G242" s="231" t="s">
        <v>2824</v>
      </c>
      <c r="H242" s="232">
        <v>1</v>
      </c>
      <c r="I242" s="233"/>
      <c r="J242" s="234">
        <f>ROUND(I242*H242,2)</f>
        <v>0</v>
      </c>
      <c r="K242" s="230" t="s">
        <v>1</v>
      </c>
      <c r="L242" s="45"/>
      <c r="M242" s="235" t="s">
        <v>1</v>
      </c>
      <c r="N242" s="236" t="s">
        <v>41</v>
      </c>
      <c r="O242" s="92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318</v>
      </c>
      <c r="AT242" s="239" t="s">
        <v>232</v>
      </c>
      <c r="AU242" s="239" t="s">
        <v>83</v>
      </c>
      <c r="AY242" s="18" t="s">
        <v>230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318</v>
      </c>
      <c r="BM242" s="239" t="s">
        <v>1551</v>
      </c>
    </row>
    <row r="243" s="12" customFormat="1" ht="25.92" customHeight="1">
      <c r="A243" s="12"/>
      <c r="B243" s="212"/>
      <c r="C243" s="213"/>
      <c r="D243" s="214" t="s">
        <v>75</v>
      </c>
      <c r="E243" s="215" t="s">
        <v>3051</v>
      </c>
      <c r="F243" s="215" t="s">
        <v>3052</v>
      </c>
      <c r="G243" s="213"/>
      <c r="H243" s="213"/>
      <c r="I243" s="216"/>
      <c r="J243" s="217">
        <f>BK243</f>
        <v>0</v>
      </c>
      <c r="K243" s="213"/>
      <c r="L243" s="218"/>
      <c r="M243" s="219"/>
      <c r="N243" s="220"/>
      <c r="O243" s="220"/>
      <c r="P243" s="221">
        <f>SUM(P244:P245)</f>
        <v>0</v>
      </c>
      <c r="Q243" s="220"/>
      <c r="R243" s="221">
        <f>SUM(R244:R245)</f>
        <v>0</v>
      </c>
      <c r="S243" s="220"/>
      <c r="T243" s="222">
        <f>SUM(T244:T245)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3" t="s">
        <v>83</v>
      </c>
      <c r="AT243" s="224" t="s">
        <v>75</v>
      </c>
      <c r="AU243" s="224" t="s">
        <v>76</v>
      </c>
      <c r="AY243" s="223" t="s">
        <v>230</v>
      </c>
      <c r="BK243" s="225">
        <f>SUM(BK244:BK245)</f>
        <v>0</v>
      </c>
    </row>
    <row r="244" s="2" customFormat="1" ht="21.75" customHeight="1">
      <c r="A244" s="39"/>
      <c r="B244" s="40"/>
      <c r="C244" s="228" t="s">
        <v>944</v>
      </c>
      <c r="D244" s="228" t="s">
        <v>232</v>
      </c>
      <c r="E244" s="229" t="s">
        <v>3053</v>
      </c>
      <c r="F244" s="230" t="s">
        <v>3054</v>
      </c>
      <c r="G244" s="231" t="s">
        <v>2824</v>
      </c>
      <c r="H244" s="232">
        <v>70</v>
      </c>
      <c r="I244" s="233"/>
      <c r="J244" s="234">
        <f>ROUND(I244*H244,2)</f>
        <v>0</v>
      </c>
      <c r="K244" s="230" t="s">
        <v>1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318</v>
      </c>
      <c r="AT244" s="239" t="s">
        <v>232</v>
      </c>
      <c r="AU244" s="239" t="s">
        <v>83</v>
      </c>
      <c r="AY244" s="18" t="s">
        <v>230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318</v>
      </c>
      <c r="BM244" s="239" t="s">
        <v>1523</v>
      </c>
    </row>
    <row r="245" s="2" customFormat="1" ht="24.15" customHeight="1">
      <c r="A245" s="39"/>
      <c r="B245" s="40"/>
      <c r="C245" s="228" t="s">
        <v>948</v>
      </c>
      <c r="D245" s="228" t="s">
        <v>232</v>
      </c>
      <c r="E245" s="229" t="s">
        <v>3055</v>
      </c>
      <c r="F245" s="230" t="s">
        <v>3056</v>
      </c>
      <c r="G245" s="231" t="s">
        <v>2824</v>
      </c>
      <c r="H245" s="232">
        <v>1</v>
      </c>
      <c r="I245" s="233"/>
      <c r="J245" s="234">
        <f>ROUND(I245*H245,2)</f>
        <v>0</v>
      </c>
      <c r="K245" s="230" t="s">
        <v>1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</v>
      </c>
      <c r="R245" s="237">
        <f>Q245*H245</f>
        <v>0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318</v>
      </c>
      <c r="AT245" s="239" t="s">
        <v>232</v>
      </c>
      <c r="AU245" s="239" t="s">
        <v>83</v>
      </c>
      <c r="AY245" s="18" t="s">
        <v>230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318</v>
      </c>
      <c r="BM245" s="239" t="s">
        <v>1534</v>
      </c>
    </row>
    <row r="246" s="12" customFormat="1" ht="25.92" customHeight="1">
      <c r="A246" s="12"/>
      <c r="B246" s="212"/>
      <c r="C246" s="213"/>
      <c r="D246" s="214" t="s">
        <v>75</v>
      </c>
      <c r="E246" s="215" t="s">
        <v>3057</v>
      </c>
      <c r="F246" s="215" t="s">
        <v>98</v>
      </c>
      <c r="G246" s="213"/>
      <c r="H246" s="213"/>
      <c r="I246" s="216"/>
      <c r="J246" s="217">
        <f>BK246</f>
        <v>0</v>
      </c>
      <c r="K246" s="213"/>
      <c r="L246" s="218"/>
      <c r="M246" s="219"/>
      <c r="N246" s="220"/>
      <c r="O246" s="220"/>
      <c r="P246" s="221">
        <f>P247</f>
        <v>0</v>
      </c>
      <c r="Q246" s="220"/>
      <c r="R246" s="221">
        <f>R247</f>
        <v>0</v>
      </c>
      <c r="S246" s="220"/>
      <c r="T246" s="222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3" t="s">
        <v>83</v>
      </c>
      <c r="AT246" s="224" t="s">
        <v>75</v>
      </c>
      <c r="AU246" s="224" t="s">
        <v>76</v>
      </c>
      <c r="AY246" s="223" t="s">
        <v>230</v>
      </c>
      <c r="BK246" s="225">
        <f>BK247</f>
        <v>0</v>
      </c>
    </row>
    <row r="247" s="2" customFormat="1" ht="24.15" customHeight="1">
      <c r="A247" s="39"/>
      <c r="B247" s="40"/>
      <c r="C247" s="228" t="s">
        <v>953</v>
      </c>
      <c r="D247" s="228" t="s">
        <v>232</v>
      </c>
      <c r="E247" s="229" t="s">
        <v>3058</v>
      </c>
      <c r="F247" s="230" t="s">
        <v>3059</v>
      </c>
      <c r="G247" s="231" t="s">
        <v>2824</v>
      </c>
      <c r="H247" s="232">
        <v>1</v>
      </c>
      <c r="I247" s="233"/>
      <c r="J247" s="234">
        <f>ROUND(I247*H247,2)</f>
        <v>0</v>
      </c>
      <c r="K247" s="230" t="s">
        <v>1</v>
      </c>
      <c r="L247" s="45"/>
      <c r="M247" s="299" t="s">
        <v>1</v>
      </c>
      <c r="N247" s="300" t="s">
        <v>41</v>
      </c>
      <c r="O247" s="301"/>
      <c r="P247" s="302">
        <f>O247*H247</f>
        <v>0</v>
      </c>
      <c r="Q247" s="302">
        <v>0</v>
      </c>
      <c r="R247" s="302">
        <f>Q247*H247</f>
        <v>0</v>
      </c>
      <c r="S247" s="302">
        <v>0</v>
      </c>
      <c r="T247" s="30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9" t="s">
        <v>318</v>
      </c>
      <c r="AT247" s="239" t="s">
        <v>232</v>
      </c>
      <c r="AU247" s="239" t="s">
        <v>83</v>
      </c>
      <c r="AY247" s="18" t="s">
        <v>230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8" t="s">
        <v>83</v>
      </c>
      <c r="BK247" s="240">
        <f>ROUND(I247*H247,2)</f>
        <v>0</v>
      </c>
      <c r="BL247" s="18" t="s">
        <v>318</v>
      </c>
      <c r="BM247" s="239" t="s">
        <v>1544</v>
      </c>
    </row>
    <row r="248" s="2" customFormat="1" ht="6.96" customHeight="1">
      <c r="A248" s="39"/>
      <c r="B248" s="67"/>
      <c r="C248" s="68"/>
      <c r="D248" s="68"/>
      <c r="E248" s="68"/>
      <c r="F248" s="68"/>
      <c r="G248" s="68"/>
      <c r="H248" s="68"/>
      <c r="I248" s="68"/>
      <c r="J248" s="68"/>
      <c r="K248" s="68"/>
      <c r="L248" s="45"/>
      <c r="M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</sheetData>
  <sheetProtection sheet="1" autoFilter="0" formatColumns="0" formatRows="0" objects="1" scenarios="1" spinCount="100000" saltValue="/6ztq5MtnFAsvtmk6jl65xD3Iw8JTsEKBueDzORjflszpCDJF7AJUHQRGHNlwSGzsXfKq56Jpe4QYhQQteLfzQ==" hashValue="fq9Otu0mor0fHpinY79ZqcijLox49unrn9zmKpj5JkLyu0f9n+vedG2dpWB+h5OWDxms/cad7bNzdJ+j1DYZFg==" algorithmName="SHA-512" password="CC35"/>
  <autoFilter ref="C125:K2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1" customFormat="1" ht="12" customHeight="1">
      <c r="B8" s="21"/>
      <c r="D8" s="152" t="s">
        <v>131</v>
      </c>
      <c r="L8" s="21"/>
    </row>
    <row r="9" s="2" customFormat="1" ht="16.5" customHeight="1">
      <c r="A9" s="39"/>
      <c r="B9" s="45"/>
      <c r="C9" s="39"/>
      <c r="D9" s="39"/>
      <c r="E9" s="153" t="s">
        <v>135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139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3060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30. 11. 2024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>Energy Benefit Centre a.s.</v>
      </c>
      <c r="F23" s="39"/>
      <c r="G23" s="39"/>
      <c r="H23" s="39"/>
      <c r="I23" s="152" t="s">
        <v>27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35.25" customHeight="1">
      <c r="A29" s="156"/>
      <c r="B29" s="157"/>
      <c r="C29" s="156"/>
      <c r="D29" s="156"/>
      <c r="E29" s="158" t="s">
        <v>3061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ROUND((SUM(BE123:BE258)),  2)</f>
        <v>0</v>
      </c>
      <c r="G35" s="39"/>
      <c r="H35" s="39"/>
      <c r="I35" s="166">
        <v>0.20999999999999999</v>
      </c>
      <c r="J35" s="165">
        <f>ROUND(((SUM(BE123:BE258))*I35),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ROUND((SUM(BF123:BF258)),  2)</f>
        <v>0</v>
      </c>
      <c r="G36" s="39"/>
      <c r="H36" s="39"/>
      <c r="I36" s="166">
        <v>0.12</v>
      </c>
      <c r="J36" s="165">
        <f>ROUND(((SUM(BF123:BF258))*I36),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ROUND((SUM(BG123:BG258)),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ROUND((SUM(BH123:BH258)),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ROUND((SUM(BI123:BI258)),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135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01.4 - Elektroinstalace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Nové Město nad Metují</v>
      </c>
      <c r="G91" s="41"/>
      <c r="H91" s="41"/>
      <c r="I91" s="33" t="s">
        <v>22</v>
      </c>
      <c r="J91" s="80" t="str">
        <f>IF(J14="","",J14)</f>
        <v>30. 11. 2024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Královéhradecký kraj</v>
      </c>
      <c r="G93" s="41"/>
      <c r="H93" s="41"/>
      <c r="I93" s="33" t="s">
        <v>30</v>
      </c>
      <c r="J93" s="37" t="str">
        <f>E23</f>
        <v>Energy Benefit Centre a.s.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182</v>
      </c>
      <c r="D96" s="187"/>
      <c r="E96" s="187"/>
      <c r="F96" s="187"/>
      <c r="G96" s="187"/>
      <c r="H96" s="187"/>
      <c r="I96" s="187"/>
      <c r="J96" s="188" t="s">
        <v>183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184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185</v>
      </c>
    </row>
    <row r="99" s="9" customFormat="1" ht="24.96" customHeight="1">
      <c r="A99" s="9"/>
      <c r="B99" s="190"/>
      <c r="C99" s="191"/>
      <c r="D99" s="192" t="s">
        <v>3062</v>
      </c>
      <c r="E99" s="193"/>
      <c r="F99" s="193"/>
      <c r="G99" s="193"/>
      <c r="H99" s="193"/>
      <c r="I99" s="193"/>
      <c r="J99" s="194">
        <f>J124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3063</v>
      </c>
      <c r="E100" s="193"/>
      <c r="F100" s="193"/>
      <c r="G100" s="193"/>
      <c r="H100" s="193"/>
      <c r="I100" s="193"/>
      <c r="J100" s="194">
        <f>J129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3064</v>
      </c>
      <c r="E101" s="193"/>
      <c r="F101" s="193"/>
      <c r="G101" s="193"/>
      <c r="H101" s="193"/>
      <c r="I101" s="193"/>
      <c r="J101" s="194">
        <f>J255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215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5" t="str">
        <f>E7</f>
        <v>Stavební úpravy objektu č.p. 426 v Novém Městě nad Metují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5" t="s">
        <v>135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01.4 - Elektroinstalace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Nové Město nad Metují</v>
      </c>
      <c r="G117" s="41"/>
      <c r="H117" s="41"/>
      <c r="I117" s="33" t="s">
        <v>22</v>
      </c>
      <c r="J117" s="80" t="str">
        <f>IF(J14="","",J14)</f>
        <v>30. 11. 2024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5.65" customHeight="1">
      <c r="A119" s="39"/>
      <c r="B119" s="40"/>
      <c r="C119" s="33" t="s">
        <v>24</v>
      </c>
      <c r="D119" s="41"/>
      <c r="E119" s="41"/>
      <c r="F119" s="28" t="str">
        <f>E17</f>
        <v>Královéhradecký kraj</v>
      </c>
      <c r="G119" s="41"/>
      <c r="H119" s="41"/>
      <c r="I119" s="33" t="s">
        <v>30</v>
      </c>
      <c r="J119" s="37" t="str">
        <f>E23</f>
        <v>Energy Benefit Centre a.s.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IF(E20="","",E20)</f>
        <v>Vyplň údaj</v>
      </c>
      <c r="G120" s="41"/>
      <c r="H120" s="41"/>
      <c r="I120" s="33" t="s">
        <v>33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1"/>
      <c r="B122" s="202"/>
      <c r="C122" s="203" t="s">
        <v>216</v>
      </c>
      <c r="D122" s="204" t="s">
        <v>61</v>
      </c>
      <c r="E122" s="204" t="s">
        <v>57</v>
      </c>
      <c r="F122" s="204" t="s">
        <v>58</v>
      </c>
      <c r="G122" s="204" t="s">
        <v>217</v>
      </c>
      <c r="H122" s="204" t="s">
        <v>218</v>
      </c>
      <c r="I122" s="204" t="s">
        <v>219</v>
      </c>
      <c r="J122" s="204" t="s">
        <v>183</v>
      </c>
      <c r="K122" s="205" t="s">
        <v>220</v>
      </c>
      <c r="L122" s="206"/>
      <c r="M122" s="101" t="s">
        <v>1</v>
      </c>
      <c r="N122" s="102" t="s">
        <v>40</v>
      </c>
      <c r="O122" s="102" t="s">
        <v>221</v>
      </c>
      <c r="P122" s="102" t="s">
        <v>222</v>
      </c>
      <c r="Q122" s="102" t="s">
        <v>223</v>
      </c>
      <c r="R122" s="102" t="s">
        <v>224</v>
      </c>
      <c r="S122" s="102" t="s">
        <v>225</v>
      </c>
      <c r="T122" s="103" t="s">
        <v>226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9"/>
      <c r="B123" s="40"/>
      <c r="C123" s="108" t="s">
        <v>227</v>
      </c>
      <c r="D123" s="41"/>
      <c r="E123" s="41"/>
      <c r="F123" s="41"/>
      <c r="G123" s="41"/>
      <c r="H123" s="41"/>
      <c r="I123" s="41"/>
      <c r="J123" s="207">
        <f>BK123</f>
        <v>0</v>
      </c>
      <c r="K123" s="41"/>
      <c r="L123" s="45"/>
      <c r="M123" s="104"/>
      <c r="N123" s="208"/>
      <c r="O123" s="105"/>
      <c r="P123" s="209">
        <f>P124+P129+P255</f>
        <v>0</v>
      </c>
      <c r="Q123" s="105"/>
      <c r="R123" s="209">
        <f>R124+R129+R255</f>
        <v>0</v>
      </c>
      <c r="S123" s="105"/>
      <c r="T123" s="210">
        <f>T124+T129+T255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185</v>
      </c>
      <c r="BK123" s="211">
        <f>BK124+BK129+BK255</f>
        <v>0</v>
      </c>
    </row>
    <row r="124" s="12" customFormat="1" ht="25.92" customHeight="1">
      <c r="A124" s="12"/>
      <c r="B124" s="212"/>
      <c r="C124" s="213"/>
      <c r="D124" s="214" t="s">
        <v>75</v>
      </c>
      <c r="E124" s="215" t="s">
        <v>861</v>
      </c>
      <c r="F124" s="215" t="s">
        <v>3065</v>
      </c>
      <c r="G124" s="213"/>
      <c r="H124" s="213"/>
      <c r="I124" s="216"/>
      <c r="J124" s="217">
        <f>BK124</f>
        <v>0</v>
      </c>
      <c r="K124" s="213"/>
      <c r="L124" s="218"/>
      <c r="M124" s="219"/>
      <c r="N124" s="220"/>
      <c r="O124" s="220"/>
      <c r="P124" s="221">
        <f>SUM(P125:P128)</f>
        <v>0</v>
      </c>
      <c r="Q124" s="220"/>
      <c r="R124" s="221">
        <f>SUM(R125:R128)</f>
        <v>0</v>
      </c>
      <c r="S124" s="220"/>
      <c r="T124" s="222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3" t="s">
        <v>83</v>
      </c>
      <c r="AT124" s="224" t="s">
        <v>75</v>
      </c>
      <c r="AU124" s="224" t="s">
        <v>76</v>
      </c>
      <c r="AY124" s="223" t="s">
        <v>230</v>
      </c>
      <c r="BK124" s="225">
        <f>SUM(BK125:BK128)</f>
        <v>0</v>
      </c>
    </row>
    <row r="125" s="2" customFormat="1" ht="16.5" customHeight="1">
      <c r="A125" s="39"/>
      <c r="B125" s="40"/>
      <c r="C125" s="228" t="s">
        <v>83</v>
      </c>
      <c r="D125" s="228" t="s">
        <v>232</v>
      </c>
      <c r="E125" s="229" t="s">
        <v>3066</v>
      </c>
      <c r="F125" s="230" t="s">
        <v>3067</v>
      </c>
      <c r="G125" s="231" t="s">
        <v>340</v>
      </c>
      <c r="H125" s="232">
        <v>960</v>
      </c>
      <c r="I125" s="233"/>
      <c r="J125" s="234">
        <f>ROUND(I125*H125,2)</f>
        <v>0</v>
      </c>
      <c r="K125" s="230" t="s">
        <v>1</v>
      </c>
      <c r="L125" s="45"/>
      <c r="M125" s="235" t="s">
        <v>1</v>
      </c>
      <c r="N125" s="236" t="s">
        <v>41</v>
      </c>
      <c r="O125" s="92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9" t="s">
        <v>318</v>
      </c>
      <c r="AT125" s="239" t="s">
        <v>232</v>
      </c>
      <c r="AU125" s="239" t="s">
        <v>83</v>
      </c>
      <c r="AY125" s="18" t="s">
        <v>230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8" t="s">
        <v>83</v>
      </c>
      <c r="BK125" s="240">
        <f>ROUND(I125*H125,2)</f>
        <v>0</v>
      </c>
      <c r="BL125" s="18" t="s">
        <v>318</v>
      </c>
      <c r="BM125" s="239" t="s">
        <v>85</v>
      </c>
    </row>
    <row r="126" s="2" customFormat="1" ht="16.5" customHeight="1">
      <c r="A126" s="39"/>
      <c r="B126" s="40"/>
      <c r="C126" s="228" t="s">
        <v>85</v>
      </c>
      <c r="D126" s="228" t="s">
        <v>232</v>
      </c>
      <c r="E126" s="229" t="s">
        <v>3068</v>
      </c>
      <c r="F126" s="230" t="s">
        <v>3069</v>
      </c>
      <c r="G126" s="231" t="s">
        <v>340</v>
      </c>
      <c r="H126" s="232">
        <v>120</v>
      </c>
      <c r="I126" s="233"/>
      <c r="J126" s="234">
        <f>ROUND(I126*H126,2)</f>
        <v>0</v>
      </c>
      <c r="K126" s="230" t="s">
        <v>1</v>
      </c>
      <c r="L126" s="45"/>
      <c r="M126" s="235" t="s">
        <v>1</v>
      </c>
      <c r="N126" s="236" t="s">
        <v>41</v>
      </c>
      <c r="O126" s="92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9" t="s">
        <v>318</v>
      </c>
      <c r="AT126" s="239" t="s">
        <v>232</v>
      </c>
      <c r="AU126" s="239" t="s">
        <v>83</v>
      </c>
      <c r="AY126" s="18" t="s">
        <v>230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8" t="s">
        <v>83</v>
      </c>
      <c r="BK126" s="240">
        <f>ROUND(I126*H126,2)</f>
        <v>0</v>
      </c>
      <c r="BL126" s="18" t="s">
        <v>318</v>
      </c>
      <c r="BM126" s="239" t="s">
        <v>237</v>
      </c>
    </row>
    <row r="127" s="2" customFormat="1" ht="16.5" customHeight="1">
      <c r="A127" s="39"/>
      <c r="B127" s="40"/>
      <c r="C127" s="228" t="s">
        <v>249</v>
      </c>
      <c r="D127" s="228" t="s">
        <v>232</v>
      </c>
      <c r="E127" s="229" t="s">
        <v>3070</v>
      </c>
      <c r="F127" s="230" t="s">
        <v>3071</v>
      </c>
      <c r="G127" s="231" t="s">
        <v>340</v>
      </c>
      <c r="H127" s="232">
        <v>86</v>
      </c>
      <c r="I127" s="233"/>
      <c r="J127" s="234">
        <f>ROUND(I127*H127,2)</f>
        <v>0</v>
      </c>
      <c r="K127" s="230" t="s">
        <v>1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318</v>
      </c>
      <c r="AT127" s="239" t="s">
        <v>232</v>
      </c>
      <c r="AU127" s="239" t="s">
        <v>83</v>
      </c>
      <c r="AY127" s="18" t="s">
        <v>230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318</v>
      </c>
      <c r="BM127" s="239" t="s">
        <v>262</v>
      </c>
    </row>
    <row r="128" s="2" customFormat="1" ht="16.5" customHeight="1">
      <c r="A128" s="39"/>
      <c r="B128" s="40"/>
      <c r="C128" s="228" t="s">
        <v>237</v>
      </c>
      <c r="D128" s="228" t="s">
        <v>232</v>
      </c>
      <c r="E128" s="229" t="s">
        <v>3072</v>
      </c>
      <c r="F128" s="230" t="s">
        <v>3073</v>
      </c>
      <c r="G128" s="231" t="s">
        <v>340</v>
      </c>
      <c r="H128" s="232">
        <v>213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318</v>
      </c>
      <c r="AT128" s="239" t="s">
        <v>232</v>
      </c>
      <c r="AU128" s="239" t="s">
        <v>83</v>
      </c>
      <c r="AY128" s="18" t="s">
        <v>230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318</v>
      </c>
      <c r="BM128" s="239" t="s">
        <v>272</v>
      </c>
    </row>
    <row r="129" s="12" customFormat="1" ht="25.92" customHeight="1">
      <c r="A129" s="12"/>
      <c r="B129" s="212"/>
      <c r="C129" s="213"/>
      <c r="D129" s="214" t="s">
        <v>75</v>
      </c>
      <c r="E129" s="215" t="s">
        <v>3074</v>
      </c>
      <c r="F129" s="215" t="s">
        <v>3075</v>
      </c>
      <c r="G129" s="213"/>
      <c r="H129" s="213"/>
      <c r="I129" s="216"/>
      <c r="J129" s="217">
        <f>BK129</f>
        <v>0</v>
      </c>
      <c r="K129" s="213"/>
      <c r="L129" s="218"/>
      <c r="M129" s="219"/>
      <c r="N129" s="220"/>
      <c r="O129" s="220"/>
      <c r="P129" s="221">
        <f>SUM(P130:P254)</f>
        <v>0</v>
      </c>
      <c r="Q129" s="220"/>
      <c r="R129" s="221">
        <f>SUM(R130:R254)</f>
        <v>0</v>
      </c>
      <c r="S129" s="220"/>
      <c r="T129" s="222">
        <f>SUM(T130:T254)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83</v>
      </c>
      <c r="AT129" s="224" t="s">
        <v>75</v>
      </c>
      <c r="AU129" s="224" t="s">
        <v>76</v>
      </c>
      <c r="AY129" s="223" t="s">
        <v>230</v>
      </c>
      <c r="BK129" s="225">
        <f>SUM(BK130:BK254)</f>
        <v>0</v>
      </c>
    </row>
    <row r="130" s="2" customFormat="1" ht="16.5" customHeight="1">
      <c r="A130" s="39"/>
      <c r="B130" s="40"/>
      <c r="C130" s="228" t="s">
        <v>257</v>
      </c>
      <c r="D130" s="228" t="s">
        <v>232</v>
      </c>
      <c r="E130" s="229" t="s">
        <v>83</v>
      </c>
      <c r="F130" s="230" t="s">
        <v>3076</v>
      </c>
      <c r="G130" s="231" t="s">
        <v>3077</v>
      </c>
      <c r="H130" s="232">
        <v>1</v>
      </c>
      <c r="I130" s="233"/>
      <c r="J130" s="234">
        <f>ROUND(I130*H130,2)</f>
        <v>0</v>
      </c>
      <c r="K130" s="230" t="s">
        <v>1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318</v>
      </c>
      <c r="AT130" s="239" t="s">
        <v>232</v>
      </c>
      <c r="AU130" s="239" t="s">
        <v>83</v>
      </c>
      <c r="AY130" s="18" t="s">
        <v>230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318</v>
      </c>
      <c r="BM130" s="239" t="s">
        <v>286</v>
      </c>
    </row>
    <row r="131" s="2" customFormat="1" ht="16.5" customHeight="1">
      <c r="A131" s="39"/>
      <c r="B131" s="40"/>
      <c r="C131" s="228" t="s">
        <v>262</v>
      </c>
      <c r="D131" s="228" t="s">
        <v>232</v>
      </c>
      <c r="E131" s="229" t="s">
        <v>85</v>
      </c>
      <c r="F131" s="230" t="s">
        <v>3078</v>
      </c>
      <c r="G131" s="231" t="s">
        <v>3077</v>
      </c>
      <c r="H131" s="232">
        <v>1</v>
      </c>
      <c r="I131" s="233"/>
      <c r="J131" s="234">
        <f>ROUND(I131*H131,2)</f>
        <v>0</v>
      </c>
      <c r="K131" s="230" t="s">
        <v>1</v>
      </c>
      <c r="L131" s="45"/>
      <c r="M131" s="235" t="s">
        <v>1</v>
      </c>
      <c r="N131" s="236" t="s">
        <v>41</v>
      </c>
      <c r="O131" s="92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318</v>
      </c>
      <c r="AT131" s="239" t="s">
        <v>232</v>
      </c>
      <c r="AU131" s="239" t="s">
        <v>83</v>
      </c>
      <c r="AY131" s="18" t="s">
        <v>230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318</v>
      </c>
      <c r="BM131" s="239" t="s">
        <v>8</v>
      </c>
    </row>
    <row r="132" s="2" customFormat="1" ht="16.5" customHeight="1">
      <c r="A132" s="39"/>
      <c r="B132" s="40"/>
      <c r="C132" s="228" t="s">
        <v>268</v>
      </c>
      <c r="D132" s="228" t="s">
        <v>232</v>
      </c>
      <c r="E132" s="229" t="s">
        <v>249</v>
      </c>
      <c r="F132" s="230" t="s">
        <v>3079</v>
      </c>
      <c r="G132" s="231" t="s">
        <v>3077</v>
      </c>
      <c r="H132" s="232">
        <v>1</v>
      </c>
      <c r="I132" s="233"/>
      <c r="J132" s="234">
        <f>ROUND(I132*H132,2)</f>
        <v>0</v>
      </c>
      <c r="K132" s="230" t="s">
        <v>1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318</v>
      </c>
      <c r="AT132" s="239" t="s">
        <v>232</v>
      </c>
      <c r="AU132" s="239" t="s">
        <v>83</v>
      </c>
      <c r="AY132" s="18" t="s">
        <v>230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318</v>
      </c>
      <c r="BM132" s="239" t="s">
        <v>308</v>
      </c>
    </row>
    <row r="133" s="2" customFormat="1" ht="16.5" customHeight="1">
      <c r="A133" s="39"/>
      <c r="B133" s="40"/>
      <c r="C133" s="228" t="s">
        <v>272</v>
      </c>
      <c r="D133" s="228" t="s">
        <v>232</v>
      </c>
      <c r="E133" s="229" t="s">
        <v>302</v>
      </c>
      <c r="F133" s="230" t="s">
        <v>3080</v>
      </c>
      <c r="G133" s="231" t="s">
        <v>3077</v>
      </c>
      <c r="H133" s="232">
        <v>1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318</v>
      </c>
      <c r="AT133" s="239" t="s">
        <v>232</v>
      </c>
      <c r="AU133" s="239" t="s">
        <v>83</v>
      </c>
      <c r="AY133" s="18" t="s">
        <v>230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318</v>
      </c>
      <c r="BM133" s="239" t="s">
        <v>318</v>
      </c>
    </row>
    <row r="134" s="2" customFormat="1" ht="16.5" customHeight="1">
      <c r="A134" s="39"/>
      <c r="B134" s="40"/>
      <c r="C134" s="228" t="s">
        <v>280</v>
      </c>
      <c r="D134" s="228" t="s">
        <v>232</v>
      </c>
      <c r="E134" s="229" t="s">
        <v>237</v>
      </c>
      <c r="F134" s="230" t="s">
        <v>3081</v>
      </c>
      <c r="G134" s="231" t="s">
        <v>3077</v>
      </c>
      <c r="H134" s="232">
        <v>1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318</v>
      </c>
      <c r="AT134" s="239" t="s">
        <v>232</v>
      </c>
      <c r="AU134" s="239" t="s">
        <v>83</v>
      </c>
      <c r="AY134" s="18" t="s">
        <v>230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318</v>
      </c>
      <c r="BM134" s="239" t="s">
        <v>328</v>
      </c>
    </row>
    <row r="135" s="2" customFormat="1" ht="16.5" customHeight="1">
      <c r="A135" s="39"/>
      <c r="B135" s="40"/>
      <c r="C135" s="228" t="s">
        <v>286</v>
      </c>
      <c r="D135" s="228" t="s">
        <v>232</v>
      </c>
      <c r="E135" s="229" t="s">
        <v>257</v>
      </c>
      <c r="F135" s="230" t="s">
        <v>3082</v>
      </c>
      <c r="G135" s="231" t="s">
        <v>3077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318</v>
      </c>
      <c r="AT135" s="239" t="s">
        <v>232</v>
      </c>
      <c r="AU135" s="239" t="s">
        <v>83</v>
      </c>
      <c r="AY135" s="18" t="s">
        <v>230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318</v>
      </c>
      <c r="BM135" s="239" t="s">
        <v>337</v>
      </c>
    </row>
    <row r="136" s="2" customFormat="1" ht="16.5" customHeight="1">
      <c r="A136" s="39"/>
      <c r="B136" s="40"/>
      <c r="C136" s="228" t="s">
        <v>293</v>
      </c>
      <c r="D136" s="228" t="s">
        <v>232</v>
      </c>
      <c r="E136" s="229" t="s">
        <v>262</v>
      </c>
      <c r="F136" s="230" t="s">
        <v>3083</v>
      </c>
      <c r="G136" s="231" t="s">
        <v>3077</v>
      </c>
      <c r="H136" s="232">
        <v>1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318</v>
      </c>
      <c r="AT136" s="239" t="s">
        <v>232</v>
      </c>
      <c r="AU136" s="239" t="s">
        <v>83</v>
      </c>
      <c r="AY136" s="18" t="s">
        <v>230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318</v>
      </c>
      <c r="BM136" s="239" t="s">
        <v>350</v>
      </c>
    </row>
    <row r="137" s="2" customFormat="1" ht="16.5" customHeight="1">
      <c r="A137" s="39"/>
      <c r="B137" s="40"/>
      <c r="C137" s="228" t="s">
        <v>8</v>
      </c>
      <c r="D137" s="228" t="s">
        <v>232</v>
      </c>
      <c r="E137" s="229" t="s">
        <v>268</v>
      </c>
      <c r="F137" s="230" t="s">
        <v>3084</v>
      </c>
      <c r="G137" s="231" t="s">
        <v>3077</v>
      </c>
      <c r="H137" s="232">
        <v>1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318</v>
      </c>
      <c r="AT137" s="239" t="s">
        <v>232</v>
      </c>
      <c r="AU137" s="239" t="s">
        <v>83</v>
      </c>
      <c r="AY137" s="18" t="s">
        <v>230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318</v>
      </c>
      <c r="BM137" s="239" t="s">
        <v>362</v>
      </c>
    </row>
    <row r="138" s="2" customFormat="1" ht="16.5" customHeight="1">
      <c r="A138" s="39"/>
      <c r="B138" s="40"/>
      <c r="C138" s="228" t="s">
        <v>302</v>
      </c>
      <c r="D138" s="228" t="s">
        <v>232</v>
      </c>
      <c r="E138" s="229" t="s">
        <v>272</v>
      </c>
      <c r="F138" s="230" t="s">
        <v>3085</v>
      </c>
      <c r="G138" s="231" t="s">
        <v>3077</v>
      </c>
      <c r="H138" s="232">
        <v>1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318</v>
      </c>
      <c r="AT138" s="239" t="s">
        <v>232</v>
      </c>
      <c r="AU138" s="239" t="s">
        <v>83</v>
      </c>
      <c r="AY138" s="18" t="s">
        <v>230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318</v>
      </c>
      <c r="BM138" s="239" t="s">
        <v>377</v>
      </c>
    </row>
    <row r="139" s="2" customFormat="1" ht="16.5" customHeight="1">
      <c r="A139" s="39"/>
      <c r="B139" s="40"/>
      <c r="C139" s="228" t="s">
        <v>308</v>
      </c>
      <c r="D139" s="228" t="s">
        <v>232</v>
      </c>
      <c r="E139" s="229" t="s">
        <v>280</v>
      </c>
      <c r="F139" s="230" t="s">
        <v>3086</v>
      </c>
      <c r="G139" s="231" t="s">
        <v>3077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318</v>
      </c>
      <c r="AT139" s="239" t="s">
        <v>232</v>
      </c>
      <c r="AU139" s="239" t="s">
        <v>83</v>
      </c>
      <c r="AY139" s="18" t="s">
        <v>230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318</v>
      </c>
      <c r="BM139" s="239" t="s">
        <v>388</v>
      </c>
    </row>
    <row r="140" s="2" customFormat="1" ht="16.5" customHeight="1">
      <c r="A140" s="39"/>
      <c r="B140" s="40"/>
      <c r="C140" s="228" t="s">
        <v>312</v>
      </c>
      <c r="D140" s="228" t="s">
        <v>232</v>
      </c>
      <c r="E140" s="229" t="s">
        <v>286</v>
      </c>
      <c r="F140" s="230" t="s">
        <v>3087</v>
      </c>
      <c r="G140" s="231" t="s">
        <v>3077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318</v>
      </c>
      <c r="AT140" s="239" t="s">
        <v>232</v>
      </c>
      <c r="AU140" s="239" t="s">
        <v>83</v>
      </c>
      <c r="AY140" s="18" t="s">
        <v>230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318</v>
      </c>
      <c r="BM140" s="239" t="s">
        <v>401</v>
      </c>
    </row>
    <row r="141" s="2" customFormat="1" ht="21.75" customHeight="1">
      <c r="A141" s="39"/>
      <c r="B141" s="40"/>
      <c r="C141" s="228" t="s">
        <v>318</v>
      </c>
      <c r="D141" s="228" t="s">
        <v>232</v>
      </c>
      <c r="E141" s="229" t="s">
        <v>293</v>
      </c>
      <c r="F141" s="230" t="s">
        <v>3088</v>
      </c>
      <c r="G141" s="231" t="s">
        <v>3077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318</v>
      </c>
      <c r="AT141" s="239" t="s">
        <v>232</v>
      </c>
      <c r="AU141" s="239" t="s">
        <v>83</v>
      </c>
      <c r="AY141" s="18" t="s">
        <v>230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318</v>
      </c>
      <c r="BM141" s="239" t="s">
        <v>414</v>
      </c>
    </row>
    <row r="142" s="2" customFormat="1" ht="16.5" customHeight="1">
      <c r="A142" s="39"/>
      <c r="B142" s="40"/>
      <c r="C142" s="228" t="s">
        <v>323</v>
      </c>
      <c r="D142" s="228" t="s">
        <v>232</v>
      </c>
      <c r="E142" s="229" t="s">
        <v>8</v>
      </c>
      <c r="F142" s="230" t="s">
        <v>3089</v>
      </c>
      <c r="G142" s="231" t="s">
        <v>3077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318</v>
      </c>
      <c r="AT142" s="239" t="s">
        <v>232</v>
      </c>
      <c r="AU142" s="239" t="s">
        <v>83</v>
      </c>
      <c r="AY142" s="18" t="s">
        <v>230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318</v>
      </c>
      <c r="BM142" s="239" t="s">
        <v>423</v>
      </c>
    </row>
    <row r="143" s="2" customFormat="1" ht="16.5" customHeight="1">
      <c r="A143" s="39"/>
      <c r="B143" s="40"/>
      <c r="C143" s="228" t="s">
        <v>328</v>
      </c>
      <c r="D143" s="228" t="s">
        <v>232</v>
      </c>
      <c r="E143" s="229" t="s">
        <v>308</v>
      </c>
      <c r="F143" s="230" t="s">
        <v>3090</v>
      </c>
      <c r="G143" s="231" t="s">
        <v>3077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318</v>
      </c>
      <c r="AT143" s="239" t="s">
        <v>232</v>
      </c>
      <c r="AU143" s="239" t="s">
        <v>83</v>
      </c>
      <c r="AY143" s="18" t="s">
        <v>230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318</v>
      </c>
      <c r="BM143" s="239" t="s">
        <v>442</v>
      </c>
    </row>
    <row r="144" s="2" customFormat="1" ht="16.5" customHeight="1">
      <c r="A144" s="39"/>
      <c r="B144" s="40"/>
      <c r="C144" s="228" t="s">
        <v>333</v>
      </c>
      <c r="D144" s="228" t="s">
        <v>232</v>
      </c>
      <c r="E144" s="229" t="s">
        <v>312</v>
      </c>
      <c r="F144" s="230" t="s">
        <v>3091</v>
      </c>
      <c r="G144" s="231" t="s">
        <v>3077</v>
      </c>
      <c r="H144" s="232">
        <v>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318</v>
      </c>
      <c r="AT144" s="239" t="s">
        <v>232</v>
      </c>
      <c r="AU144" s="239" t="s">
        <v>83</v>
      </c>
      <c r="AY144" s="18" t="s">
        <v>230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318</v>
      </c>
      <c r="BM144" s="239" t="s">
        <v>452</v>
      </c>
    </row>
    <row r="145" s="2" customFormat="1" ht="16.5" customHeight="1">
      <c r="A145" s="39"/>
      <c r="B145" s="40"/>
      <c r="C145" s="228" t="s">
        <v>337</v>
      </c>
      <c r="D145" s="228" t="s">
        <v>232</v>
      </c>
      <c r="E145" s="229" t="s">
        <v>318</v>
      </c>
      <c r="F145" s="230" t="s">
        <v>3092</v>
      </c>
      <c r="G145" s="231" t="s">
        <v>3077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318</v>
      </c>
      <c r="AT145" s="239" t="s">
        <v>232</v>
      </c>
      <c r="AU145" s="239" t="s">
        <v>83</v>
      </c>
      <c r="AY145" s="18" t="s">
        <v>230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318</v>
      </c>
      <c r="BM145" s="239" t="s">
        <v>462</v>
      </c>
    </row>
    <row r="146" s="2" customFormat="1" ht="16.5" customHeight="1">
      <c r="A146" s="39"/>
      <c r="B146" s="40"/>
      <c r="C146" s="228" t="s">
        <v>7</v>
      </c>
      <c r="D146" s="228" t="s">
        <v>232</v>
      </c>
      <c r="E146" s="229" t="s">
        <v>323</v>
      </c>
      <c r="F146" s="230" t="s">
        <v>3093</v>
      </c>
      <c r="G146" s="231" t="s">
        <v>3077</v>
      </c>
      <c r="H146" s="232">
        <v>1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318</v>
      </c>
      <c r="AT146" s="239" t="s">
        <v>232</v>
      </c>
      <c r="AU146" s="239" t="s">
        <v>83</v>
      </c>
      <c r="AY146" s="18" t="s">
        <v>230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318</v>
      </c>
      <c r="BM146" s="239" t="s">
        <v>498</v>
      </c>
    </row>
    <row r="147" s="2" customFormat="1" ht="16.5" customHeight="1">
      <c r="A147" s="39"/>
      <c r="B147" s="40"/>
      <c r="C147" s="228" t="s">
        <v>350</v>
      </c>
      <c r="D147" s="228" t="s">
        <v>232</v>
      </c>
      <c r="E147" s="229" t="s">
        <v>328</v>
      </c>
      <c r="F147" s="230" t="s">
        <v>3094</v>
      </c>
      <c r="G147" s="231" t="s">
        <v>3077</v>
      </c>
      <c r="H147" s="232">
        <v>10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318</v>
      </c>
      <c r="AT147" s="239" t="s">
        <v>232</v>
      </c>
      <c r="AU147" s="239" t="s">
        <v>83</v>
      </c>
      <c r="AY147" s="18" t="s">
        <v>230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318</v>
      </c>
      <c r="BM147" s="239" t="s">
        <v>514</v>
      </c>
    </row>
    <row r="148" s="2" customFormat="1" ht="24.15" customHeight="1">
      <c r="A148" s="39"/>
      <c r="B148" s="40"/>
      <c r="C148" s="228" t="s">
        <v>357</v>
      </c>
      <c r="D148" s="228" t="s">
        <v>232</v>
      </c>
      <c r="E148" s="229" t="s">
        <v>3095</v>
      </c>
      <c r="F148" s="230" t="s">
        <v>3096</v>
      </c>
      <c r="G148" s="231" t="s">
        <v>340</v>
      </c>
      <c r="H148" s="232">
        <v>130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318</v>
      </c>
      <c r="AT148" s="239" t="s">
        <v>232</v>
      </c>
      <c r="AU148" s="239" t="s">
        <v>83</v>
      </c>
      <c r="AY148" s="18" t="s">
        <v>230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318</v>
      </c>
      <c r="BM148" s="239" t="s">
        <v>531</v>
      </c>
    </row>
    <row r="149" s="2" customFormat="1" ht="21.75" customHeight="1">
      <c r="A149" s="39"/>
      <c r="B149" s="40"/>
      <c r="C149" s="228" t="s">
        <v>362</v>
      </c>
      <c r="D149" s="228" t="s">
        <v>232</v>
      </c>
      <c r="E149" s="229" t="s">
        <v>3097</v>
      </c>
      <c r="F149" s="230" t="s">
        <v>3098</v>
      </c>
      <c r="G149" s="231" t="s">
        <v>265</v>
      </c>
      <c r="H149" s="232">
        <v>1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318</v>
      </c>
      <c r="AT149" s="239" t="s">
        <v>232</v>
      </c>
      <c r="AU149" s="239" t="s">
        <v>83</v>
      </c>
      <c r="AY149" s="18" t="s">
        <v>230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318</v>
      </c>
      <c r="BM149" s="239" t="s">
        <v>545</v>
      </c>
    </row>
    <row r="150" s="2" customFormat="1" ht="16.5" customHeight="1">
      <c r="A150" s="39"/>
      <c r="B150" s="40"/>
      <c r="C150" s="228" t="s">
        <v>367</v>
      </c>
      <c r="D150" s="228" t="s">
        <v>232</v>
      </c>
      <c r="E150" s="229" t="s">
        <v>333</v>
      </c>
      <c r="F150" s="230" t="s">
        <v>3099</v>
      </c>
      <c r="G150" s="231" t="s">
        <v>3077</v>
      </c>
      <c r="H150" s="232">
        <v>17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318</v>
      </c>
      <c r="AT150" s="239" t="s">
        <v>232</v>
      </c>
      <c r="AU150" s="239" t="s">
        <v>83</v>
      </c>
      <c r="AY150" s="18" t="s">
        <v>230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318</v>
      </c>
      <c r="BM150" s="239" t="s">
        <v>557</v>
      </c>
    </row>
    <row r="151" s="2" customFormat="1" ht="16.5" customHeight="1">
      <c r="A151" s="39"/>
      <c r="B151" s="40"/>
      <c r="C151" s="228" t="s">
        <v>377</v>
      </c>
      <c r="D151" s="228" t="s">
        <v>232</v>
      </c>
      <c r="E151" s="229" t="s">
        <v>337</v>
      </c>
      <c r="F151" s="230" t="s">
        <v>3100</v>
      </c>
      <c r="G151" s="231" t="s">
        <v>3077</v>
      </c>
      <c r="H151" s="232">
        <v>6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318</v>
      </c>
      <c r="AT151" s="239" t="s">
        <v>232</v>
      </c>
      <c r="AU151" s="239" t="s">
        <v>83</v>
      </c>
      <c r="AY151" s="18" t="s">
        <v>230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318</v>
      </c>
      <c r="BM151" s="239" t="s">
        <v>566</v>
      </c>
    </row>
    <row r="152" s="2" customFormat="1" ht="16.5" customHeight="1">
      <c r="A152" s="39"/>
      <c r="B152" s="40"/>
      <c r="C152" s="228" t="s">
        <v>382</v>
      </c>
      <c r="D152" s="228" t="s">
        <v>232</v>
      </c>
      <c r="E152" s="229" t="s">
        <v>7</v>
      </c>
      <c r="F152" s="230" t="s">
        <v>3101</v>
      </c>
      <c r="G152" s="231" t="s">
        <v>3077</v>
      </c>
      <c r="H152" s="232">
        <v>31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318</v>
      </c>
      <c r="AT152" s="239" t="s">
        <v>232</v>
      </c>
      <c r="AU152" s="239" t="s">
        <v>83</v>
      </c>
      <c r="AY152" s="18" t="s">
        <v>230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318</v>
      </c>
      <c r="BM152" s="239" t="s">
        <v>577</v>
      </c>
    </row>
    <row r="153" s="2" customFormat="1" ht="16.5" customHeight="1">
      <c r="A153" s="39"/>
      <c r="B153" s="40"/>
      <c r="C153" s="228" t="s">
        <v>388</v>
      </c>
      <c r="D153" s="228" t="s">
        <v>232</v>
      </c>
      <c r="E153" s="229" t="s">
        <v>350</v>
      </c>
      <c r="F153" s="230" t="s">
        <v>3102</v>
      </c>
      <c r="G153" s="231" t="s">
        <v>3077</v>
      </c>
      <c r="H153" s="232">
        <v>47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318</v>
      </c>
      <c r="AT153" s="239" t="s">
        <v>232</v>
      </c>
      <c r="AU153" s="239" t="s">
        <v>83</v>
      </c>
      <c r="AY153" s="18" t="s">
        <v>230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318</v>
      </c>
      <c r="BM153" s="239" t="s">
        <v>589</v>
      </c>
    </row>
    <row r="154" s="2" customFormat="1" ht="16.5" customHeight="1">
      <c r="A154" s="39"/>
      <c r="B154" s="40"/>
      <c r="C154" s="228" t="s">
        <v>392</v>
      </c>
      <c r="D154" s="228" t="s">
        <v>232</v>
      </c>
      <c r="E154" s="229" t="s">
        <v>357</v>
      </c>
      <c r="F154" s="230" t="s">
        <v>3103</v>
      </c>
      <c r="G154" s="231" t="s">
        <v>3077</v>
      </c>
      <c r="H154" s="232">
        <v>105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318</v>
      </c>
      <c r="AT154" s="239" t="s">
        <v>232</v>
      </c>
      <c r="AU154" s="239" t="s">
        <v>83</v>
      </c>
      <c r="AY154" s="18" t="s">
        <v>230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318</v>
      </c>
      <c r="BM154" s="239" t="s">
        <v>606</v>
      </c>
    </row>
    <row r="155" s="2" customFormat="1" ht="16.5" customHeight="1">
      <c r="A155" s="39"/>
      <c r="B155" s="40"/>
      <c r="C155" s="228" t="s">
        <v>401</v>
      </c>
      <c r="D155" s="228" t="s">
        <v>232</v>
      </c>
      <c r="E155" s="229" t="s">
        <v>362</v>
      </c>
      <c r="F155" s="230" t="s">
        <v>3104</v>
      </c>
      <c r="G155" s="231" t="s">
        <v>3077</v>
      </c>
      <c r="H155" s="232">
        <v>4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318</v>
      </c>
      <c r="AT155" s="239" t="s">
        <v>232</v>
      </c>
      <c r="AU155" s="239" t="s">
        <v>83</v>
      </c>
      <c r="AY155" s="18" t="s">
        <v>230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318</v>
      </c>
      <c r="BM155" s="239" t="s">
        <v>616</v>
      </c>
    </row>
    <row r="156" s="2" customFormat="1" ht="16.5" customHeight="1">
      <c r="A156" s="39"/>
      <c r="B156" s="40"/>
      <c r="C156" s="228" t="s">
        <v>409</v>
      </c>
      <c r="D156" s="228" t="s">
        <v>232</v>
      </c>
      <c r="E156" s="229" t="s">
        <v>367</v>
      </c>
      <c r="F156" s="230" t="s">
        <v>3105</v>
      </c>
      <c r="G156" s="231" t="s">
        <v>3077</v>
      </c>
      <c r="H156" s="232">
        <v>4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318</v>
      </c>
      <c r="AT156" s="239" t="s">
        <v>232</v>
      </c>
      <c r="AU156" s="239" t="s">
        <v>83</v>
      </c>
      <c r="AY156" s="18" t="s">
        <v>230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318</v>
      </c>
      <c r="BM156" s="239" t="s">
        <v>625</v>
      </c>
    </row>
    <row r="157" s="2" customFormat="1" ht="16.5" customHeight="1">
      <c r="A157" s="39"/>
      <c r="B157" s="40"/>
      <c r="C157" s="228" t="s">
        <v>414</v>
      </c>
      <c r="D157" s="228" t="s">
        <v>232</v>
      </c>
      <c r="E157" s="229" t="s">
        <v>377</v>
      </c>
      <c r="F157" s="230" t="s">
        <v>3106</v>
      </c>
      <c r="G157" s="231" t="s">
        <v>3077</v>
      </c>
      <c r="H157" s="232">
        <v>14</v>
      </c>
      <c r="I157" s="233"/>
      <c r="J157" s="234">
        <f>ROUND(I157*H157,2)</f>
        <v>0</v>
      </c>
      <c r="K157" s="230" t="s">
        <v>1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318</v>
      </c>
      <c r="AT157" s="239" t="s">
        <v>232</v>
      </c>
      <c r="AU157" s="239" t="s">
        <v>83</v>
      </c>
      <c r="AY157" s="18" t="s">
        <v>230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318</v>
      </c>
      <c r="BM157" s="239" t="s">
        <v>639</v>
      </c>
    </row>
    <row r="158" s="2" customFormat="1" ht="24.15" customHeight="1">
      <c r="A158" s="39"/>
      <c r="B158" s="40"/>
      <c r="C158" s="228" t="s">
        <v>419</v>
      </c>
      <c r="D158" s="228" t="s">
        <v>232</v>
      </c>
      <c r="E158" s="229" t="s">
        <v>382</v>
      </c>
      <c r="F158" s="230" t="s">
        <v>3107</v>
      </c>
      <c r="G158" s="231" t="s">
        <v>3077</v>
      </c>
      <c r="H158" s="232">
        <v>1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318</v>
      </c>
      <c r="AT158" s="239" t="s">
        <v>232</v>
      </c>
      <c r="AU158" s="239" t="s">
        <v>83</v>
      </c>
      <c r="AY158" s="18" t="s">
        <v>230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318</v>
      </c>
      <c r="BM158" s="239" t="s">
        <v>648</v>
      </c>
    </row>
    <row r="159" s="2" customFormat="1" ht="24.15" customHeight="1">
      <c r="A159" s="39"/>
      <c r="B159" s="40"/>
      <c r="C159" s="228" t="s">
        <v>423</v>
      </c>
      <c r="D159" s="228" t="s">
        <v>232</v>
      </c>
      <c r="E159" s="229" t="s">
        <v>388</v>
      </c>
      <c r="F159" s="230" t="s">
        <v>3108</v>
      </c>
      <c r="G159" s="231" t="s">
        <v>3077</v>
      </c>
      <c r="H159" s="232">
        <v>53</v>
      </c>
      <c r="I159" s="233"/>
      <c r="J159" s="234">
        <f>ROUND(I159*H159,2)</f>
        <v>0</v>
      </c>
      <c r="K159" s="230" t="s">
        <v>1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318</v>
      </c>
      <c r="AT159" s="239" t="s">
        <v>232</v>
      </c>
      <c r="AU159" s="239" t="s">
        <v>83</v>
      </c>
      <c r="AY159" s="18" t="s">
        <v>230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318</v>
      </c>
      <c r="BM159" s="239" t="s">
        <v>656</v>
      </c>
    </row>
    <row r="160" s="2" customFormat="1" ht="24.15" customHeight="1">
      <c r="A160" s="39"/>
      <c r="B160" s="40"/>
      <c r="C160" s="228" t="s">
        <v>437</v>
      </c>
      <c r="D160" s="228" t="s">
        <v>232</v>
      </c>
      <c r="E160" s="229" t="s">
        <v>392</v>
      </c>
      <c r="F160" s="230" t="s">
        <v>3109</v>
      </c>
      <c r="G160" s="231" t="s">
        <v>3110</v>
      </c>
      <c r="H160" s="232">
        <v>1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318</v>
      </c>
      <c r="AT160" s="239" t="s">
        <v>232</v>
      </c>
      <c r="AU160" s="239" t="s">
        <v>83</v>
      </c>
      <c r="AY160" s="18" t="s">
        <v>230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318</v>
      </c>
      <c r="BM160" s="239" t="s">
        <v>670</v>
      </c>
    </row>
    <row r="161" s="2" customFormat="1" ht="21.75" customHeight="1">
      <c r="A161" s="39"/>
      <c r="B161" s="40"/>
      <c r="C161" s="228" t="s">
        <v>442</v>
      </c>
      <c r="D161" s="228" t="s">
        <v>232</v>
      </c>
      <c r="E161" s="229" t="s">
        <v>401</v>
      </c>
      <c r="F161" s="230" t="s">
        <v>3111</v>
      </c>
      <c r="G161" s="231" t="s">
        <v>3077</v>
      </c>
      <c r="H161" s="232">
        <v>9</v>
      </c>
      <c r="I161" s="233"/>
      <c r="J161" s="234">
        <f>ROUND(I161*H161,2)</f>
        <v>0</v>
      </c>
      <c r="K161" s="230" t="s">
        <v>1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318</v>
      </c>
      <c r="AT161" s="239" t="s">
        <v>232</v>
      </c>
      <c r="AU161" s="239" t="s">
        <v>83</v>
      </c>
      <c r="AY161" s="18" t="s">
        <v>230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318</v>
      </c>
      <c r="BM161" s="239" t="s">
        <v>693</v>
      </c>
    </row>
    <row r="162" s="2" customFormat="1" ht="16.5" customHeight="1">
      <c r="A162" s="39"/>
      <c r="B162" s="40"/>
      <c r="C162" s="228" t="s">
        <v>447</v>
      </c>
      <c r="D162" s="228" t="s">
        <v>232</v>
      </c>
      <c r="E162" s="229" t="s">
        <v>409</v>
      </c>
      <c r="F162" s="230" t="s">
        <v>3112</v>
      </c>
      <c r="G162" s="231" t="s">
        <v>3077</v>
      </c>
      <c r="H162" s="232">
        <v>3</v>
      </c>
      <c r="I162" s="233"/>
      <c r="J162" s="234">
        <f>ROUND(I162*H162,2)</f>
        <v>0</v>
      </c>
      <c r="K162" s="230" t="s">
        <v>1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318</v>
      </c>
      <c r="AT162" s="239" t="s">
        <v>232</v>
      </c>
      <c r="AU162" s="239" t="s">
        <v>83</v>
      </c>
      <c r="AY162" s="18" t="s">
        <v>230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318</v>
      </c>
      <c r="BM162" s="239" t="s">
        <v>719</v>
      </c>
    </row>
    <row r="163" s="2" customFormat="1" ht="16.5" customHeight="1">
      <c r="A163" s="39"/>
      <c r="B163" s="40"/>
      <c r="C163" s="228" t="s">
        <v>452</v>
      </c>
      <c r="D163" s="228" t="s">
        <v>232</v>
      </c>
      <c r="E163" s="229" t="s">
        <v>414</v>
      </c>
      <c r="F163" s="230" t="s">
        <v>3113</v>
      </c>
      <c r="G163" s="231" t="s">
        <v>3077</v>
      </c>
      <c r="H163" s="232">
        <v>78</v>
      </c>
      <c r="I163" s="233"/>
      <c r="J163" s="234">
        <f>ROUND(I163*H163,2)</f>
        <v>0</v>
      </c>
      <c r="K163" s="230" t="s">
        <v>1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318</v>
      </c>
      <c r="AT163" s="239" t="s">
        <v>232</v>
      </c>
      <c r="AU163" s="239" t="s">
        <v>83</v>
      </c>
      <c r="AY163" s="18" t="s">
        <v>230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318</v>
      </c>
      <c r="BM163" s="239" t="s">
        <v>728</v>
      </c>
    </row>
    <row r="164" s="2" customFormat="1" ht="24.15" customHeight="1">
      <c r="A164" s="39"/>
      <c r="B164" s="40"/>
      <c r="C164" s="228" t="s">
        <v>457</v>
      </c>
      <c r="D164" s="228" t="s">
        <v>232</v>
      </c>
      <c r="E164" s="229" t="s">
        <v>3114</v>
      </c>
      <c r="F164" s="230" t="s">
        <v>3115</v>
      </c>
      <c r="G164" s="231" t="s">
        <v>370</v>
      </c>
      <c r="H164" s="232">
        <v>327</v>
      </c>
      <c r="I164" s="233"/>
      <c r="J164" s="234">
        <f>ROUND(I164*H164,2)</f>
        <v>0</v>
      </c>
      <c r="K164" s="230" t="s">
        <v>1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318</v>
      </c>
      <c r="AT164" s="239" t="s">
        <v>232</v>
      </c>
      <c r="AU164" s="239" t="s">
        <v>83</v>
      </c>
      <c r="AY164" s="18" t="s">
        <v>230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318</v>
      </c>
      <c r="BM164" s="239" t="s">
        <v>739</v>
      </c>
    </row>
    <row r="165" s="2" customFormat="1" ht="24.15" customHeight="1">
      <c r="A165" s="39"/>
      <c r="B165" s="40"/>
      <c r="C165" s="228" t="s">
        <v>462</v>
      </c>
      <c r="D165" s="228" t="s">
        <v>232</v>
      </c>
      <c r="E165" s="229" t="s">
        <v>3116</v>
      </c>
      <c r="F165" s="230" t="s">
        <v>3117</v>
      </c>
      <c r="G165" s="231" t="s">
        <v>370</v>
      </c>
      <c r="H165" s="232">
        <v>9</v>
      </c>
      <c r="I165" s="233"/>
      <c r="J165" s="234">
        <f>ROUND(I165*H165,2)</f>
        <v>0</v>
      </c>
      <c r="K165" s="230" t="s">
        <v>1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318</v>
      </c>
      <c r="AT165" s="239" t="s">
        <v>232</v>
      </c>
      <c r="AU165" s="239" t="s">
        <v>83</v>
      </c>
      <c r="AY165" s="18" t="s">
        <v>230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318</v>
      </c>
      <c r="BM165" s="239" t="s">
        <v>751</v>
      </c>
    </row>
    <row r="166" s="2" customFormat="1" ht="24.15" customHeight="1">
      <c r="A166" s="39"/>
      <c r="B166" s="40"/>
      <c r="C166" s="228" t="s">
        <v>482</v>
      </c>
      <c r="D166" s="228" t="s">
        <v>232</v>
      </c>
      <c r="E166" s="229" t="s">
        <v>3118</v>
      </c>
      <c r="F166" s="230" t="s">
        <v>3119</v>
      </c>
      <c r="G166" s="231" t="s">
        <v>370</v>
      </c>
      <c r="H166" s="232">
        <v>11</v>
      </c>
      <c r="I166" s="233"/>
      <c r="J166" s="234">
        <f>ROUND(I166*H166,2)</f>
        <v>0</v>
      </c>
      <c r="K166" s="230" t="s">
        <v>1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318</v>
      </c>
      <c r="AT166" s="239" t="s">
        <v>232</v>
      </c>
      <c r="AU166" s="239" t="s">
        <v>83</v>
      </c>
      <c r="AY166" s="18" t="s">
        <v>230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318</v>
      </c>
      <c r="BM166" s="239" t="s">
        <v>761</v>
      </c>
    </row>
    <row r="167" s="2" customFormat="1" ht="16.5" customHeight="1">
      <c r="A167" s="39"/>
      <c r="B167" s="40"/>
      <c r="C167" s="228" t="s">
        <v>498</v>
      </c>
      <c r="D167" s="228" t="s">
        <v>232</v>
      </c>
      <c r="E167" s="229" t="s">
        <v>419</v>
      </c>
      <c r="F167" s="230" t="s">
        <v>3120</v>
      </c>
      <c r="G167" s="231" t="s">
        <v>3077</v>
      </c>
      <c r="H167" s="232">
        <v>40</v>
      </c>
      <c r="I167" s="233"/>
      <c r="J167" s="234">
        <f>ROUND(I167*H167,2)</f>
        <v>0</v>
      </c>
      <c r="K167" s="230" t="s">
        <v>1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318</v>
      </c>
      <c r="AT167" s="239" t="s">
        <v>232</v>
      </c>
      <c r="AU167" s="239" t="s">
        <v>83</v>
      </c>
      <c r="AY167" s="18" t="s">
        <v>230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318</v>
      </c>
      <c r="BM167" s="239" t="s">
        <v>776</v>
      </c>
    </row>
    <row r="168" s="2" customFormat="1" ht="24.15" customHeight="1">
      <c r="A168" s="39"/>
      <c r="B168" s="40"/>
      <c r="C168" s="228" t="s">
        <v>506</v>
      </c>
      <c r="D168" s="228" t="s">
        <v>232</v>
      </c>
      <c r="E168" s="229" t="s">
        <v>3121</v>
      </c>
      <c r="F168" s="230" t="s">
        <v>3122</v>
      </c>
      <c r="G168" s="231" t="s">
        <v>370</v>
      </c>
      <c r="H168" s="232">
        <v>3</v>
      </c>
      <c r="I168" s="233"/>
      <c r="J168" s="234">
        <f>ROUND(I168*H168,2)</f>
        <v>0</v>
      </c>
      <c r="K168" s="230" t="s">
        <v>1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318</v>
      </c>
      <c r="AT168" s="239" t="s">
        <v>232</v>
      </c>
      <c r="AU168" s="239" t="s">
        <v>83</v>
      </c>
      <c r="AY168" s="18" t="s">
        <v>230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318</v>
      </c>
      <c r="BM168" s="239" t="s">
        <v>784</v>
      </c>
    </row>
    <row r="169" s="2" customFormat="1" ht="24.15" customHeight="1">
      <c r="A169" s="39"/>
      <c r="B169" s="40"/>
      <c r="C169" s="228" t="s">
        <v>514</v>
      </c>
      <c r="D169" s="228" t="s">
        <v>232</v>
      </c>
      <c r="E169" s="229" t="s">
        <v>3123</v>
      </c>
      <c r="F169" s="230" t="s">
        <v>3124</v>
      </c>
      <c r="G169" s="231" t="s">
        <v>370</v>
      </c>
      <c r="H169" s="232">
        <v>23</v>
      </c>
      <c r="I169" s="233"/>
      <c r="J169" s="234">
        <f>ROUND(I169*H169,2)</f>
        <v>0</v>
      </c>
      <c r="K169" s="230" t="s">
        <v>1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318</v>
      </c>
      <c r="AT169" s="239" t="s">
        <v>232</v>
      </c>
      <c r="AU169" s="239" t="s">
        <v>83</v>
      </c>
      <c r="AY169" s="18" t="s">
        <v>230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318</v>
      </c>
      <c r="BM169" s="239" t="s">
        <v>793</v>
      </c>
    </row>
    <row r="170" s="2" customFormat="1" ht="24.15" customHeight="1">
      <c r="A170" s="39"/>
      <c r="B170" s="40"/>
      <c r="C170" s="228" t="s">
        <v>523</v>
      </c>
      <c r="D170" s="228" t="s">
        <v>232</v>
      </c>
      <c r="E170" s="229" t="s">
        <v>3125</v>
      </c>
      <c r="F170" s="230" t="s">
        <v>3126</v>
      </c>
      <c r="G170" s="231" t="s">
        <v>370</v>
      </c>
      <c r="H170" s="232">
        <v>3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318</v>
      </c>
      <c r="AT170" s="239" t="s">
        <v>232</v>
      </c>
      <c r="AU170" s="239" t="s">
        <v>83</v>
      </c>
      <c r="AY170" s="18" t="s">
        <v>230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318</v>
      </c>
      <c r="BM170" s="239" t="s">
        <v>804</v>
      </c>
    </row>
    <row r="171" s="2" customFormat="1" ht="16.5" customHeight="1">
      <c r="A171" s="39"/>
      <c r="B171" s="40"/>
      <c r="C171" s="228" t="s">
        <v>531</v>
      </c>
      <c r="D171" s="228" t="s">
        <v>232</v>
      </c>
      <c r="E171" s="229" t="s">
        <v>423</v>
      </c>
      <c r="F171" s="230" t="s">
        <v>3127</v>
      </c>
      <c r="G171" s="231" t="s">
        <v>3077</v>
      </c>
      <c r="H171" s="232">
        <v>3</v>
      </c>
      <c r="I171" s="233"/>
      <c r="J171" s="234">
        <f>ROUND(I171*H171,2)</f>
        <v>0</v>
      </c>
      <c r="K171" s="230" t="s">
        <v>1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318</v>
      </c>
      <c r="AT171" s="239" t="s">
        <v>232</v>
      </c>
      <c r="AU171" s="239" t="s">
        <v>83</v>
      </c>
      <c r="AY171" s="18" t="s">
        <v>230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318</v>
      </c>
      <c r="BM171" s="239" t="s">
        <v>815</v>
      </c>
    </row>
    <row r="172" s="2" customFormat="1" ht="21.75" customHeight="1">
      <c r="A172" s="39"/>
      <c r="B172" s="40"/>
      <c r="C172" s="228" t="s">
        <v>539</v>
      </c>
      <c r="D172" s="228" t="s">
        <v>232</v>
      </c>
      <c r="E172" s="229" t="s">
        <v>3128</v>
      </c>
      <c r="F172" s="230" t="s">
        <v>3129</v>
      </c>
      <c r="G172" s="231" t="s">
        <v>370</v>
      </c>
      <c r="H172" s="232">
        <v>38</v>
      </c>
      <c r="I172" s="233"/>
      <c r="J172" s="234">
        <f>ROUND(I172*H172,2)</f>
        <v>0</v>
      </c>
      <c r="K172" s="230" t="s">
        <v>1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318</v>
      </c>
      <c r="AT172" s="239" t="s">
        <v>232</v>
      </c>
      <c r="AU172" s="239" t="s">
        <v>83</v>
      </c>
      <c r="AY172" s="18" t="s">
        <v>230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318</v>
      </c>
      <c r="BM172" s="239" t="s">
        <v>826</v>
      </c>
    </row>
    <row r="173" s="2" customFormat="1" ht="24.15" customHeight="1">
      <c r="A173" s="39"/>
      <c r="B173" s="40"/>
      <c r="C173" s="228" t="s">
        <v>545</v>
      </c>
      <c r="D173" s="228" t="s">
        <v>232</v>
      </c>
      <c r="E173" s="229" t="s">
        <v>3130</v>
      </c>
      <c r="F173" s="230" t="s">
        <v>3131</v>
      </c>
      <c r="G173" s="231" t="s">
        <v>370</v>
      </c>
      <c r="H173" s="232">
        <v>34</v>
      </c>
      <c r="I173" s="233"/>
      <c r="J173" s="234">
        <f>ROUND(I173*H173,2)</f>
        <v>0</v>
      </c>
      <c r="K173" s="230" t="s">
        <v>1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318</v>
      </c>
      <c r="AT173" s="239" t="s">
        <v>232</v>
      </c>
      <c r="AU173" s="239" t="s">
        <v>83</v>
      </c>
      <c r="AY173" s="18" t="s">
        <v>230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318</v>
      </c>
      <c r="BM173" s="239" t="s">
        <v>837</v>
      </c>
    </row>
    <row r="174" s="2" customFormat="1" ht="24.15" customHeight="1">
      <c r="A174" s="39"/>
      <c r="B174" s="40"/>
      <c r="C174" s="228" t="s">
        <v>550</v>
      </c>
      <c r="D174" s="228" t="s">
        <v>232</v>
      </c>
      <c r="E174" s="229" t="s">
        <v>3132</v>
      </c>
      <c r="F174" s="230" t="s">
        <v>3133</v>
      </c>
      <c r="G174" s="231" t="s">
        <v>370</v>
      </c>
      <c r="H174" s="232">
        <v>4</v>
      </c>
      <c r="I174" s="233"/>
      <c r="J174" s="234">
        <f>ROUND(I174*H174,2)</f>
        <v>0</v>
      </c>
      <c r="K174" s="230" t="s">
        <v>1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318</v>
      </c>
      <c r="AT174" s="239" t="s">
        <v>232</v>
      </c>
      <c r="AU174" s="239" t="s">
        <v>83</v>
      </c>
      <c r="AY174" s="18" t="s">
        <v>230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318</v>
      </c>
      <c r="BM174" s="239" t="s">
        <v>866</v>
      </c>
    </row>
    <row r="175" s="2" customFormat="1" ht="24.15" customHeight="1">
      <c r="A175" s="39"/>
      <c r="B175" s="40"/>
      <c r="C175" s="228" t="s">
        <v>557</v>
      </c>
      <c r="D175" s="228" t="s">
        <v>232</v>
      </c>
      <c r="E175" s="229" t="s">
        <v>3134</v>
      </c>
      <c r="F175" s="230" t="s">
        <v>3135</v>
      </c>
      <c r="G175" s="231" t="s">
        <v>370</v>
      </c>
      <c r="H175" s="232">
        <v>2</v>
      </c>
      <c r="I175" s="233"/>
      <c r="J175" s="234">
        <f>ROUND(I175*H175,2)</f>
        <v>0</v>
      </c>
      <c r="K175" s="230" t="s">
        <v>1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318</v>
      </c>
      <c r="AT175" s="239" t="s">
        <v>232</v>
      </c>
      <c r="AU175" s="239" t="s">
        <v>83</v>
      </c>
      <c r="AY175" s="18" t="s">
        <v>230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318</v>
      </c>
      <c r="BM175" s="239" t="s">
        <v>876</v>
      </c>
    </row>
    <row r="176" s="2" customFormat="1" ht="21.75" customHeight="1">
      <c r="A176" s="39"/>
      <c r="B176" s="40"/>
      <c r="C176" s="228" t="s">
        <v>562</v>
      </c>
      <c r="D176" s="228" t="s">
        <v>232</v>
      </c>
      <c r="E176" s="229" t="s">
        <v>3136</v>
      </c>
      <c r="F176" s="230" t="s">
        <v>3137</v>
      </c>
      <c r="G176" s="231" t="s">
        <v>370</v>
      </c>
      <c r="H176" s="232">
        <v>52</v>
      </c>
      <c r="I176" s="233"/>
      <c r="J176" s="234">
        <f>ROUND(I176*H176,2)</f>
        <v>0</v>
      </c>
      <c r="K176" s="230" t="s">
        <v>1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318</v>
      </c>
      <c r="AT176" s="239" t="s">
        <v>232</v>
      </c>
      <c r="AU176" s="239" t="s">
        <v>83</v>
      </c>
      <c r="AY176" s="18" t="s">
        <v>230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318</v>
      </c>
      <c r="BM176" s="239" t="s">
        <v>885</v>
      </c>
    </row>
    <row r="177" s="2" customFormat="1" ht="24.15" customHeight="1">
      <c r="A177" s="39"/>
      <c r="B177" s="40"/>
      <c r="C177" s="228" t="s">
        <v>566</v>
      </c>
      <c r="D177" s="228" t="s">
        <v>232</v>
      </c>
      <c r="E177" s="229" t="s">
        <v>3138</v>
      </c>
      <c r="F177" s="230" t="s">
        <v>3139</v>
      </c>
      <c r="G177" s="231" t="s">
        <v>370</v>
      </c>
      <c r="H177" s="232">
        <v>650</v>
      </c>
      <c r="I177" s="233"/>
      <c r="J177" s="234">
        <f>ROUND(I177*H177,2)</f>
        <v>0</v>
      </c>
      <c r="K177" s="230" t="s">
        <v>1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318</v>
      </c>
      <c r="AT177" s="239" t="s">
        <v>232</v>
      </c>
      <c r="AU177" s="239" t="s">
        <v>83</v>
      </c>
      <c r="AY177" s="18" t="s">
        <v>230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318</v>
      </c>
      <c r="BM177" s="239" t="s">
        <v>895</v>
      </c>
    </row>
    <row r="178" s="2" customFormat="1" ht="24.15" customHeight="1">
      <c r="A178" s="39"/>
      <c r="B178" s="40"/>
      <c r="C178" s="228" t="s">
        <v>573</v>
      </c>
      <c r="D178" s="228" t="s">
        <v>232</v>
      </c>
      <c r="E178" s="229" t="s">
        <v>3140</v>
      </c>
      <c r="F178" s="230" t="s">
        <v>3141</v>
      </c>
      <c r="G178" s="231" t="s">
        <v>370</v>
      </c>
      <c r="H178" s="232">
        <v>400</v>
      </c>
      <c r="I178" s="233"/>
      <c r="J178" s="234">
        <f>ROUND(I178*H178,2)</f>
        <v>0</v>
      </c>
      <c r="K178" s="230" t="s">
        <v>1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318</v>
      </c>
      <c r="AT178" s="239" t="s">
        <v>232</v>
      </c>
      <c r="AU178" s="239" t="s">
        <v>83</v>
      </c>
      <c r="AY178" s="18" t="s">
        <v>230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318</v>
      </c>
      <c r="BM178" s="239" t="s">
        <v>910</v>
      </c>
    </row>
    <row r="179" s="2" customFormat="1" ht="24.15" customHeight="1">
      <c r="A179" s="39"/>
      <c r="B179" s="40"/>
      <c r="C179" s="228" t="s">
        <v>577</v>
      </c>
      <c r="D179" s="228" t="s">
        <v>232</v>
      </c>
      <c r="E179" s="229" t="s">
        <v>3142</v>
      </c>
      <c r="F179" s="230" t="s">
        <v>3143</v>
      </c>
      <c r="G179" s="231" t="s">
        <v>370</v>
      </c>
      <c r="H179" s="232">
        <v>200</v>
      </c>
      <c r="I179" s="233"/>
      <c r="J179" s="234">
        <f>ROUND(I179*H179,2)</f>
        <v>0</v>
      </c>
      <c r="K179" s="230" t="s">
        <v>1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318</v>
      </c>
      <c r="AT179" s="239" t="s">
        <v>232</v>
      </c>
      <c r="AU179" s="239" t="s">
        <v>83</v>
      </c>
      <c r="AY179" s="18" t="s">
        <v>230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318</v>
      </c>
      <c r="BM179" s="239" t="s">
        <v>922</v>
      </c>
    </row>
    <row r="180" s="2" customFormat="1" ht="24.15" customHeight="1">
      <c r="A180" s="39"/>
      <c r="B180" s="40"/>
      <c r="C180" s="228" t="s">
        <v>581</v>
      </c>
      <c r="D180" s="228" t="s">
        <v>232</v>
      </c>
      <c r="E180" s="229" t="s">
        <v>3144</v>
      </c>
      <c r="F180" s="230" t="s">
        <v>3145</v>
      </c>
      <c r="G180" s="231" t="s">
        <v>370</v>
      </c>
      <c r="H180" s="232">
        <v>50</v>
      </c>
      <c r="I180" s="233"/>
      <c r="J180" s="234">
        <f>ROUND(I180*H180,2)</f>
        <v>0</v>
      </c>
      <c r="K180" s="230" t="s">
        <v>1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318</v>
      </c>
      <c r="AT180" s="239" t="s">
        <v>232</v>
      </c>
      <c r="AU180" s="239" t="s">
        <v>83</v>
      </c>
      <c r="AY180" s="18" t="s">
        <v>230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318</v>
      </c>
      <c r="BM180" s="239" t="s">
        <v>932</v>
      </c>
    </row>
    <row r="181" s="2" customFormat="1" ht="24.15" customHeight="1">
      <c r="A181" s="39"/>
      <c r="B181" s="40"/>
      <c r="C181" s="228" t="s">
        <v>589</v>
      </c>
      <c r="D181" s="228" t="s">
        <v>232</v>
      </c>
      <c r="E181" s="229" t="s">
        <v>3146</v>
      </c>
      <c r="F181" s="230" t="s">
        <v>3147</v>
      </c>
      <c r="G181" s="231" t="s">
        <v>370</v>
      </c>
      <c r="H181" s="232">
        <v>50</v>
      </c>
      <c r="I181" s="233"/>
      <c r="J181" s="234">
        <f>ROUND(I181*H181,2)</f>
        <v>0</v>
      </c>
      <c r="K181" s="230" t="s">
        <v>1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318</v>
      </c>
      <c r="AT181" s="239" t="s">
        <v>232</v>
      </c>
      <c r="AU181" s="239" t="s">
        <v>83</v>
      </c>
      <c r="AY181" s="18" t="s">
        <v>230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318</v>
      </c>
      <c r="BM181" s="239" t="s">
        <v>940</v>
      </c>
    </row>
    <row r="182" s="2" customFormat="1" ht="16.5" customHeight="1">
      <c r="A182" s="39"/>
      <c r="B182" s="40"/>
      <c r="C182" s="228" t="s">
        <v>596</v>
      </c>
      <c r="D182" s="228" t="s">
        <v>232</v>
      </c>
      <c r="E182" s="229" t="s">
        <v>437</v>
      </c>
      <c r="F182" s="230" t="s">
        <v>3148</v>
      </c>
      <c r="G182" s="231" t="s">
        <v>3077</v>
      </c>
      <c r="H182" s="232">
        <v>1</v>
      </c>
      <c r="I182" s="233"/>
      <c r="J182" s="234">
        <f>ROUND(I182*H182,2)</f>
        <v>0</v>
      </c>
      <c r="K182" s="230" t="s">
        <v>1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318</v>
      </c>
      <c r="AT182" s="239" t="s">
        <v>232</v>
      </c>
      <c r="AU182" s="239" t="s">
        <v>83</v>
      </c>
      <c r="AY182" s="18" t="s">
        <v>230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318</v>
      </c>
      <c r="BM182" s="239" t="s">
        <v>948</v>
      </c>
    </row>
    <row r="183" s="2" customFormat="1" ht="16.5" customHeight="1">
      <c r="A183" s="39"/>
      <c r="B183" s="40"/>
      <c r="C183" s="228" t="s">
        <v>606</v>
      </c>
      <c r="D183" s="228" t="s">
        <v>232</v>
      </c>
      <c r="E183" s="229" t="s">
        <v>442</v>
      </c>
      <c r="F183" s="230" t="s">
        <v>3149</v>
      </c>
      <c r="G183" s="231" t="s">
        <v>3077</v>
      </c>
      <c r="H183" s="232">
        <v>1</v>
      </c>
      <c r="I183" s="233"/>
      <c r="J183" s="234">
        <f>ROUND(I183*H183,2)</f>
        <v>0</v>
      </c>
      <c r="K183" s="230" t="s">
        <v>1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318</v>
      </c>
      <c r="AT183" s="239" t="s">
        <v>232</v>
      </c>
      <c r="AU183" s="239" t="s">
        <v>83</v>
      </c>
      <c r="AY183" s="18" t="s">
        <v>230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318</v>
      </c>
      <c r="BM183" s="239" t="s">
        <v>958</v>
      </c>
    </row>
    <row r="184" s="2" customFormat="1" ht="16.5" customHeight="1">
      <c r="A184" s="39"/>
      <c r="B184" s="40"/>
      <c r="C184" s="228" t="s">
        <v>611</v>
      </c>
      <c r="D184" s="228" t="s">
        <v>232</v>
      </c>
      <c r="E184" s="229" t="s">
        <v>447</v>
      </c>
      <c r="F184" s="230" t="s">
        <v>3150</v>
      </c>
      <c r="G184" s="231" t="s">
        <v>3077</v>
      </c>
      <c r="H184" s="232">
        <v>6</v>
      </c>
      <c r="I184" s="233"/>
      <c r="J184" s="234">
        <f>ROUND(I184*H184,2)</f>
        <v>0</v>
      </c>
      <c r="K184" s="230" t="s">
        <v>1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318</v>
      </c>
      <c r="AT184" s="239" t="s">
        <v>232</v>
      </c>
      <c r="AU184" s="239" t="s">
        <v>83</v>
      </c>
      <c r="AY184" s="18" t="s">
        <v>230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318</v>
      </c>
      <c r="BM184" s="239" t="s">
        <v>969</v>
      </c>
    </row>
    <row r="185" s="2" customFormat="1" ht="16.5" customHeight="1">
      <c r="A185" s="39"/>
      <c r="B185" s="40"/>
      <c r="C185" s="228" t="s">
        <v>616</v>
      </c>
      <c r="D185" s="228" t="s">
        <v>232</v>
      </c>
      <c r="E185" s="229" t="s">
        <v>452</v>
      </c>
      <c r="F185" s="230" t="s">
        <v>3151</v>
      </c>
      <c r="G185" s="231" t="s">
        <v>3077</v>
      </c>
      <c r="H185" s="232">
        <v>1</v>
      </c>
      <c r="I185" s="233"/>
      <c r="J185" s="234">
        <f>ROUND(I185*H185,2)</f>
        <v>0</v>
      </c>
      <c r="K185" s="230" t="s">
        <v>1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318</v>
      </c>
      <c r="AT185" s="239" t="s">
        <v>232</v>
      </c>
      <c r="AU185" s="239" t="s">
        <v>83</v>
      </c>
      <c r="AY185" s="18" t="s">
        <v>230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318</v>
      </c>
      <c r="BM185" s="239" t="s">
        <v>978</v>
      </c>
    </row>
    <row r="186" s="2" customFormat="1" ht="16.5" customHeight="1">
      <c r="A186" s="39"/>
      <c r="B186" s="40"/>
      <c r="C186" s="228" t="s">
        <v>620</v>
      </c>
      <c r="D186" s="228" t="s">
        <v>232</v>
      </c>
      <c r="E186" s="229" t="s">
        <v>457</v>
      </c>
      <c r="F186" s="230" t="s">
        <v>3152</v>
      </c>
      <c r="G186" s="231" t="s">
        <v>3077</v>
      </c>
      <c r="H186" s="232">
        <v>1</v>
      </c>
      <c r="I186" s="233"/>
      <c r="J186" s="234">
        <f>ROUND(I186*H186,2)</f>
        <v>0</v>
      </c>
      <c r="K186" s="230" t="s">
        <v>1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318</v>
      </c>
      <c r="AT186" s="239" t="s">
        <v>232</v>
      </c>
      <c r="AU186" s="239" t="s">
        <v>83</v>
      </c>
      <c r="AY186" s="18" t="s">
        <v>230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318</v>
      </c>
      <c r="BM186" s="239" t="s">
        <v>987</v>
      </c>
    </row>
    <row r="187" s="2" customFormat="1" ht="16.5" customHeight="1">
      <c r="A187" s="39"/>
      <c r="B187" s="40"/>
      <c r="C187" s="228" t="s">
        <v>625</v>
      </c>
      <c r="D187" s="228" t="s">
        <v>232</v>
      </c>
      <c r="E187" s="229" t="s">
        <v>462</v>
      </c>
      <c r="F187" s="230" t="s">
        <v>3153</v>
      </c>
      <c r="G187" s="231" t="s">
        <v>3077</v>
      </c>
      <c r="H187" s="232">
        <v>1</v>
      </c>
      <c r="I187" s="233"/>
      <c r="J187" s="234">
        <f>ROUND(I187*H187,2)</f>
        <v>0</v>
      </c>
      <c r="K187" s="230" t="s">
        <v>1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318</v>
      </c>
      <c r="AT187" s="239" t="s">
        <v>232</v>
      </c>
      <c r="AU187" s="239" t="s">
        <v>83</v>
      </c>
      <c r="AY187" s="18" t="s">
        <v>230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318</v>
      </c>
      <c r="BM187" s="239" t="s">
        <v>997</v>
      </c>
    </row>
    <row r="188" s="2" customFormat="1" ht="21.75" customHeight="1">
      <c r="A188" s="39"/>
      <c r="B188" s="40"/>
      <c r="C188" s="228" t="s">
        <v>634</v>
      </c>
      <c r="D188" s="228" t="s">
        <v>232</v>
      </c>
      <c r="E188" s="229" t="s">
        <v>482</v>
      </c>
      <c r="F188" s="230" t="s">
        <v>3154</v>
      </c>
      <c r="G188" s="231" t="s">
        <v>3077</v>
      </c>
      <c r="H188" s="232">
        <v>5</v>
      </c>
      <c r="I188" s="233"/>
      <c r="J188" s="234">
        <f>ROUND(I188*H188,2)</f>
        <v>0</v>
      </c>
      <c r="K188" s="230" t="s">
        <v>1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318</v>
      </c>
      <c r="AT188" s="239" t="s">
        <v>232</v>
      </c>
      <c r="AU188" s="239" t="s">
        <v>83</v>
      </c>
      <c r="AY188" s="18" t="s">
        <v>230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318</v>
      </c>
      <c r="BM188" s="239" t="s">
        <v>1008</v>
      </c>
    </row>
    <row r="189" s="2" customFormat="1" ht="16.5" customHeight="1">
      <c r="A189" s="39"/>
      <c r="B189" s="40"/>
      <c r="C189" s="228" t="s">
        <v>639</v>
      </c>
      <c r="D189" s="228" t="s">
        <v>232</v>
      </c>
      <c r="E189" s="229" t="s">
        <v>498</v>
      </c>
      <c r="F189" s="230" t="s">
        <v>3155</v>
      </c>
      <c r="G189" s="231" t="s">
        <v>3077</v>
      </c>
      <c r="H189" s="232">
        <v>12</v>
      </c>
      <c r="I189" s="233"/>
      <c r="J189" s="234">
        <f>ROUND(I189*H189,2)</f>
        <v>0</v>
      </c>
      <c r="K189" s="230" t="s">
        <v>1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318</v>
      </c>
      <c r="AT189" s="239" t="s">
        <v>232</v>
      </c>
      <c r="AU189" s="239" t="s">
        <v>83</v>
      </c>
      <c r="AY189" s="18" t="s">
        <v>230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318</v>
      </c>
      <c r="BM189" s="239" t="s">
        <v>1022</v>
      </c>
    </row>
    <row r="190" s="2" customFormat="1" ht="24.15" customHeight="1">
      <c r="A190" s="39"/>
      <c r="B190" s="40"/>
      <c r="C190" s="228" t="s">
        <v>643</v>
      </c>
      <c r="D190" s="228" t="s">
        <v>232</v>
      </c>
      <c r="E190" s="229" t="s">
        <v>506</v>
      </c>
      <c r="F190" s="230" t="s">
        <v>3156</v>
      </c>
      <c r="G190" s="231" t="s">
        <v>3077</v>
      </c>
      <c r="H190" s="232">
        <v>1</v>
      </c>
      <c r="I190" s="233"/>
      <c r="J190" s="234">
        <f>ROUND(I190*H190,2)</f>
        <v>0</v>
      </c>
      <c r="K190" s="230" t="s">
        <v>1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318</v>
      </c>
      <c r="AT190" s="239" t="s">
        <v>232</v>
      </c>
      <c r="AU190" s="239" t="s">
        <v>83</v>
      </c>
      <c r="AY190" s="18" t="s">
        <v>230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318</v>
      </c>
      <c r="BM190" s="239" t="s">
        <v>1030</v>
      </c>
    </row>
    <row r="191" s="2" customFormat="1" ht="16.5" customHeight="1">
      <c r="A191" s="39"/>
      <c r="B191" s="40"/>
      <c r="C191" s="228" t="s">
        <v>648</v>
      </c>
      <c r="D191" s="228" t="s">
        <v>232</v>
      </c>
      <c r="E191" s="229" t="s">
        <v>514</v>
      </c>
      <c r="F191" s="230" t="s">
        <v>3157</v>
      </c>
      <c r="G191" s="231" t="s">
        <v>3077</v>
      </c>
      <c r="H191" s="232">
        <v>1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318</v>
      </c>
      <c r="AT191" s="239" t="s">
        <v>232</v>
      </c>
      <c r="AU191" s="239" t="s">
        <v>83</v>
      </c>
      <c r="AY191" s="18" t="s">
        <v>230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318</v>
      </c>
      <c r="BM191" s="239" t="s">
        <v>1038</v>
      </c>
    </row>
    <row r="192" s="2" customFormat="1" ht="16.5" customHeight="1">
      <c r="A192" s="39"/>
      <c r="B192" s="40"/>
      <c r="C192" s="228" t="s">
        <v>652</v>
      </c>
      <c r="D192" s="228" t="s">
        <v>232</v>
      </c>
      <c r="E192" s="229" t="s">
        <v>523</v>
      </c>
      <c r="F192" s="230" t="s">
        <v>3158</v>
      </c>
      <c r="G192" s="231" t="s">
        <v>3077</v>
      </c>
      <c r="H192" s="232">
        <v>1</v>
      </c>
      <c r="I192" s="233"/>
      <c r="J192" s="234">
        <f>ROUND(I192*H192,2)</f>
        <v>0</v>
      </c>
      <c r="K192" s="230" t="s">
        <v>1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318</v>
      </c>
      <c r="AT192" s="239" t="s">
        <v>232</v>
      </c>
      <c r="AU192" s="239" t="s">
        <v>83</v>
      </c>
      <c r="AY192" s="18" t="s">
        <v>230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318</v>
      </c>
      <c r="BM192" s="239" t="s">
        <v>1047</v>
      </c>
    </row>
    <row r="193" s="2" customFormat="1" ht="16.5" customHeight="1">
      <c r="A193" s="39"/>
      <c r="B193" s="40"/>
      <c r="C193" s="228" t="s">
        <v>656</v>
      </c>
      <c r="D193" s="228" t="s">
        <v>232</v>
      </c>
      <c r="E193" s="229" t="s">
        <v>531</v>
      </c>
      <c r="F193" s="230" t="s">
        <v>3159</v>
      </c>
      <c r="G193" s="231" t="s">
        <v>3077</v>
      </c>
      <c r="H193" s="232">
        <v>3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318</v>
      </c>
      <c r="AT193" s="239" t="s">
        <v>232</v>
      </c>
      <c r="AU193" s="239" t="s">
        <v>83</v>
      </c>
      <c r="AY193" s="18" t="s">
        <v>230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318</v>
      </c>
      <c r="BM193" s="239" t="s">
        <v>1056</v>
      </c>
    </row>
    <row r="194" s="2" customFormat="1" ht="16.5" customHeight="1">
      <c r="A194" s="39"/>
      <c r="B194" s="40"/>
      <c r="C194" s="228" t="s">
        <v>665</v>
      </c>
      <c r="D194" s="228" t="s">
        <v>232</v>
      </c>
      <c r="E194" s="229" t="s">
        <v>539</v>
      </c>
      <c r="F194" s="230" t="s">
        <v>3160</v>
      </c>
      <c r="G194" s="231" t="s">
        <v>3077</v>
      </c>
      <c r="H194" s="232">
        <v>7</v>
      </c>
      <c r="I194" s="233"/>
      <c r="J194" s="234">
        <f>ROUND(I194*H194,2)</f>
        <v>0</v>
      </c>
      <c r="K194" s="230" t="s">
        <v>1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318</v>
      </c>
      <c r="AT194" s="239" t="s">
        <v>232</v>
      </c>
      <c r="AU194" s="239" t="s">
        <v>83</v>
      </c>
      <c r="AY194" s="18" t="s">
        <v>230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318</v>
      </c>
      <c r="BM194" s="239" t="s">
        <v>1065</v>
      </c>
    </row>
    <row r="195" s="2" customFormat="1" ht="21.75" customHeight="1">
      <c r="A195" s="39"/>
      <c r="B195" s="40"/>
      <c r="C195" s="228" t="s">
        <v>670</v>
      </c>
      <c r="D195" s="228" t="s">
        <v>232</v>
      </c>
      <c r="E195" s="229" t="s">
        <v>545</v>
      </c>
      <c r="F195" s="230" t="s">
        <v>3161</v>
      </c>
      <c r="G195" s="231" t="s">
        <v>3077</v>
      </c>
      <c r="H195" s="232">
        <v>1</v>
      </c>
      <c r="I195" s="233"/>
      <c r="J195" s="234">
        <f>ROUND(I195*H195,2)</f>
        <v>0</v>
      </c>
      <c r="K195" s="230" t="s">
        <v>1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318</v>
      </c>
      <c r="AT195" s="239" t="s">
        <v>232</v>
      </c>
      <c r="AU195" s="239" t="s">
        <v>83</v>
      </c>
      <c r="AY195" s="18" t="s">
        <v>230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318</v>
      </c>
      <c r="BM195" s="239" t="s">
        <v>1073</v>
      </c>
    </row>
    <row r="196" s="2" customFormat="1" ht="16.5" customHeight="1">
      <c r="A196" s="39"/>
      <c r="B196" s="40"/>
      <c r="C196" s="228" t="s">
        <v>674</v>
      </c>
      <c r="D196" s="228" t="s">
        <v>232</v>
      </c>
      <c r="E196" s="229" t="s">
        <v>550</v>
      </c>
      <c r="F196" s="230" t="s">
        <v>3162</v>
      </c>
      <c r="G196" s="231" t="s">
        <v>3077</v>
      </c>
      <c r="H196" s="232">
        <v>14</v>
      </c>
      <c r="I196" s="233"/>
      <c r="J196" s="234">
        <f>ROUND(I196*H196,2)</f>
        <v>0</v>
      </c>
      <c r="K196" s="230" t="s">
        <v>1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318</v>
      </c>
      <c r="AT196" s="239" t="s">
        <v>232</v>
      </c>
      <c r="AU196" s="239" t="s">
        <v>83</v>
      </c>
      <c r="AY196" s="18" t="s">
        <v>230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318</v>
      </c>
      <c r="BM196" s="239" t="s">
        <v>1081</v>
      </c>
    </row>
    <row r="197" s="2" customFormat="1" ht="16.5" customHeight="1">
      <c r="A197" s="39"/>
      <c r="B197" s="40"/>
      <c r="C197" s="228" t="s">
        <v>693</v>
      </c>
      <c r="D197" s="228" t="s">
        <v>232</v>
      </c>
      <c r="E197" s="229" t="s">
        <v>557</v>
      </c>
      <c r="F197" s="230" t="s">
        <v>3163</v>
      </c>
      <c r="G197" s="231" t="s">
        <v>3077</v>
      </c>
      <c r="H197" s="232">
        <v>6</v>
      </c>
      <c r="I197" s="233"/>
      <c r="J197" s="234">
        <f>ROUND(I197*H197,2)</f>
        <v>0</v>
      </c>
      <c r="K197" s="230" t="s">
        <v>1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318</v>
      </c>
      <c r="AT197" s="239" t="s">
        <v>232</v>
      </c>
      <c r="AU197" s="239" t="s">
        <v>83</v>
      </c>
      <c r="AY197" s="18" t="s">
        <v>230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318</v>
      </c>
      <c r="BM197" s="239" t="s">
        <v>1094</v>
      </c>
    </row>
    <row r="198" s="2" customFormat="1" ht="16.5" customHeight="1">
      <c r="A198" s="39"/>
      <c r="B198" s="40"/>
      <c r="C198" s="228" t="s">
        <v>713</v>
      </c>
      <c r="D198" s="228" t="s">
        <v>232</v>
      </c>
      <c r="E198" s="229" t="s">
        <v>562</v>
      </c>
      <c r="F198" s="230" t="s">
        <v>3164</v>
      </c>
      <c r="G198" s="231" t="s">
        <v>3077</v>
      </c>
      <c r="H198" s="232">
        <v>56</v>
      </c>
      <c r="I198" s="233"/>
      <c r="J198" s="234">
        <f>ROUND(I198*H198,2)</f>
        <v>0</v>
      </c>
      <c r="K198" s="230" t="s">
        <v>1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318</v>
      </c>
      <c r="AT198" s="239" t="s">
        <v>232</v>
      </c>
      <c r="AU198" s="239" t="s">
        <v>83</v>
      </c>
      <c r="AY198" s="18" t="s">
        <v>230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318</v>
      </c>
      <c r="BM198" s="239" t="s">
        <v>1107</v>
      </c>
    </row>
    <row r="199" s="2" customFormat="1" ht="16.5" customHeight="1">
      <c r="A199" s="39"/>
      <c r="B199" s="40"/>
      <c r="C199" s="228" t="s">
        <v>719</v>
      </c>
      <c r="D199" s="228" t="s">
        <v>232</v>
      </c>
      <c r="E199" s="229" t="s">
        <v>566</v>
      </c>
      <c r="F199" s="230" t="s">
        <v>3165</v>
      </c>
      <c r="G199" s="231" t="s">
        <v>3077</v>
      </c>
      <c r="H199" s="232">
        <v>32</v>
      </c>
      <c r="I199" s="233"/>
      <c r="J199" s="234">
        <f>ROUND(I199*H199,2)</f>
        <v>0</v>
      </c>
      <c r="K199" s="230" t="s">
        <v>1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318</v>
      </c>
      <c r="AT199" s="239" t="s">
        <v>232</v>
      </c>
      <c r="AU199" s="239" t="s">
        <v>83</v>
      </c>
      <c r="AY199" s="18" t="s">
        <v>230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318</v>
      </c>
      <c r="BM199" s="239" t="s">
        <v>1117</v>
      </c>
    </row>
    <row r="200" s="2" customFormat="1" ht="16.5" customHeight="1">
      <c r="A200" s="39"/>
      <c r="B200" s="40"/>
      <c r="C200" s="228" t="s">
        <v>723</v>
      </c>
      <c r="D200" s="228" t="s">
        <v>232</v>
      </c>
      <c r="E200" s="229" t="s">
        <v>573</v>
      </c>
      <c r="F200" s="230" t="s">
        <v>3166</v>
      </c>
      <c r="G200" s="231" t="s">
        <v>3077</v>
      </c>
      <c r="H200" s="232">
        <v>1</v>
      </c>
      <c r="I200" s="233"/>
      <c r="J200" s="234">
        <f>ROUND(I200*H200,2)</f>
        <v>0</v>
      </c>
      <c r="K200" s="230" t="s">
        <v>1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318</v>
      </c>
      <c r="AT200" s="239" t="s">
        <v>232</v>
      </c>
      <c r="AU200" s="239" t="s">
        <v>83</v>
      </c>
      <c r="AY200" s="18" t="s">
        <v>230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318</v>
      </c>
      <c r="BM200" s="239" t="s">
        <v>1127</v>
      </c>
    </row>
    <row r="201" s="2" customFormat="1" ht="16.5" customHeight="1">
      <c r="A201" s="39"/>
      <c r="B201" s="40"/>
      <c r="C201" s="228" t="s">
        <v>728</v>
      </c>
      <c r="D201" s="228" t="s">
        <v>232</v>
      </c>
      <c r="E201" s="229" t="s">
        <v>577</v>
      </c>
      <c r="F201" s="230" t="s">
        <v>3167</v>
      </c>
      <c r="G201" s="231" t="s">
        <v>3077</v>
      </c>
      <c r="H201" s="232">
        <v>4</v>
      </c>
      <c r="I201" s="233"/>
      <c r="J201" s="234">
        <f>ROUND(I201*H201,2)</f>
        <v>0</v>
      </c>
      <c r="K201" s="230" t="s">
        <v>1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318</v>
      </c>
      <c r="AT201" s="239" t="s">
        <v>232</v>
      </c>
      <c r="AU201" s="239" t="s">
        <v>83</v>
      </c>
      <c r="AY201" s="18" t="s">
        <v>230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318</v>
      </c>
      <c r="BM201" s="239" t="s">
        <v>1137</v>
      </c>
    </row>
    <row r="202" s="2" customFormat="1" ht="16.5" customHeight="1">
      <c r="A202" s="39"/>
      <c r="B202" s="40"/>
      <c r="C202" s="228" t="s">
        <v>733</v>
      </c>
      <c r="D202" s="228" t="s">
        <v>232</v>
      </c>
      <c r="E202" s="229" t="s">
        <v>581</v>
      </c>
      <c r="F202" s="230" t="s">
        <v>3168</v>
      </c>
      <c r="G202" s="231" t="s">
        <v>3077</v>
      </c>
      <c r="H202" s="232">
        <v>17</v>
      </c>
      <c r="I202" s="233"/>
      <c r="J202" s="234">
        <f>ROUND(I202*H202,2)</f>
        <v>0</v>
      </c>
      <c r="K202" s="230" t="s">
        <v>1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318</v>
      </c>
      <c r="AT202" s="239" t="s">
        <v>232</v>
      </c>
      <c r="AU202" s="239" t="s">
        <v>83</v>
      </c>
      <c r="AY202" s="18" t="s">
        <v>230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318</v>
      </c>
      <c r="BM202" s="239" t="s">
        <v>1147</v>
      </c>
    </row>
    <row r="203" s="2" customFormat="1" ht="16.5" customHeight="1">
      <c r="A203" s="39"/>
      <c r="B203" s="40"/>
      <c r="C203" s="228" t="s">
        <v>739</v>
      </c>
      <c r="D203" s="228" t="s">
        <v>232</v>
      </c>
      <c r="E203" s="229" t="s">
        <v>589</v>
      </c>
      <c r="F203" s="230" t="s">
        <v>3169</v>
      </c>
      <c r="G203" s="231" t="s">
        <v>3077</v>
      </c>
      <c r="H203" s="232">
        <v>14</v>
      </c>
      <c r="I203" s="233"/>
      <c r="J203" s="234">
        <f>ROUND(I203*H203,2)</f>
        <v>0</v>
      </c>
      <c r="K203" s="230" t="s">
        <v>1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318</v>
      </c>
      <c r="AT203" s="239" t="s">
        <v>232</v>
      </c>
      <c r="AU203" s="239" t="s">
        <v>83</v>
      </c>
      <c r="AY203" s="18" t="s">
        <v>230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318</v>
      </c>
      <c r="BM203" s="239" t="s">
        <v>1158</v>
      </c>
    </row>
    <row r="204" s="2" customFormat="1" ht="24.15" customHeight="1">
      <c r="A204" s="39"/>
      <c r="B204" s="40"/>
      <c r="C204" s="228" t="s">
        <v>746</v>
      </c>
      <c r="D204" s="228" t="s">
        <v>232</v>
      </c>
      <c r="E204" s="229" t="s">
        <v>596</v>
      </c>
      <c r="F204" s="230" t="s">
        <v>3170</v>
      </c>
      <c r="G204" s="231" t="s">
        <v>3110</v>
      </c>
      <c r="H204" s="232">
        <v>14</v>
      </c>
      <c r="I204" s="233"/>
      <c r="J204" s="234">
        <f>ROUND(I204*H204,2)</f>
        <v>0</v>
      </c>
      <c r="K204" s="230" t="s">
        <v>1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318</v>
      </c>
      <c r="AT204" s="239" t="s">
        <v>232</v>
      </c>
      <c r="AU204" s="239" t="s">
        <v>83</v>
      </c>
      <c r="AY204" s="18" t="s">
        <v>230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318</v>
      </c>
      <c r="BM204" s="239" t="s">
        <v>1171</v>
      </c>
    </row>
    <row r="205" s="2" customFormat="1" ht="16.5" customHeight="1">
      <c r="A205" s="39"/>
      <c r="B205" s="40"/>
      <c r="C205" s="228" t="s">
        <v>751</v>
      </c>
      <c r="D205" s="228" t="s">
        <v>232</v>
      </c>
      <c r="E205" s="229" t="s">
        <v>606</v>
      </c>
      <c r="F205" s="230" t="s">
        <v>3171</v>
      </c>
      <c r="G205" s="231" t="s">
        <v>3077</v>
      </c>
      <c r="H205" s="232">
        <v>1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318</v>
      </c>
      <c r="AT205" s="239" t="s">
        <v>232</v>
      </c>
      <c r="AU205" s="239" t="s">
        <v>83</v>
      </c>
      <c r="AY205" s="18" t="s">
        <v>230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318</v>
      </c>
      <c r="BM205" s="239" t="s">
        <v>1184</v>
      </c>
    </row>
    <row r="206" s="2" customFormat="1" ht="16.5" customHeight="1">
      <c r="A206" s="39"/>
      <c r="B206" s="40"/>
      <c r="C206" s="228" t="s">
        <v>756</v>
      </c>
      <c r="D206" s="228" t="s">
        <v>232</v>
      </c>
      <c r="E206" s="229" t="s">
        <v>611</v>
      </c>
      <c r="F206" s="230" t="s">
        <v>3172</v>
      </c>
      <c r="G206" s="231" t="s">
        <v>3077</v>
      </c>
      <c r="H206" s="232">
        <v>1</v>
      </c>
      <c r="I206" s="233"/>
      <c r="J206" s="234">
        <f>ROUND(I206*H206,2)</f>
        <v>0</v>
      </c>
      <c r="K206" s="230" t="s">
        <v>1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318</v>
      </c>
      <c r="AT206" s="239" t="s">
        <v>232</v>
      </c>
      <c r="AU206" s="239" t="s">
        <v>83</v>
      </c>
      <c r="AY206" s="18" t="s">
        <v>230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318</v>
      </c>
      <c r="BM206" s="239" t="s">
        <v>1207</v>
      </c>
    </row>
    <row r="207" s="2" customFormat="1" ht="16.5" customHeight="1">
      <c r="A207" s="39"/>
      <c r="B207" s="40"/>
      <c r="C207" s="228" t="s">
        <v>761</v>
      </c>
      <c r="D207" s="228" t="s">
        <v>232</v>
      </c>
      <c r="E207" s="229" t="s">
        <v>616</v>
      </c>
      <c r="F207" s="230" t="s">
        <v>3173</v>
      </c>
      <c r="G207" s="231" t="s">
        <v>3077</v>
      </c>
      <c r="H207" s="232">
        <v>1</v>
      </c>
      <c r="I207" s="233"/>
      <c r="J207" s="234">
        <f>ROUND(I207*H207,2)</f>
        <v>0</v>
      </c>
      <c r="K207" s="230" t="s">
        <v>1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318</v>
      </c>
      <c r="AT207" s="239" t="s">
        <v>232</v>
      </c>
      <c r="AU207" s="239" t="s">
        <v>83</v>
      </c>
      <c r="AY207" s="18" t="s">
        <v>230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318</v>
      </c>
      <c r="BM207" s="239" t="s">
        <v>1220</v>
      </c>
    </row>
    <row r="208" s="2" customFormat="1" ht="16.5" customHeight="1">
      <c r="A208" s="39"/>
      <c r="B208" s="40"/>
      <c r="C208" s="228" t="s">
        <v>766</v>
      </c>
      <c r="D208" s="228" t="s">
        <v>232</v>
      </c>
      <c r="E208" s="229" t="s">
        <v>620</v>
      </c>
      <c r="F208" s="230" t="s">
        <v>3174</v>
      </c>
      <c r="G208" s="231" t="s">
        <v>3077</v>
      </c>
      <c r="H208" s="232">
        <v>1</v>
      </c>
      <c r="I208" s="233"/>
      <c r="J208" s="234">
        <f>ROUND(I208*H208,2)</f>
        <v>0</v>
      </c>
      <c r="K208" s="230" t="s">
        <v>1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318</v>
      </c>
      <c r="AT208" s="239" t="s">
        <v>232</v>
      </c>
      <c r="AU208" s="239" t="s">
        <v>83</v>
      </c>
      <c r="AY208" s="18" t="s">
        <v>230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318</v>
      </c>
      <c r="BM208" s="239" t="s">
        <v>1232</v>
      </c>
    </row>
    <row r="209" s="2" customFormat="1" ht="16.5" customHeight="1">
      <c r="A209" s="39"/>
      <c r="B209" s="40"/>
      <c r="C209" s="228" t="s">
        <v>776</v>
      </c>
      <c r="D209" s="228" t="s">
        <v>232</v>
      </c>
      <c r="E209" s="229" t="s">
        <v>625</v>
      </c>
      <c r="F209" s="230" t="s">
        <v>3175</v>
      </c>
      <c r="G209" s="231" t="s">
        <v>3077</v>
      </c>
      <c r="H209" s="232">
        <v>2</v>
      </c>
      <c r="I209" s="233"/>
      <c r="J209" s="234">
        <f>ROUND(I209*H209,2)</f>
        <v>0</v>
      </c>
      <c r="K209" s="230" t="s">
        <v>1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318</v>
      </c>
      <c r="AT209" s="239" t="s">
        <v>232</v>
      </c>
      <c r="AU209" s="239" t="s">
        <v>83</v>
      </c>
      <c r="AY209" s="18" t="s">
        <v>230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318</v>
      </c>
      <c r="BM209" s="239" t="s">
        <v>1242</v>
      </c>
    </row>
    <row r="210" s="2" customFormat="1" ht="16.5" customHeight="1">
      <c r="A210" s="39"/>
      <c r="B210" s="40"/>
      <c r="C210" s="228" t="s">
        <v>780</v>
      </c>
      <c r="D210" s="228" t="s">
        <v>232</v>
      </c>
      <c r="E210" s="229" t="s">
        <v>634</v>
      </c>
      <c r="F210" s="230" t="s">
        <v>3176</v>
      </c>
      <c r="G210" s="231" t="s">
        <v>3077</v>
      </c>
      <c r="H210" s="232">
        <v>4</v>
      </c>
      <c r="I210" s="233"/>
      <c r="J210" s="234">
        <f>ROUND(I210*H210,2)</f>
        <v>0</v>
      </c>
      <c r="K210" s="230" t="s">
        <v>1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318</v>
      </c>
      <c r="AT210" s="239" t="s">
        <v>232</v>
      </c>
      <c r="AU210" s="239" t="s">
        <v>83</v>
      </c>
      <c r="AY210" s="18" t="s">
        <v>230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318</v>
      </c>
      <c r="BM210" s="239" t="s">
        <v>1253</v>
      </c>
    </row>
    <row r="211" s="2" customFormat="1" ht="21.75" customHeight="1">
      <c r="A211" s="39"/>
      <c r="B211" s="40"/>
      <c r="C211" s="228" t="s">
        <v>784</v>
      </c>
      <c r="D211" s="228" t="s">
        <v>232</v>
      </c>
      <c r="E211" s="229" t="s">
        <v>639</v>
      </c>
      <c r="F211" s="230" t="s">
        <v>3177</v>
      </c>
      <c r="G211" s="231" t="s">
        <v>340</v>
      </c>
      <c r="H211" s="232">
        <v>240</v>
      </c>
      <c r="I211" s="233"/>
      <c r="J211" s="234">
        <f>ROUND(I211*H211,2)</f>
        <v>0</v>
      </c>
      <c r="K211" s="230" t="s">
        <v>1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318</v>
      </c>
      <c r="AT211" s="239" t="s">
        <v>232</v>
      </c>
      <c r="AU211" s="239" t="s">
        <v>83</v>
      </c>
      <c r="AY211" s="18" t="s">
        <v>230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318</v>
      </c>
      <c r="BM211" s="239" t="s">
        <v>1266</v>
      </c>
    </row>
    <row r="212" s="2" customFormat="1" ht="24.15" customHeight="1">
      <c r="A212" s="39"/>
      <c r="B212" s="40"/>
      <c r="C212" s="228" t="s">
        <v>788</v>
      </c>
      <c r="D212" s="228" t="s">
        <v>232</v>
      </c>
      <c r="E212" s="229" t="s">
        <v>3178</v>
      </c>
      <c r="F212" s="230" t="s">
        <v>3179</v>
      </c>
      <c r="G212" s="231" t="s">
        <v>340</v>
      </c>
      <c r="H212" s="232">
        <v>800</v>
      </c>
      <c r="I212" s="233"/>
      <c r="J212" s="234">
        <f>ROUND(I212*H212,2)</f>
        <v>0</v>
      </c>
      <c r="K212" s="230" t="s">
        <v>1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318</v>
      </c>
      <c r="AT212" s="239" t="s">
        <v>232</v>
      </c>
      <c r="AU212" s="239" t="s">
        <v>83</v>
      </c>
      <c r="AY212" s="18" t="s">
        <v>230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318</v>
      </c>
      <c r="BM212" s="239" t="s">
        <v>1279</v>
      </c>
    </row>
    <row r="213" s="2" customFormat="1" ht="24.15" customHeight="1">
      <c r="A213" s="39"/>
      <c r="B213" s="40"/>
      <c r="C213" s="228" t="s">
        <v>793</v>
      </c>
      <c r="D213" s="228" t="s">
        <v>232</v>
      </c>
      <c r="E213" s="229" t="s">
        <v>3180</v>
      </c>
      <c r="F213" s="230" t="s">
        <v>3181</v>
      </c>
      <c r="G213" s="231" t="s">
        <v>340</v>
      </c>
      <c r="H213" s="232">
        <v>650</v>
      </c>
      <c r="I213" s="233"/>
      <c r="J213" s="234">
        <f>ROUND(I213*H213,2)</f>
        <v>0</v>
      </c>
      <c r="K213" s="230" t="s">
        <v>1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318</v>
      </c>
      <c r="AT213" s="239" t="s">
        <v>232</v>
      </c>
      <c r="AU213" s="239" t="s">
        <v>83</v>
      </c>
      <c r="AY213" s="18" t="s">
        <v>230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318</v>
      </c>
      <c r="BM213" s="239" t="s">
        <v>1292</v>
      </c>
    </row>
    <row r="214" s="2" customFormat="1" ht="24.15" customHeight="1">
      <c r="A214" s="39"/>
      <c r="B214" s="40"/>
      <c r="C214" s="228" t="s">
        <v>798</v>
      </c>
      <c r="D214" s="228" t="s">
        <v>232</v>
      </c>
      <c r="E214" s="229" t="s">
        <v>3182</v>
      </c>
      <c r="F214" s="230" t="s">
        <v>3183</v>
      </c>
      <c r="G214" s="231" t="s">
        <v>340</v>
      </c>
      <c r="H214" s="232">
        <v>80</v>
      </c>
      <c r="I214" s="233"/>
      <c r="J214" s="234">
        <f>ROUND(I214*H214,2)</f>
        <v>0</v>
      </c>
      <c r="K214" s="230" t="s">
        <v>1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318</v>
      </c>
      <c r="AT214" s="239" t="s">
        <v>232</v>
      </c>
      <c r="AU214" s="239" t="s">
        <v>83</v>
      </c>
      <c r="AY214" s="18" t="s">
        <v>230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318</v>
      </c>
      <c r="BM214" s="239" t="s">
        <v>1301</v>
      </c>
    </row>
    <row r="215" s="2" customFormat="1" ht="24.15" customHeight="1">
      <c r="A215" s="39"/>
      <c r="B215" s="40"/>
      <c r="C215" s="228" t="s">
        <v>804</v>
      </c>
      <c r="D215" s="228" t="s">
        <v>232</v>
      </c>
      <c r="E215" s="229" t="s">
        <v>3184</v>
      </c>
      <c r="F215" s="230" t="s">
        <v>3185</v>
      </c>
      <c r="G215" s="231" t="s">
        <v>340</v>
      </c>
      <c r="H215" s="232">
        <v>32</v>
      </c>
      <c r="I215" s="233"/>
      <c r="J215" s="234">
        <f>ROUND(I215*H215,2)</f>
        <v>0</v>
      </c>
      <c r="K215" s="230" t="s">
        <v>1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318</v>
      </c>
      <c r="AT215" s="239" t="s">
        <v>232</v>
      </c>
      <c r="AU215" s="239" t="s">
        <v>83</v>
      </c>
      <c r="AY215" s="18" t="s">
        <v>230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318</v>
      </c>
      <c r="BM215" s="239" t="s">
        <v>1312</v>
      </c>
    </row>
    <row r="216" s="2" customFormat="1" ht="24.15" customHeight="1">
      <c r="A216" s="39"/>
      <c r="B216" s="40"/>
      <c r="C216" s="228" t="s">
        <v>809</v>
      </c>
      <c r="D216" s="228" t="s">
        <v>232</v>
      </c>
      <c r="E216" s="229" t="s">
        <v>3186</v>
      </c>
      <c r="F216" s="230" t="s">
        <v>3187</v>
      </c>
      <c r="G216" s="231" t="s">
        <v>340</v>
      </c>
      <c r="H216" s="232">
        <v>68</v>
      </c>
      <c r="I216" s="233"/>
      <c r="J216" s="234">
        <f>ROUND(I216*H216,2)</f>
        <v>0</v>
      </c>
      <c r="K216" s="230" t="s">
        <v>1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318</v>
      </c>
      <c r="AT216" s="239" t="s">
        <v>232</v>
      </c>
      <c r="AU216" s="239" t="s">
        <v>83</v>
      </c>
      <c r="AY216" s="18" t="s">
        <v>230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318</v>
      </c>
      <c r="BM216" s="239" t="s">
        <v>1320</v>
      </c>
    </row>
    <row r="217" s="2" customFormat="1" ht="24.15" customHeight="1">
      <c r="A217" s="39"/>
      <c r="B217" s="40"/>
      <c r="C217" s="228" t="s">
        <v>815</v>
      </c>
      <c r="D217" s="228" t="s">
        <v>232</v>
      </c>
      <c r="E217" s="229" t="s">
        <v>3188</v>
      </c>
      <c r="F217" s="230" t="s">
        <v>3189</v>
      </c>
      <c r="G217" s="231" t="s">
        <v>340</v>
      </c>
      <c r="H217" s="232">
        <v>160</v>
      </c>
      <c r="I217" s="233"/>
      <c r="J217" s="234">
        <f>ROUND(I217*H217,2)</f>
        <v>0</v>
      </c>
      <c r="K217" s="230" t="s">
        <v>1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318</v>
      </c>
      <c r="AT217" s="239" t="s">
        <v>232</v>
      </c>
      <c r="AU217" s="239" t="s">
        <v>83</v>
      </c>
      <c r="AY217" s="18" t="s">
        <v>230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318</v>
      </c>
      <c r="BM217" s="239" t="s">
        <v>1329</v>
      </c>
    </row>
    <row r="218" s="2" customFormat="1" ht="24.15" customHeight="1">
      <c r="A218" s="39"/>
      <c r="B218" s="40"/>
      <c r="C218" s="228" t="s">
        <v>820</v>
      </c>
      <c r="D218" s="228" t="s">
        <v>232</v>
      </c>
      <c r="E218" s="229" t="s">
        <v>3190</v>
      </c>
      <c r="F218" s="230" t="s">
        <v>3191</v>
      </c>
      <c r="G218" s="231" t="s">
        <v>340</v>
      </c>
      <c r="H218" s="232">
        <v>42</v>
      </c>
      <c r="I218" s="233"/>
      <c r="J218" s="234">
        <f>ROUND(I218*H218,2)</f>
        <v>0</v>
      </c>
      <c r="K218" s="230" t="s">
        <v>1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318</v>
      </c>
      <c r="AT218" s="239" t="s">
        <v>232</v>
      </c>
      <c r="AU218" s="239" t="s">
        <v>83</v>
      </c>
      <c r="AY218" s="18" t="s">
        <v>230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318</v>
      </c>
      <c r="BM218" s="239" t="s">
        <v>1342</v>
      </c>
    </row>
    <row r="219" s="2" customFormat="1" ht="24.15" customHeight="1">
      <c r="A219" s="39"/>
      <c r="B219" s="40"/>
      <c r="C219" s="228" t="s">
        <v>826</v>
      </c>
      <c r="D219" s="228" t="s">
        <v>232</v>
      </c>
      <c r="E219" s="229" t="s">
        <v>3192</v>
      </c>
      <c r="F219" s="230" t="s">
        <v>3193</v>
      </c>
      <c r="G219" s="231" t="s">
        <v>340</v>
      </c>
      <c r="H219" s="232">
        <v>82</v>
      </c>
      <c r="I219" s="233"/>
      <c r="J219" s="234">
        <f>ROUND(I219*H219,2)</f>
        <v>0</v>
      </c>
      <c r="K219" s="230" t="s">
        <v>1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318</v>
      </c>
      <c r="AT219" s="239" t="s">
        <v>232</v>
      </c>
      <c r="AU219" s="239" t="s">
        <v>83</v>
      </c>
      <c r="AY219" s="18" t="s">
        <v>230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318</v>
      </c>
      <c r="BM219" s="239" t="s">
        <v>1351</v>
      </c>
    </row>
    <row r="220" s="2" customFormat="1" ht="24.15" customHeight="1">
      <c r="A220" s="39"/>
      <c r="B220" s="40"/>
      <c r="C220" s="228" t="s">
        <v>831</v>
      </c>
      <c r="D220" s="228" t="s">
        <v>232</v>
      </c>
      <c r="E220" s="229" t="s">
        <v>3194</v>
      </c>
      <c r="F220" s="230" t="s">
        <v>3195</v>
      </c>
      <c r="G220" s="231" t="s">
        <v>340</v>
      </c>
      <c r="H220" s="232">
        <v>102</v>
      </c>
      <c r="I220" s="233"/>
      <c r="J220" s="234">
        <f>ROUND(I220*H220,2)</f>
        <v>0</v>
      </c>
      <c r="K220" s="230" t="s">
        <v>1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318</v>
      </c>
      <c r="AT220" s="239" t="s">
        <v>232</v>
      </c>
      <c r="AU220" s="239" t="s">
        <v>83</v>
      </c>
      <c r="AY220" s="18" t="s">
        <v>230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318</v>
      </c>
      <c r="BM220" s="239" t="s">
        <v>1359</v>
      </c>
    </row>
    <row r="221" s="2" customFormat="1" ht="24.15" customHeight="1">
      <c r="A221" s="39"/>
      <c r="B221" s="40"/>
      <c r="C221" s="228" t="s">
        <v>837</v>
      </c>
      <c r="D221" s="228" t="s">
        <v>232</v>
      </c>
      <c r="E221" s="229" t="s">
        <v>3196</v>
      </c>
      <c r="F221" s="230" t="s">
        <v>3197</v>
      </c>
      <c r="G221" s="231" t="s">
        <v>340</v>
      </c>
      <c r="H221" s="232">
        <v>300</v>
      </c>
      <c r="I221" s="233"/>
      <c r="J221" s="234">
        <f>ROUND(I221*H221,2)</f>
        <v>0</v>
      </c>
      <c r="K221" s="230" t="s">
        <v>1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318</v>
      </c>
      <c r="AT221" s="239" t="s">
        <v>232</v>
      </c>
      <c r="AU221" s="239" t="s">
        <v>83</v>
      </c>
      <c r="AY221" s="18" t="s">
        <v>230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318</v>
      </c>
      <c r="BM221" s="239" t="s">
        <v>1369</v>
      </c>
    </row>
    <row r="222" s="2" customFormat="1" ht="33" customHeight="1">
      <c r="A222" s="39"/>
      <c r="B222" s="40"/>
      <c r="C222" s="228" t="s">
        <v>861</v>
      </c>
      <c r="D222" s="228" t="s">
        <v>232</v>
      </c>
      <c r="E222" s="229" t="s">
        <v>643</v>
      </c>
      <c r="F222" s="230" t="s">
        <v>3198</v>
      </c>
      <c r="G222" s="231" t="s">
        <v>340</v>
      </c>
      <c r="H222" s="232">
        <v>46</v>
      </c>
      <c r="I222" s="233"/>
      <c r="J222" s="234">
        <f>ROUND(I222*H222,2)</f>
        <v>0</v>
      </c>
      <c r="K222" s="230" t="s">
        <v>1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318</v>
      </c>
      <c r="AT222" s="239" t="s">
        <v>232</v>
      </c>
      <c r="AU222" s="239" t="s">
        <v>83</v>
      </c>
      <c r="AY222" s="18" t="s">
        <v>230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318</v>
      </c>
      <c r="BM222" s="239" t="s">
        <v>1377</v>
      </c>
    </row>
    <row r="223" s="2" customFormat="1" ht="24.15" customHeight="1">
      <c r="A223" s="39"/>
      <c r="B223" s="40"/>
      <c r="C223" s="228" t="s">
        <v>866</v>
      </c>
      <c r="D223" s="228" t="s">
        <v>232</v>
      </c>
      <c r="E223" s="229" t="s">
        <v>3199</v>
      </c>
      <c r="F223" s="230" t="s">
        <v>3200</v>
      </c>
      <c r="G223" s="231" t="s">
        <v>340</v>
      </c>
      <c r="H223" s="232">
        <v>61</v>
      </c>
      <c r="I223" s="233"/>
      <c r="J223" s="234">
        <f>ROUND(I223*H223,2)</f>
        <v>0</v>
      </c>
      <c r="K223" s="230" t="s">
        <v>1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318</v>
      </c>
      <c r="AT223" s="239" t="s">
        <v>232</v>
      </c>
      <c r="AU223" s="239" t="s">
        <v>83</v>
      </c>
      <c r="AY223" s="18" t="s">
        <v>230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318</v>
      </c>
      <c r="BM223" s="239" t="s">
        <v>1385</v>
      </c>
    </row>
    <row r="224" s="2" customFormat="1" ht="24.15" customHeight="1">
      <c r="A224" s="39"/>
      <c r="B224" s="40"/>
      <c r="C224" s="228" t="s">
        <v>871</v>
      </c>
      <c r="D224" s="228" t="s">
        <v>232</v>
      </c>
      <c r="E224" s="229" t="s">
        <v>3201</v>
      </c>
      <c r="F224" s="230" t="s">
        <v>3202</v>
      </c>
      <c r="G224" s="231" t="s">
        <v>340</v>
      </c>
      <c r="H224" s="232">
        <v>160</v>
      </c>
      <c r="I224" s="233"/>
      <c r="J224" s="234">
        <f>ROUND(I224*H224,2)</f>
        <v>0</v>
      </c>
      <c r="K224" s="230" t="s">
        <v>1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318</v>
      </c>
      <c r="AT224" s="239" t="s">
        <v>232</v>
      </c>
      <c r="AU224" s="239" t="s">
        <v>83</v>
      </c>
      <c r="AY224" s="18" t="s">
        <v>230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318</v>
      </c>
      <c r="BM224" s="239" t="s">
        <v>1394</v>
      </c>
    </row>
    <row r="225" s="2" customFormat="1" ht="24.15" customHeight="1">
      <c r="A225" s="39"/>
      <c r="B225" s="40"/>
      <c r="C225" s="228" t="s">
        <v>876</v>
      </c>
      <c r="D225" s="228" t="s">
        <v>232</v>
      </c>
      <c r="E225" s="229" t="s">
        <v>3203</v>
      </c>
      <c r="F225" s="230" t="s">
        <v>3204</v>
      </c>
      <c r="G225" s="231" t="s">
        <v>340</v>
      </c>
      <c r="H225" s="232">
        <v>136</v>
      </c>
      <c r="I225" s="233"/>
      <c r="J225" s="234">
        <f>ROUND(I225*H225,2)</f>
        <v>0</v>
      </c>
      <c r="K225" s="230" t="s">
        <v>1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318</v>
      </c>
      <c r="AT225" s="239" t="s">
        <v>232</v>
      </c>
      <c r="AU225" s="239" t="s">
        <v>83</v>
      </c>
      <c r="AY225" s="18" t="s">
        <v>230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318</v>
      </c>
      <c r="BM225" s="239" t="s">
        <v>1403</v>
      </c>
    </row>
    <row r="226" s="2" customFormat="1" ht="24.15" customHeight="1">
      <c r="A226" s="39"/>
      <c r="B226" s="40"/>
      <c r="C226" s="228" t="s">
        <v>880</v>
      </c>
      <c r="D226" s="228" t="s">
        <v>232</v>
      </c>
      <c r="E226" s="229" t="s">
        <v>3205</v>
      </c>
      <c r="F226" s="230" t="s">
        <v>3206</v>
      </c>
      <c r="G226" s="231" t="s">
        <v>340</v>
      </c>
      <c r="H226" s="232">
        <v>38</v>
      </c>
      <c r="I226" s="233"/>
      <c r="J226" s="234">
        <f>ROUND(I226*H226,2)</f>
        <v>0</v>
      </c>
      <c r="K226" s="230" t="s">
        <v>1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318</v>
      </c>
      <c r="AT226" s="239" t="s">
        <v>232</v>
      </c>
      <c r="AU226" s="239" t="s">
        <v>83</v>
      </c>
      <c r="AY226" s="18" t="s">
        <v>230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318</v>
      </c>
      <c r="BM226" s="239" t="s">
        <v>1412</v>
      </c>
    </row>
    <row r="227" s="2" customFormat="1" ht="24.15" customHeight="1">
      <c r="A227" s="39"/>
      <c r="B227" s="40"/>
      <c r="C227" s="228" t="s">
        <v>885</v>
      </c>
      <c r="D227" s="228" t="s">
        <v>232</v>
      </c>
      <c r="E227" s="229" t="s">
        <v>3207</v>
      </c>
      <c r="F227" s="230" t="s">
        <v>3208</v>
      </c>
      <c r="G227" s="231" t="s">
        <v>340</v>
      </c>
      <c r="H227" s="232">
        <v>180</v>
      </c>
      <c r="I227" s="233"/>
      <c r="J227" s="234">
        <f>ROUND(I227*H227,2)</f>
        <v>0</v>
      </c>
      <c r="K227" s="230" t="s">
        <v>1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318</v>
      </c>
      <c r="AT227" s="239" t="s">
        <v>232</v>
      </c>
      <c r="AU227" s="239" t="s">
        <v>83</v>
      </c>
      <c r="AY227" s="18" t="s">
        <v>230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318</v>
      </c>
      <c r="BM227" s="239" t="s">
        <v>1420</v>
      </c>
    </row>
    <row r="228" s="2" customFormat="1" ht="24.15" customHeight="1">
      <c r="A228" s="39"/>
      <c r="B228" s="40"/>
      <c r="C228" s="228" t="s">
        <v>890</v>
      </c>
      <c r="D228" s="228" t="s">
        <v>232</v>
      </c>
      <c r="E228" s="229" t="s">
        <v>3209</v>
      </c>
      <c r="F228" s="230" t="s">
        <v>3210</v>
      </c>
      <c r="G228" s="231" t="s">
        <v>340</v>
      </c>
      <c r="H228" s="232">
        <v>68</v>
      </c>
      <c r="I228" s="233"/>
      <c r="J228" s="234">
        <f>ROUND(I228*H228,2)</f>
        <v>0</v>
      </c>
      <c r="K228" s="230" t="s">
        <v>1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318</v>
      </c>
      <c r="AT228" s="239" t="s">
        <v>232</v>
      </c>
      <c r="AU228" s="239" t="s">
        <v>83</v>
      </c>
      <c r="AY228" s="18" t="s">
        <v>230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318</v>
      </c>
      <c r="BM228" s="239" t="s">
        <v>1428</v>
      </c>
    </row>
    <row r="229" s="2" customFormat="1" ht="24.15" customHeight="1">
      <c r="A229" s="39"/>
      <c r="B229" s="40"/>
      <c r="C229" s="228" t="s">
        <v>895</v>
      </c>
      <c r="D229" s="228" t="s">
        <v>232</v>
      </c>
      <c r="E229" s="229" t="s">
        <v>3211</v>
      </c>
      <c r="F229" s="230" t="s">
        <v>3212</v>
      </c>
      <c r="G229" s="231" t="s">
        <v>340</v>
      </c>
      <c r="H229" s="232">
        <v>620</v>
      </c>
      <c r="I229" s="233"/>
      <c r="J229" s="234">
        <f>ROUND(I229*H229,2)</f>
        <v>0</v>
      </c>
      <c r="K229" s="230" t="s">
        <v>1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318</v>
      </c>
      <c r="AT229" s="239" t="s">
        <v>232</v>
      </c>
      <c r="AU229" s="239" t="s">
        <v>83</v>
      </c>
      <c r="AY229" s="18" t="s">
        <v>230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318</v>
      </c>
      <c r="BM229" s="239" t="s">
        <v>1436</v>
      </c>
    </row>
    <row r="230" s="2" customFormat="1" ht="24.15" customHeight="1">
      <c r="A230" s="39"/>
      <c r="B230" s="40"/>
      <c r="C230" s="228" t="s">
        <v>903</v>
      </c>
      <c r="D230" s="228" t="s">
        <v>232</v>
      </c>
      <c r="E230" s="229" t="s">
        <v>3213</v>
      </c>
      <c r="F230" s="230" t="s">
        <v>3214</v>
      </c>
      <c r="G230" s="231" t="s">
        <v>340</v>
      </c>
      <c r="H230" s="232">
        <v>6800</v>
      </c>
      <c r="I230" s="233"/>
      <c r="J230" s="234">
        <f>ROUND(I230*H230,2)</f>
        <v>0</v>
      </c>
      <c r="K230" s="230" t="s">
        <v>1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318</v>
      </c>
      <c r="AT230" s="239" t="s">
        <v>232</v>
      </c>
      <c r="AU230" s="239" t="s">
        <v>83</v>
      </c>
      <c r="AY230" s="18" t="s">
        <v>230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318</v>
      </c>
      <c r="BM230" s="239" t="s">
        <v>1450</v>
      </c>
    </row>
    <row r="231" s="2" customFormat="1" ht="24.15" customHeight="1">
      <c r="A231" s="39"/>
      <c r="B231" s="40"/>
      <c r="C231" s="228" t="s">
        <v>910</v>
      </c>
      <c r="D231" s="228" t="s">
        <v>232</v>
      </c>
      <c r="E231" s="229" t="s">
        <v>3215</v>
      </c>
      <c r="F231" s="230" t="s">
        <v>3216</v>
      </c>
      <c r="G231" s="231" t="s">
        <v>340</v>
      </c>
      <c r="H231" s="232">
        <v>6420</v>
      </c>
      <c r="I231" s="233"/>
      <c r="J231" s="234">
        <f>ROUND(I231*H231,2)</f>
        <v>0</v>
      </c>
      <c r="K231" s="230" t="s">
        <v>1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318</v>
      </c>
      <c r="AT231" s="239" t="s">
        <v>232</v>
      </c>
      <c r="AU231" s="239" t="s">
        <v>83</v>
      </c>
      <c r="AY231" s="18" t="s">
        <v>230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318</v>
      </c>
      <c r="BM231" s="239" t="s">
        <v>1460</v>
      </c>
    </row>
    <row r="232" s="2" customFormat="1" ht="16.5" customHeight="1">
      <c r="A232" s="39"/>
      <c r="B232" s="40"/>
      <c r="C232" s="228" t="s">
        <v>917</v>
      </c>
      <c r="D232" s="228" t="s">
        <v>232</v>
      </c>
      <c r="E232" s="229" t="s">
        <v>648</v>
      </c>
      <c r="F232" s="230" t="s">
        <v>3217</v>
      </c>
      <c r="G232" s="231" t="s">
        <v>340</v>
      </c>
      <c r="H232" s="232">
        <v>9800</v>
      </c>
      <c r="I232" s="233"/>
      <c r="J232" s="234">
        <f>ROUND(I232*H232,2)</f>
        <v>0</v>
      </c>
      <c r="K232" s="230" t="s">
        <v>1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318</v>
      </c>
      <c r="AT232" s="239" t="s">
        <v>232</v>
      </c>
      <c r="AU232" s="239" t="s">
        <v>83</v>
      </c>
      <c r="AY232" s="18" t="s">
        <v>230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318</v>
      </c>
      <c r="BM232" s="239" t="s">
        <v>1470</v>
      </c>
    </row>
    <row r="233" s="2" customFormat="1" ht="16.5" customHeight="1">
      <c r="A233" s="39"/>
      <c r="B233" s="40"/>
      <c r="C233" s="228" t="s">
        <v>922</v>
      </c>
      <c r="D233" s="228" t="s">
        <v>232</v>
      </c>
      <c r="E233" s="229" t="s">
        <v>652</v>
      </c>
      <c r="F233" s="230" t="s">
        <v>3218</v>
      </c>
      <c r="G233" s="231" t="s">
        <v>340</v>
      </c>
      <c r="H233" s="232">
        <v>420</v>
      </c>
      <c r="I233" s="233"/>
      <c r="J233" s="234">
        <f>ROUND(I233*H233,2)</f>
        <v>0</v>
      </c>
      <c r="K233" s="230" t="s">
        <v>1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318</v>
      </c>
      <c r="AT233" s="239" t="s">
        <v>232</v>
      </c>
      <c r="AU233" s="239" t="s">
        <v>83</v>
      </c>
      <c r="AY233" s="18" t="s">
        <v>230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318</v>
      </c>
      <c r="BM233" s="239" t="s">
        <v>1480</v>
      </c>
    </row>
    <row r="234" s="2" customFormat="1" ht="24.15" customHeight="1">
      <c r="A234" s="39"/>
      <c r="B234" s="40"/>
      <c r="C234" s="228" t="s">
        <v>927</v>
      </c>
      <c r="D234" s="228" t="s">
        <v>232</v>
      </c>
      <c r="E234" s="229" t="s">
        <v>3219</v>
      </c>
      <c r="F234" s="230" t="s">
        <v>3220</v>
      </c>
      <c r="G234" s="231" t="s">
        <v>340</v>
      </c>
      <c r="H234" s="232">
        <v>80</v>
      </c>
      <c r="I234" s="233"/>
      <c r="J234" s="234">
        <f>ROUND(I234*H234,2)</f>
        <v>0</v>
      </c>
      <c r="K234" s="230" t="s">
        <v>1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318</v>
      </c>
      <c r="AT234" s="239" t="s">
        <v>232</v>
      </c>
      <c r="AU234" s="239" t="s">
        <v>83</v>
      </c>
      <c r="AY234" s="18" t="s">
        <v>230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318</v>
      </c>
      <c r="BM234" s="239" t="s">
        <v>1491</v>
      </c>
    </row>
    <row r="235" s="2" customFormat="1" ht="24.15" customHeight="1">
      <c r="A235" s="39"/>
      <c r="B235" s="40"/>
      <c r="C235" s="228" t="s">
        <v>932</v>
      </c>
      <c r="D235" s="228" t="s">
        <v>232</v>
      </c>
      <c r="E235" s="229" t="s">
        <v>3221</v>
      </c>
      <c r="F235" s="230" t="s">
        <v>3222</v>
      </c>
      <c r="G235" s="231" t="s">
        <v>340</v>
      </c>
      <c r="H235" s="232">
        <v>30</v>
      </c>
      <c r="I235" s="233"/>
      <c r="J235" s="234">
        <f>ROUND(I235*H235,2)</f>
        <v>0</v>
      </c>
      <c r="K235" s="230" t="s">
        <v>1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</v>
      </c>
      <c r="R235" s="237">
        <f>Q235*H235</f>
        <v>0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318</v>
      </c>
      <c r="AT235" s="239" t="s">
        <v>232</v>
      </c>
      <c r="AU235" s="239" t="s">
        <v>83</v>
      </c>
      <c r="AY235" s="18" t="s">
        <v>230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318</v>
      </c>
      <c r="BM235" s="239" t="s">
        <v>1500</v>
      </c>
    </row>
    <row r="236" s="2" customFormat="1" ht="16.5" customHeight="1">
      <c r="A236" s="39"/>
      <c r="B236" s="40"/>
      <c r="C236" s="228" t="s">
        <v>936</v>
      </c>
      <c r="D236" s="228" t="s">
        <v>232</v>
      </c>
      <c r="E236" s="229" t="s">
        <v>3223</v>
      </c>
      <c r="F236" s="230" t="s">
        <v>3224</v>
      </c>
      <c r="G236" s="231" t="s">
        <v>340</v>
      </c>
      <c r="H236" s="232">
        <v>8</v>
      </c>
      <c r="I236" s="233"/>
      <c r="J236" s="234">
        <f>ROUND(I236*H236,2)</f>
        <v>0</v>
      </c>
      <c r="K236" s="230" t="s">
        <v>1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318</v>
      </c>
      <c r="AT236" s="239" t="s">
        <v>232</v>
      </c>
      <c r="AU236" s="239" t="s">
        <v>83</v>
      </c>
      <c r="AY236" s="18" t="s">
        <v>230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318</v>
      </c>
      <c r="BM236" s="239" t="s">
        <v>1511</v>
      </c>
    </row>
    <row r="237" s="2" customFormat="1" ht="33" customHeight="1">
      <c r="A237" s="39"/>
      <c r="B237" s="40"/>
      <c r="C237" s="228" t="s">
        <v>940</v>
      </c>
      <c r="D237" s="228" t="s">
        <v>232</v>
      </c>
      <c r="E237" s="229" t="s">
        <v>3225</v>
      </c>
      <c r="F237" s="230" t="s">
        <v>3226</v>
      </c>
      <c r="G237" s="231" t="s">
        <v>340</v>
      </c>
      <c r="H237" s="232">
        <v>240</v>
      </c>
      <c r="I237" s="233"/>
      <c r="J237" s="234">
        <f>ROUND(I237*H237,2)</f>
        <v>0</v>
      </c>
      <c r="K237" s="230" t="s">
        <v>1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318</v>
      </c>
      <c r="AT237" s="239" t="s">
        <v>232</v>
      </c>
      <c r="AU237" s="239" t="s">
        <v>83</v>
      </c>
      <c r="AY237" s="18" t="s">
        <v>230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318</v>
      </c>
      <c r="BM237" s="239" t="s">
        <v>1523</v>
      </c>
    </row>
    <row r="238" s="2" customFormat="1" ht="24.15" customHeight="1">
      <c r="A238" s="39"/>
      <c r="B238" s="40"/>
      <c r="C238" s="228" t="s">
        <v>944</v>
      </c>
      <c r="D238" s="228" t="s">
        <v>232</v>
      </c>
      <c r="E238" s="229" t="s">
        <v>3227</v>
      </c>
      <c r="F238" s="230" t="s">
        <v>3228</v>
      </c>
      <c r="G238" s="231" t="s">
        <v>370</v>
      </c>
      <c r="H238" s="232">
        <v>6</v>
      </c>
      <c r="I238" s="233"/>
      <c r="J238" s="234">
        <f>ROUND(I238*H238,2)</f>
        <v>0</v>
      </c>
      <c r="K238" s="230" t="s">
        <v>1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318</v>
      </c>
      <c r="AT238" s="239" t="s">
        <v>232</v>
      </c>
      <c r="AU238" s="239" t="s">
        <v>83</v>
      </c>
      <c r="AY238" s="18" t="s">
        <v>230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318</v>
      </c>
      <c r="BM238" s="239" t="s">
        <v>1534</v>
      </c>
    </row>
    <row r="239" s="2" customFormat="1" ht="24.15" customHeight="1">
      <c r="A239" s="39"/>
      <c r="B239" s="40"/>
      <c r="C239" s="228" t="s">
        <v>948</v>
      </c>
      <c r="D239" s="228" t="s">
        <v>232</v>
      </c>
      <c r="E239" s="229" t="s">
        <v>3229</v>
      </c>
      <c r="F239" s="230" t="s">
        <v>3230</v>
      </c>
      <c r="G239" s="231" t="s">
        <v>370</v>
      </c>
      <c r="H239" s="232">
        <v>60</v>
      </c>
      <c r="I239" s="233"/>
      <c r="J239" s="234">
        <f>ROUND(I239*H239,2)</f>
        <v>0</v>
      </c>
      <c r="K239" s="230" t="s">
        <v>1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318</v>
      </c>
      <c r="AT239" s="239" t="s">
        <v>232</v>
      </c>
      <c r="AU239" s="239" t="s">
        <v>83</v>
      </c>
      <c r="AY239" s="18" t="s">
        <v>230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318</v>
      </c>
      <c r="BM239" s="239" t="s">
        <v>1544</v>
      </c>
    </row>
    <row r="240" s="2" customFormat="1" ht="24.15" customHeight="1">
      <c r="A240" s="39"/>
      <c r="B240" s="40"/>
      <c r="C240" s="228" t="s">
        <v>953</v>
      </c>
      <c r="D240" s="228" t="s">
        <v>232</v>
      </c>
      <c r="E240" s="229" t="s">
        <v>3231</v>
      </c>
      <c r="F240" s="230" t="s">
        <v>3232</v>
      </c>
      <c r="G240" s="231" t="s">
        <v>370</v>
      </c>
      <c r="H240" s="232">
        <v>200</v>
      </c>
      <c r="I240" s="233"/>
      <c r="J240" s="234">
        <f>ROUND(I240*H240,2)</f>
        <v>0</v>
      </c>
      <c r="K240" s="230" t="s">
        <v>1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318</v>
      </c>
      <c r="AT240" s="239" t="s">
        <v>232</v>
      </c>
      <c r="AU240" s="239" t="s">
        <v>83</v>
      </c>
      <c r="AY240" s="18" t="s">
        <v>230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318</v>
      </c>
      <c r="BM240" s="239" t="s">
        <v>1551</v>
      </c>
    </row>
    <row r="241" s="2" customFormat="1" ht="24.15" customHeight="1">
      <c r="A241" s="39"/>
      <c r="B241" s="40"/>
      <c r="C241" s="228" t="s">
        <v>958</v>
      </c>
      <c r="D241" s="228" t="s">
        <v>232</v>
      </c>
      <c r="E241" s="229" t="s">
        <v>3233</v>
      </c>
      <c r="F241" s="230" t="s">
        <v>3234</v>
      </c>
      <c r="G241" s="231" t="s">
        <v>370</v>
      </c>
      <c r="H241" s="232">
        <v>6</v>
      </c>
      <c r="I241" s="233"/>
      <c r="J241" s="234">
        <f>ROUND(I241*H241,2)</f>
        <v>0</v>
      </c>
      <c r="K241" s="230" t="s">
        <v>1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318</v>
      </c>
      <c r="AT241" s="239" t="s">
        <v>232</v>
      </c>
      <c r="AU241" s="239" t="s">
        <v>83</v>
      </c>
      <c r="AY241" s="18" t="s">
        <v>230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318</v>
      </c>
      <c r="BM241" s="239" t="s">
        <v>1563</v>
      </c>
    </row>
    <row r="242" s="2" customFormat="1" ht="24.15" customHeight="1">
      <c r="A242" s="39"/>
      <c r="B242" s="40"/>
      <c r="C242" s="228" t="s">
        <v>964</v>
      </c>
      <c r="D242" s="228" t="s">
        <v>232</v>
      </c>
      <c r="E242" s="229" t="s">
        <v>3235</v>
      </c>
      <c r="F242" s="230" t="s">
        <v>3236</v>
      </c>
      <c r="G242" s="231" t="s">
        <v>370</v>
      </c>
      <c r="H242" s="232">
        <v>6</v>
      </c>
      <c r="I242" s="233"/>
      <c r="J242" s="234">
        <f>ROUND(I242*H242,2)</f>
        <v>0</v>
      </c>
      <c r="K242" s="230" t="s">
        <v>1</v>
      </c>
      <c r="L242" s="45"/>
      <c r="M242" s="235" t="s">
        <v>1</v>
      </c>
      <c r="N242" s="236" t="s">
        <v>41</v>
      </c>
      <c r="O242" s="92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318</v>
      </c>
      <c r="AT242" s="239" t="s">
        <v>232</v>
      </c>
      <c r="AU242" s="239" t="s">
        <v>83</v>
      </c>
      <c r="AY242" s="18" t="s">
        <v>230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318</v>
      </c>
      <c r="BM242" s="239" t="s">
        <v>1578</v>
      </c>
    </row>
    <row r="243" s="2" customFormat="1" ht="33" customHeight="1">
      <c r="A243" s="39"/>
      <c r="B243" s="40"/>
      <c r="C243" s="228" t="s">
        <v>969</v>
      </c>
      <c r="D243" s="228" t="s">
        <v>232</v>
      </c>
      <c r="E243" s="229" t="s">
        <v>3237</v>
      </c>
      <c r="F243" s="230" t="s">
        <v>3238</v>
      </c>
      <c r="G243" s="231" t="s">
        <v>370</v>
      </c>
      <c r="H243" s="232">
        <v>10</v>
      </c>
      <c r="I243" s="233"/>
      <c r="J243" s="234">
        <f>ROUND(I243*H243,2)</f>
        <v>0</v>
      </c>
      <c r="K243" s="230" t="s">
        <v>1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</v>
      </c>
      <c r="R243" s="237">
        <f>Q243*H243</f>
        <v>0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318</v>
      </c>
      <c r="AT243" s="239" t="s">
        <v>232</v>
      </c>
      <c r="AU243" s="239" t="s">
        <v>83</v>
      </c>
      <c r="AY243" s="18" t="s">
        <v>230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318</v>
      </c>
      <c r="BM243" s="239" t="s">
        <v>1589</v>
      </c>
    </row>
    <row r="244" s="2" customFormat="1" ht="24.15" customHeight="1">
      <c r="A244" s="39"/>
      <c r="B244" s="40"/>
      <c r="C244" s="228" t="s">
        <v>973</v>
      </c>
      <c r="D244" s="228" t="s">
        <v>232</v>
      </c>
      <c r="E244" s="229" t="s">
        <v>3239</v>
      </c>
      <c r="F244" s="230" t="s">
        <v>3240</v>
      </c>
      <c r="G244" s="231" t="s">
        <v>370</v>
      </c>
      <c r="H244" s="232">
        <v>100</v>
      </c>
      <c r="I244" s="233"/>
      <c r="J244" s="234">
        <f>ROUND(I244*H244,2)</f>
        <v>0</v>
      </c>
      <c r="K244" s="230" t="s">
        <v>1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318</v>
      </c>
      <c r="AT244" s="239" t="s">
        <v>232</v>
      </c>
      <c r="AU244" s="239" t="s">
        <v>83</v>
      </c>
      <c r="AY244" s="18" t="s">
        <v>230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318</v>
      </c>
      <c r="BM244" s="239" t="s">
        <v>1597</v>
      </c>
    </row>
    <row r="245" s="2" customFormat="1" ht="33" customHeight="1">
      <c r="A245" s="39"/>
      <c r="B245" s="40"/>
      <c r="C245" s="228" t="s">
        <v>978</v>
      </c>
      <c r="D245" s="228" t="s">
        <v>232</v>
      </c>
      <c r="E245" s="229" t="s">
        <v>3241</v>
      </c>
      <c r="F245" s="230" t="s">
        <v>3242</v>
      </c>
      <c r="G245" s="231" t="s">
        <v>370</v>
      </c>
      <c r="H245" s="232">
        <v>3</v>
      </c>
      <c r="I245" s="233"/>
      <c r="J245" s="234">
        <f>ROUND(I245*H245,2)</f>
        <v>0</v>
      </c>
      <c r="K245" s="230" t="s">
        <v>1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</v>
      </c>
      <c r="R245" s="237">
        <f>Q245*H245</f>
        <v>0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318</v>
      </c>
      <c r="AT245" s="239" t="s">
        <v>232</v>
      </c>
      <c r="AU245" s="239" t="s">
        <v>83</v>
      </c>
      <c r="AY245" s="18" t="s">
        <v>230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318</v>
      </c>
      <c r="BM245" s="239" t="s">
        <v>1606</v>
      </c>
    </row>
    <row r="246" s="2" customFormat="1" ht="24.15" customHeight="1">
      <c r="A246" s="39"/>
      <c r="B246" s="40"/>
      <c r="C246" s="228" t="s">
        <v>982</v>
      </c>
      <c r="D246" s="228" t="s">
        <v>232</v>
      </c>
      <c r="E246" s="229" t="s">
        <v>3243</v>
      </c>
      <c r="F246" s="230" t="s">
        <v>3244</v>
      </c>
      <c r="G246" s="231" t="s">
        <v>370</v>
      </c>
      <c r="H246" s="232">
        <v>1200</v>
      </c>
      <c r="I246" s="233"/>
      <c r="J246" s="234">
        <f>ROUND(I246*H246,2)</f>
        <v>0</v>
      </c>
      <c r="K246" s="230" t="s">
        <v>1</v>
      </c>
      <c r="L246" s="45"/>
      <c r="M246" s="235" t="s">
        <v>1</v>
      </c>
      <c r="N246" s="236" t="s">
        <v>41</v>
      </c>
      <c r="O246" s="92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318</v>
      </c>
      <c r="AT246" s="239" t="s">
        <v>232</v>
      </c>
      <c r="AU246" s="239" t="s">
        <v>83</v>
      </c>
      <c r="AY246" s="18" t="s">
        <v>230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318</v>
      </c>
      <c r="BM246" s="239" t="s">
        <v>1616</v>
      </c>
    </row>
    <row r="247" s="2" customFormat="1" ht="24.15" customHeight="1">
      <c r="A247" s="39"/>
      <c r="B247" s="40"/>
      <c r="C247" s="228" t="s">
        <v>987</v>
      </c>
      <c r="D247" s="228" t="s">
        <v>232</v>
      </c>
      <c r="E247" s="229" t="s">
        <v>3245</v>
      </c>
      <c r="F247" s="230" t="s">
        <v>3246</v>
      </c>
      <c r="G247" s="231" t="s">
        <v>370</v>
      </c>
      <c r="H247" s="232">
        <v>600</v>
      </c>
      <c r="I247" s="233"/>
      <c r="J247" s="234">
        <f>ROUND(I247*H247,2)</f>
        <v>0</v>
      </c>
      <c r="K247" s="230" t="s">
        <v>1</v>
      </c>
      <c r="L247" s="45"/>
      <c r="M247" s="235" t="s">
        <v>1</v>
      </c>
      <c r="N247" s="236" t="s">
        <v>41</v>
      </c>
      <c r="O247" s="92"/>
      <c r="P247" s="237">
        <f>O247*H247</f>
        <v>0</v>
      </c>
      <c r="Q247" s="237">
        <v>0</v>
      </c>
      <c r="R247" s="237">
        <f>Q247*H247</f>
        <v>0</v>
      </c>
      <c r="S247" s="237">
        <v>0</v>
      </c>
      <c r="T247" s="23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9" t="s">
        <v>318</v>
      </c>
      <c r="AT247" s="239" t="s">
        <v>232</v>
      </c>
      <c r="AU247" s="239" t="s">
        <v>83</v>
      </c>
      <c r="AY247" s="18" t="s">
        <v>230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8" t="s">
        <v>83</v>
      </c>
      <c r="BK247" s="240">
        <f>ROUND(I247*H247,2)</f>
        <v>0</v>
      </c>
      <c r="BL247" s="18" t="s">
        <v>318</v>
      </c>
      <c r="BM247" s="239" t="s">
        <v>1626</v>
      </c>
    </row>
    <row r="248" s="2" customFormat="1" ht="21.75" customHeight="1">
      <c r="A248" s="39"/>
      <c r="B248" s="40"/>
      <c r="C248" s="228" t="s">
        <v>992</v>
      </c>
      <c r="D248" s="228" t="s">
        <v>232</v>
      </c>
      <c r="E248" s="229" t="s">
        <v>3247</v>
      </c>
      <c r="F248" s="230" t="s">
        <v>3248</v>
      </c>
      <c r="G248" s="231" t="s">
        <v>370</v>
      </c>
      <c r="H248" s="232">
        <v>8</v>
      </c>
      <c r="I248" s="233"/>
      <c r="J248" s="234">
        <f>ROUND(I248*H248,2)</f>
        <v>0</v>
      </c>
      <c r="K248" s="230" t="s">
        <v>1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318</v>
      </c>
      <c r="AT248" s="239" t="s">
        <v>232</v>
      </c>
      <c r="AU248" s="239" t="s">
        <v>83</v>
      </c>
      <c r="AY248" s="18" t="s">
        <v>230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318</v>
      </c>
      <c r="BM248" s="239" t="s">
        <v>1634</v>
      </c>
    </row>
    <row r="249" s="2" customFormat="1" ht="21.75" customHeight="1">
      <c r="A249" s="39"/>
      <c r="B249" s="40"/>
      <c r="C249" s="228" t="s">
        <v>997</v>
      </c>
      <c r="D249" s="228" t="s">
        <v>232</v>
      </c>
      <c r="E249" s="229" t="s">
        <v>3249</v>
      </c>
      <c r="F249" s="230" t="s">
        <v>3250</v>
      </c>
      <c r="G249" s="231" t="s">
        <v>370</v>
      </c>
      <c r="H249" s="232">
        <v>20</v>
      </c>
      <c r="I249" s="233"/>
      <c r="J249" s="234">
        <f>ROUND(I249*H249,2)</f>
        <v>0</v>
      </c>
      <c r="K249" s="230" t="s">
        <v>1</v>
      </c>
      <c r="L249" s="45"/>
      <c r="M249" s="235" t="s">
        <v>1</v>
      </c>
      <c r="N249" s="236" t="s">
        <v>41</v>
      </c>
      <c r="O249" s="92"/>
      <c r="P249" s="237">
        <f>O249*H249</f>
        <v>0</v>
      </c>
      <c r="Q249" s="237">
        <v>0</v>
      </c>
      <c r="R249" s="237">
        <f>Q249*H249</f>
        <v>0</v>
      </c>
      <c r="S249" s="237">
        <v>0</v>
      </c>
      <c r="T249" s="238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9" t="s">
        <v>318</v>
      </c>
      <c r="AT249" s="239" t="s">
        <v>232</v>
      </c>
      <c r="AU249" s="239" t="s">
        <v>83</v>
      </c>
      <c r="AY249" s="18" t="s">
        <v>230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8" t="s">
        <v>83</v>
      </c>
      <c r="BK249" s="240">
        <f>ROUND(I249*H249,2)</f>
        <v>0</v>
      </c>
      <c r="BL249" s="18" t="s">
        <v>318</v>
      </c>
      <c r="BM249" s="239" t="s">
        <v>1645</v>
      </c>
    </row>
    <row r="250" s="2" customFormat="1" ht="21.75" customHeight="1">
      <c r="A250" s="39"/>
      <c r="B250" s="40"/>
      <c r="C250" s="228" t="s">
        <v>1002</v>
      </c>
      <c r="D250" s="228" t="s">
        <v>232</v>
      </c>
      <c r="E250" s="229" t="s">
        <v>3251</v>
      </c>
      <c r="F250" s="230" t="s">
        <v>3252</v>
      </c>
      <c r="G250" s="231" t="s">
        <v>370</v>
      </c>
      <c r="H250" s="232">
        <v>100</v>
      </c>
      <c r="I250" s="233"/>
      <c r="J250" s="234">
        <f>ROUND(I250*H250,2)</f>
        <v>0</v>
      </c>
      <c r="K250" s="230" t="s">
        <v>1</v>
      </c>
      <c r="L250" s="45"/>
      <c r="M250" s="235" t="s">
        <v>1</v>
      </c>
      <c r="N250" s="236" t="s">
        <v>41</v>
      </c>
      <c r="O250" s="92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318</v>
      </c>
      <c r="AT250" s="239" t="s">
        <v>232</v>
      </c>
      <c r="AU250" s="239" t="s">
        <v>83</v>
      </c>
      <c r="AY250" s="18" t="s">
        <v>230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318</v>
      </c>
      <c r="BM250" s="239" t="s">
        <v>1654</v>
      </c>
    </row>
    <row r="251" s="2" customFormat="1" ht="21.75" customHeight="1">
      <c r="A251" s="39"/>
      <c r="B251" s="40"/>
      <c r="C251" s="228" t="s">
        <v>1008</v>
      </c>
      <c r="D251" s="228" t="s">
        <v>232</v>
      </c>
      <c r="E251" s="229" t="s">
        <v>3253</v>
      </c>
      <c r="F251" s="230" t="s">
        <v>3254</v>
      </c>
      <c r="G251" s="231" t="s">
        <v>370</v>
      </c>
      <c r="H251" s="232">
        <v>60</v>
      </c>
      <c r="I251" s="233"/>
      <c r="J251" s="234">
        <f>ROUND(I251*H251,2)</f>
        <v>0</v>
      </c>
      <c r="K251" s="230" t="s">
        <v>1</v>
      </c>
      <c r="L251" s="45"/>
      <c r="M251" s="235" t="s">
        <v>1</v>
      </c>
      <c r="N251" s="236" t="s">
        <v>41</v>
      </c>
      <c r="O251" s="92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9" t="s">
        <v>318</v>
      </c>
      <c r="AT251" s="239" t="s">
        <v>232</v>
      </c>
      <c r="AU251" s="239" t="s">
        <v>83</v>
      </c>
      <c r="AY251" s="18" t="s">
        <v>230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8" t="s">
        <v>83</v>
      </c>
      <c r="BK251" s="240">
        <f>ROUND(I251*H251,2)</f>
        <v>0</v>
      </c>
      <c r="BL251" s="18" t="s">
        <v>318</v>
      </c>
      <c r="BM251" s="239" t="s">
        <v>1664</v>
      </c>
    </row>
    <row r="252" s="2" customFormat="1" ht="21.75" customHeight="1">
      <c r="A252" s="39"/>
      <c r="B252" s="40"/>
      <c r="C252" s="228" t="s">
        <v>1017</v>
      </c>
      <c r="D252" s="228" t="s">
        <v>232</v>
      </c>
      <c r="E252" s="229" t="s">
        <v>3255</v>
      </c>
      <c r="F252" s="230" t="s">
        <v>3256</v>
      </c>
      <c r="G252" s="231" t="s">
        <v>370</v>
      </c>
      <c r="H252" s="232">
        <v>800</v>
      </c>
      <c r="I252" s="233"/>
      <c r="J252" s="234">
        <f>ROUND(I252*H252,2)</f>
        <v>0</v>
      </c>
      <c r="K252" s="230" t="s">
        <v>1</v>
      </c>
      <c r="L252" s="45"/>
      <c r="M252" s="235" t="s">
        <v>1</v>
      </c>
      <c r="N252" s="236" t="s">
        <v>41</v>
      </c>
      <c r="O252" s="92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9" t="s">
        <v>318</v>
      </c>
      <c r="AT252" s="239" t="s">
        <v>232</v>
      </c>
      <c r="AU252" s="239" t="s">
        <v>83</v>
      </c>
      <c r="AY252" s="18" t="s">
        <v>230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8" t="s">
        <v>83</v>
      </c>
      <c r="BK252" s="240">
        <f>ROUND(I252*H252,2)</f>
        <v>0</v>
      </c>
      <c r="BL252" s="18" t="s">
        <v>318</v>
      </c>
      <c r="BM252" s="239" t="s">
        <v>1672</v>
      </c>
    </row>
    <row r="253" s="2" customFormat="1" ht="16.5" customHeight="1">
      <c r="A253" s="39"/>
      <c r="B253" s="40"/>
      <c r="C253" s="228" t="s">
        <v>1022</v>
      </c>
      <c r="D253" s="228" t="s">
        <v>232</v>
      </c>
      <c r="E253" s="229" t="s">
        <v>3257</v>
      </c>
      <c r="F253" s="230" t="s">
        <v>3258</v>
      </c>
      <c r="G253" s="231" t="s">
        <v>305</v>
      </c>
      <c r="H253" s="232">
        <v>1.5</v>
      </c>
      <c r="I253" s="233"/>
      <c r="J253" s="234">
        <f>ROUND(I253*H253,2)</f>
        <v>0</v>
      </c>
      <c r="K253" s="230" t="s">
        <v>1</v>
      </c>
      <c r="L253" s="45"/>
      <c r="M253" s="235" t="s">
        <v>1</v>
      </c>
      <c r="N253" s="236" t="s">
        <v>41</v>
      </c>
      <c r="O253" s="92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9" t="s">
        <v>318</v>
      </c>
      <c r="AT253" s="239" t="s">
        <v>232</v>
      </c>
      <c r="AU253" s="239" t="s">
        <v>83</v>
      </c>
      <c r="AY253" s="18" t="s">
        <v>230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8" t="s">
        <v>83</v>
      </c>
      <c r="BK253" s="240">
        <f>ROUND(I253*H253,2)</f>
        <v>0</v>
      </c>
      <c r="BL253" s="18" t="s">
        <v>318</v>
      </c>
      <c r="BM253" s="239" t="s">
        <v>1682</v>
      </c>
    </row>
    <row r="254" s="2" customFormat="1" ht="21.75" customHeight="1">
      <c r="A254" s="39"/>
      <c r="B254" s="40"/>
      <c r="C254" s="228" t="s">
        <v>1026</v>
      </c>
      <c r="D254" s="228" t="s">
        <v>232</v>
      </c>
      <c r="E254" s="229" t="s">
        <v>3259</v>
      </c>
      <c r="F254" s="230" t="s">
        <v>3260</v>
      </c>
      <c r="G254" s="231" t="s">
        <v>305</v>
      </c>
      <c r="H254" s="232">
        <v>0.80000000000000004</v>
      </c>
      <c r="I254" s="233"/>
      <c r="J254" s="234">
        <f>ROUND(I254*H254,2)</f>
        <v>0</v>
      </c>
      <c r="K254" s="230" t="s">
        <v>1</v>
      </c>
      <c r="L254" s="45"/>
      <c r="M254" s="235" t="s">
        <v>1</v>
      </c>
      <c r="N254" s="236" t="s">
        <v>41</v>
      </c>
      <c r="O254" s="92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9" t="s">
        <v>318</v>
      </c>
      <c r="AT254" s="239" t="s">
        <v>232</v>
      </c>
      <c r="AU254" s="239" t="s">
        <v>83</v>
      </c>
      <c r="AY254" s="18" t="s">
        <v>230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8" t="s">
        <v>83</v>
      </c>
      <c r="BK254" s="240">
        <f>ROUND(I254*H254,2)</f>
        <v>0</v>
      </c>
      <c r="BL254" s="18" t="s">
        <v>318</v>
      </c>
      <c r="BM254" s="239" t="s">
        <v>1698</v>
      </c>
    </row>
    <row r="255" s="12" customFormat="1" ht="25.92" customHeight="1">
      <c r="A255" s="12"/>
      <c r="B255" s="212"/>
      <c r="C255" s="213"/>
      <c r="D255" s="214" t="s">
        <v>75</v>
      </c>
      <c r="E255" s="215" t="s">
        <v>3261</v>
      </c>
      <c r="F255" s="215" t="s">
        <v>3262</v>
      </c>
      <c r="G255" s="213"/>
      <c r="H255" s="213"/>
      <c r="I255" s="216"/>
      <c r="J255" s="217">
        <f>BK255</f>
        <v>0</v>
      </c>
      <c r="K255" s="213"/>
      <c r="L255" s="218"/>
      <c r="M255" s="219"/>
      <c r="N255" s="220"/>
      <c r="O255" s="220"/>
      <c r="P255" s="221">
        <f>SUM(P256:P258)</f>
        <v>0</v>
      </c>
      <c r="Q255" s="220"/>
      <c r="R255" s="221">
        <f>SUM(R256:R258)</f>
        <v>0</v>
      </c>
      <c r="S255" s="220"/>
      <c r="T255" s="222">
        <f>SUM(T256:T258)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3" t="s">
        <v>83</v>
      </c>
      <c r="AT255" s="224" t="s">
        <v>75</v>
      </c>
      <c r="AU255" s="224" t="s">
        <v>76</v>
      </c>
      <c r="AY255" s="223" t="s">
        <v>230</v>
      </c>
      <c r="BK255" s="225">
        <f>SUM(BK256:BK258)</f>
        <v>0</v>
      </c>
    </row>
    <row r="256" s="2" customFormat="1" ht="24.15" customHeight="1">
      <c r="A256" s="39"/>
      <c r="B256" s="40"/>
      <c r="C256" s="228" t="s">
        <v>1030</v>
      </c>
      <c r="D256" s="228" t="s">
        <v>232</v>
      </c>
      <c r="E256" s="229" t="s">
        <v>3263</v>
      </c>
      <c r="F256" s="230" t="s">
        <v>3264</v>
      </c>
      <c r="G256" s="231" t="s">
        <v>3265</v>
      </c>
      <c r="H256" s="232">
        <v>0.5</v>
      </c>
      <c r="I256" s="233"/>
      <c r="J256" s="234">
        <f>ROUND(I256*H256,2)</f>
        <v>0</v>
      </c>
      <c r="K256" s="230" t="s">
        <v>1</v>
      </c>
      <c r="L256" s="45"/>
      <c r="M256" s="235" t="s">
        <v>1</v>
      </c>
      <c r="N256" s="236" t="s">
        <v>41</v>
      </c>
      <c r="O256" s="92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318</v>
      </c>
      <c r="AT256" s="239" t="s">
        <v>232</v>
      </c>
      <c r="AU256" s="239" t="s">
        <v>83</v>
      </c>
      <c r="AY256" s="18" t="s">
        <v>230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318</v>
      </c>
      <c r="BM256" s="239" t="s">
        <v>1707</v>
      </c>
    </row>
    <row r="257" s="2" customFormat="1" ht="21.75" customHeight="1">
      <c r="A257" s="39"/>
      <c r="B257" s="40"/>
      <c r="C257" s="228" t="s">
        <v>1034</v>
      </c>
      <c r="D257" s="228" t="s">
        <v>232</v>
      </c>
      <c r="E257" s="229" t="s">
        <v>3266</v>
      </c>
      <c r="F257" s="230" t="s">
        <v>3267</v>
      </c>
      <c r="G257" s="231" t="s">
        <v>340</v>
      </c>
      <c r="H257" s="232">
        <v>70</v>
      </c>
      <c r="I257" s="233"/>
      <c r="J257" s="234">
        <f>ROUND(I257*H257,2)</f>
        <v>0</v>
      </c>
      <c r="K257" s="230" t="s">
        <v>1</v>
      </c>
      <c r="L257" s="45"/>
      <c r="M257" s="235" t="s">
        <v>1</v>
      </c>
      <c r="N257" s="236" t="s">
        <v>41</v>
      </c>
      <c r="O257" s="92"/>
      <c r="P257" s="237">
        <f>O257*H257</f>
        <v>0</v>
      </c>
      <c r="Q257" s="237">
        <v>0</v>
      </c>
      <c r="R257" s="237">
        <f>Q257*H257</f>
        <v>0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318</v>
      </c>
      <c r="AT257" s="239" t="s">
        <v>232</v>
      </c>
      <c r="AU257" s="239" t="s">
        <v>83</v>
      </c>
      <c r="AY257" s="18" t="s">
        <v>230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318</v>
      </c>
      <c r="BM257" s="239" t="s">
        <v>1717</v>
      </c>
    </row>
    <row r="258" s="2" customFormat="1" ht="21.75" customHeight="1">
      <c r="A258" s="39"/>
      <c r="B258" s="40"/>
      <c r="C258" s="228" t="s">
        <v>1038</v>
      </c>
      <c r="D258" s="228" t="s">
        <v>232</v>
      </c>
      <c r="E258" s="229" t="s">
        <v>3268</v>
      </c>
      <c r="F258" s="230" t="s">
        <v>3269</v>
      </c>
      <c r="G258" s="231" t="s">
        <v>340</v>
      </c>
      <c r="H258" s="232">
        <v>70</v>
      </c>
      <c r="I258" s="233"/>
      <c r="J258" s="234">
        <f>ROUND(I258*H258,2)</f>
        <v>0</v>
      </c>
      <c r="K258" s="230" t="s">
        <v>1</v>
      </c>
      <c r="L258" s="45"/>
      <c r="M258" s="299" t="s">
        <v>1</v>
      </c>
      <c r="N258" s="300" t="s">
        <v>41</v>
      </c>
      <c r="O258" s="301"/>
      <c r="P258" s="302">
        <f>O258*H258</f>
        <v>0</v>
      </c>
      <c r="Q258" s="302">
        <v>0</v>
      </c>
      <c r="R258" s="302">
        <f>Q258*H258</f>
        <v>0</v>
      </c>
      <c r="S258" s="302">
        <v>0</v>
      </c>
      <c r="T258" s="30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318</v>
      </c>
      <c r="AT258" s="239" t="s">
        <v>232</v>
      </c>
      <c r="AU258" s="239" t="s">
        <v>83</v>
      </c>
      <c r="AY258" s="18" t="s">
        <v>230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318</v>
      </c>
      <c r="BM258" s="239" t="s">
        <v>1725</v>
      </c>
    </row>
    <row r="259" s="2" customFormat="1" ht="6.96" customHeight="1">
      <c r="A259" s="39"/>
      <c r="B259" s="67"/>
      <c r="C259" s="68"/>
      <c r="D259" s="68"/>
      <c r="E259" s="68"/>
      <c r="F259" s="68"/>
      <c r="G259" s="68"/>
      <c r="H259" s="68"/>
      <c r="I259" s="68"/>
      <c r="J259" s="68"/>
      <c r="K259" s="68"/>
      <c r="L259" s="45"/>
      <c r="M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</row>
  </sheetData>
  <sheetProtection sheet="1" autoFilter="0" formatColumns="0" formatRows="0" objects="1" scenarios="1" spinCount="100000" saltValue="nTelgHEynZI9rK0RekPMmXmtjwVWVdjV3dUxEirzGgfW+1MH1f+Xf4NDMmfL58KaQWlWeLUw/hOuxN1rb4P+YA==" hashValue="/megxlKnhtlWOhmwnq9kq7ZKEEbjd0cKF5HQjOCpBq419M4WT4WFSoNcykcchcLyyigAcbgoJINEVwIbhgrUNA==" algorithmName="SHA-512" password="CC35"/>
  <autoFilter ref="C122:K2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1" customFormat="1" ht="12" customHeight="1">
      <c r="B8" s="21"/>
      <c r="D8" s="152" t="s">
        <v>131</v>
      </c>
      <c r="L8" s="21"/>
    </row>
    <row r="9" s="2" customFormat="1" ht="16.5" customHeight="1">
      <c r="A9" s="39"/>
      <c r="B9" s="45"/>
      <c r="C9" s="39"/>
      <c r="D9" s="39"/>
      <c r="E9" s="153" t="s">
        <v>135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139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3270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30. 11. 2024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>Energy Benefit Centre a.s.</v>
      </c>
      <c r="F23" s="39"/>
      <c r="G23" s="39"/>
      <c r="H23" s="39"/>
      <c r="I23" s="152" t="s">
        <v>27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56"/>
      <c r="B29" s="157"/>
      <c r="C29" s="156"/>
      <c r="D29" s="156"/>
      <c r="E29" s="158" t="s">
        <v>3271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ROUND((SUM(BE125:BE208)),  2)</f>
        <v>0</v>
      </c>
      <c r="G35" s="39"/>
      <c r="H35" s="39"/>
      <c r="I35" s="166">
        <v>0.20999999999999999</v>
      </c>
      <c r="J35" s="165">
        <f>ROUND(((SUM(BE125:BE208))*I35),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ROUND((SUM(BF125:BF208)),  2)</f>
        <v>0</v>
      </c>
      <c r="G36" s="39"/>
      <c r="H36" s="39"/>
      <c r="I36" s="166">
        <v>0.12</v>
      </c>
      <c r="J36" s="165">
        <f>ROUND(((SUM(BF125:BF208))*I36),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ROUND((SUM(BG125:BG208)),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ROUND((SUM(BH125:BH208)),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ROUND((SUM(BI125:BI208)),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135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01.5 - Vzduchotechnika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Nové Město nad Metují</v>
      </c>
      <c r="G91" s="41"/>
      <c r="H91" s="41"/>
      <c r="I91" s="33" t="s">
        <v>22</v>
      </c>
      <c r="J91" s="80" t="str">
        <f>IF(J14="","",J14)</f>
        <v>30. 11. 2024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Královéhradecký kraj</v>
      </c>
      <c r="G93" s="41"/>
      <c r="H93" s="41"/>
      <c r="I93" s="33" t="s">
        <v>30</v>
      </c>
      <c r="J93" s="37" t="str">
        <f>E23</f>
        <v>Energy Benefit Centre a.s.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182</v>
      </c>
      <c r="D96" s="187"/>
      <c r="E96" s="187"/>
      <c r="F96" s="187"/>
      <c r="G96" s="187"/>
      <c r="H96" s="187"/>
      <c r="I96" s="187"/>
      <c r="J96" s="188" t="s">
        <v>183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184</v>
      </c>
      <c r="D98" s="41"/>
      <c r="E98" s="41"/>
      <c r="F98" s="41"/>
      <c r="G98" s="41"/>
      <c r="H98" s="41"/>
      <c r="I98" s="41"/>
      <c r="J98" s="111">
        <f>J125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185</v>
      </c>
    </row>
    <row r="99" s="9" customFormat="1" ht="24.96" customHeight="1">
      <c r="A99" s="9"/>
      <c r="B99" s="190"/>
      <c r="C99" s="191"/>
      <c r="D99" s="192" t="s">
        <v>3272</v>
      </c>
      <c r="E99" s="193"/>
      <c r="F99" s="193"/>
      <c r="G99" s="193"/>
      <c r="H99" s="193"/>
      <c r="I99" s="193"/>
      <c r="J99" s="194">
        <f>J126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3273</v>
      </c>
      <c r="E100" s="193"/>
      <c r="F100" s="193"/>
      <c r="G100" s="193"/>
      <c r="H100" s="193"/>
      <c r="I100" s="193"/>
      <c r="J100" s="194">
        <f>J156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3274</v>
      </c>
      <c r="E101" s="193"/>
      <c r="F101" s="193"/>
      <c r="G101" s="193"/>
      <c r="H101" s="193"/>
      <c r="I101" s="193"/>
      <c r="J101" s="194">
        <f>J174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3275</v>
      </c>
      <c r="E102" s="193"/>
      <c r="F102" s="193"/>
      <c r="G102" s="193"/>
      <c r="H102" s="193"/>
      <c r="I102" s="193"/>
      <c r="J102" s="194">
        <f>J194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3276</v>
      </c>
      <c r="E103" s="193"/>
      <c r="F103" s="193"/>
      <c r="G103" s="193"/>
      <c r="H103" s="193"/>
      <c r="I103" s="193"/>
      <c r="J103" s="194">
        <f>J201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215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Stavební úpravy objektu č.p. 426 v Novém Městě nad Metují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131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85" t="s">
        <v>135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139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01.5 - Vzduchotechnika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F14</f>
        <v>Nové Město nad Metují</v>
      </c>
      <c r="G119" s="41"/>
      <c r="H119" s="41"/>
      <c r="I119" s="33" t="s">
        <v>22</v>
      </c>
      <c r="J119" s="80" t="str">
        <f>IF(J14="","",J14)</f>
        <v>30. 11. 2024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24</v>
      </c>
      <c r="D121" s="41"/>
      <c r="E121" s="41"/>
      <c r="F121" s="28" t="str">
        <f>E17</f>
        <v>Královéhradecký kraj</v>
      </c>
      <c r="G121" s="41"/>
      <c r="H121" s="41"/>
      <c r="I121" s="33" t="s">
        <v>30</v>
      </c>
      <c r="J121" s="37" t="str">
        <f>E23</f>
        <v>Energy Benefit Centre a.s.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IF(E20="","",E20)</f>
        <v>Vyplň údaj</v>
      </c>
      <c r="G122" s="41"/>
      <c r="H122" s="41"/>
      <c r="I122" s="33" t="s">
        <v>33</v>
      </c>
      <c r="J122" s="37" t="str">
        <f>E26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1"/>
      <c r="B124" s="202"/>
      <c r="C124" s="203" t="s">
        <v>216</v>
      </c>
      <c r="D124" s="204" t="s">
        <v>61</v>
      </c>
      <c r="E124" s="204" t="s">
        <v>57</v>
      </c>
      <c r="F124" s="204" t="s">
        <v>58</v>
      </c>
      <c r="G124" s="204" t="s">
        <v>217</v>
      </c>
      <c r="H124" s="204" t="s">
        <v>218</v>
      </c>
      <c r="I124" s="204" t="s">
        <v>219</v>
      </c>
      <c r="J124" s="204" t="s">
        <v>183</v>
      </c>
      <c r="K124" s="205" t="s">
        <v>220</v>
      </c>
      <c r="L124" s="206"/>
      <c r="M124" s="101" t="s">
        <v>1</v>
      </c>
      <c r="N124" s="102" t="s">
        <v>40</v>
      </c>
      <c r="O124" s="102" t="s">
        <v>221</v>
      </c>
      <c r="P124" s="102" t="s">
        <v>222</v>
      </c>
      <c r="Q124" s="102" t="s">
        <v>223</v>
      </c>
      <c r="R124" s="102" t="s">
        <v>224</v>
      </c>
      <c r="S124" s="102" t="s">
        <v>225</v>
      </c>
      <c r="T124" s="103" t="s">
        <v>226</v>
      </c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</row>
    <row r="125" s="2" customFormat="1" ht="22.8" customHeight="1">
      <c r="A125" s="39"/>
      <c r="B125" s="40"/>
      <c r="C125" s="108" t="s">
        <v>227</v>
      </c>
      <c r="D125" s="41"/>
      <c r="E125" s="41"/>
      <c r="F125" s="41"/>
      <c r="G125" s="41"/>
      <c r="H125" s="41"/>
      <c r="I125" s="41"/>
      <c r="J125" s="207">
        <f>BK125</f>
        <v>0</v>
      </c>
      <c r="K125" s="41"/>
      <c r="L125" s="45"/>
      <c r="M125" s="104"/>
      <c r="N125" s="208"/>
      <c r="O125" s="105"/>
      <c r="P125" s="209">
        <f>P126+P156+P174+P194+P201</f>
        <v>0</v>
      </c>
      <c r="Q125" s="105"/>
      <c r="R125" s="209">
        <f>R126+R156+R174+R194+R201</f>
        <v>0</v>
      </c>
      <c r="S125" s="105"/>
      <c r="T125" s="210">
        <f>T126+T156+T174+T194+T201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185</v>
      </c>
      <c r="BK125" s="211">
        <f>BK126+BK156+BK174+BK194+BK201</f>
        <v>0</v>
      </c>
    </row>
    <row r="126" s="12" customFormat="1" ht="25.92" customHeight="1">
      <c r="A126" s="12"/>
      <c r="B126" s="212"/>
      <c r="C126" s="213"/>
      <c r="D126" s="214" t="s">
        <v>75</v>
      </c>
      <c r="E126" s="215" t="s">
        <v>2820</v>
      </c>
      <c r="F126" s="215" t="s">
        <v>3277</v>
      </c>
      <c r="G126" s="213"/>
      <c r="H126" s="213"/>
      <c r="I126" s="216"/>
      <c r="J126" s="217">
        <f>BK126</f>
        <v>0</v>
      </c>
      <c r="K126" s="213"/>
      <c r="L126" s="218"/>
      <c r="M126" s="219"/>
      <c r="N126" s="220"/>
      <c r="O126" s="220"/>
      <c r="P126" s="221">
        <f>SUM(P127:P155)</f>
        <v>0</v>
      </c>
      <c r="Q126" s="220"/>
      <c r="R126" s="221">
        <f>SUM(R127:R155)</f>
        <v>0</v>
      </c>
      <c r="S126" s="220"/>
      <c r="T126" s="222">
        <f>SUM(T127:T155)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83</v>
      </c>
      <c r="AT126" s="224" t="s">
        <v>75</v>
      </c>
      <c r="AU126" s="224" t="s">
        <v>76</v>
      </c>
      <c r="AY126" s="223" t="s">
        <v>230</v>
      </c>
      <c r="BK126" s="225">
        <f>SUM(BK127:BK155)</f>
        <v>0</v>
      </c>
    </row>
    <row r="127" s="2" customFormat="1" ht="279.75" customHeight="1">
      <c r="A127" s="39"/>
      <c r="B127" s="40"/>
      <c r="C127" s="228" t="s">
        <v>83</v>
      </c>
      <c r="D127" s="228" t="s">
        <v>232</v>
      </c>
      <c r="E127" s="229" t="s">
        <v>3278</v>
      </c>
      <c r="F127" s="230" t="s">
        <v>3279</v>
      </c>
      <c r="G127" s="231" t="s">
        <v>2824</v>
      </c>
      <c r="H127" s="232">
        <v>1</v>
      </c>
      <c r="I127" s="233"/>
      <c r="J127" s="234">
        <f>ROUND(I127*H127,2)</f>
        <v>0</v>
      </c>
      <c r="K127" s="230" t="s">
        <v>1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318</v>
      </c>
      <c r="AT127" s="239" t="s">
        <v>232</v>
      </c>
      <c r="AU127" s="239" t="s">
        <v>83</v>
      </c>
      <c r="AY127" s="18" t="s">
        <v>230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318</v>
      </c>
      <c r="BM127" s="239" t="s">
        <v>85</v>
      </c>
    </row>
    <row r="128" s="2" customFormat="1" ht="37.8" customHeight="1">
      <c r="A128" s="39"/>
      <c r="B128" s="40"/>
      <c r="C128" s="228" t="s">
        <v>85</v>
      </c>
      <c r="D128" s="228" t="s">
        <v>232</v>
      </c>
      <c r="E128" s="229" t="s">
        <v>3280</v>
      </c>
      <c r="F128" s="230" t="s">
        <v>3281</v>
      </c>
      <c r="G128" s="231" t="s">
        <v>370</v>
      </c>
      <c r="H128" s="232">
        <v>1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318</v>
      </c>
      <c r="AT128" s="239" t="s">
        <v>232</v>
      </c>
      <c r="AU128" s="239" t="s">
        <v>83</v>
      </c>
      <c r="AY128" s="18" t="s">
        <v>230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318</v>
      </c>
      <c r="BM128" s="239" t="s">
        <v>237</v>
      </c>
    </row>
    <row r="129" s="2" customFormat="1" ht="37.8" customHeight="1">
      <c r="A129" s="39"/>
      <c r="B129" s="40"/>
      <c r="C129" s="228" t="s">
        <v>249</v>
      </c>
      <c r="D129" s="228" t="s">
        <v>232</v>
      </c>
      <c r="E129" s="229" t="s">
        <v>3282</v>
      </c>
      <c r="F129" s="230" t="s">
        <v>3283</v>
      </c>
      <c r="G129" s="231" t="s">
        <v>370</v>
      </c>
      <c r="H129" s="232">
        <v>1</v>
      </c>
      <c r="I129" s="233"/>
      <c r="J129" s="234">
        <f>ROUND(I129*H129,2)</f>
        <v>0</v>
      </c>
      <c r="K129" s="230" t="s">
        <v>1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318</v>
      </c>
      <c r="AT129" s="239" t="s">
        <v>232</v>
      </c>
      <c r="AU129" s="239" t="s">
        <v>83</v>
      </c>
      <c r="AY129" s="18" t="s">
        <v>230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318</v>
      </c>
      <c r="BM129" s="239" t="s">
        <v>262</v>
      </c>
    </row>
    <row r="130" s="2" customFormat="1" ht="49.05" customHeight="1">
      <c r="A130" s="39"/>
      <c r="B130" s="40"/>
      <c r="C130" s="228" t="s">
        <v>237</v>
      </c>
      <c r="D130" s="228" t="s">
        <v>232</v>
      </c>
      <c r="E130" s="229" t="s">
        <v>3284</v>
      </c>
      <c r="F130" s="230" t="s">
        <v>3285</v>
      </c>
      <c r="G130" s="231" t="s">
        <v>370</v>
      </c>
      <c r="H130" s="232">
        <v>1</v>
      </c>
      <c r="I130" s="233"/>
      <c r="J130" s="234">
        <f>ROUND(I130*H130,2)</f>
        <v>0</v>
      </c>
      <c r="K130" s="230" t="s">
        <v>1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318</v>
      </c>
      <c r="AT130" s="239" t="s">
        <v>232</v>
      </c>
      <c r="AU130" s="239" t="s">
        <v>83</v>
      </c>
      <c r="AY130" s="18" t="s">
        <v>230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318</v>
      </c>
      <c r="BM130" s="239" t="s">
        <v>272</v>
      </c>
    </row>
    <row r="131" s="2" customFormat="1" ht="49.05" customHeight="1">
      <c r="A131" s="39"/>
      <c r="B131" s="40"/>
      <c r="C131" s="228" t="s">
        <v>257</v>
      </c>
      <c r="D131" s="228" t="s">
        <v>232</v>
      </c>
      <c r="E131" s="229" t="s">
        <v>3286</v>
      </c>
      <c r="F131" s="230" t="s">
        <v>3287</v>
      </c>
      <c r="G131" s="231" t="s">
        <v>370</v>
      </c>
      <c r="H131" s="232">
        <v>1</v>
      </c>
      <c r="I131" s="233"/>
      <c r="J131" s="234">
        <f>ROUND(I131*H131,2)</f>
        <v>0</v>
      </c>
      <c r="K131" s="230" t="s">
        <v>1</v>
      </c>
      <c r="L131" s="45"/>
      <c r="M131" s="235" t="s">
        <v>1</v>
      </c>
      <c r="N131" s="236" t="s">
        <v>41</v>
      </c>
      <c r="O131" s="92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318</v>
      </c>
      <c r="AT131" s="239" t="s">
        <v>232</v>
      </c>
      <c r="AU131" s="239" t="s">
        <v>83</v>
      </c>
      <c r="AY131" s="18" t="s">
        <v>230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318</v>
      </c>
      <c r="BM131" s="239" t="s">
        <v>286</v>
      </c>
    </row>
    <row r="132" s="2" customFormat="1" ht="49.05" customHeight="1">
      <c r="A132" s="39"/>
      <c r="B132" s="40"/>
      <c r="C132" s="228" t="s">
        <v>262</v>
      </c>
      <c r="D132" s="228" t="s">
        <v>232</v>
      </c>
      <c r="E132" s="229" t="s">
        <v>3288</v>
      </c>
      <c r="F132" s="230" t="s">
        <v>3289</v>
      </c>
      <c r="G132" s="231" t="s">
        <v>370</v>
      </c>
      <c r="H132" s="232">
        <v>1</v>
      </c>
      <c r="I132" s="233"/>
      <c r="J132" s="234">
        <f>ROUND(I132*H132,2)</f>
        <v>0</v>
      </c>
      <c r="K132" s="230" t="s">
        <v>1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318</v>
      </c>
      <c r="AT132" s="239" t="s">
        <v>232</v>
      </c>
      <c r="AU132" s="239" t="s">
        <v>83</v>
      </c>
      <c r="AY132" s="18" t="s">
        <v>230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318</v>
      </c>
      <c r="BM132" s="239" t="s">
        <v>8</v>
      </c>
    </row>
    <row r="133" s="2" customFormat="1" ht="49.05" customHeight="1">
      <c r="A133" s="39"/>
      <c r="B133" s="40"/>
      <c r="C133" s="228" t="s">
        <v>268</v>
      </c>
      <c r="D133" s="228" t="s">
        <v>232</v>
      </c>
      <c r="E133" s="229" t="s">
        <v>3290</v>
      </c>
      <c r="F133" s="230" t="s">
        <v>3291</v>
      </c>
      <c r="G133" s="231" t="s">
        <v>370</v>
      </c>
      <c r="H133" s="232">
        <v>1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318</v>
      </c>
      <c r="AT133" s="239" t="s">
        <v>232</v>
      </c>
      <c r="AU133" s="239" t="s">
        <v>83</v>
      </c>
      <c r="AY133" s="18" t="s">
        <v>230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318</v>
      </c>
      <c r="BM133" s="239" t="s">
        <v>308</v>
      </c>
    </row>
    <row r="134" s="2" customFormat="1" ht="44.25" customHeight="1">
      <c r="A134" s="39"/>
      <c r="B134" s="40"/>
      <c r="C134" s="228" t="s">
        <v>272</v>
      </c>
      <c r="D134" s="228" t="s">
        <v>232</v>
      </c>
      <c r="E134" s="229" t="s">
        <v>3292</v>
      </c>
      <c r="F134" s="230" t="s">
        <v>3293</v>
      </c>
      <c r="G134" s="231" t="s">
        <v>370</v>
      </c>
      <c r="H134" s="232">
        <v>4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318</v>
      </c>
      <c r="AT134" s="239" t="s">
        <v>232</v>
      </c>
      <c r="AU134" s="239" t="s">
        <v>83</v>
      </c>
      <c r="AY134" s="18" t="s">
        <v>230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318</v>
      </c>
      <c r="BM134" s="239" t="s">
        <v>337</v>
      </c>
    </row>
    <row r="135" s="2" customFormat="1" ht="44.25" customHeight="1">
      <c r="A135" s="39"/>
      <c r="B135" s="40"/>
      <c r="C135" s="228" t="s">
        <v>280</v>
      </c>
      <c r="D135" s="228" t="s">
        <v>232</v>
      </c>
      <c r="E135" s="229" t="s">
        <v>3294</v>
      </c>
      <c r="F135" s="230" t="s">
        <v>3295</v>
      </c>
      <c r="G135" s="231" t="s">
        <v>370</v>
      </c>
      <c r="H135" s="232">
        <v>2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318</v>
      </c>
      <c r="AT135" s="239" t="s">
        <v>232</v>
      </c>
      <c r="AU135" s="239" t="s">
        <v>83</v>
      </c>
      <c r="AY135" s="18" t="s">
        <v>230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318</v>
      </c>
      <c r="BM135" s="239" t="s">
        <v>350</v>
      </c>
    </row>
    <row r="136" s="2" customFormat="1" ht="24.15" customHeight="1">
      <c r="A136" s="39"/>
      <c r="B136" s="40"/>
      <c r="C136" s="228" t="s">
        <v>286</v>
      </c>
      <c r="D136" s="228" t="s">
        <v>232</v>
      </c>
      <c r="E136" s="229" t="s">
        <v>3296</v>
      </c>
      <c r="F136" s="230" t="s">
        <v>3297</v>
      </c>
      <c r="G136" s="231" t="s">
        <v>2824</v>
      </c>
      <c r="H136" s="232">
        <v>3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318</v>
      </c>
      <c r="AT136" s="239" t="s">
        <v>232</v>
      </c>
      <c r="AU136" s="239" t="s">
        <v>83</v>
      </c>
      <c r="AY136" s="18" t="s">
        <v>230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318</v>
      </c>
      <c r="BM136" s="239" t="s">
        <v>362</v>
      </c>
    </row>
    <row r="137" s="2" customFormat="1" ht="44.25" customHeight="1">
      <c r="A137" s="39"/>
      <c r="B137" s="40"/>
      <c r="C137" s="228" t="s">
        <v>293</v>
      </c>
      <c r="D137" s="228" t="s">
        <v>232</v>
      </c>
      <c r="E137" s="229" t="s">
        <v>3298</v>
      </c>
      <c r="F137" s="230" t="s">
        <v>3299</v>
      </c>
      <c r="G137" s="231" t="s">
        <v>2824</v>
      </c>
      <c r="H137" s="232">
        <v>4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318</v>
      </c>
      <c r="AT137" s="239" t="s">
        <v>232</v>
      </c>
      <c r="AU137" s="239" t="s">
        <v>83</v>
      </c>
      <c r="AY137" s="18" t="s">
        <v>230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318</v>
      </c>
      <c r="BM137" s="239" t="s">
        <v>401</v>
      </c>
    </row>
    <row r="138" s="2" customFormat="1" ht="44.25" customHeight="1">
      <c r="A138" s="39"/>
      <c r="B138" s="40"/>
      <c r="C138" s="228" t="s">
        <v>8</v>
      </c>
      <c r="D138" s="228" t="s">
        <v>232</v>
      </c>
      <c r="E138" s="229" t="s">
        <v>3300</v>
      </c>
      <c r="F138" s="230" t="s">
        <v>3301</v>
      </c>
      <c r="G138" s="231" t="s">
        <v>2824</v>
      </c>
      <c r="H138" s="232">
        <v>2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318</v>
      </c>
      <c r="AT138" s="239" t="s">
        <v>232</v>
      </c>
      <c r="AU138" s="239" t="s">
        <v>83</v>
      </c>
      <c r="AY138" s="18" t="s">
        <v>230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318</v>
      </c>
      <c r="BM138" s="239" t="s">
        <v>414</v>
      </c>
    </row>
    <row r="139" s="2" customFormat="1" ht="24.15" customHeight="1">
      <c r="A139" s="39"/>
      <c r="B139" s="40"/>
      <c r="C139" s="228" t="s">
        <v>302</v>
      </c>
      <c r="D139" s="228" t="s">
        <v>232</v>
      </c>
      <c r="E139" s="229" t="s">
        <v>3302</v>
      </c>
      <c r="F139" s="230" t="s">
        <v>3303</v>
      </c>
      <c r="G139" s="231" t="s">
        <v>2824</v>
      </c>
      <c r="H139" s="232">
        <v>3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318</v>
      </c>
      <c r="AT139" s="239" t="s">
        <v>232</v>
      </c>
      <c r="AU139" s="239" t="s">
        <v>83</v>
      </c>
      <c r="AY139" s="18" t="s">
        <v>230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318</v>
      </c>
      <c r="BM139" s="239" t="s">
        <v>423</v>
      </c>
    </row>
    <row r="140" s="2" customFormat="1" ht="24.15" customHeight="1">
      <c r="A140" s="39"/>
      <c r="B140" s="40"/>
      <c r="C140" s="228" t="s">
        <v>308</v>
      </c>
      <c r="D140" s="228" t="s">
        <v>232</v>
      </c>
      <c r="E140" s="229" t="s">
        <v>3304</v>
      </c>
      <c r="F140" s="230" t="s">
        <v>3305</v>
      </c>
      <c r="G140" s="231" t="s">
        <v>2824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318</v>
      </c>
      <c r="AT140" s="239" t="s">
        <v>232</v>
      </c>
      <c r="AU140" s="239" t="s">
        <v>83</v>
      </c>
      <c r="AY140" s="18" t="s">
        <v>230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318</v>
      </c>
      <c r="BM140" s="239" t="s">
        <v>442</v>
      </c>
    </row>
    <row r="141" s="2" customFormat="1" ht="24.15" customHeight="1">
      <c r="A141" s="39"/>
      <c r="B141" s="40"/>
      <c r="C141" s="228" t="s">
        <v>312</v>
      </c>
      <c r="D141" s="228" t="s">
        <v>232</v>
      </c>
      <c r="E141" s="229" t="s">
        <v>3306</v>
      </c>
      <c r="F141" s="230" t="s">
        <v>3307</v>
      </c>
      <c r="G141" s="231" t="s">
        <v>2824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318</v>
      </c>
      <c r="AT141" s="239" t="s">
        <v>232</v>
      </c>
      <c r="AU141" s="239" t="s">
        <v>83</v>
      </c>
      <c r="AY141" s="18" t="s">
        <v>230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318</v>
      </c>
      <c r="BM141" s="239" t="s">
        <v>452</v>
      </c>
    </row>
    <row r="142" s="2" customFormat="1" ht="24.15" customHeight="1">
      <c r="A142" s="39"/>
      <c r="B142" s="40"/>
      <c r="C142" s="228" t="s">
        <v>318</v>
      </c>
      <c r="D142" s="228" t="s">
        <v>232</v>
      </c>
      <c r="E142" s="229" t="s">
        <v>3308</v>
      </c>
      <c r="F142" s="230" t="s">
        <v>3309</v>
      </c>
      <c r="G142" s="231" t="s">
        <v>370</v>
      </c>
      <c r="H142" s="232">
        <v>6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318</v>
      </c>
      <c r="AT142" s="239" t="s">
        <v>232</v>
      </c>
      <c r="AU142" s="239" t="s">
        <v>83</v>
      </c>
      <c r="AY142" s="18" t="s">
        <v>230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318</v>
      </c>
      <c r="BM142" s="239" t="s">
        <v>462</v>
      </c>
    </row>
    <row r="143" s="2" customFormat="1" ht="24.15" customHeight="1">
      <c r="A143" s="39"/>
      <c r="B143" s="40"/>
      <c r="C143" s="228" t="s">
        <v>323</v>
      </c>
      <c r="D143" s="228" t="s">
        <v>232</v>
      </c>
      <c r="E143" s="229" t="s">
        <v>3310</v>
      </c>
      <c r="F143" s="230" t="s">
        <v>3311</v>
      </c>
      <c r="G143" s="231" t="s">
        <v>370</v>
      </c>
      <c r="H143" s="232">
        <v>2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318</v>
      </c>
      <c r="AT143" s="239" t="s">
        <v>232</v>
      </c>
      <c r="AU143" s="239" t="s">
        <v>83</v>
      </c>
      <c r="AY143" s="18" t="s">
        <v>230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318</v>
      </c>
      <c r="BM143" s="239" t="s">
        <v>498</v>
      </c>
    </row>
    <row r="144" s="2" customFormat="1" ht="24.15" customHeight="1">
      <c r="A144" s="39"/>
      <c r="B144" s="40"/>
      <c r="C144" s="228" t="s">
        <v>328</v>
      </c>
      <c r="D144" s="228" t="s">
        <v>232</v>
      </c>
      <c r="E144" s="229" t="s">
        <v>3312</v>
      </c>
      <c r="F144" s="230" t="s">
        <v>3313</v>
      </c>
      <c r="G144" s="231" t="s">
        <v>370</v>
      </c>
      <c r="H144" s="232">
        <v>2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318</v>
      </c>
      <c r="AT144" s="239" t="s">
        <v>232</v>
      </c>
      <c r="AU144" s="239" t="s">
        <v>83</v>
      </c>
      <c r="AY144" s="18" t="s">
        <v>230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318</v>
      </c>
      <c r="BM144" s="239" t="s">
        <v>514</v>
      </c>
    </row>
    <row r="145" s="2" customFormat="1" ht="24.15" customHeight="1">
      <c r="A145" s="39"/>
      <c r="B145" s="40"/>
      <c r="C145" s="228" t="s">
        <v>333</v>
      </c>
      <c r="D145" s="228" t="s">
        <v>232</v>
      </c>
      <c r="E145" s="229" t="s">
        <v>3314</v>
      </c>
      <c r="F145" s="230" t="s">
        <v>3315</v>
      </c>
      <c r="G145" s="231" t="s">
        <v>370</v>
      </c>
      <c r="H145" s="232">
        <v>3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318</v>
      </c>
      <c r="AT145" s="239" t="s">
        <v>232</v>
      </c>
      <c r="AU145" s="239" t="s">
        <v>83</v>
      </c>
      <c r="AY145" s="18" t="s">
        <v>230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318</v>
      </c>
      <c r="BM145" s="239" t="s">
        <v>531</v>
      </c>
    </row>
    <row r="146" s="2" customFormat="1" ht="44.25" customHeight="1">
      <c r="A146" s="39"/>
      <c r="B146" s="40"/>
      <c r="C146" s="228" t="s">
        <v>337</v>
      </c>
      <c r="D146" s="228" t="s">
        <v>232</v>
      </c>
      <c r="E146" s="229" t="s">
        <v>3316</v>
      </c>
      <c r="F146" s="230" t="s">
        <v>3317</v>
      </c>
      <c r="G146" s="231" t="s">
        <v>305</v>
      </c>
      <c r="H146" s="232">
        <v>119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318</v>
      </c>
      <c r="AT146" s="239" t="s">
        <v>232</v>
      </c>
      <c r="AU146" s="239" t="s">
        <v>83</v>
      </c>
      <c r="AY146" s="18" t="s">
        <v>230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318</v>
      </c>
      <c r="BM146" s="239" t="s">
        <v>545</v>
      </c>
    </row>
    <row r="147" s="2" customFormat="1" ht="37.8" customHeight="1">
      <c r="A147" s="39"/>
      <c r="B147" s="40"/>
      <c r="C147" s="228" t="s">
        <v>7</v>
      </c>
      <c r="D147" s="228" t="s">
        <v>232</v>
      </c>
      <c r="E147" s="229" t="s">
        <v>3318</v>
      </c>
      <c r="F147" s="230" t="s">
        <v>3319</v>
      </c>
      <c r="G147" s="231" t="s">
        <v>340</v>
      </c>
      <c r="H147" s="232">
        <v>6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318</v>
      </c>
      <c r="AT147" s="239" t="s">
        <v>232</v>
      </c>
      <c r="AU147" s="239" t="s">
        <v>83</v>
      </c>
      <c r="AY147" s="18" t="s">
        <v>230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318</v>
      </c>
      <c r="BM147" s="239" t="s">
        <v>557</v>
      </c>
    </row>
    <row r="148" s="2" customFormat="1" ht="37.8" customHeight="1">
      <c r="A148" s="39"/>
      <c r="B148" s="40"/>
      <c r="C148" s="228" t="s">
        <v>350</v>
      </c>
      <c r="D148" s="228" t="s">
        <v>232</v>
      </c>
      <c r="E148" s="229" t="s">
        <v>3320</v>
      </c>
      <c r="F148" s="230" t="s">
        <v>3321</v>
      </c>
      <c r="G148" s="231" t="s">
        <v>340</v>
      </c>
      <c r="H148" s="232">
        <v>1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318</v>
      </c>
      <c r="AT148" s="239" t="s">
        <v>232</v>
      </c>
      <c r="AU148" s="239" t="s">
        <v>83</v>
      </c>
      <c r="AY148" s="18" t="s">
        <v>230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318</v>
      </c>
      <c r="BM148" s="239" t="s">
        <v>566</v>
      </c>
    </row>
    <row r="149" s="2" customFormat="1" ht="37.8" customHeight="1">
      <c r="A149" s="39"/>
      <c r="B149" s="40"/>
      <c r="C149" s="228" t="s">
        <v>357</v>
      </c>
      <c r="D149" s="228" t="s">
        <v>232</v>
      </c>
      <c r="E149" s="229" t="s">
        <v>3322</v>
      </c>
      <c r="F149" s="230" t="s">
        <v>3323</v>
      </c>
      <c r="G149" s="231" t="s">
        <v>340</v>
      </c>
      <c r="H149" s="232">
        <v>6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318</v>
      </c>
      <c r="AT149" s="239" t="s">
        <v>232</v>
      </c>
      <c r="AU149" s="239" t="s">
        <v>83</v>
      </c>
      <c r="AY149" s="18" t="s">
        <v>230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318</v>
      </c>
      <c r="BM149" s="239" t="s">
        <v>577</v>
      </c>
    </row>
    <row r="150" s="2" customFormat="1" ht="37.8" customHeight="1">
      <c r="A150" s="39"/>
      <c r="B150" s="40"/>
      <c r="C150" s="228" t="s">
        <v>362</v>
      </c>
      <c r="D150" s="228" t="s">
        <v>232</v>
      </c>
      <c r="E150" s="229" t="s">
        <v>3324</v>
      </c>
      <c r="F150" s="230" t="s">
        <v>3325</v>
      </c>
      <c r="G150" s="231" t="s">
        <v>340</v>
      </c>
      <c r="H150" s="232">
        <v>7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318</v>
      </c>
      <c r="AT150" s="239" t="s">
        <v>232</v>
      </c>
      <c r="AU150" s="239" t="s">
        <v>83</v>
      </c>
      <c r="AY150" s="18" t="s">
        <v>230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318</v>
      </c>
      <c r="BM150" s="239" t="s">
        <v>589</v>
      </c>
    </row>
    <row r="151" s="2" customFormat="1" ht="37.8" customHeight="1">
      <c r="A151" s="39"/>
      <c r="B151" s="40"/>
      <c r="C151" s="228" t="s">
        <v>367</v>
      </c>
      <c r="D151" s="228" t="s">
        <v>232</v>
      </c>
      <c r="E151" s="229" t="s">
        <v>3326</v>
      </c>
      <c r="F151" s="230" t="s">
        <v>3327</v>
      </c>
      <c r="G151" s="231" t="s">
        <v>340</v>
      </c>
      <c r="H151" s="232">
        <v>3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318</v>
      </c>
      <c r="AT151" s="239" t="s">
        <v>232</v>
      </c>
      <c r="AU151" s="239" t="s">
        <v>83</v>
      </c>
      <c r="AY151" s="18" t="s">
        <v>230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318</v>
      </c>
      <c r="BM151" s="239" t="s">
        <v>606</v>
      </c>
    </row>
    <row r="152" s="2" customFormat="1" ht="37.8" customHeight="1">
      <c r="A152" s="39"/>
      <c r="B152" s="40"/>
      <c r="C152" s="228" t="s">
        <v>377</v>
      </c>
      <c r="D152" s="228" t="s">
        <v>232</v>
      </c>
      <c r="E152" s="229" t="s">
        <v>3328</v>
      </c>
      <c r="F152" s="230" t="s">
        <v>3329</v>
      </c>
      <c r="G152" s="231" t="s">
        <v>305</v>
      </c>
      <c r="H152" s="232">
        <v>14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318</v>
      </c>
      <c r="AT152" s="239" t="s">
        <v>232</v>
      </c>
      <c r="AU152" s="239" t="s">
        <v>83</v>
      </c>
      <c r="AY152" s="18" t="s">
        <v>230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318</v>
      </c>
      <c r="BM152" s="239" t="s">
        <v>616</v>
      </c>
    </row>
    <row r="153" s="2" customFormat="1" ht="24.15" customHeight="1">
      <c r="A153" s="39"/>
      <c r="B153" s="40"/>
      <c r="C153" s="228" t="s">
        <v>382</v>
      </c>
      <c r="D153" s="228" t="s">
        <v>232</v>
      </c>
      <c r="E153" s="229" t="s">
        <v>3330</v>
      </c>
      <c r="F153" s="230" t="s">
        <v>3331</v>
      </c>
      <c r="G153" s="231" t="s">
        <v>2824</v>
      </c>
      <c r="H153" s="232">
        <v>1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318</v>
      </c>
      <c r="AT153" s="239" t="s">
        <v>232</v>
      </c>
      <c r="AU153" s="239" t="s">
        <v>83</v>
      </c>
      <c r="AY153" s="18" t="s">
        <v>230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318</v>
      </c>
      <c r="BM153" s="239" t="s">
        <v>625</v>
      </c>
    </row>
    <row r="154" s="2" customFormat="1" ht="37.8" customHeight="1">
      <c r="A154" s="39"/>
      <c r="B154" s="40"/>
      <c r="C154" s="228" t="s">
        <v>388</v>
      </c>
      <c r="D154" s="228" t="s">
        <v>232</v>
      </c>
      <c r="E154" s="229" t="s">
        <v>3332</v>
      </c>
      <c r="F154" s="230" t="s">
        <v>3333</v>
      </c>
      <c r="G154" s="231" t="s">
        <v>2824</v>
      </c>
      <c r="H154" s="232">
        <v>1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318</v>
      </c>
      <c r="AT154" s="239" t="s">
        <v>232</v>
      </c>
      <c r="AU154" s="239" t="s">
        <v>83</v>
      </c>
      <c r="AY154" s="18" t="s">
        <v>230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318</v>
      </c>
      <c r="BM154" s="239" t="s">
        <v>639</v>
      </c>
    </row>
    <row r="155" s="2" customFormat="1" ht="37.8" customHeight="1">
      <c r="A155" s="39"/>
      <c r="B155" s="40"/>
      <c r="C155" s="228" t="s">
        <v>392</v>
      </c>
      <c r="D155" s="228" t="s">
        <v>232</v>
      </c>
      <c r="E155" s="229" t="s">
        <v>3334</v>
      </c>
      <c r="F155" s="230" t="s">
        <v>3335</v>
      </c>
      <c r="G155" s="231" t="s">
        <v>2824</v>
      </c>
      <c r="H155" s="232">
        <v>1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318</v>
      </c>
      <c r="AT155" s="239" t="s">
        <v>232</v>
      </c>
      <c r="AU155" s="239" t="s">
        <v>83</v>
      </c>
      <c r="AY155" s="18" t="s">
        <v>230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318</v>
      </c>
      <c r="BM155" s="239" t="s">
        <v>648</v>
      </c>
    </row>
    <row r="156" s="12" customFormat="1" ht="25.92" customHeight="1">
      <c r="A156" s="12"/>
      <c r="B156" s="212"/>
      <c r="C156" s="213"/>
      <c r="D156" s="214" t="s">
        <v>75</v>
      </c>
      <c r="E156" s="215" t="s">
        <v>2992</v>
      </c>
      <c r="F156" s="215" t="s">
        <v>3336</v>
      </c>
      <c r="G156" s="213"/>
      <c r="H156" s="213"/>
      <c r="I156" s="216"/>
      <c r="J156" s="217">
        <f>BK156</f>
        <v>0</v>
      </c>
      <c r="K156" s="213"/>
      <c r="L156" s="218"/>
      <c r="M156" s="219"/>
      <c r="N156" s="220"/>
      <c r="O156" s="220"/>
      <c r="P156" s="221">
        <f>SUM(P157:P173)</f>
        <v>0</v>
      </c>
      <c r="Q156" s="220"/>
      <c r="R156" s="221">
        <f>SUM(R157:R173)</f>
        <v>0</v>
      </c>
      <c r="S156" s="220"/>
      <c r="T156" s="222">
        <f>SUM(T157:T173)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3" t="s">
        <v>83</v>
      </c>
      <c r="AT156" s="224" t="s">
        <v>75</v>
      </c>
      <c r="AU156" s="224" t="s">
        <v>76</v>
      </c>
      <c r="AY156" s="223" t="s">
        <v>230</v>
      </c>
      <c r="BK156" s="225">
        <f>SUM(BK157:BK173)</f>
        <v>0</v>
      </c>
    </row>
    <row r="157" s="2" customFormat="1" ht="268.5" customHeight="1">
      <c r="A157" s="39"/>
      <c r="B157" s="40"/>
      <c r="C157" s="228" t="s">
        <v>401</v>
      </c>
      <c r="D157" s="228" t="s">
        <v>232</v>
      </c>
      <c r="E157" s="229" t="s">
        <v>3337</v>
      </c>
      <c r="F157" s="230" t="s">
        <v>3338</v>
      </c>
      <c r="G157" s="231" t="s">
        <v>2824</v>
      </c>
      <c r="H157" s="232">
        <v>1</v>
      </c>
      <c r="I157" s="233"/>
      <c r="J157" s="234">
        <f>ROUND(I157*H157,2)</f>
        <v>0</v>
      </c>
      <c r="K157" s="230" t="s">
        <v>1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318</v>
      </c>
      <c r="AT157" s="239" t="s">
        <v>232</v>
      </c>
      <c r="AU157" s="239" t="s">
        <v>83</v>
      </c>
      <c r="AY157" s="18" t="s">
        <v>230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318</v>
      </c>
      <c r="BM157" s="239" t="s">
        <v>656</v>
      </c>
    </row>
    <row r="158" s="2" customFormat="1" ht="49.05" customHeight="1">
      <c r="A158" s="39"/>
      <c r="B158" s="40"/>
      <c r="C158" s="228" t="s">
        <v>409</v>
      </c>
      <c r="D158" s="228" t="s">
        <v>232</v>
      </c>
      <c r="E158" s="229" t="s">
        <v>3339</v>
      </c>
      <c r="F158" s="230" t="s">
        <v>3340</v>
      </c>
      <c r="G158" s="231" t="s">
        <v>370</v>
      </c>
      <c r="H158" s="232">
        <v>2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318</v>
      </c>
      <c r="AT158" s="239" t="s">
        <v>232</v>
      </c>
      <c r="AU158" s="239" t="s">
        <v>83</v>
      </c>
      <c r="AY158" s="18" t="s">
        <v>230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318</v>
      </c>
      <c r="BM158" s="239" t="s">
        <v>670</v>
      </c>
    </row>
    <row r="159" s="2" customFormat="1" ht="24.15" customHeight="1">
      <c r="A159" s="39"/>
      <c r="B159" s="40"/>
      <c r="C159" s="228" t="s">
        <v>414</v>
      </c>
      <c r="D159" s="228" t="s">
        <v>232</v>
      </c>
      <c r="E159" s="229" t="s">
        <v>3341</v>
      </c>
      <c r="F159" s="230" t="s">
        <v>3342</v>
      </c>
      <c r="G159" s="231" t="s">
        <v>370</v>
      </c>
      <c r="H159" s="232">
        <v>2</v>
      </c>
      <c r="I159" s="233"/>
      <c r="J159" s="234">
        <f>ROUND(I159*H159,2)</f>
        <v>0</v>
      </c>
      <c r="K159" s="230" t="s">
        <v>1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318</v>
      </c>
      <c r="AT159" s="239" t="s">
        <v>232</v>
      </c>
      <c r="AU159" s="239" t="s">
        <v>83</v>
      </c>
      <c r="AY159" s="18" t="s">
        <v>230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318</v>
      </c>
      <c r="BM159" s="239" t="s">
        <v>693</v>
      </c>
    </row>
    <row r="160" s="2" customFormat="1" ht="76.35" customHeight="1">
      <c r="A160" s="39"/>
      <c r="B160" s="40"/>
      <c r="C160" s="228" t="s">
        <v>419</v>
      </c>
      <c r="D160" s="228" t="s">
        <v>232</v>
      </c>
      <c r="E160" s="229" t="s">
        <v>3343</v>
      </c>
      <c r="F160" s="230" t="s">
        <v>3344</v>
      </c>
      <c r="G160" s="231" t="s">
        <v>2824</v>
      </c>
      <c r="H160" s="232">
        <v>4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318</v>
      </c>
      <c r="AT160" s="239" t="s">
        <v>232</v>
      </c>
      <c r="AU160" s="239" t="s">
        <v>83</v>
      </c>
      <c r="AY160" s="18" t="s">
        <v>230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318</v>
      </c>
      <c r="BM160" s="239" t="s">
        <v>728</v>
      </c>
    </row>
    <row r="161" s="2" customFormat="1" ht="76.35" customHeight="1">
      <c r="A161" s="39"/>
      <c r="B161" s="40"/>
      <c r="C161" s="228" t="s">
        <v>423</v>
      </c>
      <c r="D161" s="228" t="s">
        <v>232</v>
      </c>
      <c r="E161" s="229" t="s">
        <v>3345</v>
      </c>
      <c r="F161" s="230" t="s">
        <v>3346</v>
      </c>
      <c r="G161" s="231" t="s">
        <v>2824</v>
      </c>
      <c r="H161" s="232">
        <v>1</v>
      </c>
      <c r="I161" s="233"/>
      <c r="J161" s="234">
        <f>ROUND(I161*H161,2)</f>
        <v>0</v>
      </c>
      <c r="K161" s="230" t="s">
        <v>1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318</v>
      </c>
      <c r="AT161" s="239" t="s">
        <v>232</v>
      </c>
      <c r="AU161" s="239" t="s">
        <v>83</v>
      </c>
      <c r="AY161" s="18" t="s">
        <v>230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318</v>
      </c>
      <c r="BM161" s="239" t="s">
        <v>739</v>
      </c>
    </row>
    <row r="162" s="2" customFormat="1" ht="76.35" customHeight="1">
      <c r="A162" s="39"/>
      <c r="B162" s="40"/>
      <c r="C162" s="228" t="s">
        <v>437</v>
      </c>
      <c r="D162" s="228" t="s">
        <v>232</v>
      </c>
      <c r="E162" s="229" t="s">
        <v>3347</v>
      </c>
      <c r="F162" s="230" t="s">
        <v>3348</v>
      </c>
      <c r="G162" s="231" t="s">
        <v>2824</v>
      </c>
      <c r="H162" s="232">
        <v>1</v>
      </c>
      <c r="I162" s="233"/>
      <c r="J162" s="234">
        <f>ROUND(I162*H162,2)</f>
        <v>0</v>
      </c>
      <c r="K162" s="230" t="s">
        <v>1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318</v>
      </c>
      <c r="AT162" s="239" t="s">
        <v>232</v>
      </c>
      <c r="AU162" s="239" t="s">
        <v>83</v>
      </c>
      <c r="AY162" s="18" t="s">
        <v>230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318</v>
      </c>
      <c r="BM162" s="239" t="s">
        <v>751</v>
      </c>
    </row>
    <row r="163" s="2" customFormat="1" ht="62.7" customHeight="1">
      <c r="A163" s="39"/>
      <c r="B163" s="40"/>
      <c r="C163" s="228" t="s">
        <v>442</v>
      </c>
      <c r="D163" s="228" t="s">
        <v>232</v>
      </c>
      <c r="E163" s="229" t="s">
        <v>3349</v>
      </c>
      <c r="F163" s="230" t="s">
        <v>3350</v>
      </c>
      <c r="G163" s="231" t="s">
        <v>2824</v>
      </c>
      <c r="H163" s="232">
        <v>4</v>
      </c>
      <c r="I163" s="233"/>
      <c r="J163" s="234">
        <f>ROUND(I163*H163,2)</f>
        <v>0</v>
      </c>
      <c r="K163" s="230" t="s">
        <v>1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318</v>
      </c>
      <c r="AT163" s="239" t="s">
        <v>232</v>
      </c>
      <c r="AU163" s="239" t="s">
        <v>83</v>
      </c>
      <c r="AY163" s="18" t="s">
        <v>230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318</v>
      </c>
      <c r="BM163" s="239" t="s">
        <v>784</v>
      </c>
    </row>
    <row r="164" s="2" customFormat="1" ht="62.7" customHeight="1">
      <c r="A164" s="39"/>
      <c r="B164" s="40"/>
      <c r="C164" s="228" t="s">
        <v>447</v>
      </c>
      <c r="D164" s="228" t="s">
        <v>232</v>
      </c>
      <c r="E164" s="229" t="s">
        <v>3351</v>
      </c>
      <c r="F164" s="230" t="s">
        <v>3352</v>
      </c>
      <c r="G164" s="231" t="s">
        <v>2824</v>
      </c>
      <c r="H164" s="232">
        <v>1</v>
      </c>
      <c r="I164" s="233"/>
      <c r="J164" s="234">
        <f>ROUND(I164*H164,2)</f>
        <v>0</v>
      </c>
      <c r="K164" s="230" t="s">
        <v>1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318</v>
      </c>
      <c r="AT164" s="239" t="s">
        <v>232</v>
      </c>
      <c r="AU164" s="239" t="s">
        <v>83</v>
      </c>
      <c r="AY164" s="18" t="s">
        <v>230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318</v>
      </c>
      <c r="BM164" s="239" t="s">
        <v>793</v>
      </c>
    </row>
    <row r="165" s="2" customFormat="1" ht="62.7" customHeight="1">
      <c r="A165" s="39"/>
      <c r="B165" s="40"/>
      <c r="C165" s="228" t="s">
        <v>452</v>
      </c>
      <c r="D165" s="228" t="s">
        <v>232</v>
      </c>
      <c r="E165" s="229" t="s">
        <v>3353</v>
      </c>
      <c r="F165" s="230" t="s">
        <v>3354</v>
      </c>
      <c r="G165" s="231" t="s">
        <v>2824</v>
      </c>
      <c r="H165" s="232">
        <v>1</v>
      </c>
      <c r="I165" s="233"/>
      <c r="J165" s="234">
        <f>ROUND(I165*H165,2)</f>
        <v>0</v>
      </c>
      <c r="K165" s="230" t="s">
        <v>1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318</v>
      </c>
      <c r="AT165" s="239" t="s">
        <v>232</v>
      </c>
      <c r="AU165" s="239" t="s">
        <v>83</v>
      </c>
      <c r="AY165" s="18" t="s">
        <v>230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318</v>
      </c>
      <c r="BM165" s="239" t="s">
        <v>804</v>
      </c>
    </row>
    <row r="166" s="2" customFormat="1" ht="44.25" customHeight="1">
      <c r="A166" s="39"/>
      <c r="B166" s="40"/>
      <c r="C166" s="228" t="s">
        <v>457</v>
      </c>
      <c r="D166" s="228" t="s">
        <v>232</v>
      </c>
      <c r="E166" s="229" t="s">
        <v>3316</v>
      </c>
      <c r="F166" s="230" t="s">
        <v>3317</v>
      </c>
      <c r="G166" s="231" t="s">
        <v>305</v>
      </c>
      <c r="H166" s="232">
        <v>47</v>
      </c>
      <c r="I166" s="233"/>
      <c r="J166" s="234">
        <f>ROUND(I166*H166,2)</f>
        <v>0</v>
      </c>
      <c r="K166" s="230" t="s">
        <v>1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318</v>
      </c>
      <c r="AT166" s="239" t="s">
        <v>232</v>
      </c>
      <c r="AU166" s="239" t="s">
        <v>83</v>
      </c>
      <c r="AY166" s="18" t="s">
        <v>230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318</v>
      </c>
      <c r="BM166" s="239" t="s">
        <v>815</v>
      </c>
    </row>
    <row r="167" s="2" customFormat="1" ht="37.8" customHeight="1">
      <c r="A167" s="39"/>
      <c r="B167" s="40"/>
      <c r="C167" s="228" t="s">
        <v>462</v>
      </c>
      <c r="D167" s="228" t="s">
        <v>232</v>
      </c>
      <c r="E167" s="229" t="s">
        <v>3320</v>
      </c>
      <c r="F167" s="230" t="s">
        <v>3321</v>
      </c>
      <c r="G167" s="231" t="s">
        <v>340</v>
      </c>
      <c r="H167" s="232">
        <v>9</v>
      </c>
      <c r="I167" s="233"/>
      <c r="J167" s="234">
        <f>ROUND(I167*H167,2)</f>
        <v>0</v>
      </c>
      <c r="K167" s="230" t="s">
        <v>1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318</v>
      </c>
      <c r="AT167" s="239" t="s">
        <v>232</v>
      </c>
      <c r="AU167" s="239" t="s">
        <v>83</v>
      </c>
      <c r="AY167" s="18" t="s">
        <v>230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318</v>
      </c>
      <c r="BM167" s="239" t="s">
        <v>826</v>
      </c>
    </row>
    <row r="168" s="2" customFormat="1" ht="37.8" customHeight="1">
      <c r="A168" s="39"/>
      <c r="B168" s="40"/>
      <c r="C168" s="228" t="s">
        <v>482</v>
      </c>
      <c r="D168" s="228" t="s">
        <v>232</v>
      </c>
      <c r="E168" s="229" t="s">
        <v>3322</v>
      </c>
      <c r="F168" s="230" t="s">
        <v>3323</v>
      </c>
      <c r="G168" s="231" t="s">
        <v>340</v>
      </c>
      <c r="H168" s="232">
        <v>4</v>
      </c>
      <c r="I168" s="233"/>
      <c r="J168" s="234">
        <f>ROUND(I168*H168,2)</f>
        <v>0</v>
      </c>
      <c r="K168" s="230" t="s">
        <v>1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318</v>
      </c>
      <c r="AT168" s="239" t="s">
        <v>232</v>
      </c>
      <c r="AU168" s="239" t="s">
        <v>83</v>
      </c>
      <c r="AY168" s="18" t="s">
        <v>230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318</v>
      </c>
      <c r="BM168" s="239" t="s">
        <v>837</v>
      </c>
    </row>
    <row r="169" s="2" customFormat="1" ht="37.8" customHeight="1">
      <c r="A169" s="39"/>
      <c r="B169" s="40"/>
      <c r="C169" s="228" t="s">
        <v>498</v>
      </c>
      <c r="D169" s="228" t="s">
        <v>232</v>
      </c>
      <c r="E169" s="229" t="s">
        <v>3324</v>
      </c>
      <c r="F169" s="230" t="s">
        <v>3325</v>
      </c>
      <c r="G169" s="231" t="s">
        <v>340</v>
      </c>
      <c r="H169" s="232">
        <v>25</v>
      </c>
      <c r="I169" s="233"/>
      <c r="J169" s="234">
        <f>ROUND(I169*H169,2)</f>
        <v>0</v>
      </c>
      <c r="K169" s="230" t="s">
        <v>1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318</v>
      </c>
      <c r="AT169" s="239" t="s">
        <v>232</v>
      </c>
      <c r="AU169" s="239" t="s">
        <v>83</v>
      </c>
      <c r="AY169" s="18" t="s">
        <v>230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318</v>
      </c>
      <c r="BM169" s="239" t="s">
        <v>866</v>
      </c>
    </row>
    <row r="170" s="2" customFormat="1" ht="37.8" customHeight="1">
      <c r="A170" s="39"/>
      <c r="B170" s="40"/>
      <c r="C170" s="228" t="s">
        <v>506</v>
      </c>
      <c r="D170" s="228" t="s">
        <v>232</v>
      </c>
      <c r="E170" s="229" t="s">
        <v>3326</v>
      </c>
      <c r="F170" s="230" t="s">
        <v>3327</v>
      </c>
      <c r="G170" s="231" t="s">
        <v>340</v>
      </c>
      <c r="H170" s="232">
        <v>1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318</v>
      </c>
      <c r="AT170" s="239" t="s">
        <v>232</v>
      </c>
      <c r="AU170" s="239" t="s">
        <v>83</v>
      </c>
      <c r="AY170" s="18" t="s">
        <v>230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318</v>
      </c>
      <c r="BM170" s="239" t="s">
        <v>876</v>
      </c>
    </row>
    <row r="171" s="2" customFormat="1" ht="24.15" customHeight="1">
      <c r="A171" s="39"/>
      <c r="B171" s="40"/>
      <c r="C171" s="228" t="s">
        <v>514</v>
      </c>
      <c r="D171" s="228" t="s">
        <v>232</v>
      </c>
      <c r="E171" s="229" t="s">
        <v>3355</v>
      </c>
      <c r="F171" s="230" t="s">
        <v>3331</v>
      </c>
      <c r="G171" s="231" t="s">
        <v>2824</v>
      </c>
      <c r="H171" s="232">
        <v>1</v>
      </c>
      <c r="I171" s="233"/>
      <c r="J171" s="234">
        <f>ROUND(I171*H171,2)</f>
        <v>0</v>
      </c>
      <c r="K171" s="230" t="s">
        <v>1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318</v>
      </c>
      <c r="AT171" s="239" t="s">
        <v>232</v>
      </c>
      <c r="AU171" s="239" t="s">
        <v>83</v>
      </c>
      <c r="AY171" s="18" t="s">
        <v>230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318</v>
      </c>
      <c r="BM171" s="239" t="s">
        <v>885</v>
      </c>
    </row>
    <row r="172" s="2" customFormat="1" ht="37.8" customHeight="1">
      <c r="A172" s="39"/>
      <c r="B172" s="40"/>
      <c r="C172" s="228" t="s">
        <v>523</v>
      </c>
      <c r="D172" s="228" t="s">
        <v>232</v>
      </c>
      <c r="E172" s="229" t="s">
        <v>3332</v>
      </c>
      <c r="F172" s="230" t="s">
        <v>3333</v>
      </c>
      <c r="G172" s="231" t="s">
        <v>2824</v>
      </c>
      <c r="H172" s="232">
        <v>1</v>
      </c>
      <c r="I172" s="233"/>
      <c r="J172" s="234">
        <f>ROUND(I172*H172,2)</f>
        <v>0</v>
      </c>
      <c r="K172" s="230" t="s">
        <v>1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318</v>
      </c>
      <c r="AT172" s="239" t="s">
        <v>232</v>
      </c>
      <c r="AU172" s="239" t="s">
        <v>83</v>
      </c>
      <c r="AY172" s="18" t="s">
        <v>230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318</v>
      </c>
      <c r="BM172" s="239" t="s">
        <v>895</v>
      </c>
    </row>
    <row r="173" s="2" customFormat="1" ht="37.8" customHeight="1">
      <c r="A173" s="39"/>
      <c r="B173" s="40"/>
      <c r="C173" s="228" t="s">
        <v>531</v>
      </c>
      <c r="D173" s="228" t="s">
        <v>232</v>
      </c>
      <c r="E173" s="229" t="s">
        <v>3356</v>
      </c>
      <c r="F173" s="230" t="s">
        <v>3335</v>
      </c>
      <c r="G173" s="231" t="s">
        <v>2824</v>
      </c>
      <c r="H173" s="232">
        <v>1</v>
      </c>
      <c r="I173" s="233"/>
      <c r="J173" s="234">
        <f>ROUND(I173*H173,2)</f>
        <v>0</v>
      </c>
      <c r="K173" s="230" t="s">
        <v>1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318</v>
      </c>
      <c r="AT173" s="239" t="s">
        <v>232</v>
      </c>
      <c r="AU173" s="239" t="s">
        <v>83</v>
      </c>
      <c r="AY173" s="18" t="s">
        <v>230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318</v>
      </c>
      <c r="BM173" s="239" t="s">
        <v>910</v>
      </c>
    </row>
    <row r="174" s="12" customFormat="1" ht="25.92" customHeight="1">
      <c r="A174" s="12"/>
      <c r="B174" s="212"/>
      <c r="C174" s="213"/>
      <c r="D174" s="214" t="s">
        <v>75</v>
      </c>
      <c r="E174" s="215" t="s">
        <v>3011</v>
      </c>
      <c r="F174" s="215" t="s">
        <v>3357</v>
      </c>
      <c r="G174" s="213"/>
      <c r="H174" s="213"/>
      <c r="I174" s="216"/>
      <c r="J174" s="217">
        <f>BK174</f>
        <v>0</v>
      </c>
      <c r="K174" s="213"/>
      <c r="L174" s="218"/>
      <c r="M174" s="219"/>
      <c r="N174" s="220"/>
      <c r="O174" s="220"/>
      <c r="P174" s="221">
        <f>SUM(P175:P193)</f>
        <v>0</v>
      </c>
      <c r="Q174" s="220"/>
      <c r="R174" s="221">
        <f>SUM(R175:R193)</f>
        <v>0</v>
      </c>
      <c r="S174" s="220"/>
      <c r="T174" s="222">
        <f>SUM(T175:T193)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3" t="s">
        <v>83</v>
      </c>
      <c r="AT174" s="224" t="s">
        <v>75</v>
      </c>
      <c r="AU174" s="224" t="s">
        <v>76</v>
      </c>
      <c r="AY174" s="223" t="s">
        <v>230</v>
      </c>
      <c r="BK174" s="225">
        <f>SUM(BK175:BK193)</f>
        <v>0</v>
      </c>
    </row>
    <row r="175" s="2" customFormat="1" ht="55.5" customHeight="1">
      <c r="A175" s="39"/>
      <c r="B175" s="40"/>
      <c r="C175" s="228" t="s">
        <v>539</v>
      </c>
      <c r="D175" s="228" t="s">
        <v>232</v>
      </c>
      <c r="E175" s="229" t="s">
        <v>3358</v>
      </c>
      <c r="F175" s="230" t="s">
        <v>3359</v>
      </c>
      <c r="G175" s="231" t="s">
        <v>370</v>
      </c>
      <c r="H175" s="232">
        <v>9</v>
      </c>
      <c r="I175" s="233"/>
      <c r="J175" s="234">
        <f>ROUND(I175*H175,2)</f>
        <v>0</v>
      </c>
      <c r="K175" s="230" t="s">
        <v>1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318</v>
      </c>
      <c r="AT175" s="239" t="s">
        <v>232</v>
      </c>
      <c r="AU175" s="239" t="s">
        <v>83</v>
      </c>
      <c r="AY175" s="18" t="s">
        <v>230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318</v>
      </c>
      <c r="BM175" s="239" t="s">
        <v>922</v>
      </c>
    </row>
    <row r="176" s="2" customFormat="1" ht="55.5" customHeight="1">
      <c r="A176" s="39"/>
      <c r="B176" s="40"/>
      <c r="C176" s="228" t="s">
        <v>545</v>
      </c>
      <c r="D176" s="228" t="s">
        <v>232</v>
      </c>
      <c r="E176" s="229" t="s">
        <v>3360</v>
      </c>
      <c r="F176" s="230" t="s">
        <v>3361</v>
      </c>
      <c r="G176" s="231" t="s">
        <v>370</v>
      </c>
      <c r="H176" s="232">
        <v>12</v>
      </c>
      <c r="I176" s="233"/>
      <c r="J176" s="234">
        <f>ROUND(I176*H176,2)</f>
        <v>0</v>
      </c>
      <c r="K176" s="230" t="s">
        <v>1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318</v>
      </c>
      <c r="AT176" s="239" t="s">
        <v>232</v>
      </c>
      <c r="AU176" s="239" t="s">
        <v>83</v>
      </c>
      <c r="AY176" s="18" t="s">
        <v>230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318</v>
      </c>
      <c r="BM176" s="239" t="s">
        <v>932</v>
      </c>
    </row>
    <row r="177" s="2" customFormat="1" ht="44.25" customHeight="1">
      <c r="A177" s="39"/>
      <c r="B177" s="40"/>
      <c r="C177" s="228" t="s">
        <v>550</v>
      </c>
      <c r="D177" s="228" t="s">
        <v>232</v>
      </c>
      <c r="E177" s="229" t="s">
        <v>3362</v>
      </c>
      <c r="F177" s="230" t="s">
        <v>3363</v>
      </c>
      <c r="G177" s="231" t="s">
        <v>370</v>
      </c>
      <c r="H177" s="232">
        <v>2</v>
      </c>
      <c r="I177" s="233"/>
      <c r="J177" s="234">
        <f>ROUND(I177*H177,2)</f>
        <v>0</v>
      </c>
      <c r="K177" s="230" t="s">
        <v>1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318</v>
      </c>
      <c r="AT177" s="239" t="s">
        <v>232</v>
      </c>
      <c r="AU177" s="239" t="s">
        <v>83</v>
      </c>
      <c r="AY177" s="18" t="s">
        <v>230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318</v>
      </c>
      <c r="BM177" s="239" t="s">
        <v>940</v>
      </c>
    </row>
    <row r="178" s="2" customFormat="1" ht="55.5" customHeight="1">
      <c r="A178" s="39"/>
      <c r="B178" s="40"/>
      <c r="C178" s="228" t="s">
        <v>557</v>
      </c>
      <c r="D178" s="228" t="s">
        <v>232</v>
      </c>
      <c r="E178" s="229" t="s">
        <v>3364</v>
      </c>
      <c r="F178" s="230" t="s">
        <v>3365</v>
      </c>
      <c r="G178" s="231" t="s">
        <v>370</v>
      </c>
      <c r="H178" s="232">
        <v>5</v>
      </c>
      <c r="I178" s="233"/>
      <c r="J178" s="234">
        <f>ROUND(I178*H178,2)</f>
        <v>0</v>
      </c>
      <c r="K178" s="230" t="s">
        <v>1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318</v>
      </c>
      <c r="AT178" s="239" t="s">
        <v>232</v>
      </c>
      <c r="AU178" s="239" t="s">
        <v>83</v>
      </c>
      <c r="AY178" s="18" t="s">
        <v>230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318</v>
      </c>
      <c r="BM178" s="239" t="s">
        <v>948</v>
      </c>
    </row>
    <row r="179" s="2" customFormat="1" ht="24.15" customHeight="1">
      <c r="A179" s="39"/>
      <c r="B179" s="40"/>
      <c r="C179" s="228" t="s">
        <v>562</v>
      </c>
      <c r="D179" s="228" t="s">
        <v>232</v>
      </c>
      <c r="E179" s="229" t="s">
        <v>3366</v>
      </c>
      <c r="F179" s="230" t="s">
        <v>3367</v>
      </c>
      <c r="G179" s="231" t="s">
        <v>370</v>
      </c>
      <c r="H179" s="232">
        <v>5</v>
      </c>
      <c r="I179" s="233"/>
      <c r="J179" s="234">
        <f>ROUND(I179*H179,2)</f>
        <v>0</v>
      </c>
      <c r="K179" s="230" t="s">
        <v>1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318</v>
      </c>
      <c r="AT179" s="239" t="s">
        <v>232</v>
      </c>
      <c r="AU179" s="239" t="s">
        <v>83</v>
      </c>
      <c r="AY179" s="18" t="s">
        <v>230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318</v>
      </c>
      <c r="BM179" s="239" t="s">
        <v>958</v>
      </c>
    </row>
    <row r="180" s="2" customFormat="1" ht="24.15" customHeight="1">
      <c r="A180" s="39"/>
      <c r="B180" s="40"/>
      <c r="C180" s="228" t="s">
        <v>566</v>
      </c>
      <c r="D180" s="228" t="s">
        <v>232</v>
      </c>
      <c r="E180" s="229" t="s">
        <v>3368</v>
      </c>
      <c r="F180" s="230" t="s">
        <v>3369</v>
      </c>
      <c r="G180" s="231" t="s">
        <v>370</v>
      </c>
      <c r="H180" s="232">
        <v>1</v>
      </c>
      <c r="I180" s="233"/>
      <c r="J180" s="234">
        <f>ROUND(I180*H180,2)</f>
        <v>0</v>
      </c>
      <c r="K180" s="230" t="s">
        <v>1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318</v>
      </c>
      <c r="AT180" s="239" t="s">
        <v>232</v>
      </c>
      <c r="AU180" s="239" t="s">
        <v>83</v>
      </c>
      <c r="AY180" s="18" t="s">
        <v>230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318</v>
      </c>
      <c r="BM180" s="239" t="s">
        <v>969</v>
      </c>
    </row>
    <row r="181" s="2" customFormat="1" ht="24.15" customHeight="1">
      <c r="A181" s="39"/>
      <c r="B181" s="40"/>
      <c r="C181" s="228" t="s">
        <v>573</v>
      </c>
      <c r="D181" s="228" t="s">
        <v>232</v>
      </c>
      <c r="E181" s="229" t="s">
        <v>3370</v>
      </c>
      <c r="F181" s="230" t="s">
        <v>3371</v>
      </c>
      <c r="G181" s="231" t="s">
        <v>370</v>
      </c>
      <c r="H181" s="232">
        <v>2</v>
      </c>
      <c r="I181" s="233"/>
      <c r="J181" s="234">
        <f>ROUND(I181*H181,2)</f>
        <v>0</v>
      </c>
      <c r="K181" s="230" t="s">
        <v>1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318</v>
      </c>
      <c r="AT181" s="239" t="s">
        <v>232</v>
      </c>
      <c r="AU181" s="239" t="s">
        <v>83</v>
      </c>
      <c r="AY181" s="18" t="s">
        <v>230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318</v>
      </c>
      <c r="BM181" s="239" t="s">
        <v>978</v>
      </c>
    </row>
    <row r="182" s="2" customFormat="1" ht="24.15" customHeight="1">
      <c r="A182" s="39"/>
      <c r="B182" s="40"/>
      <c r="C182" s="228" t="s">
        <v>577</v>
      </c>
      <c r="D182" s="228" t="s">
        <v>232</v>
      </c>
      <c r="E182" s="229" t="s">
        <v>3372</v>
      </c>
      <c r="F182" s="230" t="s">
        <v>3373</v>
      </c>
      <c r="G182" s="231" t="s">
        <v>370</v>
      </c>
      <c r="H182" s="232">
        <v>1</v>
      </c>
      <c r="I182" s="233"/>
      <c r="J182" s="234">
        <f>ROUND(I182*H182,2)</f>
        <v>0</v>
      </c>
      <c r="K182" s="230" t="s">
        <v>1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318</v>
      </c>
      <c r="AT182" s="239" t="s">
        <v>232</v>
      </c>
      <c r="AU182" s="239" t="s">
        <v>83</v>
      </c>
      <c r="AY182" s="18" t="s">
        <v>230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318</v>
      </c>
      <c r="BM182" s="239" t="s">
        <v>987</v>
      </c>
    </row>
    <row r="183" s="2" customFormat="1" ht="24.15" customHeight="1">
      <c r="A183" s="39"/>
      <c r="B183" s="40"/>
      <c r="C183" s="228" t="s">
        <v>581</v>
      </c>
      <c r="D183" s="228" t="s">
        <v>232</v>
      </c>
      <c r="E183" s="229" t="s">
        <v>3374</v>
      </c>
      <c r="F183" s="230" t="s">
        <v>3375</v>
      </c>
      <c r="G183" s="231" t="s">
        <v>370</v>
      </c>
      <c r="H183" s="232">
        <v>2</v>
      </c>
      <c r="I183" s="233"/>
      <c r="J183" s="234">
        <f>ROUND(I183*H183,2)</f>
        <v>0</v>
      </c>
      <c r="K183" s="230" t="s">
        <v>1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318</v>
      </c>
      <c r="AT183" s="239" t="s">
        <v>232</v>
      </c>
      <c r="AU183" s="239" t="s">
        <v>83</v>
      </c>
      <c r="AY183" s="18" t="s">
        <v>230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318</v>
      </c>
      <c r="BM183" s="239" t="s">
        <v>997</v>
      </c>
    </row>
    <row r="184" s="2" customFormat="1" ht="24.15" customHeight="1">
      <c r="A184" s="39"/>
      <c r="B184" s="40"/>
      <c r="C184" s="228" t="s">
        <v>589</v>
      </c>
      <c r="D184" s="228" t="s">
        <v>232</v>
      </c>
      <c r="E184" s="229" t="s">
        <v>3376</v>
      </c>
      <c r="F184" s="230" t="s">
        <v>3377</v>
      </c>
      <c r="G184" s="231" t="s">
        <v>370</v>
      </c>
      <c r="H184" s="232">
        <v>4</v>
      </c>
      <c r="I184" s="233"/>
      <c r="J184" s="234">
        <f>ROUND(I184*H184,2)</f>
        <v>0</v>
      </c>
      <c r="K184" s="230" t="s">
        <v>1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318</v>
      </c>
      <c r="AT184" s="239" t="s">
        <v>232</v>
      </c>
      <c r="AU184" s="239" t="s">
        <v>83</v>
      </c>
      <c r="AY184" s="18" t="s">
        <v>230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318</v>
      </c>
      <c r="BM184" s="239" t="s">
        <v>1008</v>
      </c>
    </row>
    <row r="185" s="2" customFormat="1" ht="24.15" customHeight="1">
      <c r="A185" s="39"/>
      <c r="B185" s="40"/>
      <c r="C185" s="228" t="s">
        <v>596</v>
      </c>
      <c r="D185" s="228" t="s">
        <v>232</v>
      </c>
      <c r="E185" s="229" t="s">
        <v>3378</v>
      </c>
      <c r="F185" s="230" t="s">
        <v>3379</v>
      </c>
      <c r="G185" s="231" t="s">
        <v>370</v>
      </c>
      <c r="H185" s="232">
        <v>2</v>
      </c>
      <c r="I185" s="233"/>
      <c r="J185" s="234">
        <f>ROUND(I185*H185,2)</f>
        <v>0</v>
      </c>
      <c r="K185" s="230" t="s">
        <v>1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318</v>
      </c>
      <c r="AT185" s="239" t="s">
        <v>232</v>
      </c>
      <c r="AU185" s="239" t="s">
        <v>83</v>
      </c>
      <c r="AY185" s="18" t="s">
        <v>230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318</v>
      </c>
      <c r="BM185" s="239" t="s">
        <v>1022</v>
      </c>
    </row>
    <row r="186" s="2" customFormat="1" ht="49.05" customHeight="1">
      <c r="A186" s="39"/>
      <c r="B186" s="40"/>
      <c r="C186" s="228" t="s">
        <v>606</v>
      </c>
      <c r="D186" s="228" t="s">
        <v>232</v>
      </c>
      <c r="E186" s="229" t="s">
        <v>3380</v>
      </c>
      <c r="F186" s="230" t="s">
        <v>3381</v>
      </c>
      <c r="G186" s="231" t="s">
        <v>370</v>
      </c>
      <c r="H186" s="232">
        <v>1</v>
      </c>
      <c r="I186" s="233"/>
      <c r="J186" s="234">
        <f>ROUND(I186*H186,2)</f>
        <v>0</v>
      </c>
      <c r="K186" s="230" t="s">
        <v>1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318</v>
      </c>
      <c r="AT186" s="239" t="s">
        <v>232</v>
      </c>
      <c r="AU186" s="239" t="s">
        <v>83</v>
      </c>
      <c r="AY186" s="18" t="s">
        <v>230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318</v>
      </c>
      <c r="BM186" s="239" t="s">
        <v>1030</v>
      </c>
    </row>
    <row r="187" s="2" customFormat="1" ht="37.8" customHeight="1">
      <c r="A187" s="39"/>
      <c r="B187" s="40"/>
      <c r="C187" s="228" t="s">
        <v>611</v>
      </c>
      <c r="D187" s="228" t="s">
        <v>232</v>
      </c>
      <c r="E187" s="229" t="s">
        <v>3318</v>
      </c>
      <c r="F187" s="230" t="s">
        <v>3319</v>
      </c>
      <c r="G187" s="231" t="s">
        <v>340</v>
      </c>
      <c r="H187" s="232">
        <v>38</v>
      </c>
      <c r="I187" s="233"/>
      <c r="J187" s="234">
        <f>ROUND(I187*H187,2)</f>
        <v>0</v>
      </c>
      <c r="K187" s="230" t="s">
        <v>1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318</v>
      </c>
      <c r="AT187" s="239" t="s">
        <v>232</v>
      </c>
      <c r="AU187" s="239" t="s">
        <v>83</v>
      </c>
      <c r="AY187" s="18" t="s">
        <v>230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318</v>
      </c>
      <c r="BM187" s="239" t="s">
        <v>1038</v>
      </c>
    </row>
    <row r="188" s="2" customFormat="1" ht="37.8" customHeight="1">
      <c r="A188" s="39"/>
      <c r="B188" s="40"/>
      <c r="C188" s="228" t="s">
        <v>616</v>
      </c>
      <c r="D188" s="228" t="s">
        <v>232</v>
      </c>
      <c r="E188" s="229" t="s">
        <v>3320</v>
      </c>
      <c r="F188" s="230" t="s">
        <v>3321</v>
      </c>
      <c r="G188" s="231" t="s">
        <v>340</v>
      </c>
      <c r="H188" s="232">
        <v>7</v>
      </c>
      <c r="I188" s="233"/>
      <c r="J188" s="234">
        <f>ROUND(I188*H188,2)</f>
        <v>0</v>
      </c>
      <c r="K188" s="230" t="s">
        <v>1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318</v>
      </c>
      <c r="AT188" s="239" t="s">
        <v>232</v>
      </c>
      <c r="AU188" s="239" t="s">
        <v>83</v>
      </c>
      <c r="AY188" s="18" t="s">
        <v>230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318</v>
      </c>
      <c r="BM188" s="239" t="s">
        <v>1047</v>
      </c>
    </row>
    <row r="189" s="2" customFormat="1" ht="37.8" customHeight="1">
      <c r="A189" s="39"/>
      <c r="B189" s="40"/>
      <c r="C189" s="228" t="s">
        <v>620</v>
      </c>
      <c r="D189" s="228" t="s">
        <v>232</v>
      </c>
      <c r="E189" s="229" t="s">
        <v>3322</v>
      </c>
      <c r="F189" s="230" t="s">
        <v>3323</v>
      </c>
      <c r="G189" s="231" t="s">
        <v>340</v>
      </c>
      <c r="H189" s="232">
        <v>49</v>
      </c>
      <c r="I189" s="233"/>
      <c r="J189" s="234">
        <f>ROUND(I189*H189,2)</f>
        <v>0</v>
      </c>
      <c r="K189" s="230" t="s">
        <v>1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318</v>
      </c>
      <c r="AT189" s="239" t="s">
        <v>232</v>
      </c>
      <c r="AU189" s="239" t="s">
        <v>83</v>
      </c>
      <c r="AY189" s="18" t="s">
        <v>230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318</v>
      </c>
      <c r="BM189" s="239" t="s">
        <v>1056</v>
      </c>
    </row>
    <row r="190" s="2" customFormat="1" ht="37.8" customHeight="1">
      <c r="A190" s="39"/>
      <c r="B190" s="40"/>
      <c r="C190" s="228" t="s">
        <v>625</v>
      </c>
      <c r="D190" s="228" t="s">
        <v>232</v>
      </c>
      <c r="E190" s="229" t="s">
        <v>3324</v>
      </c>
      <c r="F190" s="230" t="s">
        <v>3325</v>
      </c>
      <c r="G190" s="231" t="s">
        <v>340</v>
      </c>
      <c r="H190" s="232">
        <v>17</v>
      </c>
      <c r="I190" s="233"/>
      <c r="J190" s="234">
        <f>ROUND(I190*H190,2)</f>
        <v>0</v>
      </c>
      <c r="K190" s="230" t="s">
        <v>1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318</v>
      </c>
      <c r="AT190" s="239" t="s">
        <v>232</v>
      </c>
      <c r="AU190" s="239" t="s">
        <v>83</v>
      </c>
      <c r="AY190" s="18" t="s">
        <v>230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318</v>
      </c>
      <c r="BM190" s="239" t="s">
        <v>1065</v>
      </c>
    </row>
    <row r="191" s="2" customFormat="1" ht="24.15" customHeight="1">
      <c r="A191" s="39"/>
      <c r="B191" s="40"/>
      <c r="C191" s="228" t="s">
        <v>634</v>
      </c>
      <c r="D191" s="228" t="s">
        <v>232</v>
      </c>
      <c r="E191" s="229" t="s">
        <v>3382</v>
      </c>
      <c r="F191" s="230" t="s">
        <v>3383</v>
      </c>
      <c r="G191" s="231" t="s">
        <v>305</v>
      </c>
      <c r="H191" s="232">
        <v>6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318</v>
      </c>
      <c r="AT191" s="239" t="s">
        <v>232</v>
      </c>
      <c r="AU191" s="239" t="s">
        <v>83</v>
      </c>
      <c r="AY191" s="18" t="s">
        <v>230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318</v>
      </c>
      <c r="BM191" s="239" t="s">
        <v>1073</v>
      </c>
    </row>
    <row r="192" s="2" customFormat="1" ht="16.5" customHeight="1">
      <c r="A192" s="39"/>
      <c r="B192" s="40"/>
      <c r="C192" s="228" t="s">
        <v>639</v>
      </c>
      <c r="D192" s="228" t="s">
        <v>232</v>
      </c>
      <c r="E192" s="229" t="s">
        <v>3384</v>
      </c>
      <c r="F192" s="230" t="s">
        <v>3385</v>
      </c>
      <c r="G192" s="231" t="s">
        <v>2614</v>
      </c>
      <c r="H192" s="232">
        <v>1</v>
      </c>
      <c r="I192" s="233"/>
      <c r="J192" s="234">
        <f>ROUND(I192*H192,2)</f>
        <v>0</v>
      </c>
      <c r="K192" s="230" t="s">
        <v>1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318</v>
      </c>
      <c r="AT192" s="239" t="s">
        <v>232</v>
      </c>
      <c r="AU192" s="239" t="s">
        <v>83</v>
      </c>
      <c r="AY192" s="18" t="s">
        <v>230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318</v>
      </c>
      <c r="BM192" s="239" t="s">
        <v>1081</v>
      </c>
    </row>
    <row r="193" s="2" customFormat="1" ht="33" customHeight="1">
      <c r="A193" s="39"/>
      <c r="B193" s="40"/>
      <c r="C193" s="228" t="s">
        <v>643</v>
      </c>
      <c r="D193" s="228" t="s">
        <v>232</v>
      </c>
      <c r="E193" s="229" t="s">
        <v>3386</v>
      </c>
      <c r="F193" s="230" t="s">
        <v>3387</v>
      </c>
      <c r="G193" s="231" t="s">
        <v>2614</v>
      </c>
      <c r="H193" s="232">
        <v>1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318</v>
      </c>
      <c r="AT193" s="239" t="s">
        <v>232</v>
      </c>
      <c r="AU193" s="239" t="s">
        <v>83</v>
      </c>
      <c r="AY193" s="18" t="s">
        <v>230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318</v>
      </c>
      <c r="BM193" s="239" t="s">
        <v>1094</v>
      </c>
    </row>
    <row r="194" s="12" customFormat="1" ht="25.92" customHeight="1">
      <c r="A194" s="12"/>
      <c r="B194" s="212"/>
      <c r="C194" s="213"/>
      <c r="D194" s="214" t="s">
        <v>75</v>
      </c>
      <c r="E194" s="215" t="s">
        <v>3051</v>
      </c>
      <c r="F194" s="215" t="s">
        <v>3388</v>
      </c>
      <c r="G194" s="213"/>
      <c r="H194" s="213"/>
      <c r="I194" s="216"/>
      <c r="J194" s="217">
        <f>BK194</f>
        <v>0</v>
      </c>
      <c r="K194" s="213"/>
      <c r="L194" s="218"/>
      <c r="M194" s="219"/>
      <c r="N194" s="220"/>
      <c r="O194" s="220"/>
      <c r="P194" s="221">
        <f>SUM(P195:P200)</f>
        <v>0</v>
      </c>
      <c r="Q194" s="220"/>
      <c r="R194" s="221">
        <f>SUM(R195:R200)</f>
        <v>0</v>
      </c>
      <c r="S194" s="220"/>
      <c r="T194" s="222">
        <f>SUM(T195:T200)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3" t="s">
        <v>83</v>
      </c>
      <c r="AT194" s="224" t="s">
        <v>75</v>
      </c>
      <c r="AU194" s="224" t="s">
        <v>76</v>
      </c>
      <c r="AY194" s="223" t="s">
        <v>230</v>
      </c>
      <c r="BK194" s="225">
        <f>SUM(BK195:BK200)</f>
        <v>0</v>
      </c>
    </row>
    <row r="195" s="2" customFormat="1" ht="37.8" customHeight="1">
      <c r="A195" s="39"/>
      <c r="B195" s="40"/>
      <c r="C195" s="228" t="s">
        <v>648</v>
      </c>
      <c r="D195" s="228" t="s">
        <v>232</v>
      </c>
      <c r="E195" s="229" t="s">
        <v>3389</v>
      </c>
      <c r="F195" s="230" t="s">
        <v>3390</v>
      </c>
      <c r="G195" s="231" t="s">
        <v>370</v>
      </c>
      <c r="H195" s="232">
        <v>1</v>
      </c>
      <c r="I195" s="233"/>
      <c r="J195" s="234">
        <f>ROUND(I195*H195,2)</f>
        <v>0</v>
      </c>
      <c r="K195" s="230" t="s">
        <v>1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318</v>
      </c>
      <c r="AT195" s="239" t="s">
        <v>232</v>
      </c>
      <c r="AU195" s="239" t="s">
        <v>83</v>
      </c>
      <c r="AY195" s="18" t="s">
        <v>230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318</v>
      </c>
      <c r="BM195" s="239" t="s">
        <v>1107</v>
      </c>
    </row>
    <row r="196" s="2" customFormat="1" ht="44.25" customHeight="1">
      <c r="A196" s="39"/>
      <c r="B196" s="40"/>
      <c r="C196" s="228" t="s">
        <v>652</v>
      </c>
      <c r="D196" s="228" t="s">
        <v>232</v>
      </c>
      <c r="E196" s="229" t="s">
        <v>3391</v>
      </c>
      <c r="F196" s="230" t="s">
        <v>3392</v>
      </c>
      <c r="G196" s="231" t="s">
        <v>370</v>
      </c>
      <c r="H196" s="232">
        <v>1</v>
      </c>
      <c r="I196" s="233"/>
      <c r="J196" s="234">
        <f>ROUND(I196*H196,2)</f>
        <v>0</v>
      </c>
      <c r="K196" s="230" t="s">
        <v>1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318</v>
      </c>
      <c r="AT196" s="239" t="s">
        <v>232</v>
      </c>
      <c r="AU196" s="239" t="s">
        <v>83</v>
      </c>
      <c r="AY196" s="18" t="s">
        <v>230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318</v>
      </c>
      <c r="BM196" s="239" t="s">
        <v>1117</v>
      </c>
    </row>
    <row r="197" s="2" customFormat="1" ht="24.15" customHeight="1">
      <c r="A197" s="39"/>
      <c r="B197" s="40"/>
      <c r="C197" s="228" t="s">
        <v>656</v>
      </c>
      <c r="D197" s="228" t="s">
        <v>232</v>
      </c>
      <c r="E197" s="229" t="s">
        <v>3393</v>
      </c>
      <c r="F197" s="230" t="s">
        <v>3394</v>
      </c>
      <c r="G197" s="231" t="s">
        <v>2610</v>
      </c>
      <c r="H197" s="232">
        <v>1</v>
      </c>
      <c r="I197" s="233"/>
      <c r="J197" s="234">
        <f>ROUND(I197*H197,2)</f>
        <v>0</v>
      </c>
      <c r="K197" s="230" t="s">
        <v>1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318</v>
      </c>
      <c r="AT197" s="239" t="s">
        <v>232</v>
      </c>
      <c r="AU197" s="239" t="s">
        <v>83</v>
      </c>
      <c r="AY197" s="18" t="s">
        <v>230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318</v>
      </c>
      <c r="BM197" s="239" t="s">
        <v>1127</v>
      </c>
    </row>
    <row r="198" s="2" customFormat="1" ht="37.8" customHeight="1">
      <c r="A198" s="39"/>
      <c r="B198" s="40"/>
      <c r="C198" s="228" t="s">
        <v>665</v>
      </c>
      <c r="D198" s="228" t="s">
        <v>232</v>
      </c>
      <c r="E198" s="229" t="s">
        <v>3395</v>
      </c>
      <c r="F198" s="230" t="s">
        <v>3396</v>
      </c>
      <c r="G198" s="231" t="s">
        <v>340</v>
      </c>
      <c r="H198" s="232">
        <v>7</v>
      </c>
      <c r="I198" s="233"/>
      <c r="J198" s="234">
        <f>ROUND(I198*H198,2)</f>
        <v>0</v>
      </c>
      <c r="K198" s="230" t="s">
        <v>1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318</v>
      </c>
      <c r="AT198" s="239" t="s">
        <v>232</v>
      </c>
      <c r="AU198" s="239" t="s">
        <v>83</v>
      </c>
      <c r="AY198" s="18" t="s">
        <v>230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318</v>
      </c>
      <c r="BM198" s="239" t="s">
        <v>1137</v>
      </c>
    </row>
    <row r="199" s="2" customFormat="1" ht="16.5" customHeight="1">
      <c r="A199" s="39"/>
      <c r="B199" s="40"/>
      <c r="C199" s="228" t="s">
        <v>670</v>
      </c>
      <c r="D199" s="228" t="s">
        <v>232</v>
      </c>
      <c r="E199" s="229" t="s">
        <v>3397</v>
      </c>
      <c r="F199" s="230" t="s">
        <v>3398</v>
      </c>
      <c r="G199" s="231" t="s">
        <v>370</v>
      </c>
      <c r="H199" s="232">
        <v>1</v>
      </c>
      <c r="I199" s="233"/>
      <c r="J199" s="234">
        <f>ROUND(I199*H199,2)</f>
        <v>0</v>
      </c>
      <c r="K199" s="230" t="s">
        <v>1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318</v>
      </c>
      <c r="AT199" s="239" t="s">
        <v>232</v>
      </c>
      <c r="AU199" s="239" t="s">
        <v>83</v>
      </c>
      <c r="AY199" s="18" t="s">
        <v>230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318</v>
      </c>
      <c r="BM199" s="239" t="s">
        <v>1147</v>
      </c>
    </row>
    <row r="200" s="2" customFormat="1" ht="37.8" customHeight="1">
      <c r="A200" s="39"/>
      <c r="B200" s="40"/>
      <c r="C200" s="228" t="s">
        <v>674</v>
      </c>
      <c r="D200" s="228" t="s">
        <v>232</v>
      </c>
      <c r="E200" s="229" t="s">
        <v>3399</v>
      </c>
      <c r="F200" s="230" t="s">
        <v>3333</v>
      </c>
      <c r="G200" s="231" t="s">
        <v>2824</v>
      </c>
      <c r="H200" s="232">
        <v>1</v>
      </c>
      <c r="I200" s="233"/>
      <c r="J200" s="234">
        <f>ROUND(I200*H200,2)</f>
        <v>0</v>
      </c>
      <c r="K200" s="230" t="s">
        <v>1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318</v>
      </c>
      <c r="AT200" s="239" t="s">
        <v>232</v>
      </c>
      <c r="AU200" s="239" t="s">
        <v>83</v>
      </c>
      <c r="AY200" s="18" t="s">
        <v>230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318</v>
      </c>
      <c r="BM200" s="239" t="s">
        <v>1158</v>
      </c>
    </row>
    <row r="201" s="12" customFormat="1" ht="25.92" customHeight="1">
      <c r="A201" s="12"/>
      <c r="B201" s="212"/>
      <c r="C201" s="213"/>
      <c r="D201" s="214" t="s">
        <v>75</v>
      </c>
      <c r="E201" s="215" t="s">
        <v>3057</v>
      </c>
      <c r="F201" s="215" t="s">
        <v>3400</v>
      </c>
      <c r="G201" s="213"/>
      <c r="H201" s="213"/>
      <c r="I201" s="216"/>
      <c r="J201" s="217">
        <f>BK201</f>
        <v>0</v>
      </c>
      <c r="K201" s="213"/>
      <c r="L201" s="218"/>
      <c r="M201" s="219"/>
      <c r="N201" s="220"/>
      <c r="O201" s="220"/>
      <c r="P201" s="221">
        <f>SUM(P202:P208)</f>
        <v>0</v>
      </c>
      <c r="Q201" s="220"/>
      <c r="R201" s="221">
        <f>SUM(R202:R208)</f>
        <v>0</v>
      </c>
      <c r="S201" s="220"/>
      <c r="T201" s="222">
        <f>SUM(T202:T208)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3" t="s">
        <v>83</v>
      </c>
      <c r="AT201" s="224" t="s">
        <v>75</v>
      </c>
      <c r="AU201" s="224" t="s">
        <v>76</v>
      </c>
      <c r="AY201" s="223" t="s">
        <v>230</v>
      </c>
      <c r="BK201" s="225">
        <f>SUM(BK202:BK208)</f>
        <v>0</v>
      </c>
    </row>
    <row r="202" s="2" customFormat="1" ht="16.5" customHeight="1">
      <c r="A202" s="39"/>
      <c r="B202" s="40"/>
      <c r="C202" s="228" t="s">
        <v>693</v>
      </c>
      <c r="D202" s="228" t="s">
        <v>232</v>
      </c>
      <c r="E202" s="229" t="s">
        <v>3401</v>
      </c>
      <c r="F202" s="230" t="s">
        <v>3402</v>
      </c>
      <c r="G202" s="231" t="s">
        <v>2614</v>
      </c>
      <c r="H202" s="232">
        <v>1</v>
      </c>
      <c r="I202" s="233"/>
      <c r="J202" s="234">
        <f>ROUND(I202*H202,2)</f>
        <v>0</v>
      </c>
      <c r="K202" s="230" t="s">
        <v>1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318</v>
      </c>
      <c r="AT202" s="239" t="s">
        <v>232</v>
      </c>
      <c r="AU202" s="239" t="s">
        <v>83</v>
      </c>
      <c r="AY202" s="18" t="s">
        <v>230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318</v>
      </c>
      <c r="BM202" s="239" t="s">
        <v>1171</v>
      </c>
    </row>
    <row r="203" s="2" customFormat="1" ht="16.5" customHeight="1">
      <c r="A203" s="39"/>
      <c r="B203" s="40"/>
      <c r="C203" s="228" t="s">
        <v>713</v>
      </c>
      <c r="D203" s="228" t="s">
        <v>232</v>
      </c>
      <c r="E203" s="229" t="s">
        <v>3403</v>
      </c>
      <c r="F203" s="230" t="s">
        <v>3404</v>
      </c>
      <c r="G203" s="231" t="s">
        <v>2614</v>
      </c>
      <c r="H203" s="232">
        <v>1</v>
      </c>
      <c r="I203" s="233"/>
      <c r="J203" s="234">
        <f>ROUND(I203*H203,2)</f>
        <v>0</v>
      </c>
      <c r="K203" s="230" t="s">
        <v>1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318</v>
      </c>
      <c r="AT203" s="239" t="s">
        <v>232</v>
      </c>
      <c r="AU203" s="239" t="s">
        <v>83</v>
      </c>
      <c r="AY203" s="18" t="s">
        <v>230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318</v>
      </c>
      <c r="BM203" s="239" t="s">
        <v>1184</v>
      </c>
    </row>
    <row r="204" s="2" customFormat="1" ht="24.15" customHeight="1">
      <c r="A204" s="39"/>
      <c r="B204" s="40"/>
      <c r="C204" s="228" t="s">
        <v>719</v>
      </c>
      <c r="D204" s="228" t="s">
        <v>232</v>
      </c>
      <c r="E204" s="229" t="s">
        <v>3405</v>
      </c>
      <c r="F204" s="230" t="s">
        <v>3406</v>
      </c>
      <c r="G204" s="231" t="s">
        <v>2614</v>
      </c>
      <c r="H204" s="232">
        <v>1</v>
      </c>
      <c r="I204" s="233"/>
      <c r="J204" s="234">
        <f>ROUND(I204*H204,2)</f>
        <v>0</v>
      </c>
      <c r="K204" s="230" t="s">
        <v>1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318</v>
      </c>
      <c r="AT204" s="239" t="s">
        <v>232</v>
      </c>
      <c r="AU204" s="239" t="s">
        <v>83</v>
      </c>
      <c r="AY204" s="18" t="s">
        <v>230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318</v>
      </c>
      <c r="BM204" s="239" t="s">
        <v>1207</v>
      </c>
    </row>
    <row r="205" s="2" customFormat="1" ht="24.15" customHeight="1">
      <c r="A205" s="39"/>
      <c r="B205" s="40"/>
      <c r="C205" s="228" t="s">
        <v>723</v>
      </c>
      <c r="D205" s="228" t="s">
        <v>232</v>
      </c>
      <c r="E205" s="229" t="s">
        <v>3407</v>
      </c>
      <c r="F205" s="230" t="s">
        <v>3408</v>
      </c>
      <c r="G205" s="231" t="s">
        <v>2614</v>
      </c>
      <c r="H205" s="232">
        <v>1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318</v>
      </c>
      <c r="AT205" s="239" t="s">
        <v>232</v>
      </c>
      <c r="AU205" s="239" t="s">
        <v>83</v>
      </c>
      <c r="AY205" s="18" t="s">
        <v>230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318</v>
      </c>
      <c r="BM205" s="239" t="s">
        <v>1220</v>
      </c>
    </row>
    <row r="206" s="2" customFormat="1" ht="16.5" customHeight="1">
      <c r="A206" s="39"/>
      <c r="B206" s="40"/>
      <c r="C206" s="228" t="s">
        <v>728</v>
      </c>
      <c r="D206" s="228" t="s">
        <v>232</v>
      </c>
      <c r="E206" s="229" t="s">
        <v>3409</v>
      </c>
      <c r="F206" s="230" t="s">
        <v>3410</v>
      </c>
      <c r="G206" s="231" t="s">
        <v>2614</v>
      </c>
      <c r="H206" s="232">
        <v>1</v>
      </c>
      <c r="I206" s="233"/>
      <c r="J206" s="234">
        <f>ROUND(I206*H206,2)</f>
        <v>0</v>
      </c>
      <c r="K206" s="230" t="s">
        <v>1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318</v>
      </c>
      <c r="AT206" s="239" t="s">
        <v>232</v>
      </c>
      <c r="AU206" s="239" t="s">
        <v>83</v>
      </c>
      <c r="AY206" s="18" t="s">
        <v>230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318</v>
      </c>
      <c r="BM206" s="239" t="s">
        <v>1232</v>
      </c>
    </row>
    <row r="207" s="2" customFormat="1" ht="16.5" customHeight="1">
      <c r="A207" s="39"/>
      <c r="B207" s="40"/>
      <c r="C207" s="228" t="s">
        <v>733</v>
      </c>
      <c r="D207" s="228" t="s">
        <v>232</v>
      </c>
      <c r="E207" s="229" t="s">
        <v>3411</v>
      </c>
      <c r="F207" s="230" t="s">
        <v>3412</v>
      </c>
      <c r="G207" s="231" t="s">
        <v>2614</v>
      </c>
      <c r="H207" s="232">
        <v>1</v>
      </c>
      <c r="I207" s="233"/>
      <c r="J207" s="234">
        <f>ROUND(I207*H207,2)</f>
        <v>0</v>
      </c>
      <c r="K207" s="230" t="s">
        <v>1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318</v>
      </c>
      <c r="AT207" s="239" t="s">
        <v>232</v>
      </c>
      <c r="AU207" s="239" t="s">
        <v>83</v>
      </c>
      <c r="AY207" s="18" t="s">
        <v>230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318</v>
      </c>
      <c r="BM207" s="239" t="s">
        <v>1242</v>
      </c>
    </row>
    <row r="208" s="2" customFormat="1" ht="16.5" customHeight="1">
      <c r="A208" s="39"/>
      <c r="B208" s="40"/>
      <c r="C208" s="228" t="s">
        <v>739</v>
      </c>
      <c r="D208" s="228" t="s">
        <v>232</v>
      </c>
      <c r="E208" s="229" t="s">
        <v>3413</v>
      </c>
      <c r="F208" s="230" t="s">
        <v>2798</v>
      </c>
      <c r="G208" s="231" t="s">
        <v>2614</v>
      </c>
      <c r="H208" s="232">
        <v>1</v>
      </c>
      <c r="I208" s="233"/>
      <c r="J208" s="234">
        <f>ROUND(I208*H208,2)</f>
        <v>0</v>
      </c>
      <c r="K208" s="230" t="s">
        <v>1</v>
      </c>
      <c r="L208" s="45"/>
      <c r="M208" s="299" t="s">
        <v>1</v>
      </c>
      <c r="N208" s="300" t="s">
        <v>41</v>
      </c>
      <c r="O208" s="301"/>
      <c r="P208" s="302">
        <f>O208*H208</f>
        <v>0</v>
      </c>
      <c r="Q208" s="302">
        <v>0</v>
      </c>
      <c r="R208" s="302">
        <f>Q208*H208</f>
        <v>0</v>
      </c>
      <c r="S208" s="302">
        <v>0</v>
      </c>
      <c r="T208" s="30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318</v>
      </c>
      <c r="AT208" s="239" t="s">
        <v>232</v>
      </c>
      <c r="AU208" s="239" t="s">
        <v>83</v>
      </c>
      <c r="AY208" s="18" t="s">
        <v>230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318</v>
      </c>
      <c r="BM208" s="239" t="s">
        <v>1253</v>
      </c>
    </row>
    <row r="209" s="2" customFormat="1" ht="6.96" customHeight="1">
      <c r="A209" s="39"/>
      <c r="B209" s="67"/>
      <c r="C209" s="68"/>
      <c r="D209" s="68"/>
      <c r="E209" s="68"/>
      <c r="F209" s="68"/>
      <c r="G209" s="68"/>
      <c r="H209" s="68"/>
      <c r="I209" s="68"/>
      <c r="J209" s="68"/>
      <c r="K209" s="68"/>
      <c r="L209" s="45"/>
      <c r="M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</sheetData>
  <sheetProtection sheet="1" autoFilter="0" formatColumns="0" formatRows="0" objects="1" scenarios="1" spinCount="100000" saltValue="Cb+IUi9AOe4t9fIQXushONWSu6fa+w0PK9Tob2tXC4PjAanwaH+++/yvmxb/xmZlkQ0RXyXj3rPPRCaZ/65GDw==" hashValue="q4kaZfV+NlYf1cBMKYsJBv9JbtYiD9qIdzTNxWJhVoIdmGHUdLvXG23jKtb8dCEM3kj3kx/26DT9q+nSx+rkcQ==" algorithmName="SHA-512" password="CC35"/>
  <autoFilter ref="C124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3414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30. 11. 2024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>Energy Benefit Centre a.s.</v>
      </c>
      <c r="F21" s="39"/>
      <c r="G21" s="39"/>
      <c r="H21" s="39"/>
      <c r="I21" s="152" t="s">
        <v>27</v>
      </c>
      <c r="J21" s="142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ROUND((SUM(BE118:BE133)),  2)</f>
        <v>0</v>
      </c>
      <c r="G33" s="39"/>
      <c r="H33" s="39"/>
      <c r="I33" s="166">
        <v>0.20999999999999999</v>
      </c>
      <c r="J33" s="165">
        <f>ROUND(((SUM(BE118:BE133))*I33),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ROUND((SUM(BF118:BF133)),  2)</f>
        <v>0</v>
      </c>
      <c r="G34" s="39"/>
      <c r="H34" s="39"/>
      <c r="I34" s="166">
        <v>0.12</v>
      </c>
      <c r="J34" s="165">
        <f>ROUND(((SUM(BF118:BF133))*I34),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ROUND((SUM(BG118:BG133)),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ROUND((SUM(BH118:BH133)),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ROUND((SUM(BI118:BI133)),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Parkoviště v areálu bývalých kasáren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Nové Město nad Metují</v>
      </c>
      <c r="G89" s="41"/>
      <c r="H89" s="41"/>
      <c r="I89" s="33" t="s">
        <v>22</v>
      </c>
      <c r="J89" s="80" t="str">
        <f>IF(J12="","",J12)</f>
        <v>30. 11. 2024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Královéhradecký kraj</v>
      </c>
      <c r="G91" s="41"/>
      <c r="H91" s="41"/>
      <c r="I91" s="33" t="s">
        <v>30</v>
      </c>
      <c r="J91" s="37" t="str">
        <f>E21</f>
        <v>Energy Benefit Centre a.s.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182</v>
      </c>
      <c r="D94" s="187"/>
      <c r="E94" s="187"/>
      <c r="F94" s="187"/>
      <c r="G94" s="187"/>
      <c r="H94" s="187"/>
      <c r="I94" s="187"/>
      <c r="J94" s="188" t="s">
        <v>183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184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185</v>
      </c>
    </row>
    <row r="97" s="9" customFormat="1" ht="24.96" customHeight="1">
      <c r="A97" s="9"/>
      <c r="B97" s="190"/>
      <c r="C97" s="191"/>
      <c r="D97" s="192" t="s">
        <v>3415</v>
      </c>
      <c r="E97" s="193"/>
      <c r="F97" s="193"/>
      <c r="G97" s="193"/>
      <c r="H97" s="193"/>
      <c r="I97" s="193"/>
      <c r="J97" s="194">
        <f>J119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3416</v>
      </c>
      <c r="E98" s="193"/>
      <c r="F98" s="193"/>
      <c r="G98" s="193"/>
      <c r="H98" s="193"/>
      <c r="I98" s="193"/>
      <c r="J98" s="194">
        <f>J125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215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Stavební úpravy objektu č.p. 426 v Novém Městě nad Metují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131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02 - Parkoviště v areálu bývalých kasáren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Nové Město nad Metují</v>
      </c>
      <c r="G112" s="41"/>
      <c r="H112" s="41"/>
      <c r="I112" s="33" t="s">
        <v>22</v>
      </c>
      <c r="J112" s="80" t="str">
        <f>IF(J12="","",J12)</f>
        <v>30. 11. 2024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5.65" customHeight="1">
      <c r="A114" s="39"/>
      <c r="B114" s="40"/>
      <c r="C114" s="33" t="s">
        <v>24</v>
      </c>
      <c r="D114" s="41"/>
      <c r="E114" s="41"/>
      <c r="F114" s="28" t="str">
        <f>E15</f>
        <v>Královéhradecký kraj</v>
      </c>
      <c r="G114" s="41"/>
      <c r="H114" s="41"/>
      <c r="I114" s="33" t="s">
        <v>30</v>
      </c>
      <c r="J114" s="37" t="str">
        <f>E21</f>
        <v>Energy Benefit Centre a.s.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33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1"/>
      <c r="B117" s="202"/>
      <c r="C117" s="203" t="s">
        <v>216</v>
      </c>
      <c r="D117" s="204" t="s">
        <v>61</v>
      </c>
      <c r="E117" s="204" t="s">
        <v>57</v>
      </c>
      <c r="F117" s="204" t="s">
        <v>58</v>
      </c>
      <c r="G117" s="204" t="s">
        <v>217</v>
      </c>
      <c r="H117" s="204" t="s">
        <v>218</v>
      </c>
      <c r="I117" s="204" t="s">
        <v>219</v>
      </c>
      <c r="J117" s="204" t="s">
        <v>183</v>
      </c>
      <c r="K117" s="205" t="s">
        <v>220</v>
      </c>
      <c r="L117" s="206"/>
      <c r="M117" s="101" t="s">
        <v>1</v>
      </c>
      <c r="N117" s="102" t="s">
        <v>40</v>
      </c>
      <c r="O117" s="102" t="s">
        <v>221</v>
      </c>
      <c r="P117" s="102" t="s">
        <v>222</v>
      </c>
      <c r="Q117" s="102" t="s">
        <v>223</v>
      </c>
      <c r="R117" s="102" t="s">
        <v>224</v>
      </c>
      <c r="S117" s="102" t="s">
        <v>225</v>
      </c>
      <c r="T117" s="103" t="s">
        <v>226</v>
      </c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</row>
    <row r="118" s="2" customFormat="1" ht="22.8" customHeight="1">
      <c r="A118" s="39"/>
      <c r="B118" s="40"/>
      <c r="C118" s="108" t="s">
        <v>227</v>
      </c>
      <c r="D118" s="41"/>
      <c r="E118" s="41"/>
      <c r="F118" s="41"/>
      <c r="G118" s="41"/>
      <c r="H118" s="41"/>
      <c r="I118" s="41"/>
      <c r="J118" s="207">
        <f>BK118</f>
        <v>0</v>
      </c>
      <c r="K118" s="41"/>
      <c r="L118" s="45"/>
      <c r="M118" s="104"/>
      <c r="N118" s="208"/>
      <c r="O118" s="105"/>
      <c r="P118" s="209">
        <f>P119+P125</f>
        <v>0</v>
      </c>
      <c r="Q118" s="105"/>
      <c r="R118" s="209">
        <f>R119+R125</f>
        <v>0</v>
      </c>
      <c r="S118" s="105"/>
      <c r="T118" s="210">
        <f>T119+T125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185</v>
      </c>
      <c r="BK118" s="211">
        <f>BK119+BK125</f>
        <v>0</v>
      </c>
    </row>
    <row r="119" s="12" customFormat="1" ht="25.92" customHeight="1">
      <c r="A119" s="12"/>
      <c r="B119" s="212"/>
      <c r="C119" s="213"/>
      <c r="D119" s="214" t="s">
        <v>75</v>
      </c>
      <c r="E119" s="215" t="s">
        <v>2820</v>
      </c>
      <c r="F119" s="215" t="s">
        <v>3417</v>
      </c>
      <c r="G119" s="213"/>
      <c r="H119" s="213"/>
      <c r="I119" s="216"/>
      <c r="J119" s="217">
        <f>BK119</f>
        <v>0</v>
      </c>
      <c r="K119" s="213"/>
      <c r="L119" s="218"/>
      <c r="M119" s="219"/>
      <c r="N119" s="220"/>
      <c r="O119" s="220"/>
      <c r="P119" s="221">
        <f>SUM(P120:P124)</f>
        <v>0</v>
      </c>
      <c r="Q119" s="220"/>
      <c r="R119" s="221">
        <f>SUM(R120:R124)</f>
        <v>0</v>
      </c>
      <c r="S119" s="220"/>
      <c r="T119" s="222">
        <f>SUM(T120:T124)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3" t="s">
        <v>83</v>
      </c>
      <c r="AT119" s="224" t="s">
        <v>75</v>
      </c>
      <c r="AU119" s="224" t="s">
        <v>76</v>
      </c>
      <c r="AY119" s="223" t="s">
        <v>230</v>
      </c>
      <c r="BK119" s="225">
        <f>SUM(BK120:BK124)</f>
        <v>0</v>
      </c>
    </row>
    <row r="120" s="2" customFormat="1" ht="16.5" customHeight="1">
      <c r="A120" s="39"/>
      <c r="B120" s="40"/>
      <c r="C120" s="228" t="s">
        <v>83</v>
      </c>
      <c r="D120" s="228" t="s">
        <v>232</v>
      </c>
      <c r="E120" s="229" t="s">
        <v>3418</v>
      </c>
      <c r="F120" s="230" t="s">
        <v>3419</v>
      </c>
      <c r="G120" s="231" t="s">
        <v>305</v>
      </c>
      <c r="H120" s="232">
        <v>420</v>
      </c>
      <c r="I120" s="233"/>
      <c r="J120" s="234">
        <f>ROUND(I120*H120,2)</f>
        <v>0</v>
      </c>
      <c r="K120" s="230" t="s">
        <v>1</v>
      </c>
      <c r="L120" s="45"/>
      <c r="M120" s="235" t="s">
        <v>1</v>
      </c>
      <c r="N120" s="236" t="s">
        <v>41</v>
      </c>
      <c r="O120" s="92"/>
      <c r="P120" s="237">
        <f>O120*H120</f>
        <v>0</v>
      </c>
      <c r="Q120" s="237">
        <v>0</v>
      </c>
      <c r="R120" s="237">
        <f>Q120*H120</f>
        <v>0</v>
      </c>
      <c r="S120" s="237">
        <v>0</v>
      </c>
      <c r="T120" s="23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9" t="s">
        <v>237</v>
      </c>
      <c r="AT120" s="239" t="s">
        <v>232</v>
      </c>
      <c r="AU120" s="239" t="s">
        <v>83</v>
      </c>
      <c r="AY120" s="18" t="s">
        <v>230</v>
      </c>
      <c r="BE120" s="240">
        <f>IF(N120="základní",J120,0)</f>
        <v>0</v>
      </c>
      <c r="BF120" s="240">
        <f>IF(N120="snížená",J120,0)</f>
        <v>0</v>
      </c>
      <c r="BG120" s="240">
        <f>IF(N120="zákl. přenesená",J120,0)</f>
        <v>0</v>
      </c>
      <c r="BH120" s="240">
        <f>IF(N120="sníž. přenesená",J120,0)</f>
        <v>0</v>
      </c>
      <c r="BI120" s="240">
        <f>IF(N120="nulová",J120,0)</f>
        <v>0</v>
      </c>
      <c r="BJ120" s="18" t="s">
        <v>83</v>
      </c>
      <c r="BK120" s="240">
        <f>ROUND(I120*H120,2)</f>
        <v>0</v>
      </c>
      <c r="BL120" s="18" t="s">
        <v>237</v>
      </c>
      <c r="BM120" s="239" t="s">
        <v>85</v>
      </c>
    </row>
    <row r="121" s="2" customFormat="1" ht="21.75" customHeight="1">
      <c r="A121" s="39"/>
      <c r="B121" s="40"/>
      <c r="C121" s="228" t="s">
        <v>85</v>
      </c>
      <c r="D121" s="228" t="s">
        <v>232</v>
      </c>
      <c r="E121" s="229" t="s">
        <v>3420</v>
      </c>
      <c r="F121" s="230" t="s">
        <v>3421</v>
      </c>
      <c r="G121" s="231" t="s">
        <v>340</v>
      </c>
      <c r="H121" s="232">
        <v>20</v>
      </c>
      <c r="I121" s="233"/>
      <c r="J121" s="234">
        <f>ROUND(I121*H121,2)</f>
        <v>0</v>
      </c>
      <c r="K121" s="230" t="s">
        <v>1</v>
      </c>
      <c r="L121" s="45"/>
      <c r="M121" s="235" t="s">
        <v>1</v>
      </c>
      <c r="N121" s="236" t="s">
        <v>41</v>
      </c>
      <c r="O121" s="92"/>
      <c r="P121" s="237">
        <f>O121*H121</f>
        <v>0</v>
      </c>
      <c r="Q121" s="237">
        <v>0</v>
      </c>
      <c r="R121" s="237">
        <f>Q121*H121</f>
        <v>0</v>
      </c>
      <c r="S121" s="237">
        <v>0</v>
      </c>
      <c r="T121" s="238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9" t="s">
        <v>237</v>
      </c>
      <c r="AT121" s="239" t="s">
        <v>232</v>
      </c>
      <c r="AU121" s="239" t="s">
        <v>83</v>
      </c>
      <c r="AY121" s="18" t="s">
        <v>230</v>
      </c>
      <c r="BE121" s="240">
        <f>IF(N121="základní",J121,0)</f>
        <v>0</v>
      </c>
      <c r="BF121" s="240">
        <f>IF(N121="snížená",J121,0)</f>
        <v>0</v>
      </c>
      <c r="BG121" s="240">
        <f>IF(N121="zákl. přenesená",J121,0)</f>
        <v>0</v>
      </c>
      <c r="BH121" s="240">
        <f>IF(N121="sníž. přenesená",J121,0)</f>
        <v>0</v>
      </c>
      <c r="BI121" s="240">
        <f>IF(N121="nulová",J121,0)</f>
        <v>0</v>
      </c>
      <c r="BJ121" s="18" t="s">
        <v>83</v>
      </c>
      <c r="BK121" s="240">
        <f>ROUND(I121*H121,2)</f>
        <v>0</v>
      </c>
      <c r="BL121" s="18" t="s">
        <v>237</v>
      </c>
      <c r="BM121" s="239" t="s">
        <v>237</v>
      </c>
    </row>
    <row r="122" s="2" customFormat="1" ht="16.5" customHeight="1">
      <c r="A122" s="39"/>
      <c r="B122" s="40"/>
      <c r="C122" s="228" t="s">
        <v>249</v>
      </c>
      <c r="D122" s="228" t="s">
        <v>232</v>
      </c>
      <c r="E122" s="229" t="s">
        <v>3422</v>
      </c>
      <c r="F122" s="230" t="s">
        <v>3423</v>
      </c>
      <c r="G122" s="231" t="s">
        <v>305</v>
      </c>
      <c r="H122" s="232">
        <v>10</v>
      </c>
      <c r="I122" s="233"/>
      <c r="J122" s="234">
        <f>ROUND(I122*H122,2)</f>
        <v>0</v>
      </c>
      <c r="K122" s="230" t="s">
        <v>1</v>
      </c>
      <c r="L122" s="45"/>
      <c r="M122" s="235" t="s">
        <v>1</v>
      </c>
      <c r="N122" s="236" t="s">
        <v>41</v>
      </c>
      <c r="O122" s="92"/>
      <c r="P122" s="237">
        <f>O122*H122</f>
        <v>0</v>
      </c>
      <c r="Q122" s="237">
        <v>0</v>
      </c>
      <c r="R122" s="237">
        <f>Q122*H122</f>
        <v>0</v>
      </c>
      <c r="S122" s="237">
        <v>0</v>
      </c>
      <c r="T122" s="238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9" t="s">
        <v>237</v>
      </c>
      <c r="AT122" s="239" t="s">
        <v>232</v>
      </c>
      <c r="AU122" s="239" t="s">
        <v>83</v>
      </c>
      <c r="AY122" s="18" t="s">
        <v>230</v>
      </c>
      <c r="BE122" s="240">
        <f>IF(N122="základní",J122,0)</f>
        <v>0</v>
      </c>
      <c r="BF122" s="240">
        <f>IF(N122="snížená",J122,0)</f>
        <v>0</v>
      </c>
      <c r="BG122" s="240">
        <f>IF(N122="zákl. přenesená",J122,0)</f>
        <v>0</v>
      </c>
      <c r="BH122" s="240">
        <f>IF(N122="sníž. přenesená",J122,0)</f>
        <v>0</v>
      </c>
      <c r="BI122" s="240">
        <f>IF(N122="nulová",J122,0)</f>
        <v>0</v>
      </c>
      <c r="BJ122" s="18" t="s">
        <v>83</v>
      </c>
      <c r="BK122" s="240">
        <f>ROUND(I122*H122,2)</f>
        <v>0</v>
      </c>
      <c r="BL122" s="18" t="s">
        <v>237</v>
      </c>
      <c r="BM122" s="239" t="s">
        <v>262</v>
      </c>
    </row>
    <row r="123" s="2" customFormat="1" ht="16.5" customHeight="1">
      <c r="A123" s="39"/>
      <c r="B123" s="40"/>
      <c r="C123" s="228" t="s">
        <v>237</v>
      </c>
      <c r="D123" s="228" t="s">
        <v>232</v>
      </c>
      <c r="E123" s="229" t="s">
        <v>3424</v>
      </c>
      <c r="F123" s="230" t="s">
        <v>3425</v>
      </c>
      <c r="G123" s="231" t="s">
        <v>305</v>
      </c>
      <c r="H123" s="232">
        <v>85</v>
      </c>
      <c r="I123" s="233"/>
      <c r="J123" s="234">
        <f>ROUND(I123*H123,2)</f>
        <v>0</v>
      </c>
      <c r="K123" s="230" t="s">
        <v>1</v>
      </c>
      <c r="L123" s="45"/>
      <c r="M123" s="235" t="s">
        <v>1</v>
      </c>
      <c r="N123" s="236" t="s">
        <v>41</v>
      </c>
      <c r="O123" s="92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9" t="s">
        <v>237</v>
      </c>
      <c r="AT123" s="239" t="s">
        <v>232</v>
      </c>
      <c r="AU123" s="239" t="s">
        <v>83</v>
      </c>
      <c r="AY123" s="18" t="s">
        <v>230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8" t="s">
        <v>83</v>
      </c>
      <c r="BK123" s="240">
        <f>ROUND(I123*H123,2)</f>
        <v>0</v>
      </c>
      <c r="BL123" s="18" t="s">
        <v>237</v>
      </c>
      <c r="BM123" s="239" t="s">
        <v>272</v>
      </c>
    </row>
    <row r="124" s="2" customFormat="1" ht="16.5" customHeight="1">
      <c r="A124" s="39"/>
      <c r="B124" s="40"/>
      <c r="C124" s="228" t="s">
        <v>257</v>
      </c>
      <c r="D124" s="228" t="s">
        <v>232</v>
      </c>
      <c r="E124" s="229" t="s">
        <v>3426</v>
      </c>
      <c r="F124" s="230" t="s">
        <v>3427</v>
      </c>
      <c r="G124" s="231" t="s">
        <v>3077</v>
      </c>
      <c r="H124" s="232">
        <v>2</v>
      </c>
      <c r="I124" s="233"/>
      <c r="J124" s="234">
        <f>ROUND(I124*H124,2)</f>
        <v>0</v>
      </c>
      <c r="K124" s="230" t="s">
        <v>1</v>
      </c>
      <c r="L124" s="45"/>
      <c r="M124" s="235" t="s">
        <v>1</v>
      </c>
      <c r="N124" s="236" t="s">
        <v>41</v>
      </c>
      <c r="O124" s="92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9" t="s">
        <v>237</v>
      </c>
      <c r="AT124" s="239" t="s">
        <v>232</v>
      </c>
      <c r="AU124" s="239" t="s">
        <v>83</v>
      </c>
      <c r="AY124" s="18" t="s">
        <v>230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8" t="s">
        <v>83</v>
      </c>
      <c r="BK124" s="240">
        <f>ROUND(I124*H124,2)</f>
        <v>0</v>
      </c>
      <c r="BL124" s="18" t="s">
        <v>237</v>
      </c>
      <c r="BM124" s="239" t="s">
        <v>286</v>
      </c>
    </row>
    <row r="125" s="12" customFormat="1" ht="25.92" customHeight="1">
      <c r="A125" s="12"/>
      <c r="B125" s="212"/>
      <c r="C125" s="213"/>
      <c r="D125" s="214" t="s">
        <v>75</v>
      </c>
      <c r="E125" s="215" t="s">
        <v>2992</v>
      </c>
      <c r="F125" s="215" t="s">
        <v>3428</v>
      </c>
      <c r="G125" s="213"/>
      <c r="H125" s="213"/>
      <c r="I125" s="216"/>
      <c r="J125" s="217">
        <f>BK125</f>
        <v>0</v>
      </c>
      <c r="K125" s="213"/>
      <c r="L125" s="218"/>
      <c r="M125" s="219"/>
      <c r="N125" s="220"/>
      <c r="O125" s="220"/>
      <c r="P125" s="221">
        <f>SUM(P126:P133)</f>
        <v>0</v>
      </c>
      <c r="Q125" s="220"/>
      <c r="R125" s="221">
        <f>SUM(R126:R133)</f>
        <v>0</v>
      </c>
      <c r="S125" s="220"/>
      <c r="T125" s="222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83</v>
      </c>
      <c r="AT125" s="224" t="s">
        <v>75</v>
      </c>
      <c r="AU125" s="224" t="s">
        <v>76</v>
      </c>
      <c r="AY125" s="223" t="s">
        <v>230</v>
      </c>
      <c r="BK125" s="225">
        <f>SUM(BK126:BK133)</f>
        <v>0</v>
      </c>
    </row>
    <row r="126" s="2" customFormat="1" ht="21.75" customHeight="1">
      <c r="A126" s="39"/>
      <c r="B126" s="40"/>
      <c r="C126" s="228" t="s">
        <v>262</v>
      </c>
      <c r="D126" s="228" t="s">
        <v>232</v>
      </c>
      <c r="E126" s="229" t="s">
        <v>3429</v>
      </c>
      <c r="F126" s="230" t="s">
        <v>3430</v>
      </c>
      <c r="G126" s="231" t="s">
        <v>305</v>
      </c>
      <c r="H126" s="232">
        <v>182</v>
      </c>
      <c r="I126" s="233"/>
      <c r="J126" s="234">
        <f>ROUND(I126*H126,2)</f>
        <v>0</v>
      </c>
      <c r="K126" s="230" t="s">
        <v>1</v>
      </c>
      <c r="L126" s="45"/>
      <c r="M126" s="235" t="s">
        <v>1</v>
      </c>
      <c r="N126" s="236" t="s">
        <v>41</v>
      </c>
      <c r="O126" s="92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9" t="s">
        <v>237</v>
      </c>
      <c r="AT126" s="239" t="s">
        <v>232</v>
      </c>
      <c r="AU126" s="239" t="s">
        <v>83</v>
      </c>
      <c r="AY126" s="18" t="s">
        <v>230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8" t="s">
        <v>83</v>
      </c>
      <c r="BK126" s="240">
        <f>ROUND(I126*H126,2)</f>
        <v>0</v>
      </c>
      <c r="BL126" s="18" t="s">
        <v>237</v>
      </c>
      <c r="BM126" s="239" t="s">
        <v>8</v>
      </c>
    </row>
    <row r="127" s="2" customFormat="1" ht="21.75" customHeight="1">
      <c r="A127" s="39"/>
      <c r="B127" s="40"/>
      <c r="C127" s="228" t="s">
        <v>268</v>
      </c>
      <c r="D127" s="228" t="s">
        <v>232</v>
      </c>
      <c r="E127" s="229" t="s">
        <v>3431</v>
      </c>
      <c r="F127" s="230" t="s">
        <v>3432</v>
      </c>
      <c r="G127" s="231" t="s">
        <v>305</v>
      </c>
      <c r="H127" s="232">
        <v>114</v>
      </c>
      <c r="I127" s="233"/>
      <c r="J127" s="234">
        <f>ROUND(I127*H127,2)</f>
        <v>0</v>
      </c>
      <c r="K127" s="230" t="s">
        <v>1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237</v>
      </c>
      <c r="AT127" s="239" t="s">
        <v>232</v>
      </c>
      <c r="AU127" s="239" t="s">
        <v>83</v>
      </c>
      <c r="AY127" s="18" t="s">
        <v>230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237</v>
      </c>
      <c r="BM127" s="239" t="s">
        <v>308</v>
      </c>
    </row>
    <row r="128" s="2" customFormat="1" ht="24.15" customHeight="1">
      <c r="A128" s="39"/>
      <c r="B128" s="40"/>
      <c r="C128" s="228" t="s">
        <v>272</v>
      </c>
      <c r="D128" s="228" t="s">
        <v>232</v>
      </c>
      <c r="E128" s="229" t="s">
        <v>3433</v>
      </c>
      <c r="F128" s="230" t="s">
        <v>3434</v>
      </c>
      <c r="G128" s="231" t="s">
        <v>305</v>
      </c>
      <c r="H128" s="232">
        <v>16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237</v>
      </c>
      <c r="AT128" s="239" t="s">
        <v>232</v>
      </c>
      <c r="AU128" s="239" t="s">
        <v>83</v>
      </c>
      <c r="AY128" s="18" t="s">
        <v>230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237</v>
      </c>
      <c r="BM128" s="239" t="s">
        <v>318</v>
      </c>
    </row>
    <row r="129" s="2" customFormat="1" ht="21.75" customHeight="1">
      <c r="A129" s="39"/>
      <c r="B129" s="40"/>
      <c r="C129" s="228" t="s">
        <v>280</v>
      </c>
      <c r="D129" s="228" t="s">
        <v>232</v>
      </c>
      <c r="E129" s="229" t="s">
        <v>3435</v>
      </c>
      <c r="F129" s="230" t="s">
        <v>3436</v>
      </c>
      <c r="G129" s="231" t="s">
        <v>305</v>
      </c>
      <c r="H129" s="232">
        <v>10</v>
      </c>
      <c r="I129" s="233"/>
      <c r="J129" s="234">
        <f>ROUND(I129*H129,2)</f>
        <v>0</v>
      </c>
      <c r="K129" s="230" t="s">
        <v>1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237</v>
      </c>
      <c r="AT129" s="239" t="s">
        <v>232</v>
      </c>
      <c r="AU129" s="239" t="s">
        <v>83</v>
      </c>
      <c r="AY129" s="18" t="s">
        <v>230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237</v>
      </c>
      <c r="BM129" s="239" t="s">
        <v>328</v>
      </c>
    </row>
    <row r="130" s="2" customFormat="1" ht="16.5" customHeight="1">
      <c r="A130" s="39"/>
      <c r="B130" s="40"/>
      <c r="C130" s="228" t="s">
        <v>286</v>
      </c>
      <c r="D130" s="228" t="s">
        <v>232</v>
      </c>
      <c r="E130" s="229" t="s">
        <v>3437</v>
      </c>
      <c r="F130" s="230" t="s">
        <v>3438</v>
      </c>
      <c r="G130" s="231" t="s">
        <v>340</v>
      </c>
      <c r="H130" s="232">
        <v>20</v>
      </c>
      <c r="I130" s="233"/>
      <c r="J130" s="234">
        <f>ROUND(I130*H130,2)</f>
        <v>0</v>
      </c>
      <c r="K130" s="230" t="s">
        <v>1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237</v>
      </c>
      <c r="AT130" s="239" t="s">
        <v>232</v>
      </c>
      <c r="AU130" s="239" t="s">
        <v>83</v>
      </c>
      <c r="AY130" s="18" t="s">
        <v>230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237</v>
      </c>
      <c r="BM130" s="239" t="s">
        <v>337</v>
      </c>
    </row>
    <row r="131" s="2" customFormat="1" ht="21.75" customHeight="1">
      <c r="A131" s="39"/>
      <c r="B131" s="40"/>
      <c r="C131" s="228" t="s">
        <v>293</v>
      </c>
      <c r="D131" s="228" t="s">
        <v>232</v>
      </c>
      <c r="E131" s="229" t="s">
        <v>3439</v>
      </c>
      <c r="F131" s="230" t="s">
        <v>3440</v>
      </c>
      <c r="G131" s="231" t="s">
        <v>305</v>
      </c>
      <c r="H131" s="232">
        <v>230</v>
      </c>
      <c r="I131" s="233"/>
      <c r="J131" s="234">
        <f>ROUND(I131*H131,2)</f>
        <v>0</v>
      </c>
      <c r="K131" s="230" t="s">
        <v>1</v>
      </c>
      <c r="L131" s="45"/>
      <c r="M131" s="235" t="s">
        <v>1</v>
      </c>
      <c r="N131" s="236" t="s">
        <v>41</v>
      </c>
      <c r="O131" s="92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237</v>
      </c>
      <c r="AT131" s="239" t="s">
        <v>232</v>
      </c>
      <c r="AU131" s="239" t="s">
        <v>83</v>
      </c>
      <c r="AY131" s="18" t="s">
        <v>230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237</v>
      </c>
      <c r="BM131" s="239" t="s">
        <v>350</v>
      </c>
    </row>
    <row r="132" s="2" customFormat="1" ht="16.5" customHeight="1">
      <c r="A132" s="39"/>
      <c r="B132" s="40"/>
      <c r="C132" s="228" t="s">
        <v>8</v>
      </c>
      <c r="D132" s="228" t="s">
        <v>232</v>
      </c>
      <c r="E132" s="229" t="s">
        <v>3441</v>
      </c>
      <c r="F132" s="230" t="s">
        <v>3442</v>
      </c>
      <c r="G132" s="231" t="s">
        <v>3077</v>
      </c>
      <c r="H132" s="232">
        <v>2</v>
      </c>
      <c r="I132" s="233"/>
      <c r="J132" s="234">
        <f>ROUND(I132*H132,2)</f>
        <v>0</v>
      </c>
      <c r="K132" s="230" t="s">
        <v>1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237</v>
      </c>
      <c r="AT132" s="239" t="s">
        <v>232</v>
      </c>
      <c r="AU132" s="239" t="s">
        <v>83</v>
      </c>
      <c r="AY132" s="18" t="s">
        <v>230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237</v>
      </c>
      <c r="BM132" s="239" t="s">
        <v>362</v>
      </c>
    </row>
    <row r="133" s="2" customFormat="1" ht="16.5" customHeight="1">
      <c r="A133" s="39"/>
      <c r="B133" s="40"/>
      <c r="C133" s="228" t="s">
        <v>302</v>
      </c>
      <c r="D133" s="228" t="s">
        <v>232</v>
      </c>
      <c r="E133" s="229" t="s">
        <v>3443</v>
      </c>
      <c r="F133" s="230" t="s">
        <v>3444</v>
      </c>
      <c r="G133" s="231" t="s">
        <v>3077</v>
      </c>
      <c r="H133" s="232">
        <v>2</v>
      </c>
      <c r="I133" s="233"/>
      <c r="J133" s="234">
        <f>ROUND(I133*H133,2)</f>
        <v>0</v>
      </c>
      <c r="K133" s="230" t="s">
        <v>1</v>
      </c>
      <c r="L133" s="45"/>
      <c r="M133" s="299" t="s">
        <v>1</v>
      </c>
      <c r="N133" s="300" t="s">
        <v>41</v>
      </c>
      <c r="O133" s="301"/>
      <c r="P133" s="302">
        <f>O133*H133</f>
        <v>0</v>
      </c>
      <c r="Q133" s="302">
        <v>0</v>
      </c>
      <c r="R133" s="302">
        <f>Q133*H133</f>
        <v>0</v>
      </c>
      <c r="S133" s="302">
        <v>0</v>
      </c>
      <c r="T133" s="30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237</v>
      </c>
      <c r="AT133" s="239" t="s">
        <v>232</v>
      </c>
      <c r="AU133" s="239" t="s">
        <v>83</v>
      </c>
      <c r="AY133" s="18" t="s">
        <v>230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237</v>
      </c>
      <c r="BM133" s="239" t="s">
        <v>377</v>
      </c>
    </row>
    <row r="134" s="2" customFormat="1" ht="6.96" customHeight="1">
      <c r="A134" s="39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45"/>
      <c r="M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</sheetData>
  <sheetProtection sheet="1" autoFilter="0" formatColumns="0" formatRows="0" objects="1" scenarios="1" spinCount="100000" saltValue="JQtnjq/C8UkHfjPiDicXdS5+uS4+YX6E4DcL7j5I40Qzb4b7oMthBBeloOVdswka9ItsczeKJlttPiyITf9NIA==" hashValue="Ex4ajj4NyyWtjxc7IV08J780RdvRew8Hb9+F9vKFQEqYkOhrPZnObNYrd/XT9LDV9fmqFPI17LPVM3iEQbLcug==" algorithmName="SHA-512" password="CC35"/>
  <autoFilter ref="C117:K13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3445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30. 11. 2024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ROUND((SUM(BE127:BE177)),  2)</f>
        <v>0</v>
      </c>
      <c r="G33" s="39"/>
      <c r="H33" s="39"/>
      <c r="I33" s="166">
        <v>0.20999999999999999</v>
      </c>
      <c r="J33" s="165">
        <f>ROUND(((SUM(BE127:BE177))*I33),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ROUND((SUM(BF127:BF177)),  2)</f>
        <v>0</v>
      </c>
      <c r="G34" s="39"/>
      <c r="H34" s="39"/>
      <c r="I34" s="166">
        <v>0.12</v>
      </c>
      <c r="J34" s="165">
        <f>ROUND(((SUM(BF127:BF177))*I34),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ROUND((SUM(BG127:BG177)),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ROUND((SUM(BH127:BH177)),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ROUND((SUM(BI127:BI177)),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Sklad u budovy Pyramidy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Nové Město nad Metují</v>
      </c>
      <c r="G89" s="41"/>
      <c r="H89" s="41"/>
      <c r="I89" s="33" t="s">
        <v>22</v>
      </c>
      <c r="J89" s="80" t="str">
        <f>IF(J12="","",J12)</f>
        <v>30. 11. 2024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Královéhradecký kraj</v>
      </c>
      <c r="G91" s="41"/>
      <c r="H91" s="41"/>
      <c r="I91" s="33" t="s">
        <v>30</v>
      </c>
      <c r="J91" s="37" t="str">
        <f>E21</f>
        <v>Energy Benefit Centre a.s.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182</v>
      </c>
      <c r="D94" s="187"/>
      <c r="E94" s="187"/>
      <c r="F94" s="187"/>
      <c r="G94" s="187"/>
      <c r="H94" s="187"/>
      <c r="I94" s="187"/>
      <c r="J94" s="188" t="s">
        <v>183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184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185</v>
      </c>
    </row>
    <row r="97" s="9" customFormat="1" ht="24.96" customHeight="1">
      <c r="A97" s="9"/>
      <c r="B97" s="190"/>
      <c r="C97" s="191"/>
      <c r="D97" s="192" t="s">
        <v>186</v>
      </c>
      <c r="E97" s="193"/>
      <c r="F97" s="193"/>
      <c r="G97" s="193"/>
      <c r="H97" s="193"/>
      <c r="I97" s="193"/>
      <c r="J97" s="194">
        <f>J128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189</v>
      </c>
      <c r="E98" s="198"/>
      <c r="F98" s="198"/>
      <c r="G98" s="198"/>
      <c r="H98" s="198"/>
      <c r="I98" s="198"/>
      <c r="J98" s="199">
        <f>J129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190</v>
      </c>
      <c r="E99" s="198"/>
      <c r="F99" s="198"/>
      <c r="G99" s="198"/>
      <c r="H99" s="198"/>
      <c r="I99" s="198"/>
      <c r="J99" s="199">
        <f>J132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191</v>
      </c>
      <c r="E100" s="198"/>
      <c r="F100" s="198"/>
      <c r="G100" s="198"/>
      <c r="H100" s="198"/>
      <c r="I100" s="198"/>
      <c r="J100" s="199">
        <f>J145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192</v>
      </c>
      <c r="E101" s="198"/>
      <c r="F101" s="198"/>
      <c r="G101" s="198"/>
      <c r="H101" s="198"/>
      <c r="I101" s="198"/>
      <c r="J101" s="199">
        <f>J150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193</v>
      </c>
      <c r="E102" s="198"/>
      <c r="F102" s="198"/>
      <c r="G102" s="198"/>
      <c r="H102" s="198"/>
      <c r="I102" s="198"/>
      <c r="J102" s="199">
        <f>J156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194</v>
      </c>
      <c r="E103" s="198"/>
      <c r="F103" s="198"/>
      <c r="G103" s="198"/>
      <c r="H103" s="198"/>
      <c r="I103" s="198"/>
      <c r="J103" s="199">
        <f>J163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195</v>
      </c>
      <c r="E104" s="193"/>
      <c r="F104" s="193"/>
      <c r="G104" s="193"/>
      <c r="H104" s="193"/>
      <c r="I104" s="193"/>
      <c r="J104" s="194">
        <f>J165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6"/>
      <c r="C105" s="134"/>
      <c r="D105" s="197" t="s">
        <v>201</v>
      </c>
      <c r="E105" s="198"/>
      <c r="F105" s="198"/>
      <c r="G105" s="198"/>
      <c r="H105" s="198"/>
      <c r="I105" s="198"/>
      <c r="J105" s="199">
        <f>J166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204</v>
      </c>
      <c r="E106" s="198"/>
      <c r="F106" s="198"/>
      <c r="G106" s="198"/>
      <c r="H106" s="198"/>
      <c r="I106" s="198"/>
      <c r="J106" s="199">
        <f>J170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214</v>
      </c>
      <c r="E107" s="193"/>
      <c r="F107" s="193"/>
      <c r="G107" s="193"/>
      <c r="H107" s="193"/>
      <c r="I107" s="193"/>
      <c r="J107" s="194">
        <f>J175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215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5" t="str">
        <f>E7</f>
        <v>Stavební úpravy objektu č.p. 426 v Novém Městě nad Metují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03 - Sklad u budovy Pyramidy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Nové Město nad Metují</v>
      </c>
      <c r="G121" s="41"/>
      <c r="H121" s="41"/>
      <c r="I121" s="33" t="s">
        <v>22</v>
      </c>
      <c r="J121" s="80" t="str">
        <f>IF(J12="","",J12)</f>
        <v>30. 11. 2024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5.65" customHeight="1">
      <c r="A123" s="39"/>
      <c r="B123" s="40"/>
      <c r="C123" s="33" t="s">
        <v>24</v>
      </c>
      <c r="D123" s="41"/>
      <c r="E123" s="41"/>
      <c r="F123" s="28" t="str">
        <f>E15</f>
        <v>Královéhradecký kraj</v>
      </c>
      <c r="G123" s="41"/>
      <c r="H123" s="41"/>
      <c r="I123" s="33" t="s">
        <v>30</v>
      </c>
      <c r="J123" s="37" t="str">
        <f>E21</f>
        <v>Energy Benefit Centre a.s.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IF(E18="","",E18)</f>
        <v>Vyplň údaj</v>
      </c>
      <c r="G124" s="41"/>
      <c r="H124" s="41"/>
      <c r="I124" s="33" t="s">
        <v>33</v>
      </c>
      <c r="J124" s="37" t="str">
        <f>E24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1"/>
      <c r="B126" s="202"/>
      <c r="C126" s="203" t="s">
        <v>216</v>
      </c>
      <c r="D126" s="204" t="s">
        <v>61</v>
      </c>
      <c r="E126" s="204" t="s">
        <v>57</v>
      </c>
      <c r="F126" s="204" t="s">
        <v>58</v>
      </c>
      <c r="G126" s="204" t="s">
        <v>217</v>
      </c>
      <c r="H126" s="204" t="s">
        <v>218</v>
      </c>
      <c r="I126" s="204" t="s">
        <v>219</v>
      </c>
      <c r="J126" s="204" t="s">
        <v>183</v>
      </c>
      <c r="K126" s="205" t="s">
        <v>220</v>
      </c>
      <c r="L126" s="206"/>
      <c r="M126" s="101" t="s">
        <v>1</v>
      </c>
      <c r="N126" s="102" t="s">
        <v>40</v>
      </c>
      <c r="O126" s="102" t="s">
        <v>221</v>
      </c>
      <c r="P126" s="102" t="s">
        <v>222</v>
      </c>
      <c r="Q126" s="102" t="s">
        <v>223</v>
      </c>
      <c r="R126" s="102" t="s">
        <v>224</v>
      </c>
      <c r="S126" s="102" t="s">
        <v>225</v>
      </c>
      <c r="T126" s="103" t="s">
        <v>226</v>
      </c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</row>
    <row r="127" s="2" customFormat="1" ht="22.8" customHeight="1">
      <c r="A127" s="39"/>
      <c r="B127" s="40"/>
      <c r="C127" s="108" t="s">
        <v>227</v>
      </c>
      <c r="D127" s="41"/>
      <c r="E127" s="41"/>
      <c r="F127" s="41"/>
      <c r="G127" s="41"/>
      <c r="H127" s="41"/>
      <c r="I127" s="41"/>
      <c r="J127" s="207">
        <f>BK127</f>
        <v>0</v>
      </c>
      <c r="K127" s="41"/>
      <c r="L127" s="45"/>
      <c r="M127" s="104"/>
      <c r="N127" s="208"/>
      <c r="O127" s="105"/>
      <c r="P127" s="209">
        <f>P128+P165+P175</f>
        <v>0</v>
      </c>
      <c r="Q127" s="105"/>
      <c r="R127" s="209">
        <f>R128+R165+R175</f>
        <v>5.6637215300000001</v>
      </c>
      <c r="S127" s="105"/>
      <c r="T127" s="210">
        <f>T128+T165+T175</f>
        <v>0.16699999999999998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185</v>
      </c>
      <c r="BK127" s="211">
        <f>BK128+BK165+BK175</f>
        <v>0</v>
      </c>
    </row>
    <row r="128" s="12" customFormat="1" ht="25.92" customHeight="1">
      <c r="A128" s="12"/>
      <c r="B128" s="212"/>
      <c r="C128" s="213"/>
      <c r="D128" s="214" t="s">
        <v>75</v>
      </c>
      <c r="E128" s="215" t="s">
        <v>228</v>
      </c>
      <c r="F128" s="215" t="s">
        <v>229</v>
      </c>
      <c r="G128" s="213"/>
      <c r="H128" s="213"/>
      <c r="I128" s="216"/>
      <c r="J128" s="217">
        <f>BK128</f>
        <v>0</v>
      </c>
      <c r="K128" s="213"/>
      <c r="L128" s="218"/>
      <c r="M128" s="219"/>
      <c r="N128" s="220"/>
      <c r="O128" s="220"/>
      <c r="P128" s="221">
        <f>P129+P132+P145+P150+P156+P163</f>
        <v>0</v>
      </c>
      <c r="Q128" s="220"/>
      <c r="R128" s="221">
        <f>R129+R132+R145+R150+R156+R163</f>
        <v>5.6571625800000005</v>
      </c>
      <c r="S128" s="220"/>
      <c r="T128" s="222">
        <f>T129+T132+T145+T150+T156+T163</f>
        <v>0.086999999999999994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83</v>
      </c>
      <c r="AT128" s="224" t="s">
        <v>75</v>
      </c>
      <c r="AU128" s="224" t="s">
        <v>76</v>
      </c>
      <c r="AY128" s="223" t="s">
        <v>230</v>
      </c>
      <c r="BK128" s="225">
        <f>BK129+BK132+BK145+BK150+BK156+BK163</f>
        <v>0</v>
      </c>
    </row>
    <row r="129" s="12" customFormat="1" ht="22.8" customHeight="1">
      <c r="A129" s="12"/>
      <c r="B129" s="212"/>
      <c r="C129" s="213"/>
      <c r="D129" s="214" t="s">
        <v>75</v>
      </c>
      <c r="E129" s="226" t="s">
        <v>249</v>
      </c>
      <c r="F129" s="226" t="s">
        <v>343</v>
      </c>
      <c r="G129" s="213"/>
      <c r="H129" s="213"/>
      <c r="I129" s="216"/>
      <c r="J129" s="227">
        <f>BK129</f>
        <v>0</v>
      </c>
      <c r="K129" s="213"/>
      <c r="L129" s="218"/>
      <c r="M129" s="219"/>
      <c r="N129" s="220"/>
      <c r="O129" s="220"/>
      <c r="P129" s="221">
        <f>SUM(P130:P131)</f>
        <v>0</v>
      </c>
      <c r="Q129" s="220"/>
      <c r="R129" s="221">
        <f>SUM(R130:R131)</f>
        <v>4.1416105500000002</v>
      </c>
      <c r="S129" s="220"/>
      <c r="T129" s="22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83</v>
      </c>
      <c r="AT129" s="224" t="s">
        <v>75</v>
      </c>
      <c r="AU129" s="224" t="s">
        <v>83</v>
      </c>
      <c r="AY129" s="223" t="s">
        <v>230</v>
      </c>
      <c r="BK129" s="225">
        <f>SUM(BK130:BK131)</f>
        <v>0</v>
      </c>
    </row>
    <row r="130" s="2" customFormat="1" ht="33" customHeight="1">
      <c r="A130" s="39"/>
      <c r="B130" s="40"/>
      <c r="C130" s="228" t="s">
        <v>83</v>
      </c>
      <c r="D130" s="228" t="s">
        <v>232</v>
      </c>
      <c r="E130" s="229" t="s">
        <v>3446</v>
      </c>
      <c r="F130" s="230" t="s">
        <v>3447</v>
      </c>
      <c r="G130" s="231" t="s">
        <v>305</v>
      </c>
      <c r="H130" s="232">
        <v>22.695</v>
      </c>
      <c r="I130" s="233"/>
      <c r="J130" s="234">
        <f>ROUND(I130*H130,2)</f>
        <v>0</v>
      </c>
      <c r="K130" s="230" t="s">
        <v>236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0.18249000000000001</v>
      </c>
      <c r="R130" s="237">
        <f>Q130*H130</f>
        <v>4.1416105500000002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237</v>
      </c>
      <c r="AT130" s="239" t="s">
        <v>232</v>
      </c>
      <c r="AU130" s="239" t="s">
        <v>85</v>
      </c>
      <c r="AY130" s="18" t="s">
        <v>230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237</v>
      </c>
      <c r="BM130" s="239" t="s">
        <v>3448</v>
      </c>
    </row>
    <row r="131" s="13" customFormat="1">
      <c r="A131" s="13"/>
      <c r="B131" s="241"/>
      <c r="C131" s="242"/>
      <c r="D131" s="243" t="s">
        <v>239</v>
      </c>
      <c r="E131" s="244" t="s">
        <v>1</v>
      </c>
      <c r="F131" s="245" t="s">
        <v>3449</v>
      </c>
      <c r="G131" s="242"/>
      <c r="H131" s="246">
        <v>22.695</v>
      </c>
      <c r="I131" s="247"/>
      <c r="J131" s="242"/>
      <c r="K131" s="242"/>
      <c r="L131" s="248"/>
      <c r="M131" s="249"/>
      <c r="N131" s="250"/>
      <c r="O131" s="250"/>
      <c r="P131" s="250"/>
      <c r="Q131" s="250"/>
      <c r="R131" s="250"/>
      <c r="S131" s="250"/>
      <c r="T131" s="25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2" t="s">
        <v>239</v>
      </c>
      <c r="AU131" s="252" t="s">
        <v>85</v>
      </c>
      <c r="AV131" s="13" t="s">
        <v>85</v>
      </c>
      <c r="AW131" s="13" t="s">
        <v>32</v>
      </c>
      <c r="AX131" s="13" t="s">
        <v>83</v>
      </c>
      <c r="AY131" s="252" t="s">
        <v>230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237</v>
      </c>
      <c r="F132" s="226" t="s">
        <v>544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SUM(P133:P144)</f>
        <v>0</v>
      </c>
      <c r="Q132" s="220"/>
      <c r="R132" s="221">
        <f>SUM(R133:R144)</f>
        <v>1.3353981900000003</v>
      </c>
      <c r="S132" s="220"/>
      <c r="T132" s="222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83</v>
      </c>
      <c r="AT132" s="224" t="s">
        <v>75</v>
      </c>
      <c r="AU132" s="224" t="s">
        <v>83</v>
      </c>
      <c r="AY132" s="223" t="s">
        <v>230</v>
      </c>
      <c r="BK132" s="225">
        <f>SUM(BK133:BK144)</f>
        <v>0</v>
      </c>
    </row>
    <row r="133" s="2" customFormat="1" ht="21.75" customHeight="1">
      <c r="A133" s="39"/>
      <c r="B133" s="40"/>
      <c r="C133" s="228" t="s">
        <v>85</v>
      </c>
      <c r="D133" s="228" t="s">
        <v>232</v>
      </c>
      <c r="E133" s="229" t="s">
        <v>3450</v>
      </c>
      <c r="F133" s="230" t="s">
        <v>3451</v>
      </c>
      <c r="G133" s="231" t="s">
        <v>370</v>
      </c>
      <c r="H133" s="232">
        <v>3</v>
      </c>
      <c r="I133" s="233"/>
      <c r="J133" s="234">
        <f>ROUND(I133*H133,2)</f>
        <v>0</v>
      </c>
      <c r="K133" s="230" t="s">
        <v>236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0.022780000000000002</v>
      </c>
      <c r="R133" s="237">
        <f>Q133*H133</f>
        <v>0.068340000000000012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237</v>
      </c>
      <c r="AT133" s="239" t="s">
        <v>232</v>
      </c>
      <c r="AU133" s="239" t="s">
        <v>85</v>
      </c>
      <c r="AY133" s="18" t="s">
        <v>230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237</v>
      </c>
      <c r="BM133" s="239" t="s">
        <v>3452</v>
      </c>
    </row>
    <row r="134" s="2" customFormat="1" ht="33" customHeight="1">
      <c r="A134" s="39"/>
      <c r="B134" s="40"/>
      <c r="C134" s="228" t="s">
        <v>249</v>
      </c>
      <c r="D134" s="228" t="s">
        <v>232</v>
      </c>
      <c r="E134" s="229" t="s">
        <v>3453</v>
      </c>
      <c r="F134" s="230" t="s">
        <v>3454</v>
      </c>
      <c r="G134" s="231" t="s">
        <v>265</v>
      </c>
      <c r="H134" s="232">
        <v>0.10000000000000001</v>
      </c>
      <c r="I134" s="233"/>
      <c r="J134" s="234">
        <f>ROUND(I134*H134,2)</f>
        <v>0</v>
      </c>
      <c r="K134" s="230" t="s">
        <v>236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0.019539999999999998</v>
      </c>
      <c r="R134" s="237">
        <f>Q134*H134</f>
        <v>0.001954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237</v>
      </c>
      <c r="AT134" s="239" t="s">
        <v>232</v>
      </c>
      <c r="AU134" s="239" t="s">
        <v>85</v>
      </c>
      <c r="AY134" s="18" t="s">
        <v>230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237</v>
      </c>
      <c r="BM134" s="239" t="s">
        <v>3455</v>
      </c>
    </row>
    <row r="135" s="13" customFormat="1">
      <c r="A135" s="13"/>
      <c r="B135" s="241"/>
      <c r="C135" s="242"/>
      <c r="D135" s="243" t="s">
        <v>239</v>
      </c>
      <c r="E135" s="244" t="s">
        <v>1</v>
      </c>
      <c r="F135" s="245" t="s">
        <v>3456</v>
      </c>
      <c r="G135" s="242"/>
      <c r="H135" s="246">
        <v>0.10000000000000001</v>
      </c>
      <c r="I135" s="247"/>
      <c r="J135" s="242"/>
      <c r="K135" s="242"/>
      <c r="L135" s="248"/>
      <c r="M135" s="249"/>
      <c r="N135" s="250"/>
      <c r="O135" s="250"/>
      <c r="P135" s="250"/>
      <c r="Q135" s="250"/>
      <c r="R135" s="250"/>
      <c r="S135" s="250"/>
      <c r="T135" s="25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2" t="s">
        <v>239</v>
      </c>
      <c r="AU135" s="252" t="s">
        <v>85</v>
      </c>
      <c r="AV135" s="13" t="s">
        <v>85</v>
      </c>
      <c r="AW135" s="13" t="s">
        <v>32</v>
      </c>
      <c r="AX135" s="13" t="s">
        <v>83</v>
      </c>
      <c r="AY135" s="252" t="s">
        <v>230</v>
      </c>
    </row>
    <row r="136" s="2" customFormat="1" ht="24.15" customHeight="1">
      <c r="A136" s="39"/>
      <c r="B136" s="40"/>
      <c r="C136" s="285" t="s">
        <v>237</v>
      </c>
      <c r="D136" s="285" t="s">
        <v>714</v>
      </c>
      <c r="E136" s="286" t="s">
        <v>3457</v>
      </c>
      <c r="F136" s="287" t="s">
        <v>3458</v>
      </c>
      <c r="G136" s="288" t="s">
        <v>265</v>
      </c>
      <c r="H136" s="289">
        <v>0.11</v>
      </c>
      <c r="I136" s="290"/>
      <c r="J136" s="291">
        <f>ROUND(I136*H136,2)</f>
        <v>0</v>
      </c>
      <c r="K136" s="287" t="s">
        <v>236</v>
      </c>
      <c r="L136" s="292"/>
      <c r="M136" s="293" t="s">
        <v>1</v>
      </c>
      <c r="N136" s="294" t="s">
        <v>41</v>
      </c>
      <c r="O136" s="92"/>
      <c r="P136" s="237">
        <f>O136*H136</f>
        <v>0</v>
      </c>
      <c r="Q136" s="237">
        <v>1</v>
      </c>
      <c r="R136" s="237">
        <f>Q136*H136</f>
        <v>0.11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272</v>
      </c>
      <c r="AT136" s="239" t="s">
        <v>714</v>
      </c>
      <c r="AU136" s="239" t="s">
        <v>85</v>
      </c>
      <c r="AY136" s="18" t="s">
        <v>230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237</v>
      </c>
      <c r="BM136" s="239" t="s">
        <v>3459</v>
      </c>
    </row>
    <row r="137" s="13" customFormat="1">
      <c r="A137" s="13"/>
      <c r="B137" s="241"/>
      <c r="C137" s="242"/>
      <c r="D137" s="243" t="s">
        <v>239</v>
      </c>
      <c r="E137" s="242"/>
      <c r="F137" s="245" t="s">
        <v>3460</v>
      </c>
      <c r="G137" s="242"/>
      <c r="H137" s="246">
        <v>0.11</v>
      </c>
      <c r="I137" s="247"/>
      <c r="J137" s="242"/>
      <c r="K137" s="242"/>
      <c r="L137" s="248"/>
      <c r="M137" s="249"/>
      <c r="N137" s="250"/>
      <c r="O137" s="250"/>
      <c r="P137" s="250"/>
      <c r="Q137" s="250"/>
      <c r="R137" s="250"/>
      <c r="S137" s="250"/>
      <c r="T137" s="25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2" t="s">
        <v>239</v>
      </c>
      <c r="AU137" s="252" t="s">
        <v>85</v>
      </c>
      <c r="AV137" s="13" t="s">
        <v>85</v>
      </c>
      <c r="AW137" s="13" t="s">
        <v>4</v>
      </c>
      <c r="AX137" s="13" t="s">
        <v>83</v>
      </c>
      <c r="AY137" s="252" t="s">
        <v>230</v>
      </c>
    </row>
    <row r="138" s="2" customFormat="1" ht="16.5" customHeight="1">
      <c r="A138" s="39"/>
      <c r="B138" s="40"/>
      <c r="C138" s="228" t="s">
        <v>257</v>
      </c>
      <c r="D138" s="228" t="s">
        <v>232</v>
      </c>
      <c r="E138" s="229" t="s">
        <v>3461</v>
      </c>
      <c r="F138" s="230" t="s">
        <v>3462</v>
      </c>
      <c r="G138" s="231" t="s">
        <v>235</v>
      </c>
      <c r="H138" s="232">
        <v>0.42099999999999999</v>
      </c>
      <c r="I138" s="233"/>
      <c r="J138" s="234">
        <f>ROUND(I138*H138,2)</f>
        <v>0</v>
      </c>
      <c r="K138" s="230" t="s">
        <v>236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2.5019800000000001</v>
      </c>
      <c r="R138" s="237">
        <f>Q138*H138</f>
        <v>1.0533335800000001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237</v>
      </c>
      <c r="AT138" s="239" t="s">
        <v>232</v>
      </c>
      <c r="AU138" s="239" t="s">
        <v>85</v>
      </c>
      <c r="AY138" s="18" t="s">
        <v>230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237</v>
      </c>
      <c r="BM138" s="239" t="s">
        <v>3463</v>
      </c>
    </row>
    <row r="139" s="13" customFormat="1">
      <c r="A139" s="13"/>
      <c r="B139" s="241"/>
      <c r="C139" s="242"/>
      <c r="D139" s="243" t="s">
        <v>239</v>
      </c>
      <c r="E139" s="244" t="s">
        <v>1</v>
      </c>
      <c r="F139" s="245" t="s">
        <v>3464</v>
      </c>
      <c r="G139" s="242"/>
      <c r="H139" s="246">
        <v>0.42099999999999999</v>
      </c>
      <c r="I139" s="247"/>
      <c r="J139" s="242"/>
      <c r="K139" s="242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239</v>
      </c>
      <c r="AU139" s="252" t="s">
        <v>85</v>
      </c>
      <c r="AV139" s="13" t="s">
        <v>85</v>
      </c>
      <c r="AW139" s="13" t="s">
        <v>32</v>
      </c>
      <c r="AX139" s="13" t="s">
        <v>83</v>
      </c>
      <c r="AY139" s="252" t="s">
        <v>230</v>
      </c>
    </row>
    <row r="140" s="2" customFormat="1" ht="16.5" customHeight="1">
      <c r="A140" s="39"/>
      <c r="B140" s="40"/>
      <c r="C140" s="228" t="s">
        <v>262</v>
      </c>
      <c r="D140" s="228" t="s">
        <v>232</v>
      </c>
      <c r="E140" s="229" t="s">
        <v>3465</v>
      </c>
      <c r="F140" s="230" t="s">
        <v>3466</v>
      </c>
      <c r="G140" s="231" t="s">
        <v>305</v>
      </c>
      <c r="H140" s="232">
        <v>4.7750000000000004</v>
      </c>
      <c r="I140" s="233"/>
      <c r="J140" s="234">
        <f>ROUND(I140*H140,2)</f>
        <v>0</v>
      </c>
      <c r="K140" s="230" t="s">
        <v>236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0.011169999999999999</v>
      </c>
      <c r="R140" s="237">
        <f>Q140*H140</f>
        <v>0.053336750000000002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237</v>
      </c>
      <c r="AT140" s="239" t="s">
        <v>232</v>
      </c>
      <c r="AU140" s="239" t="s">
        <v>85</v>
      </c>
      <c r="AY140" s="18" t="s">
        <v>230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237</v>
      </c>
      <c r="BM140" s="239" t="s">
        <v>3467</v>
      </c>
    </row>
    <row r="141" s="13" customFormat="1">
      <c r="A141" s="13"/>
      <c r="B141" s="241"/>
      <c r="C141" s="242"/>
      <c r="D141" s="243" t="s">
        <v>239</v>
      </c>
      <c r="E141" s="244" t="s">
        <v>1</v>
      </c>
      <c r="F141" s="245" t="s">
        <v>3468</v>
      </c>
      <c r="G141" s="242"/>
      <c r="H141" s="246">
        <v>4.7750000000000004</v>
      </c>
      <c r="I141" s="247"/>
      <c r="J141" s="242"/>
      <c r="K141" s="242"/>
      <c r="L141" s="248"/>
      <c r="M141" s="249"/>
      <c r="N141" s="250"/>
      <c r="O141" s="250"/>
      <c r="P141" s="250"/>
      <c r="Q141" s="250"/>
      <c r="R141" s="250"/>
      <c r="S141" s="250"/>
      <c r="T141" s="25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2" t="s">
        <v>239</v>
      </c>
      <c r="AU141" s="252" t="s">
        <v>85</v>
      </c>
      <c r="AV141" s="13" t="s">
        <v>85</v>
      </c>
      <c r="AW141" s="13" t="s">
        <v>32</v>
      </c>
      <c r="AX141" s="13" t="s">
        <v>83</v>
      </c>
      <c r="AY141" s="252" t="s">
        <v>230</v>
      </c>
    </row>
    <row r="142" s="2" customFormat="1" ht="16.5" customHeight="1">
      <c r="A142" s="39"/>
      <c r="B142" s="40"/>
      <c r="C142" s="228" t="s">
        <v>268</v>
      </c>
      <c r="D142" s="228" t="s">
        <v>232</v>
      </c>
      <c r="E142" s="229" t="s">
        <v>3469</v>
      </c>
      <c r="F142" s="230" t="s">
        <v>3470</v>
      </c>
      <c r="G142" s="231" t="s">
        <v>305</v>
      </c>
      <c r="H142" s="232">
        <v>4.7750000000000004</v>
      </c>
      <c r="I142" s="233"/>
      <c r="J142" s="234">
        <f>ROUND(I142*H142,2)</f>
        <v>0</v>
      </c>
      <c r="K142" s="230" t="s">
        <v>236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237</v>
      </c>
      <c r="AT142" s="239" t="s">
        <v>232</v>
      </c>
      <c r="AU142" s="239" t="s">
        <v>85</v>
      </c>
      <c r="AY142" s="18" t="s">
        <v>230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237</v>
      </c>
      <c r="BM142" s="239" t="s">
        <v>3471</v>
      </c>
    </row>
    <row r="143" s="2" customFormat="1" ht="24.15" customHeight="1">
      <c r="A143" s="39"/>
      <c r="B143" s="40"/>
      <c r="C143" s="228" t="s">
        <v>272</v>
      </c>
      <c r="D143" s="228" t="s">
        <v>232</v>
      </c>
      <c r="E143" s="229" t="s">
        <v>3472</v>
      </c>
      <c r="F143" s="230" t="s">
        <v>3473</v>
      </c>
      <c r="G143" s="231" t="s">
        <v>265</v>
      </c>
      <c r="H143" s="232">
        <v>0.045999999999999999</v>
      </c>
      <c r="I143" s="233"/>
      <c r="J143" s="234">
        <f>ROUND(I143*H143,2)</f>
        <v>0</v>
      </c>
      <c r="K143" s="230" t="s">
        <v>236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1.05291</v>
      </c>
      <c r="R143" s="237">
        <f>Q143*H143</f>
        <v>0.048433860000000002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237</v>
      </c>
      <c r="AT143" s="239" t="s">
        <v>232</v>
      </c>
      <c r="AU143" s="239" t="s">
        <v>85</v>
      </c>
      <c r="AY143" s="18" t="s">
        <v>230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237</v>
      </c>
      <c r="BM143" s="239" t="s">
        <v>3474</v>
      </c>
    </row>
    <row r="144" s="13" customFormat="1">
      <c r="A144" s="13"/>
      <c r="B144" s="241"/>
      <c r="C144" s="242"/>
      <c r="D144" s="243" t="s">
        <v>239</v>
      </c>
      <c r="E144" s="244" t="s">
        <v>1</v>
      </c>
      <c r="F144" s="245" t="s">
        <v>3475</v>
      </c>
      <c r="G144" s="242"/>
      <c r="H144" s="246">
        <v>0.045999999999999999</v>
      </c>
      <c r="I144" s="247"/>
      <c r="J144" s="242"/>
      <c r="K144" s="242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239</v>
      </c>
      <c r="AU144" s="252" t="s">
        <v>85</v>
      </c>
      <c r="AV144" s="13" t="s">
        <v>85</v>
      </c>
      <c r="AW144" s="13" t="s">
        <v>32</v>
      </c>
      <c r="AX144" s="13" t="s">
        <v>83</v>
      </c>
      <c r="AY144" s="252" t="s">
        <v>230</v>
      </c>
    </row>
    <row r="145" s="12" customFormat="1" ht="22.8" customHeight="1">
      <c r="A145" s="12"/>
      <c r="B145" s="212"/>
      <c r="C145" s="213"/>
      <c r="D145" s="214" t="s">
        <v>75</v>
      </c>
      <c r="E145" s="226" t="s">
        <v>262</v>
      </c>
      <c r="F145" s="226" t="s">
        <v>633</v>
      </c>
      <c r="G145" s="213"/>
      <c r="H145" s="213"/>
      <c r="I145" s="216"/>
      <c r="J145" s="227">
        <f>BK145</f>
        <v>0</v>
      </c>
      <c r="K145" s="213"/>
      <c r="L145" s="218"/>
      <c r="M145" s="219"/>
      <c r="N145" s="220"/>
      <c r="O145" s="220"/>
      <c r="P145" s="221">
        <f>SUM(P146:P149)</f>
        <v>0</v>
      </c>
      <c r="Q145" s="220"/>
      <c r="R145" s="221">
        <f>SUM(R146:R149)</f>
        <v>0.17699055000000002</v>
      </c>
      <c r="S145" s="220"/>
      <c r="T145" s="222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3" t="s">
        <v>83</v>
      </c>
      <c r="AT145" s="224" t="s">
        <v>75</v>
      </c>
      <c r="AU145" s="224" t="s">
        <v>83</v>
      </c>
      <c r="AY145" s="223" t="s">
        <v>230</v>
      </c>
      <c r="BK145" s="225">
        <f>SUM(BK146:BK149)</f>
        <v>0</v>
      </c>
    </row>
    <row r="146" s="2" customFormat="1" ht="21.75" customHeight="1">
      <c r="A146" s="39"/>
      <c r="B146" s="40"/>
      <c r="C146" s="228" t="s">
        <v>280</v>
      </c>
      <c r="D146" s="228" t="s">
        <v>232</v>
      </c>
      <c r="E146" s="229" t="s">
        <v>3476</v>
      </c>
      <c r="F146" s="230" t="s">
        <v>3477</v>
      </c>
      <c r="G146" s="231" t="s">
        <v>305</v>
      </c>
      <c r="H146" s="232">
        <v>24.015000000000001</v>
      </c>
      <c r="I146" s="233"/>
      <c r="J146" s="234">
        <f>ROUND(I146*H146,2)</f>
        <v>0</v>
      </c>
      <c r="K146" s="230" t="s">
        <v>236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0.0043800000000000002</v>
      </c>
      <c r="R146" s="237">
        <f>Q146*H146</f>
        <v>0.10518570000000001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237</v>
      </c>
      <c r="AT146" s="239" t="s">
        <v>232</v>
      </c>
      <c r="AU146" s="239" t="s">
        <v>85</v>
      </c>
      <c r="AY146" s="18" t="s">
        <v>230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237</v>
      </c>
      <c r="BM146" s="239" t="s">
        <v>3478</v>
      </c>
    </row>
    <row r="147" s="2" customFormat="1" ht="24.15" customHeight="1">
      <c r="A147" s="39"/>
      <c r="B147" s="40"/>
      <c r="C147" s="228" t="s">
        <v>286</v>
      </c>
      <c r="D147" s="228" t="s">
        <v>232</v>
      </c>
      <c r="E147" s="229" t="s">
        <v>785</v>
      </c>
      <c r="F147" s="230" t="s">
        <v>786</v>
      </c>
      <c r="G147" s="231" t="s">
        <v>305</v>
      </c>
      <c r="H147" s="232">
        <v>24.015000000000001</v>
      </c>
      <c r="I147" s="233"/>
      <c r="J147" s="234">
        <f>ROUND(I147*H147,2)</f>
        <v>0</v>
      </c>
      <c r="K147" s="230" t="s">
        <v>236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0.00013999999999999999</v>
      </c>
      <c r="R147" s="237">
        <f>Q147*H147</f>
        <v>0.0033620999999999998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237</v>
      </c>
      <c r="AT147" s="239" t="s">
        <v>232</v>
      </c>
      <c r="AU147" s="239" t="s">
        <v>85</v>
      </c>
      <c r="AY147" s="18" t="s">
        <v>230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237</v>
      </c>
      <c r="BM147" s="239" t="s">
        <v>3479</v>
      </c>
    </row>
    <row r="148" s="2" customFormat="1" ht="24.15" customHeight="1">
      <c r="A148" s="39"/>
      <c r="B148" s="40"/>
      <c r="C148" s="228" t="s">
        <v>293</v>
      </c>
      <c r="D148" s="228" t="s">
        <v>232</v>
      </c>
      <c r="E148" s="229" t="s">
        <v>904</v>
      </c>
      <c r="F148" s="230" t="s">
        <v>905</v>
      </c>
      <c r="G148" s="231" t="s">
        <v>305</v>
      </c>
      <c r="H148" s="232">
        <v>24.015000000000001</v>
      </c>
      <c r="I148" s="233"/>
      <c r="J148" s="234">
        <f>ROUND(I148*H148,2)</f>
        <v>0</v>
      </c>
      <c r="K148" s="230" t="s">
        <v>236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0.0028500000000000001</v>
      </c>
      <c r="R148" s="237">
        <f>Q148*H148</f>
        <v>0.068442750000000011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237</v>
      </c>
      <c r="AT148" s="239" t="s">
        <v>232</v>
      </c>
      <c r="AU148" s="239" t="s">
        <v>85</v>
      </c>
      <c r="AY148" s="18" t="s">
        <v>230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237</v>
      </c>
      <c r="BM148" s="239" t="s">
        <v>3480</v>
      </c>
    </row>
    <row r="149" s="13" customFormat="1">
      <c r="A149" s="13"/>
      <c r="B149" s="241"/>
      <c r="C149" s="242"/>
      <c r="D149" s="243" t="s">
        <v>239</v>
      </c>
      <c r="E149" s="244" t="s">
        <v>1</v>
      </c>
      <c r="F149" s="245" t="s">
        <v>3481</v>
      </c>
      <c r="G149" s="242"/>
      <c r="H149" s="246">
        <v>24.015000000000001</v>
      </c>
      <c r="I149" s="247"/>
      <c r="J149" s="242"/>
      <c r="K149" s="242"/>
      <c r="L149" s="248"/>
      <c r="M149" s="249"/>
      <c r="N149" s="250"/>
      <c r="O149" s="250"/>
      <c r="P149" s="250"/>
      <c r="Q149" s="250"/>
      <c r="R149" s="250"/>
      <c r="S149" s="250"/>
      <c r="T149" s="25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2" t="s">
        <v>239</v>
      </c>
      <c r="AU149" s="252" t="s">
        <v>85</v>
      </c>
      <c r="AV149" s="13" t="s">
        <v>85</v>
      </c>
      <c r="AW149" s="13" t="s">
        <v>32</v>
      </c>
      <c r="AX149" s="13" t="s">
        <v>83</v>
      </c>
      <c r="AY149" s="252" t="s">
        <v>230</v>
      </c>
    </row>
    <row r="150" s="12" customFormat="1" ht="22.8" customHeight="1">
      <c r="A150" s="12"/>
      <c r="B150" s="212"/>
      <c r="C150" s="213"/>
      <c r="D150" s="214" t="s">
        <v>75</v>
      </c>
      <c r="E150" s="226" t="s">
        <v>280</v>
      </c>
      <c r="F150" s="226" t="s">
        <v>1007</v>
      </c>
      <c r="G150" s="213"/>
      <c r="H150" s="213"/>
      <c r="I150" s="216"/>
      <c r="J150" s="227">
        <f>BK150</f>
        <v>0</v>
      </c>
      <c r="K150" s="213"/>
      <c r="L150" s="218"/>
      <c r="M150" s="219"/>
      <c r="N150" s="220"/>
      <c r="O150" s="220"/>
      <c r="P150" s="221">
        <f>SUM(P151:P155)</f>
        <v>0</v>
      </c>
      <c r="Q150" s="220"/>
      <c r="R150" s="221">
        <f>SUM(R151:R155)</f>
        <v>0.0031632899999999996</v>
      </c>
      <c r="S150" s="220"/>
      <c r="T150" s="222">
        <f>SUM(T151:T155)</f>
        <v>0.086999999999999994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83</v>
      </c>
      <c r="AT150" s="224" t="s">
        <v>75</v>
      </c>
      <c r="AU150" s="224" t="s">
        <v>83</v>
      </c>
      <c r="AY150" s="223" t="s">
        <v>230</v>
      </c>
      <c r="BK150" s="225">
        <f>SUM(BK151:BK155)</f>
        <v>0</v>
      </c>
    </row>
    <row r="151" s="2" customFormat="1" ht="33" customHeight="1">
      <c r="A151" s="39"/>
      <c r="B151" s="40"/>
      <c r="C151" s="228" t="s">
        <v>8</v>
      </c>
      <c r="D151" s="228" t="s">
        <v>232</v>
      </c>
      <c r="E151" s="229" t="s">
        <v>1039</v>
      </c>
      <c r="F151" s="230" t="s">
        <v>1040</v>
      </c>
      <c r="G151" s="231" t="s">
        <v>305</v>
      </c>
      <c r="H151" s="232">
        <v>24.332999999999998</v>
      </c>
      <c r="I151" s="233"/>
      <c r="J151" s="234">
        <f>ROUND(I151*H151,2)</f>
        <v>0</v>
      </c>
      <c r="K151" s="230" t="s">
        <v>236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0.00012999999999999999</v>
      </c>
      <c r="R151" s="237">
        <f>Q151*H151</f>
        <v>0.0031632899999999996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237</v>
      </c>
      <c r="AT151" s="239" t="s">
        <v>232</v>
      </c>
      <c r="AU151" s="239" t="s">
        <v>85</v>
      </c>
      <c r="AY151" s="18" t="s">
        <v>230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237</v>
      </c>
      <c r="BM151" s="239" t="s">
        <v>3482</v>
      </c>
    </row>
    <row r="152" s="13" customFormat="1">
      <c r="A152" s="13"/>
      <c r="B152" s="241"/>
      <c r="C152" s="242"/>
      <c r="D152" s="243" t="s">
        <v>239</v>
      </c>
      <c r="E152" s="244" t="s">
        <v>1</v>
      </c>
      <c r="F152" s="245" t="s">
        <v>3483</v>
      </c>
      <c r="G152" s="242"/>
      <c r="H152" s="246">
        <v>24.332999999999998</v>
      </c>
      <c r="I152" s="247"/>
      <c r="J152" s="242"/>
      <c r="K152" s="242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239</v>
      </c>
      <c r="AU152" s="252" t="s">
        <v>85</v>
      </c>
      <c r="AV152" s="13" t="s">
        <v>85</v>
      </c>
      <c r="AW152" s="13" t="s">
        <v>32</v>
      </c>
      <c r="AX152" s="13" t="s">
        <v>83</v>
      </c>
      <c r="AY152" s="252" t="s">
        <v>230</v>
      </c>
    </row>
    <row r="153" s="2" customFormat="1" ht="24.15" customHeight="1">
      <c r="A153" s="39"/>
      <c r="B153" s="40"/>
      <c r="C153" s="228" t="s">
        <v>302</v>
      </c>
      <c r="D153" s="228" t="s">
        <v>232</v>
      </c>
      <c r="E153" s="229" t="s">
        <v>3484</v>
      </c>
      <c r="F153" s="230" t="s">
        <v>3485</v>
      </c>
      <c r="G153" s="231" t="s">
        <v>370</v>
      </c>
      <c r="H153" s="232">
        <v>4</v>
      </c>
      <c r="I153" s="233"/>
      <c r="J153" s="234">
        <f>ROUND(I153*H153,2)</f>
        <v>0</v>
      </c>
      <c r="K153" s="230" t="s">
        <v>236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0.014999999999999999</v>
      </c>
      <c r="T153" s="238">
        <f>S153*H153</f>
        <v>0.059999999999999998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237</v>
      </c>
      <c r="AT153" s="239" t="s">
        <v>232</v>
      </c>
      <c r="AU153" s="239" t="s">
        <v>85</v>
      </c>
      <c r="AY153" s="18" t="s">
        <v>230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237</v>
      </c>
      <c r="BM153" s="239" t="s">
        <v>3486</v>
      </c>
    </row>
    <row r="154" s="2" customFormat="1" ht="24.15" customHeight="1">
      <c r="A154" s="39"/>
      <c r="B154" s="40"/>
      <c r="C154" s="228" t="s">
        <v>308</v>
      </c>
      <c r="D154" s="228" t="s">
        <v>232</v>
      </c>
      <c r="E154" s="229" t="s">
        <v>3487</v>
      </c>
      <c r="F154" s="230" t="s">
        <v>3488</v>
      </c>
      <c r="G154" s="231" t="s">
        <v>340</v>
      </c>
      <c r="H154" s="232">
        <v>3</v>
      </c>
      <c r="I154" s="233"/>
      <c r="J154" s="234">
        <f>ROUND(I154*H154,2)</f>
        <v>0</v>
      </c>
      <c r="K154" s="230" t="s">
        <v>236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0.0089999999999999993</v>
      </c>
      <c r="T154" s="238">
        <f>S154*H154</f>
        <v>0.026999999999999996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237</v>
      </c>
      <c r="AT154" s="239" t="s">
        <v>232</v>
      </c>
      <c r="AU154" s="239" t="s">
        <v>85</v>
      </c>
      <c r="AY154" s="18" t="s">
        <v>230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237</v>
      </c>
      <c r="BM154" s="239" t="s">
        <v>3489</v>
      </c>
    </row>
    <row r="155" s="2" customFormat="1" ht="24.15" customHeight="1">
      <c r="A155" s="39"/>
      <c r="B155" s="40"/>
      <c r="C155" s="228" t="s">
        <v>312</v>
      </c>
      <c r="D155" s="228" t="s">
        <v>232</v>
      </c>
      <c r="E155" s="229" t="s">
        <v>3490</v>
      </c>
      <c r="F155" s="230" t="s">
        <v>3491</v>
      </c>
      <c r="G155" s="231" t="s">
        <v>2614</v>
      </c>
      <c r="H155" s="232">
        <v>1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237</v>
      </c>
      <c r="AT155" s="239" t="s">
        <v>232</v>
      </c>
      <c r="AU155" s="239" t="s">
        <v>85</v>
      </c>
      <c r="AY155" s="18" t="s">
        <v>230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237</v>
      </c>
      <c r="BM155" s="239" t="s">
        <v>3492</v>
      </c>
    </row>
    <row r="156" s="12" customFormat="1" ht="22.8" customHeight="1">
      <c r="A156" s="12"/>
      <c r="B156" s="212"/>
      <c r="C156" s="213"/>
      <c r="D156" s="214" t="s">
        <v>75</v>
      </c>
      <c r="E156" s="226" t="s">
        <v>1363</v>
      </c>
      <c r="F156" s="226" t="s">
        <v>1364</v>
      </c>
      <c r="G156" s="213"/>
      <c r="H156" s="213"/>
      <c r="I156" s="216"/>
      <c r="J156" s="227">
        <f>BK156</f>
        <v>0</v>
      </c>
      <c r="K156" s="213"/>
      <c r="L156" s="218"/>
      <c r="M156" s="219"/>
      <c r="N156" s="220"/>
      <c r="O156" s="220"/>
      <c r="P156" s="221">
        <f>SUM(P157:P162)</f>
        <v>0</v>
      </c>
      <c r="Q156" s="220"/>
      <c r="R156" s="221">
        <f>SUM(R157:R162)</f>
        <v>0</v>
      </c>
      <c r="S156" s="220"/>
      <c r="T156" s="222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3" t="s">
        <v>83</v>
      </c>
      <c r="AT156" s="224" t="s">
        <v>75</v>
      </c>
      <c r="AU156" s="224" t="s">
        <v>83</v>
      </c>
      <c r="AY156" s="223" t="s">
        <v>230</v>
      </c>
      <c r="BK156" s="225">
        <f>SUM(BK157:BK162)</f>
        <v>0</v>
      </c>
    </row>
    <row r="157" s="2" customFormat="1" ht="24.15" customHeight="1">
      <c r="A157" s="39"/>
      <c r="B157" s="40"/>
      <c r="C157" s="228" t="s">
        <v>318</v>
      </c>
      <c r="D157" s="228" t="s">
        <v>232</v>
      </c>
      <c r="E157" s="229" t="s">
        <v>1386</v>
      </c>
      <c r="F157" s="230" t="s">
        <v>1387</v>
      </c>
      <c r="G157" s="231" t="s">
        <v>265</v>
      </c>
      <c r="H157" s="232">
        <v>0.16700000000000001</v>
      </c>
      <c r="I157" s="233"/>
      <c r="J157" s="234">
        <f>ROUND(I157*H157,2)</f>
        <v>0</v>
      </c>
      <c r="K157" s="230" t="s">
        <v>236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237</v>
      </c>
      <c r="AT157" s="239" t="s">
        <v>232</v>
      </c>
      <c r="AU157" s="239" t="s">
        <v>85</v>
      </c>
      <c r="AY157" s="18" t="s">
        <v>230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237</v>
      </c>
      <c r="BM157" s="239" t="s">
        <v>3493</v>
      </c>
    </row>
    <row r="158" s="2" customFormat="1" ht="24.15" customHeight="1">
      <c r="A158" s="39"/>
      <c r="B158" s="40"/>
      <c r="C158" s="228" t="s">
        <v>323</v>
      </c>
      <c r="D158" s="228" t="s">
        <v>232</v>
      </c>
      <c r="E158" s="229" t="s">
        <v>1400</v>
      </c>
      <c r="F158" s="230" t="s">
        <v>1401</v>
      </c>
      <c r="G158" s="231" t="s">
        <v>265</v>
      </c>
      <c r="H158" s="232">
        <v>0.16700000000000001</v>
      </c>
      <c r="I158" s="233"/>
      <c r="J158" s="234">
        <f>ROUND(I158*H158,2)</f>
        <v>0</v>
      </c>
      <c r="K158" s="230" t="s">
        <v>236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237</v>
      </c>
      <c r="AT158" s="239" t="s">
        <v>232</v>
      </c>
      <c r="AU158" s="239" t="s">
        <v>85</v>
      </c>
      <c r="AY158" s="18" t="s">
        <v>230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237</v>
      </c>
      <c r="BM158" s="239" t="s">
        <v>3494</v>
      </c>
    </row>
    <row r="159" s="2" customFormat="1" ht="24.15" customHeight="1">
      <c r="A159" s="39"/>
      <c r="B159" s="40"/>
      <c r="C159" s="228" t="s">
        <v>328</v>
      </c>
      <c r="D159" s="228" t="s">
        <v>232</v>
      </c>
      <c r="E159" s="229" t="s">
        <v>1404</v>
      </c>
      <c r="F159" s="230" t="s">
        <v>1405</v>
      </c>
      <c r="G159" s="231" t="s">
        <v>265</v>
      </c>
      <c r="H159" s="232">
        <v>3.173</v>
      </c>
      <c r="I159" s="233"/>
      <c r="J159" s="234">
        <f>ROUND(I159*H159,2)</f>
        <v>0</v>
      </c>
      <c r="K159" s="230" t="s">
        <v>236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237</v>
      </c>
      <c r="AT159" s="239" t="s">
        <v>232</v>
      </c>
      <c r="AU159" s="239" t="s">
        <v>85</v>
      </c>
      <c r="AY159" s="18" t="s">
        <v>230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237</v>
      </c>
      <c r="BM159" s="239" t="s">
        <v>3495</v>
      </c>
    </row>
    <row r="160" s="13" customFormat="1">
      <c r="A160" s="13"/>
      <c r="B160" s="241"/>
      <c r="C160" s="242"/>
      <c r="D160" s="243" t="s">
        <v>239</v>
      </c>
      <c r="E160" s="242"/>
      <c r="F160" s="245" t="s">
        <v>3496</v>
      </c>
      <c r="G160" s="242"/>
      <c r="H160" s="246">
        <v>3.173</v>
      </c>
      <c r="I160" s="247"/>
      <c r="J160" s="242"/>
      <c r="K160" s="242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239</v>
      </c>
      <c r="AU160" s="252" t="s">
        <v>85</v>
      </c>
      <c r="AV160" s="13" t="s">
        <v>85</v>
      </c>
      <c r="AW160" s="13" t="s">
        <v>4</v>
      </c>
      <c r="AX160" s="13" t="s">
        <v>83</v>
      </c>
      <c r="AY160" s="252" t="s">
        <v>230</v>
      </c>
    </row>
    <row r="161" s="2" customFormat="1" ht="33" customHeight="1">
      <c r="A161" s="39"/>
      <c r="B161" s="40"/>
      <c r="C161" s="228" t="s">
        <v>333</v>
      </c>
      <c r="D161" s="228" t="s">
        <v>232</v>
      </c>
      <c r="E161" s="229" t="s">
        <v>3497</v>
      </c>
      <c r="F161" s="230" t="s">
        <v>3498</v>
      </c>
      <c r="G161" s="231" t="s">
        <v>265</v>
      </c>
      <c r="H161" s="232">
        <v>0.086999999999999994</v>
      </c>
      <c r="I161" s="233"/>
      <c r="J161" s="234">
        <f>ROUND(I161*H161,2)</f>
        <v>0</v>
      </c>
      <c r="K161" s="230" t="s">
        <v>236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237</v>
      </c>
      <c r="AT161" s="239" t="s">
        <v>232</v>
      </c>
      <c r="AU161" s="239" t="s">
        <v>85</v>
      </c>
      <c r="AY161" s="18" t="s">
        <v>230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237</v>
      </c>
      <c r="BM161" s="239" t="s">
        <v>3499</v>
      </c>
    </row>
    <row r="162" s="2" customFormat="1" ht="33" customHeight="1">
      <c r="A162" s="39"/>
      <c r="B162" s="40"/>
      <c r="C162" s="228" t="s">
        <v>337</v>
      </c>
      <c r="D162" s="228" t="s">
        <v>232</v>
      </c>
      <c r="E162" s="229" t="s">
        <v>1429</v>
      </c>
      <c r="F162" s="230" t="s">
        <v>1430</v>
      </c>
      <c r="G162" s="231" t="s">
        <v>265</v>
      </c>
      <c r="H162" s="232">
        <v>0.080000000000000002</v>
      </c>
      <c r="I162" s="233"/>
      <c r="J162" s="234">
        <f>ROUND(I162*H162,2)</f>
        <v>0</v>
      </c>
      <c r="K162" s="230" t="s">
        <v>236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237</v>
      </c>
      <c r="AT162" s="239" t="s">
        <v>232</v>
      </c>
      <c r="AU162" s="239" t="s">
        <v>85</v>
      </c>
      <c r="AY162" s="18" t="s">
        <v>230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237</v>
      </c>
      <c r="BM162" s="239" t="s">
        <v>3500</v>
      </c>
    </row>
    <row r="163" s="12" customFormat="1" ht="22.8" customHeight="1">
      <c r="A163" s="12"/>
      <c r="B163" s="212"/>
      <c r="C163" s="213"/>
      <c r="D163" s="214" t="s">
        <v>75</v>
      </c>
      <c r="E163" s="226" t="s">
        <v>1440</v>
      </c>
      <c r="F163" s="226" t="s">
        <v>1441</v>
      </c>
      <c r="G163" s="213"/>
      <c r="H163" s="213"/>
      <c r="I163" s="216"/>
      <c r="J163" s="227">
        <f>BK163</f>
        <v>0</v>
      </c>
      <c r="K163" s="213"/>
      <c r="L163" s="218"/>
      <c r="M163" s="219"/>
      <c r="N163" s="220"/>
      <c r="O163" s="220"/>
      <c r="P163" s="221">
        <f>P164</f>
        <v>0</v>
      </c>
      <c r="Q163" s="220"/>
      <c r="R163" s="221">
        <f>R164</f>
        <v>0</v>
      </c>
      <c r="S163" s="220"/>
      <c r="T163" s="22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3" t="s">
        <v>83</v>
      </c>
      <c r="AT163" s="224" t="s">
        <v>75</v>
      </c>
      <c r="AU163" s="224" t="s">
        <v>83</v>
      </c>
      <c r="AY163" s="223" t="s">
        <v>230</v>
      </c>
      <c r="BK163" s="225">
        <f>BK164</f>
        <v>0</v>
      </c>
    </row>
    <row r="164" s="2" customFormat="1" ht="16.5" customHeight="1">
      <c r="A164" s="39"/>
      <c r="B164" s="40"/>
      <c r="C164" s="228" t="s">
        <v>7</v>
      </c>
      <c r="D164" s="228" t="s">
        <v>232</v>
      </c>
      <c r="E164" s="229" t="s">
        <v>3501</v>
      </c>
      <c r="F164" s="230" t="s">
        <v>3502</v>
      </c>
      <c r="G164" s="231" t="s">
        <v>265</v>
      </c>
      <c r="H164" s="232">
        <v>5.657</v>
      </c>
      <c r="I164" s="233"/>
      <c r="J164" s="234">
        <f>ROUND(I164*H164,2)</f>
        <v>0</v>
      </c>
      <c r="K164" s="230" t="s">
        <v>236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237</v>
      </c>
      <c r="AT164" s="239" t="s">
        <v>232</v>
      </c>
      <c r="AU164" s="239" t="s">
        <v>85</v>
      </c>
      <c r="AY164" s="18" t="s">
        <v>230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237</v>
      </c>
      <c r="BM164" s="239" t="s">
        <v>3503</v>
      </c>
    </row>
    <row r="165" s="12" customFormat="1" ht="25.92" customHeight="1">
      <c r="A165" s="12"/>
      <c r="B165" s="212"/>
      <c r="C165" s="213"/>
      <c r="D165" s="214" t="s">
        <v>75</v>
      </c>
      <c r="E165" s="215" t="s">
        <v>1446</v>
      </c>
      <c r="F165" s="215" t="s">
        <v>1447</v>
      </c>
      <c r="G165" s="213"/>
      <c r="H165" s="213"/>
      <c r="I165" s="216"/>
      <c r="J165" s="217">
        <f>BK165</f>
        <v>0</v>
      </c>
      <c r="K165" s="213"/>
      <c r="L165" s="218"/>
      <c r="M165" s="219"/>
      <c r="N165" s="220"/>
      <c r="O165" s="220"/>
      <c r="P165" s="221">
        <f>P166+P170</f>
        <v>0</v>
      </c>
      <c r="Q165" s="220"/>
      <c r="R165" s="221">
        <f>R166+R170</f>
        <v>0.00655895</v>
      </c>
      <c r="S165" s="220"/>
      <c r="T165" s="222">
        <f>T166+T170</f>
        <v>0.080000000000000002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3" t="s">
        <v>85</v>
      </c>
      <c r="AT165" s="224" t="s">
        <v>75</v>
      </c>
      <c r="AU165" s="224" t="s">
        <v>76</v>
      </c>
      <c r="AY165" s="223" t="s">
        <v>230</v>
      </c>
      <c r="BK165" s="225">
        <f>BK166+BK170</f>
        <v>0</v>
      </c>
    </row>
    <row r="166" s="12" customFormat="1" ht="22.8" customHeight="1">
      <c r="A166" s="12"/>
      <c r="B166" s="212"/>
      <c r="C166" s="213"/>
      <c r="D166" s="214" t="s">
        <v>75</v>
      </c>
      <c r="E166" s="226" t="s">
        <v>1746</v>
      </c>
      <c r="F166" s="226" t="s">
        <v>1747</v>
      </c>
      <c r="G166" s="213"/>
      <c r="H166" s="213"/>
      <c r="I166" s="216"/>
      <c r="J166" s="227">
        <f>BK166</f>
        <v>0</v>
      </c>
      <c r="K166" s="213"/>
      <c r="L166" s="218"/>
      <c r="M166" s="219"/>
      <c r="N166" s="220"/>
      <c r="O166" s="220"/>
      <c r="P166" s="221">
        <f>SUM(P167:P169)</f>
        <v>0</v>
      </c>
      <c r="Q166" s="220"/>
      <c r="R166" s="221">
        <f>SUM(R167:R169)</f>
        <v>0.00655895</v>
      </c>
      <c r="S166" s="220"/>
      <c r="T166" s="222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3" t="s">
        <v>85</v>
      </c>
      <c r="AT166" s="224" t="s">
        <v>75</v>
      </c>
      <c r="AU166" s="224" t="s">
        <v>83</v>
      </c>
      <c r="AY166" s="223" t="s">
        <v>230</v>
      </c>
      <c r="BK166" s="225">
        <f>SUM(BK167:BK169)</f>
        <v>0</v>
      </c>
    </row>
    <row r="167" s="2" customFormat="1" ht="24.15" customHeight="1">
      <c r="A167" s="39"/>
      <c r="B167" s="40"/>
      <c r="C167" s="228" t="s">
        <v>350</v>
      </c>
      <c r="D167" s="228" t="s">
        <v>232</v>
      </c>
      <c r="E167" s="229" t="s">
        <v>3504</v>
      </c>
      <c r="F167" s="230" t="s">
        <v>3505</v>
      </c>
      <c r="G167" s="231" t="s">
        <v>340</v>
      </c>
      <c r="H167" s="232">
        <v>2.8149999999999999</v>
      </c>
      <c r="I167" s="233"/>
      <c r="J167" s="234">
        <f>ROUND(I167*H167,2)</f>
        <v>0</v>
      </c>
      <c r="K167" s="230" t="s">
        <v>236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0.00233</v>
      </c>
      <c r="R167" s="237">
        <f>Q167*H167</f>
        <v>0.00655895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318</v>
      </c>
      <c r="AT167" s="239" t="s">
        <v>232</v>
      </c>
      <c r="AU167" s="239" t="s">
        <v>85</v>
      </c>
      <c r="AY167" s="18" t="s">
        <v>230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318</v>
      </c>
      <c r="BM167" s="239" t="s">
        <v>3506</v>
      </c>
    </row>
    <row r="168" s="2" customFormat="1" ht="16.5" customHeight="1">
      <c r="A168" s="39"/>
      <c r="B168" s="40"/>
      <c r="C168" s="228" t="s">
        <v>357</v>
      </c>
      <c r="D168" s="228" t="s">
        <v>232</v>
      </c>
      <c r="E168" s="229" t="s">
        <v>3507</v>
      </c>
      <c r="F168" s="230" t="s">
        <v>3508</v>
      </c>
      <c r="G168" s="231" t="s">
        <v>370</v>
      </c>
      <c r="H168" s="232">
        <v>1</v>
      </c>
      <c r="I168" s="233"/>
      <c r="J168" s="234">
        <f>ROUND(I168*H168,2)</f>
        <v>0</v>
      </c>
      <c r="K168" s="230" t="s">
        <v>1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318</v>
      </c>
      <c r="AT168" s="239" t="s">
        <v>232</v>
      </c>
      <c r="AU168" s="239" t="s">
        <v>85</v>
      </c>
      <c r="AY168" s="18" t="s">
        <v>230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318</v>
      </c>
      <c r="BM168" s="239" t="s">
        <v>3509</v>
      </c>
    </row>
    <row r="169" s="2" customFormat="1" ht="24.15" customHeight="1">
      <c r="A169" s="39"/>
      <c r="B169" s="40"/>
      <c r="C169" s="228" t="s">
        <v>362</v>
      </c>
      <c r="D169" s="228" t="s">
        <v>232</v>
      </c>
      <c r="E169" s="229" t="s">
        <v>3510</v>
      </c>
      <c r="F169" s="230" t="s">
        <v>3511</v>
      </c>
      <c r="G169" s="231" t="s">
        <v>1503</v>
      </c>
      <c r="H169" s="295"/>
      <c r="I169" s="233"/>
      <c r="J169" s="234">
        <f>ROUND(I169*H169,2)</f>
        <v>0</v>
      </c>
      <c r="K169" s="230" t="s">
        <v>236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318</v>
      </c>
      <c r="AT169" s="239" t="s">
        <v>232</v>
      </c>
      <c r="AU169" s="239" t="s">
        <v>85</v>
      </c>
      <c r="AY169" s="18" t="s">
        <v>230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318</v>
      </c>
      <c r="BM169" s="239" t="s">
        <v>3512</v>
      </c>
    </row>
    <row r="170" s="12" customFormat="1" ht="22.8" customHeight="1">
      <c r="A170" s="12"/>
      <c r="B170" s="212"/>
      <c r="C170" s="213"/>
      <c r="D170" s="214" t="s">
        <v>75</v>
      </c>
      <c r="E170" s="226" t="s">
        <v>2005</v>
      </c>
      <c r="F170" s="226" t="s">
        <v>2006</v>
      </c>
      <c r="G170" s="213"/>
      <c r="H170" s="213"/>
      <c r="I170" s="216"/>
      <c r="J170" s="227">
        <f>BK170</f>
        <v>0</v>
      </c>
      <c r="K170" s="213"/>
      <c r="L170" s="218"/>
      <c r="M170" s="219"/>
      <c r="N170" s="220"/>
      <c r="O170" s="220"/>
      <c r="P170" s="221">
        <f>SUM(P171:P174)</f>
        <v>0</v>
      </c>
      <c r="Q170" s="220"/>
      <c r="R170" s="221">
        <f>SUM(R171:R174)</f>
        <v>0</v>
      </c>
      <c r="S170" s="220"/>
      <c r="T170" s="222">
        <f>SUM(T171:T174)</f>
        <v>0.080000000000000002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3" t="s">
        <v>85</v>
      </c>
      <c r="AT170" s="224" t="s">
        <v>75</v>
      </c>
      <c r="AU170" s="224" t="s">
        <v>83</v>
      </c>
      <c r="AY170" s="223" t="s">
        <v>230</v>
      </c>
      <c r="BK170" s="225">
        <f>SUM(BK171:BK174)</f>
        <v>0</v>
      </c>
    </row>
    <row r="171" s="2" customFormat="1" ht="24.15" customHeight="1">
      <c r="A171" s="39"/>
      <c r="B171" s="40"/>
      <c r="C171" s="228" t="s">
        <v>367</v>
      </c>
      <c r="D171" s="228" t="s">
        <v>232</v>
      </c>
      <c r="E171" s="229" t="s">
        <v>3513</v>
      </c>
      <c r="F171" s="230" t="s">
        <v>3514</v>
      </c>
      <c r="G171" s="231" t="s">
        <v>370</v>
      </c>
      <c r="H171" s="232">
        <v>1</v>
      </c>
      <c r="I171" s="233"/>
      <c r="J171" s="234">
        <f>ROUND(I171*H171,2)</f>
        <v>0</v>
      </c>
      <c r="K171" s="230" t="s">
        <v>1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318</v>
      </c>
      <c r="AT171" s="239" t="s">
        <v>232</v>
      </c>
      <c r="AU171" s="239" t="s">
        <v>85</v>
      </c>
      <c r="AY171" s="18" t="s">
        <v>230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318</v>
      </c>
      <c r="BM171" s="239" t="s">
        <v>3515</v>
      </c>
    </row>
    <row r="172" s="2" customFormat="1" ht="24.15" customHeight="1">
      <c r="A172" s="39"/>
      <c r="B172" s="40"/>
      <c r="C172" s="228" t="s">
        <v>377</v>
      </c>
      <c r="D172" s="228" t="s">
        <v>232</v>
      </c>
      <c r="E172" s="229" t="s">
        <v>3516</v>
      </c>
      <c r="F172" s="230" t="s">
        <v>3517</v>
      </c>
      <c r="G172" s="231" t="s">
        <v>340</v>
      </c>
      <c r="H172" s="232">
        <v>5</v>
      </c>
      <c r="I172" s="233"/>
      <c r="J172" s="234">
        <f>ROUND(I172*H172,2)</f>
        <v>0</v>
      </c>
      <c r="K172" s="230" t="s">
        <v>236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0.016</v>
      </c>
      <c r="T172" s="238">
        <f>S172*H172</f>
        <v>0.080000000000000002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318</v>
      </c>
      <c r="AT172" s="239" t="s">
        <v>232</v>
      </c>
      <c r="AU172" s="239" t="s">
        <v>85</v>
      </c>
      <c r="AY172" s="18" t="s">
        <v>230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318</v>
      </c>
      <c r="BM172" s="239" t="s">
        <v>3518</v>
      </c>
    </row>
    <row r="173" s="2" customFormat="1" ht="21.75" customHeight="1">
      <c r="A173" s="39"/>
      <c r="B173" s="40"/>
      <c r="C173" s="228" t="s">
        <v>382</v>
      </c>
      <c r="D173" s="228" t="s">
        <v>232</v>
      </c>
      <c r="E173" s="229" t="s">
        <v>3519</v>
      </c>
      <c r="F173" s="230" t="s">
        <v>3520</v>
      </c>
      <c r="G173" s="231" t="s">
        <v>305</v>
      </c>
      <c r="H173" s="232">
        <v>13.371</v>
      </c>
      <c r="I173" s="233"/>
      <c r="J173" s="234">
        <f>ROUND(I173*H173,2)</f>
        <v>0</v>
      </c>
      <c r="K173" s="230" t="s">
        <v>1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318</v>
      </c>
      <c r="AT173" s="239" t="s">
        <v>232</v>
      </c>
      <c r="AU173" s="239" t="s">
        <v>85</v>
      </c>
      <c r="AY173" s="18" t="s">
        <v>230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318</v>
      </c>
      <c r="BM173" s="239" t="s">
        <v>3521</v>
      </c>
    </row>
    <row r="174" s="2" customFormat="1" ht="24.15" customHeight="1">
      <c r="A174" s="39"/>
      <c r="B174" s="40"/>
      <c r="C174" s="228" t="s">
        <v>388</v>
      </c>
      <c r="D174" s="228" t="s">
        <v>232</v>
      </c>
      <c r="E174" s="229" t="s">
        <v>3522</v>
      </c>
      <c r="F174" s="230" t="s">
        <v>3523</v>
      </c>
      <c r="G174" s="231" t="s">
        <v>1503</v>
      </c>
      <c r="H174" s="295"/>
      <c r="I174" s="233"/>
      <c r="J174" s="234">
        <f>ROUND(I174*H174,2)</f>
        <v>0</v>
      </c>
      <c r="K174" s="230" t="s">
        <v>236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318</v>
      </c>
      <c r="AT174" s="239" t="s">
        <v>232</v>
      </c>
      <c r="AU174" s="239" t="s">
        <v>85</v>
      </c>
      <c r="AY174" s="18" t="s">
        <v>230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318</v>
      </c>
      <c r="BM174" s="239" t="s">
        <v>3524</v>
      </c>
    </row>
    <row r="175" s="12" customFormat="1" ht="25.92" customHeight="1">
      <c r="A175" s="12"/>
      <c r="B175" s="212"/>
      <c r="C175" s="213"/>
      <c r="D175" s="214" t="s">
        <v>75</v>
      </c>
      <c r="E175" s="215" t="s">
        <v>2345</v>
      </c>
      <c r="F175" s="215" t="s">
        <v>2346</v>
      </c>
      <c r="G175" s="213"/>
      <c r="H175" s="213"/>
      <c r="I175" s="216"/>
      <c r="J175" s="217">
        <f>BK175</f>
        <v>0</v>
      </c>
      <c r="K175" s="213"/>
      <c r="L175" s="218"/>
      <c r="M175" s="219"/>
      <c r="N175" s="220"/>
      <c r="O175" s="220"/>
      <c r="P175" s="221">
        <f>SUM(P176:P177)</f>
        <v>0</v>
      </c>
      <c r="Q175" s="220"/>
      <c r="R175" s="221">
        <f>SUM(R176:R177)</f>
        <v>0</v>
      </c>
      <c r="S175" s="220"/>
      <c r="T175" s="222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3" t="s">
        <v>237</v>
      </c>
      <c r="AT175" s="224" t="s">
        <v>75</v>
      </c>
      <c r="AU175" s="224" t="s">
        <v>76</v>
      </c>
      <c r="AY175" s="223" t="s">
        <v>230</v>
      </c>
      <c r="BK175" s="225">
        <f>SUM(BK176:BK177)</f>
        <v>0</v>
      </c>
    </row>
    <row r="176" s="2" customFormat="1" ht="16.5" customHeight="1">
      <c r="A176" s="39"/>
      <c r="B176" s="40"/>
      <c r="C176" s="228" t="s">
        <v>392</v>
      </c>
      <c r="D176" s="228" t="s">
        <v>232</v>
      </c>
      <c r="E176" s="229" t="s">
        <v>2348</v>
      </c>
      <c r="F176" s="230" t="s">
        <v>2349</v>
      </c>
      <c r="G176" s="231" t="s">
        <v>2350</v>
      </c>
      <c r="H176" s="232">
        <v>25</v>
      </c>
      <c r="I176" s="233"/>
      <c r="J176" s="234">
        <f>ROUND(I176*H176,2)</f>
        <v>0</v>
      </c>
      <c r="K176" s="230" t="s">
        <v>236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2786</v>
      </c>
      <c r="AT176" s="239" t="s">
        <v>232</v>
      </c>
      <c r="AU176" s="239" t="s">
        <v>83</v>
      </c>
      <c r="AY176" s="18" t="s">
        <v>230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2786</v>
      </c>
      <c r="BM176" s="239" t="s">
        <v>3525</v>
      </c>
    </row>
    <row r="177" s="13" customFormat="1">
      <c r="A177" s="13"/>
      <c r="B177" s="241"/>
      <c r="C177" s="242"/>
      <c r="D177" s="243" t="s">
        <v>239</v>
      </c>
      <c r="E177" s="244" t="s">
        <v>1</v>
      </c>
      <c r="F177" s="245" t="s">
        <v>3526</v>
      </c>
      <c r="G177" s="242"/>
      <c r="H177" s="246">
        <v>25</v>
      </c>
      <c r="I177" s="247"/>
      <c r="J177" s="242"/>
      <c r="K177" s="242"/>
      <c r="L177" s="248"/>
      <c r="M177" s="296"/>
      <c r="N177" s="297"/>
      <c r="O177" s="297"/>
      <c r="P177" s="297"/>
      <c r="Q177" s="297"/>
      <c r="R177" s="297"/>
      <c r="S177" s="297"/>
      <c r="T177" s="29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239</v>
      </c>
      <c r="AU177" s="252" t="s">
        <v>83</v>
      </c>
      <c r="AV177" s="13" t="s">
        <v>85</v>
      </c>
      <c r="AW177" s="13" t="s">
        <v>32</v>
      </c>
      <c r="AX177" s="13" t="s">
        <v>83</v>
      </c>
      <c r="AY177" s="252" t="s">
        <v>230</v>
      </c>
    </row>
    <row r="178" s="2" customFormat="1" ht="6.96" customHeight="1">
      <c r="A178" s="39"/>
      <c r="B178" s="67"/>
      <c r="C178" s="68"/>
      <c r="D178" s="68"/>
      <c r="E178" s="68"/>
      <c r="F178" s="68"/>
      <c r="G178" s="68"/>
      <c r="H178" s="68"/>
      <c r="I178" s="68"/>
      <c r="J178" s="68"/>
      <c r="K178" s="68"/>
      <c r="L178" s="45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sheet="1" autoFilter="0" formatColumns="0" formatRows="0" objects="1" scenarios="1" spinCount="100000" saltValue="De94YemjNGQNZlwfbhytvXFdTCFKgY/4XnUprkZYV9kU4rMuvLgiFzVAZL1xH5mqfcJWrD1IvJrE5b58j8UlfQ==" hashValue="U3m2yQ+ovyeRGdiWqeajS+xmIAs3y44xFqsDAU7juydV1ogqoOFhy++U9FXbUXW1QwL8Kkjh3p80AifuQK3pvQ==" algorithmName="SHA-512" password="CC35"/>
  <autoFilter ref="C126:K17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118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426 v Novém Městě nad Metují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3527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30. 11. 2024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ROUND((SUM(BE121:BE139)),  2)</f>
        <v>0</v>
      </c>
      <c r="G33" s="39"/>
      <c r="H33" s="39"/>
      <c r="I33" s="166">
        <v>0.20999999999999999</v>
      </c>
      <c r="J33" s="165">
        <f>ROUND(((SUM(BE121:BE139))*I33),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ROUND((SUM(BF121:BF139)),  2)</f>
        <v>0</v>
      </c>
      <c r="G34" s="39"/>
      <c r="H34" s="39"/>
      <c r="I34" s="166">
        <v>0.12</v>
      </c>
      <c r="J34" s="165">
        <f>ROUND(((SUM(BF121:BF139))*I34),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ROUND((SUM(BG121:BG139)),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ROUND((SUM(BH121:BH139)),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ROUND((SUM(BI121:BI139)),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426 v Novém Městě nad Metují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Nové Město nad Metují</v>
      </c>
      <c r="G89" s="41"/>
      <c r="H89" s="41"/>
      <c r="I89" s="33" t="s">
        <v>22</v>
      </c>
      <c r="J89" s="80" t="str">
        <f>IF(J12="","",J12)</f>
        <v>30. 11. 2024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Královéhradecký kraj</v>
      </c>
      <c r="G91" s="41"/>
      <c r="H91" s="41"/>
      <c r="I91" s="33" t="s">
        <v>30</v>
      </c>
      <c r="J91" s="37" t="str">
        <f>E21</f>
        <v>Energy Benefit Centre a.s.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182</v>
      </c>
      <c r="D94" s="187"/>
      <c r="E94" s="187"/>
      <c r="F94" s="187"/>
      <c r="G94" s="187"/>
      <c r="H94" s="187"/>
      <c r="I94" s="187"/>
      <c r="J94" s="188" t="s">
        <v>183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184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185</v>
      </c>
    </row>
    <row r="97" s="9" customFormat="1" ht="24.96" customHeight="1">
      <c r="A97" s="9"/>
      <c r="B97" s="190"/>
      <c r="C97" s="191"/>
      <c r="D97" s="192" t="s">
        <v>2363</v>
      </c>
      <c r="E97" s="193"/>
      <c r="F97" s="193"/>
      <c r="G97" s="193"/>
      <c r="H97" s="193"/>
      <c r="I97" s="193"/>
      <c r="J97" s="194">
        <f>J122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2364</v>
      </c>
      <c r="E98" s="198"/>
      <c r="F98" s="198"/>
      <c r="G98" s="198"/>
      <c r="H98" s="198"/>
      <c r="I98" s="198"/>
      <c r="J98" s="199">
        <f>J123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2365</v>
      </c>
      <c r="E99" s="198"/>
      <c r="F99" s="198"/>
      <c r="G99" s="198"/>
      <c r="H99" s="198"/>
      <c r="I99" s="198"/>
      <c r="J99" s="199">
        <f>J126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3528</v>
      </c>
      <c r="E100" s="198"/>
      <c r="F100" s="198"/>
      <c r="G100" s="198"/>
      <c r="H100" s="198"/>
      <c r="I100" s="198"/>
      <c r="J100" s="199">
        <f>J134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3529</v>
      </c>
      <c r="E101" s="198"/>
      <c r="F101" s="198"/>
      <c r="G101" s="198"/>
      <c r="H101" s="198"/>
      <c r="I101" s="198"/>
      <c r="J101" s="199">
        <f>J137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215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5" t="str">
        <f>E7</f>
        <v>Stavební úpravy objektu č.p. 426 v Novém Městě nad Metují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131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VON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Nové Město nad Metují</v>
      </c>
      <c r="G115" s="41"/>
      <c r="H115" s="41"/>
      <c r="I115" s="33" t="s">
        <v>22</v>
      </c>
      <c r="J115" s="80" t="str">
        <f>IF(J12="","",J12)</f>
        <v>30. 11. 2024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24</v>
      </c>
      <c r="D117" s="41"/>
      <c r="E117" s="41"/>
      <c r="F117" s="28" t="str">
        <f>E15</f>
        <v>Královéhradecký kraj</v>
      </c>
      <c r="G117" s="41"/>
      <c r="H117" s="41"/>
      <c r="I117" s="33" t="s">
        <v>30</v>
      </c>
      <c r="J117" s="37" t="str">
        <f>E21</f>
        <v>Energy Benefit Centre a.s.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1"/>
      <c r="B120" s="202"/>
      <c r="C120" s="203" t="s">
        <v>216</v>
      </c>
      <c r="D120" s="204" t="s">
        <v>61</v>
      </c>
      <c r="E120" s="204" t="s">
        <v>57</v>
      </c>
      <c r="F120" s="204" t="s">
        <v>58</v>
      </c>
      <c r="G120" s="204" t="s">
        <v>217</v>
      </c>
      <c r="H120" s="204" t="s">
        <v>218</v>
      </c>
      <c r="I120" s="204" t="s">
        <v>219</v>
      </c>
      <c r="J120" s="204" t="s">
        <v>183</v>
      </c>
      <c r="K120" s="205" t="s">
        <v>220</v>
      </c>
      <c r="L120" s="206"/>
      <c r="M120" s="101" t="s">
        <v>1</v>
      </c>
      <c r="N120" s="102" t="s">
        <v>40</v>
      </c>
      <c r="O120" s="102" t="s">
        <v>221</v>
      </c>
      <c r="P120" s="102" t="s">
        <v>222</v>
      </c>
      <c r="Q120" s="102" t="s">
        <v>223</v>
      </c>
      <c r="R120" s="102" t="s">
        <v>224</v>
      </c>
      <c r="S120" s="102" t="s">
        <v>225</v>
      </c>
      <c r="T120" s="103" t="s">
        <v>226</v>
      </c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</row>
    <row r="121" s="2" customFormat="1" ht="22.8" customHeight="1">
      <c r="A121" s="39"/>
      <c r="B121" s="40"/>
      <c r="C121" s="108" t="s">
        <v>227</v>
      </c>
      <c r="D121" s="41"/>
      <c r="E121" s="41"/>
      <c r="F121" s="41"/>
      <c r="G121" s="41"/>
      <c r="H121" s="41"/>
      <c r="I121" s="41"/>
      <c r="J121" s="207">
        <f>BK121</f>
        <v>0</v>
      </c>
      <c r="K121" s="41"/>
      <c r="L121" s="45"/>
      <c r="M121" s="104"/>
      <c r="N121" s="208"/>
      <c r="O121" s="105"/>
      <c r="P121" s="209">
        <f>P122</f>
        <v>0</v>
      </c>
      <c r="Q121" s="105"/>
      <c r="R121" s="209">
        <f>R122</f>
        <v>0</v>
      </c>
      <c r="S121" s="105"/>
      <c r="T121" s="210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185</v>
      </c>
      <c r="BK121" s="211">
        <f>BK122</f>
        <v>0</v>
      </c>
    </row>
    <row r="122" s="12" customFormat="1" ht="25.92" customHeight="1">
      <c r="A122" s="12"/>
      <c r="B122" s="212"/>
      <c r="C122" s="213"/>
      <c r="D122" s="214" t="s">
        <v>75</v>
      </c>
      <c r="E122" s="215" t="s">
        <v>2788</v>
      </c>
      <c r="F122" s="215" t="s">
        <v>2789</v>
      </c>
      <c r="G122" s="213"/>
      <c r="H122" s="213"/>
      <c r="I122" s="216"/>
      <c r="J122" s="217">
        <f>BK122</f>
        <v>0</v>
      </c>
      <c r="K122" s="213"/>
      <c r="L122" s="218"/>
      <c r="M122" s="219"/>
      <c r="N122" s="220"/>
      <c r="O122" s="220"/>
      <c r="P122" s="221">
        <f>P123+P126+P134+P137</f>
        <v>0</v>
      </c>
      <c r="Q122" s="220"/>
      <c r="R122" s="221">
        <f>R123+R126+R134+R137</f>
        <v>0</v>
      </c>
      <c r="S122" s="220"/>
      <c r="T122" s="222">
        <f>T123+T126+T134+T137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3" t="s">
        <v>257</v>
      </c>
      <c r="AT122" s="224" t="s">
        <v>75</v>
      </c>
      <c r="AU122" s="224" t="s">
        <v>76</v>
      </c>
      <c r="AY122" s="223" t="s">
        <v>230</v>
      </c>
      <c r="BK122" s="225">
        <f>BK123+BK126+BK134+BK137</f>
        <v>0</v>
      </c>
    </row>
    <row r="123" s="12" customFormat="1" ht="22.8" customHeight="1">
      <c r="A123" s="12"/>
      <c r="B123" s="212"/>
      <c r="C123" s="213"/>
      <c r="D123" s="214" t="s">
        <v>75</v>
      </c>
      <c r="E123" s="226" t="s">
        <v>2790</v>
      </c>
      <c r="F123" s="226" t="s">
        <v>2791</v>
      </c>
      <c r="G123" s="213"/>
      <c r="H123" s="213"/>
      <c r="I123" s="216"/>
      <c r="J123" s="227">
        <f>BK123</f>
        <v>0</v>
      </c>
      <c r="K123" s="213"/>
      <c r="L123" s="218"/>
      <c r="M123" s="219"/>
      <c r="N123" s="220"/>
      <c r="O123" s="220"/>
      <c r="P123" s="221">
        <f>SUM(P124:P125)</f>
        <v>0</v>
      </c>
      <c r="Q123" s="220"/>
      <c r="R123" s="221">
        <f>SUM(R124:R125)</f>
        <v>0</v>
      </c>
      <c r="S123" s="220"/>
      <c r="T123" s="22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3" t="s">
        <v>257</v>
      </c>
      <c r="AT123" s="224" t="s">
        <v>75</v>
      </c>
      <c r="AU123" s="224" t="s">
        <v>83</v>
      </c>
      <c r="AY123" s="223" t="s">
        <v>230</v>
      </c>
      <c r="BK123" s="225">
        <f>SUM(BK124:BK125)</f>
        <v>0</v>
      </c>
    </row>
    <row r="124" s="2" customFormat="1" ht="16.5" customHeight="1">
      <c r="A124" s="39"/>
      <c r="B124" s="40"/>
      <c r="C124" s="228" t="s">
        <v>83</v>
      </c>
      <c r="D124" s="228" t="s">
        <v>232</v>
      </c>
      <c r="E124" s="229" t="s">
        <v>3530</v>
      </c>
      <c r="F124" s="230" t="s">
        <v>3531</v>
      </c>
      <c r="G124" s="231" t="s">
        <v>2614</v>
      </c>
      <c r="H124" s="232">
        <v>1</v>
      </c>
      <c r="I124" s="233"/>
      <c r="J124" s="234">
        <f>ROUND(I124*H124,2)</f>
        <v>0</v>
      </c>
      <c r="K124" s="230" t="s">
        <v>1</v>
      </c>
      <c r="L124" s="45"/>
      <c r="M124" s="235" t="s">
        <v>1</v>
      </c>
      <c r="N124" s="236" t="s">
        <v>41</v>
      </c>
      <c r="O124" s="92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9" t="s">
        <v>2795</v>
      </c>
      <c r="AT124" s="239" t="s">
        <v>232</v>
      </c>
      <c r="AU124" s="239" t="s">
        <v>85</v>
      </c>
      <c r="AY124" s="18" t="s">
        <v>230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8" t="s">
        <v>83</v>
      </c>
      <c r="BK124" s="240">
        <f>ROUND(I124*H124,2)</f>
        <v>0</v>
      </c>
      <c r="BL124" s="18" t="s">
        <v>2795</v>
      </c>
      <c r="BM124" s="239" t="s">
        <v>3532</v>
      </c>
    </row>
    <row r="125" s="2" customFormat="1" ht="21.75" customHeight="1">
      <c r="A125" s="39"/>
      <c r="B125" s="40"/>
      <c r="C125" s="228" t="s">
        <v>85</v>
      </c>
      <c r="D125" s="228" t="s">
        <v>232</v>
      </c>
      <c r="E125" s="229" t="s">
        <v>3533</v>
      </c>
      <c r="F125" s="230" t="s">
        <v>3534</v>
      </c>
      <c r="G125" s="231" t="s">
        <v>2614</v>
      </c>
      <c r="H125" s="232">
        <v>1</v>
      </c>
      <c r="I125" s="233"/>
      <c r="J125" s="234">
        <f>ROUND(I125*H125,2)</f>
        <v>0</v>
      </c>
      <c r="K125" s="230" t="s">
        <v>1</v>
      </c>
      <c r="L125" s="45"/>
      <c r="M125" s="235" t="s">
        <v>1</v>
      </c>
      <c r="N125" s="236" t="s">
        <v>41</v>
      </c>
      <c r="O125" s="92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9" t="s">
        <v>2795</v>
      </c>
      <c r="AT125" s="239" t="s">
        <v>232</v>
      </c>
      <c r="AU125" s="239" t="s">
        <v>85</v>
      </c>
      <c r="AY125" s="18" t="s">
        <v>230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8" t="s">
        <v>83</v>
      </c>
      <c r="BK125" s="240">
        <f>ROUND(I125*H125,2)</f>
        <v>0</v>
      </c>
      <c r="BL125" s="18" t="s">
        <v>2795</v>
      </c>
      <c r="BM125" s="239" t="s">
        <v>3535</v>
      </c>
    </row>
    <row r="126" s="12" customFormat="1" ht="22.8" customHeight="1">
      <c r="A126" s="12"/>
      <c r="B126" s="212"/>
      <c r="C126" s="213"/>
      <c r="D126" s="214" t="s">
        <v>75</v>
      </c>
      <c r="E126" s="226" t="s">
        <v>2803</v>
      </c>
      <c r="F126" s="226" t="s">
        <v>2804</v>
      </c>
      <c r="G126" s="213"/>
      <c r="H126" s="213"/>
      <c r="I126" s="216"/>
      <c r="J126" s="227">
        <f>BK126</f>
        <v>0</v>
      </c>
      <c r="K126" s="213"/>
      <c r="L126" s="218"/>
      <c r="M126" s="219"/>
      <c r="N126" s="220"/>
      <c r="O126" s="220"/>
      <c r="P126" s="221">
        <f>SUM(P127:P133)</f>
        <v>0</v>
      </c>
      <c r="Q126" s="220"/>
      <c r="R126" s="221">
        <f>SUM(R127:R133)</f>
        <v>0</v>
      </c>
      <c r="S126" s="220"/>
      <c r="T126" s="222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257</v>
      </c>
      <c r="AT126" s="224" t="s">
        <v>75</v>
      </c>
      <c r="AU126" s="224" t="s">
        <v>83</v>
      </c>
      <c r="AY126" s="223" t="s">
        <v>230</v>
      </c>
      <c r="BK126" s="225">
        <f>SUM(BK127:BK133)</f>
        <v>0</v>
      </c>
    </row>
    <row r="127" s="2" customFormat="1" ht="24.15" customHeight="1">
      <c r="A127" s="39"/>
      <c r="B127" s="40"/>
      <c r="C127" s="228" t="s">
        <v>249</v>
      </c>
      <c r="D127" s="228" t="s">
        <v>232</v>
      </c>
      <c r="E127" s="229" t="s">
        <v>3536</v>
      </c>
      <c r="F127" s="230" t="s">
        <v>3537</v>
      </c>
      <c r="G127" s="231" t="s">
        <v>2614</v>
      </c>
      <c r="H127" s="232">
        <v>1</v>
      </c>
      <c r="I127" s="233"/>
      <c r="J127" s="234">
        <f>ROUND(I127*H127,2)</f>
        <v>0</v>
      </c>
      <c r="K127" s="230" t="s">
        <v>1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2795</v>
      </c>
      <c r="AT127" s="239" t="s">
        <v>232</v>
      </c>
      <c r="AU127" s="239" t="s">
        <v>85</v>
      </c>
      <c r="AY127" s="18" t="s">
        <v>230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2795</v>
      </c>
      <c r="BM127" s="239" t="s">
        <v>3538</v>
      </c>
    </row>
    <row r="128" s="2" customFormat="1" ht="66.75" customHeight="1">
      <c r="A128" s="39"/>
      <c r="B128" s="40"/>
      <c r="C128" s="228" t="s">
        <v>237</v>
      </c>
      <c r="D128" s="228" t="s">
        <v>232</v>
      </c>
      <c r="E128" s="229" t="s">
        <v>3539</v>
      </c>
      <c r="F128" s="230" t="s">
        <v>3540</v>
      </c>
      <c r="G128" s="231" t="s">
        <v>2614</v>
      </c>
      <c r="H128" s="232">
        <v>1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2795</v>
      </c>
      <c r="AT128" s="239" t="s">
        <v>232</v>
      </c>
      <c r="AU128" s="239" t="s">
        <v>85</v>
      </c>
      <c r="AY128" s="18" t="s">
        <v>230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2795</v>
      </c>
      <c r="BM128" s="239" t="s">
        <v>3541</v>
      </c>
    </row>
    <row r="129" s="2" customFormat="1" ht="16.5" customHeight="1">
      <c r="A129" s="39"/>
      <c r="B129" s="40"/>
      <c r="C129" s="228" t="s">
        <v>257</v>
      </c>
      <c r="D129" s="228" t="s">
        <v>232</v>
      </c>
      <c r="E129" s="229" t="s">
        <v>3542</v>
      </c>
      <c r="F129" s="230" t="s">
        <v>3543</v>
      </c>
      <c r="G129" s="231" t="s">
        <v>2614</v>
      </c>
      <c r="H129" s="232">
        <v>1</v>
      </c>
      <c r="I129" s="233"/>
      <c r="J129" s="234">
        <f>ROUND(I129*H129,2)</f>
        <v>0</v>
      </c>
      <c r="K129" s="230" t="s">
        <v>1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2795</v>
      </c>
      <c r="AT129" s="239" t="s">
        <v>232</v>
      </c>
      <c r="AU129" s="239" t="s">
        <v>85</v>
      </c>
      <c r="AY129" s="18" t="s">
        <v>230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2795</v>
      </c>
      <c r="BM129" s="239" t="s">
        <v>3544</v>
      </c>
    </row>
    <row r="130" s="2" customFormat="1" ht="16.5" customHeight="1">
      <c r="A130" s="39"/>
      <c r="B130" s="40"/>
      <c r="C130" s="228" t="s">
        <v>262</v>
      </c>
      <c r="D130" s="228" t="s">
        <v>232</v>
      </c>
      <c r="E130" s="229" t="s">
        <v>3545</v>
      </c>
      <c r="F130" s="230" t="s">
        <v>3546</v>
      </c>
      <c r="G130" s="231" t="s">
        <v>2614</v>
      </c>
      <c r="H130" s="232">
        <v>1</v>
      </c>
      <c r="I130" s="233"/>
      <c r="J130" s="234">
        <f>ROUND(I130*H130,2)</f>
        <v>0</v>
      </c>
      <c r="K130" s="230" t="s">
        <v>1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2795</v>
      </c>
      <c r="AT130" s="239" t="s">
        <v>232</v>
      </c>
      <c r="AU130" s="239" t="s">
        <v>85</v>
      </c>
      <c r="AY130" s="18" t="s">
        <v>230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2795</v>
      </c>
      <c r="BM130" s="239" t="s">
        <v>3547</v>
      </c>
    </row>
    <row r="131" s="2" customFormat="1" ht="16.5" customHeight="1">
      <c r="A131" s="39"/>
      <c r="B131" s="40"/>
      <c r="C131" s="228" t="s">
        <v>268</v>
      </c>
      <c r="D131" s="228" t="s">
        <v>232</v>
      </c>
      <c r="E131" s="229" t="s">
        <v>3548</v>
      </c>
      <c r="F131" s="230" t="s">
        <v>3549</v>
      </c>
      <c r="G131" s="231" t="s">
        <v>2614</v>
      </c>
      <c r="H131" s="232">
        <v>1</v>
      </c>
      <c r="I131" s="233"/>
      <c r="J131" s="234">
        <f>ROUND(I131*H131,2)</f>
        <v>0</v>
      </c>
      <c r="K131" s="230" t="s">
        <v>1</v>
      </c>
      <c r="L131" s="45"/>
      <c r="M131" s="235" t="s">
        <v>1</v>
      </c>
      <c r="N131" s="236" t="s">
        <v>41</v>
      </c>
      <c r="O131" s="92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2795</v>
      </c>
      <c r="AT131" s="239" t="s">
        <v>232</v>
      </c>
      <c r="AU131" s="239" t="s">
        <v>85</v>
      </c>
      <c r="AY131" s="18" t="s">
        <v>230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2795</v>
      </c>
      <c r="BM131" s="239" t="s">
        <v>3550</v>
      </c>
    </row>
    <row r="132" s="2" customFormat="1" ht="24.15" customHeight="1">
      <c r="A132" s="39"/>
      <c r="B132" s="40"/>
      <c r="C132" s="228" t="s">
        <v>272</v>
      </c>
      <c r="D132" s="228" t="s">
        <v>232</v>
      </c>
      <c r="E132" s="229" t="s">
        <v>3551</v>
      </c>
      <c r="F132" s="230" t="s">
        <v>3552</v>
      </c>
      <c r="G132" s="231" t="s">
        <v>2614</v>
      </c>
      <c r="H132" s="232">
        <v>1</v>
      </c>
      <c r="I132" s="233"/>
      <c r="J132" s="234">
        <f>ROUND(I132*H132,2)</f>
        <v>0</v>
      </c>
      <c r="K132" s="230" t="s">
        <v>1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2795</v>
      </c>
      <c r="AT132" s="239" t="s">
        <v>232</v>
      </c>
      <c r="AU132" s="239" t="s">
        <v>85</v>
      </c>
      <c r="AY132" s="18" t="s">
        <v>230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2795</v>
      </c>
      <c r="BM132" s="239" t="s">
        <v>3553</v>
      </c>
    </row>
    <row r="133" s="2" customFormat="1" ht="16.5" customHeight="1">
      <c r="A133" s="39"/>
      <c r="B133" s="40"/>
      <c r="C133" s="228" t="s">
        <v>280</v>
      </c>
      <c r="D133" s="228" t="s">
        <v>232</v>
      </c>
      <c r="E133" s="229" t="s">
        <v>3554</v>
      </c>
      <c r="F133" s="230" t="s">
        <v>3555</v>
      </c>
      <c r="G133" s="231" t="s">
        <v>2614</v>
      </c>
      <c r="H133" s="232">
        <v>1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2795</v>
      </c>
      <c r="AT133" s="239" t="s">
        <v>232</v>
      </c>
      <c r="AU133" s="239" t="s">
        <v>85</v>
      </c>
      <c r="AY133" s="18" t="s">
        <v>230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2795</v>
      </c>
      <c r="BM133" s="239" t="s">
        <v>3556</v>
      </c>
    </row>
    <row r="134" s="12" customFormat="1" ht="22.8" customHeight="1">
      <c r="A134" s="12"/>
      <c r="B134" s="212"/>
      <c r="C134" s="213"/>
      <c r="D134" s="214" t="s">
        <v>75</v>
      </c>
      <c r="E134" s="226" t="s">
        <v>3557</v>
      </c>
      <c r="F134" s="226" t="s">
        <v>3558</v>
      </c>
      <c r="G134" s="213"/>
      <c r="H134" s="213"/>
      <c r="I134" s="216"/>
      <c r="J134" s="227">
        <f>BK134</f>
        <v>0</v>
      </c>
      <c r="K134" s="213"/>
      <c r="L134" s="218"/>
      <c r="M134" s="219"/>
      <c r="N134" s="220"/>
      <c r="O134" s="220"/>
      <c r="P134" s="221">
        <f>SUM(P135:P136)</f>
        <v>0</v>
      </c>
      <c r="Q134" s="220"/>
      <c r="R134" s="221">
        <f>SUM(R135:R136)</f>
        <v>0</v>
      </c>
      <c r="S134" s="220"/>
      <c r="T134" s="22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3" t="s">
        <v>257</v>
      </c>
      <c r="AT134" s="224" t="s">
        <v>75</v>
      </c>
      <c r="AU134" s="224" t="s">
        <v>83</v>
      </c>
      <c r="AY134" s="223" t="s">
        <v>230</v>
      </c>
      <c r="BK134" s="225">
        <f>SUM(BK135:BK136)</f>
        <v>0</v>
      </c>
    </row>
    <row r="135" s="2" customFormat="1" ht="21.75" customHeight="1">
      <c r="A135" s="39"/>
      <c r="B135" s="40"/>
      <c r="C135" s="228" t="s">
        <v>286</v>
      </c>
      <c r="D135" s="228" t="s">
        <v>232</v>
      </c>
      <c r="E135" s="229" t="s">
        <v>3559</v>
      </c>
      <c r="F135" s="230" t="s">
        <v>3560</v>
      </c>
      <c r="G135" s="231" t="s">
        <v>2614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2795</v>
      </c>
      <c r="AT135" s="239" t="s">
        <v>232</v>
      </c>
      <c r="AU135" s="239" t="s">
        <v>85</v>
      </c>
      <c r="AY135" s="18" t="s">
        <v>230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2795</v>
      </c>
      <c r="BM135" s="239" t="s">
        <v>3561</v>
      </c>
    </row>
    <row r="136" s="2" customFormat="1" ht="16.5" customHeight="1">
      <c r="A136" s="39"/>
      <c r="B136" s="40"/>
      <c r="C136" s="228" t="s">
        <v>293</v>
      </c>
      <c r="D136" s="228" t="s">
        <v>232</v>
      </c>
      <c r="E136" s="229" t="s">
        <v>3562</v>
      </c>
      <c r="F136" s="230" t="s">
        <v>3563</v>
      </c>
      <c r="G136" s="231" t="s">
        <v>2614</v>
      </c>
      <c r="H136" s="232">
        <v>1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2795</v>
      </c>
      <c r="AT136" s="239" t="s">
        <v>232</v>
      </c>
      <c r="AU136" s="239" t="s">
        <v>85</v>
      </c>
      <c r="AY136" s="18" t="s">
        <v>230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2795</v>
      </c>
      <c r="BM136" s="239" t="s">
        <v>3564</v>
      </c>
    </row>
    <row r="137" s="12" customFormat="1" ht="22.8" customHeight="1">
      <c r="A137" s="12"/>
      <c r="B137" s="212"/>
      <c r="C137" s="213"/>
      <c r="D137" s="214" t="s">
        <v>75</v>
      </c>
      <c r="E137" s="226" t="s">
        <v>3565</v>
      </c>
      <c r="F137" s="226" t="s">
        <v>3566</v>
      </c>
      <c r="G137" s="213"/>
      <c r="H137" s="213"/>
      <c r="I137" s="216"/>
      <c r="J137" s="227">
        <f>BK137</f>
        <v>0</v>
      </c>
      <c r="K137" s="213"/>
      <c r="L137" s="218"/>
      <c r="M137" s="219"/>
      <c r="N137" s="220"/>
      <c r="O137" s="220"/>
      <c r="P137" s="221">
        <f>SUM(P138:P139)</f>
        <v>0</v>
      </c>
      <c r="Q137" s="220"/>
      <c r="R137" s="221">
        <f>SUM(R138:R139)</f>
        <v>0</v>
      </c>
      <c r="S137" s="220"/>
      <c r="T137" s="222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3" t="s">
        <v>257</v>
      </c>
      <c r="AT137" s="224" t="s">
        <v>75</v>
      </c>
      <c r="AU137" s="224" t="s">
        <v>83</v>
      </c>
      <c r="AY137" s="223" t="s">
        <v>230</v>
      </c>
      <c r="BK137" s="225">
        <f>SUM(BK138:BK139)</f>
        <v>0</v>
      </c>
    </row>
    <row r="138" s="2" customFormat="1" ht="16.5" customHeight="1">
      <c r="A138" s="39"/>
      <c r="B138" s="40"/>
      <c r="C138" s="228" t="s">
        <v>8</v>
      </c>
      <c r="D138" s="228" t="s">
        <v>232</v>
      </c>
      <c r="E138" s="229" t="s">
        <v>3567</v>
      </c>
      <c r="F138" s="230" t="s">
        <v>3568</v>
      </c>
      <c r="G138" s="231" t="s">
        <v>2614</v>
      </c>
      <c r="H138" s="232">
        <v>1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2795</v>
      </c>
      <c r="AT138" s="239" t="s">
        <v>232</v>
      </c>
      <c r="AU138" s="239" t="s">
        <v>85</v>
      </c>
      <c r="AY138" s="18" t="s">
        <v>230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2795</v>
      </c>
      <c r="BM138" s="239" t="s">
        <v>3569</v>
      </c>
    </row>
    <row r="139" s="2" customFormat="1" ht="16.5" customHeight="1">
      <c r="A139" s="39"/>
      <c r="B139" s="40"/>
      <c r="C139" s="228" t="s">
        <v>302</v>
      </c>
      <c r="D139" s="228" t="s">
        <v>232</v>
      </c>
      <c r="E139" s="229" t="s">
        <v>3570</v>
      </c>
      <c r="F139" s="230" t="s">
        <v>3571</v>
      </c>
      <c r="G139" s="231" t="s">
        <v>2614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99" t="s">
        <v>1</v>
      </c>
      <c r="N139" s="300" t="s">
        <v>41</v>
      </c>
      <c r="O139" s="301"/>
      <c r="P139" s="302">
        <f>O139*H139</f>
        <v>0</v>
      </c>
      <c r="Q139" s="302">
        <v>0</v>
      </c>
      <c r="R139" s="302">
        <f>Q139*H139</f>
        <v>0</v>
      </c>
      <c r="S139" s="302">
        <v>0</v>
      </c>
      <c r="T139" s="30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2795</v>
      </c>
      <c r="AT139" s="239" t="s">
        <v>232</v>
      </c>
      <c r="AU139" s="239" t="s">
        <v>85</v>
      </c>
      <c r="AY139" s="18" t="s">
        <v>230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2795</v>
      </c>
      <c r="BM139" s="239" t="s">
        <v>3572</v>
      </c>
    </row>
    <row r="140" s="2" customFormat="1" ht="6.96" customHeight="1">
      <c r="A140" s="39"/>
      <c r="B140" s="67"/>
      <c r="C140" s="68"/>
      <c r="D140" s="68"/>
      <c r="E140" s="68"/>
      <c r="F140" s="68"/>
      <c r="G140" s="68"/>
      <c r="H140" s="68"/>
      <c r="I140" s="68"/>
      <c r="J140" s="68"/>
      <c r="K140" s="68"/>
      <c r="L140" s="45"/>
      <c r="M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</sheetData>
  <sheetProtection sheet="1" autoFilter="0" formatColumns="0" formatRows="0" objects="1" scenarios="1" spinCount="100000" saltValue="AX7jViZPxWV50NzD0Bv2UsyvMDcpjJhclzxB3NlsAkcQlAk3LiE08HXiPAIQ/+UvXULQaebEHXMroMLfR8vBtw==" hashValue="iLtrAOUnMqmqLdBZ5t+m78++UM9HVfRLHloUWgLnqhMe6XZGEHLZVW/lSipVl9ds+htUrY0/qXe/WICL27Jhgg==" algorithmName="SHA-512" password="CC35"/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JN rozpočty</dc:creator>
  <cp:lastModifiedBy>JN rozpočty</cp:lastModifiedBy>
  <dcterms:created xsi:type="dcterms:W3CDTF">2026-01-30T09:21:53Z</dcterms:created>
  <dcterms:modified xsi:type="dcterms:W3CDTF">2026-01-30T09:22:19Z</dcterms:modified>
</cp:coreProperties>
</file>