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DELL\OneDrive\MK\ROZPOČTY\2025_054_VV - Gymnázium Dobruška - stavební úpravy kuchyně\VV FINAL\"/>
    </mc:Choice>
  </mc:AlternateContent>
  <bookViews>
    <workbookView xWindow="0" yWindow="0" windowWidth="0" windowHeight="0"/>
  </bookViews>
  <sheets>
    <sheet name="Rekapitulace stavby" sheetId="1" r:id="rId1"/>
    <sheet name="D.1.2.1 - ZTI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'D.1.2.1 - ZTI'!$C$87:$K$217</definedName>
    <definedName name="_xlnm.Print_Area" localSheetId="1">'D.1.2.1 - ZTI'!$C$4:$J$39,'D.1.2.1 - ZTI'!$C$45:$J$69,'D.1.2.1 - ZTI'!$C$75:$K$217</definedName>
    <definedName name="_xlnm.Print_Titles" localSheetId="1">'D.1.2.1 - ZTI'!$87:$87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7"/>
  <c r="J36"/>
  <c i="1" r="AY55"/>
  <c i="2" r="J35"/>
  <c i="1" r="AX55"/>
  <c i="2" r="BI216"/>
  <c r="BH216"/>
  <c r="BG216"/>
  <c r="BF216"/>
  <c r="T216"/>
  <c r="T215"/>
  <c r="R216"/>
  <c r="R215"/>
  <c r="P216"/>
  <c r="P215"/>
  <c r="BI213"/>
  <c r="BH213"/>
  <c r="BG213"/>
  <c r="BF213"/>
  <c r="T213"/>
  <c r="R213"/>
  <c r="P213"/>
  <c r="BI212"/>
  <c r="BH212"/>
  <c r="BG212"/>
  <c r="BF212"/>
  <c r="T212"/>
  <c r="R212"/>
  <c r="P212"/>
  <c r="BI210"/>
  <c r="BH210"/>
  <c r="BG210"/>
  <c r="BF210"/>
  <c r="T210"/>
  <c r="R210"/>
  <c r="P210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199"/>
  <c r="BH199"/>
  <c r="BG199"/>
  <c r="BF199"/>
  <c r="T199"/>
  <c r="R199"/>
  <c r="P199"/>
  <c r="BI196"/>
  <c r="BH196"/>
  <c r="BG196"/>
  <c r="BF196"/>
  <c r="T196"/>
  <c r="R196"/>
  <c r="P196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79"/>
  <c r="BH179"/>
  <c r="BG179"/>
  <c r="BF179"/>
  <c r="T179"/>
  <c r="R179"/>
  <c r="P179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1"/>
  <c r="BH161"/>
  <c r="BG161"/>
  <c r="BF161"/>
  <c r="T161"/>
  <c r="R161"/>
  <c r="P161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4"/>
  <c r="BH144"/>
  <c r="BG144"/>
  <c r="BF144"/>
  <c r="T144"/>
  <c r="R144"/>
  <c r="P144"/>
  <c r="BI141"/>
  <c r="BH141"/>
  <c r="BG141"/>
  <c r="BF141"/>
  <c r="T141"/>
  <c r="R141"/>
  <c r="P141"/>
  <c r="BI136"/>
  <c r="BH136"/>
  <c r="BG136"/>
  <c r="BF136"/>
  <c r="T136"/>
  <c r="R136"/>
  <c r="P136"/>
  <c r="BI130"/>
  <c r="BH130"/>
  <c r="BG130"/>
  <c r="BF130"/>
  <c r="T130"/>
  <c r="R130"/>
  <c r="P130"/>
  <c r="BI127"/>
  <c r="BH127"/>
  <c r="BG127"/>
  <c r="BF127"/>
  <c r="T127"/>
  <c r="R127"/>
  <c r="P127"/>
  <c r="BI125"/>
  <c r="BH125"/>
  <c r="BG125"/>
  <c r="BF125"/>
  <c r="T125"/>
  <c r="R125"/>
  <c r="P125"/>
  <c r="BI119"/>
  <c r="BH119"/>
  <c r="BG119"/>
  <c r="BF119"/>
  <c r="T119"/>
  <c r="R119"/>
  <c r="P119"/>
  <c r="BI117"/>
  <c r="BH117"/>
  <c r="BG117"/>
  <c r="BF117"/>
  <c r="T117"/>
  <c r="R117"/>
  <c r="P117"/>
  <c r="BI112"/>
  <c r="BH112"/>
  <c r="BG112"/>
  <c r="BF112"/>
  <c r="T112"/>
  <c r="R112"/>
  <c r="P112"/>
  <c r="BI108"/>
  <c r="BH108"/>
  <c r="BG108"/>
  <c r="BF108"/>
  <c r="T108"/>
  <c r="R108"/>
  <c r="P108"/>
  <c r="BI104"/>
  <c r="BH104"/>
  <c r="BG104"/>
  <c r="BF104"/>
  <c r="T104"/>
  <c r="R104"/>
  <c r="P104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3"/>
  <c r="BH93"/>
  <c r="BG93"/>
  <c r="BF93"/>
  <c r="T93"/>
  <c r="R93"/>
  <c r="P93"/>
  <c r="BI91"/>
  <c r="BH91"/>
  <c r="BG91"/>
  <c r="BF91"/>
  <c r="T91"/>
  <c r="R91"/>
  <c r="P91"/>
  <c r="J84"/>
  <c r="F82"/>
  <c r="E80"/>
  <c r="J54"/>
  <c r="F52"/>
  <c r="E50"/>
  <c r="J24"/>
  <c r="E24"/>
  <c r="J55"/>
  <c r="J23"/>
  <c r="J18"/>
  <c r="E18"/>
  <c r="F55"/>
  <c r="J17"/>
  <c r="J15"/>
  <c r="E15"/>
  <c r="F84"/>
  <c r="J14"/>
  <c r="J12"/>
  <c r="J52"/>
  <c r="E7"/>
  <c r="E78"/>
  <c i="1" r="L50"/>
  <c r="AM50"/>
  <c r="AM49"/>
  <c r="L49"/>
  <c r="AM47"/>
  <c r="L47"/>
  <c r="L45"/>
  <c r="L44"/>
  <c i="2" r="J117"/>
  <c r="J183"/>
  <c r="J96"/>
  <c r="J153"/>
  <c r="J182"/>
  <c r="J206"/>
  <c r="BK185"/>
  <c r="J189"/>
  <c r="BK125"/>
  <c r="BK164"/>
  <c r="J202"/>
  <c r="J161"/>
  <c r="BK183"/>
  <c r="BK144"/>
  <c r="BK100"/>
  <c r="J193"/>
  <c r="BK191"/>
  <c r="BK169"/>
  <c i="1" r="AS54"/>
  <c i="2" r="J204"/>
  <c r="BK181"/>
  <c r="J196"/>
  <c r="BK98"/>
  <c r="J191"/>
  <c r="J104"/>
  <c r="BK184"/>
  <c r="BK216"/>
  <c r="J199"/>
  <c r="J212"/>
  <c r="BK172"/>
  <c r="BK187"/>
  <c r="J108"/>
  <c r="BK117"/>
  <c r="BK193"/>
  <c r="J136"/>
  <c r="BK179"/>
  <c r="BK91"/>
  <c r="BK161"/>
  <c r="BK165"/>
  <c r="BK176"/>
  <c r="BK136"/>
  <c r="BK182"/>
  <c r="J112"/>
  <c r="J216"/>
  <c r="J165"/>
  <c r="J178"/>
  <c r="J144"/>
  <c r="BK178"/>
  <c r="BK174"/>
  <c r="BK212"/>
  <c r="BK156"/>
  <c r="BK195"/>
  <c r="J91"/>
  <c r="BK210"/>
  <c r="J169"/>
  <c r="BK196"/>
  <c r="J181"/>
  <c r="BK153"/>
  <c r="J174"/>
  <c r="BK108"/>
  <c r="J179"/>
  <c r="J166"/>
  <c r="J93"/>
  <c r="BK213"/>
  <c r="J100"/>
  <c r="J141"/>
  <c r="J159"/>
  <c r="J172"/>
  <c r="BK104"/>
  <c r="J210"/>
  <c r="BK93"/>
  <c r="BK150"/>
  <c r="J156"/>
  <c r="J127"/>
  <c r="BK202"/>
  <c r="BK206"/>
  <c r="J213"/>
  <c r="BK141"/>
  <c r="J125"/>
  <c r="J150"/>
  <c r="BK166"/>
  <c r="BK130"/>
  <c r="BK189"/>
  <c r="J130"/>
  <c r="J119"/>
  <c r="J164"/>
  <c r="J184"/>
  <c r="BK119"/>
  <c r="BK199"/>
  <c r="BK112"/>
  <c r="J195"/>
  <c r="BK127"/>
  <c r="BK159"/>
  <c r="BK96"/>
  <c r="BK204"/>
  <c r="J176"/>
  <c r="J98"/>
  <c r="J187"/>
  <c r="J185"/>
  <c l="1" r="BK163"/>
  <c r="J163"/>
  <c r="J63"/>
  <c r="T90"/>
  <c r="P143"/>
  <c r="T198"/>
  <c r="BK90"/>
  <c r="J90"/>
  <c r="J61"/>
  <c r="R163"/>
  <c r="P90"/>
  <c r="P163"/>
  <c r="R198"/>
  <c r="T203"/>
  <c r="R209"/>
  <c r="R208"/>
  <c r="T209"/>
  <c r="T208"/>
  <c r="BK143"/>
  <c r="J143"/>
  <c r="J62"/>
  <c r="T163"/>
  <c r="R203"/>
  <c r="P209"/>
  <c r="P208"/>
  <c r="R90"/>
  <c r="R89"/>
  <c r="R88"/>
  <c r="R143"/>
  <c r="P198"/>
  <c r="P203"/>
  <c r="BK209"/>
  <c r="J209"/>
  <c r="J67"/>
  <c r="T143"/>
  <c r="BK198"/>
  <c r="J198"/>
  <c r="J64"/>
  <c r="BK203"/>
  <c r="J203"/>
  <c r="J65"/>
  <c r="BK215"/>
  <c r="J215"/>
  <c r="J68"/>
  <c r="F85"/>
  <c r="BE100"/>
  <c r="E48"/>
  <c r="J82"/>
  <c r="BE96"/>
  <c r="BE117"/>
  <c r="BE119"/>
  <c r="BE125"/>
  <c r="BE127"/>
  <c r="BE130"/>
  <c r="BE150"/>
  <c r="BE153"/>
  <c r="BE156"/>
  <c r="BE172"/>
  <c r="BE174"/>
  <c r="BE182"/>
  <c r="BE184"/>
  <c r="BE187"/>
  <c r="BE191"/>
  <c r="BE199"/>
  <c r="BE202"/>
  <c r="BE204"/>
  <c r="F54"/>
  <c r="J85"/>
  <c r="BE104"/>
  <c r="BE112"/>
  <c r="BE161"/>
  <c r="BE164"/>
  <c r="BE165"/>
  <c r="BE178"/>
  <c r="BE179"/>
  <c r="BE181"/>
  <c r="BE193"/>
  <c r="BE196"/>
  <c r="BE206"/>
  <c r="BE210"/>
  <c r="BE212"/>
  <c r="BE213"/>
  <c r="BE136"/>
  <c r="BE141"/>
  <c r="BE144"/>
  <c r="BE166"/>
  <c r="BE91"/>
  <c r="BE93"/>
  <c r="BE98"/>
  <c r="BE108"/>
  <c r="BE159"/>
  <c r="BE169"/>
  <c r="BE176"/>
  <c r="BE183"/>
  <c r="BE185"/>
  <c r="BE189"/>
  <c r="BE195"/>
  <c r="BE216"/>
  <c r="F36"/>
  <c i="1" r="BC55"/>
  <c r="BC54"/>
  <c r="AY54"/>
  <c i="2" r="F34"/>
  <c i="1" r="BA55"/>
  <c r="BA54"/>
  <c r="W30"/>
  <c i="2" r="J34"/>
  <c i="1" r="AW55"/>
  <c i="2" r="F35"/>
  <c i="1" r="BB55"/>
  <c r="BB54"/>
  <c r="W31"/>
  <c i="2" r="F37"/>
  <c i="1" r="BD55"/>
  <c r="BD54"/>
  <c r="W33"/>
  <c i="2" l="1" r="P89"/>
  <c r="P88"/>
  <c i="1" r="AU55"/>
  <c i="2" r="T89"/>
  <c r="T88"/>
  <c r="BK89"/>
  <c r="J89"/>
  <c r="J60"/>
  <c r="BK208"/>
  <c r="J208"/>
  <c r="J66"/>
  <c i="1" r="AU54"/>
  <c r="AX54"/>
  <c i="2" r="J33"/>
  <c i="1" r="AV55"/>
  <c r="AT55"/>
  <c r="W32"/>
  <c i="2" r="F33"/>
  <c i="1" r="AZ55"/>
  <c r="AZ54"/>
  <c r="W29"/>
  <c r="AW54"/>
  <c r="AK30"/>
  <c i="2" l="1" r="BK88"/>
  <c r="J88"/>
  <c r="J59"/>
  <c i="1" r="AV54"/>
  <c r="AK29"/>
  <c i="2" l="1" r="J30"/>
  <c i="1" r="AG55"/>
  <c r="AG54"/>
  <c r="AK26"/>
  <c r="AT54"/>
  <c r="AN54"/>
  <c i="2" l="1" r="J39"/>
  <c i="1" r="AN55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<sst xmlns="http://schemas.openxmlformats.org/spreadsheetml/2006/main">
  <si>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</si>
  <si>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</si>
  <si>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</si>
  <si>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</si>
  <si>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</si>
  <si>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{d769b104-3cff-40b3-893f-a86e4e15add8}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</si>
  <si>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</si>
  <si>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</si>
  <si>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</si>
  <si>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</si>
  <si>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</si>
  <si>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</si>
  <si>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</si>
  <si>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</si>
  <si>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2025/054/OT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</si>
  <si>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</si>
  <si>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</si>
  <si>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Gymnázium Dobruška - stavební úpravy kuchyně - odlučovač tuků</t>
  </si>
  <si>
    <t>KSO:</t>
  </si>
  <si>
    <t/>
  </si>
  <si>
    <t>CC-CZ:</t>
  </si>
  <si>
    <t>Místo:</t>
  </si>
  <si>
    <t>Dobruška</t>
  </si>
  <si>
    <t>Datum:</t>
  </si>
  <si>
    <t>26. 11. 2025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</si>
  <si>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</si>
  <si>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</si>
  <si>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</si>
  <si>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</si>
  <si>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</si>
  <si>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</si>
  <si>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</si>
  <si>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IRBOS a.s.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</si>
  <si>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</si>
  <si>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</si>
  <si>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</si>
  <si>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</si>
  <si>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</si>
  <si>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</si>
  <si>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</si>
  <si>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</si>
  <si>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</si>
  <si>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</si>
  <si>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</si>
  <si>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</si>
  <si>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</si>
  <si>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</si>
  <si>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</si>
  <si>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</si>
  <si>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</si>
  <si>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</si>
  <si>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</si>
  <si>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</si>
  <si>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</si>
  <si>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</si>
  <si>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</si>
  <si>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</si>
  <si>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</si>
  <si>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</si>
  <si>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</si>
  <si>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</si>
  <si>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</si>
  <si>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</si>
  <si>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</si>
  <si>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</si>
  <si>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</si>
  <si>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</si>
  <si>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</si>
  <si>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</si>
  <si>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</si>
  <si>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</si>
  <si>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</si>
  <si>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</si>
  <si>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</si>
  <si>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</si>
  <si>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</si>
  <si>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D.1.2.1</t>
  </si>
  <si>
    <t>ZTI</t>
  </si>
  <si>
    <t>STA</t>
  </si>
  <si>
    <t>1</t>
  </si>
  <si>
    <t>{519da888-de97-4b81-9be1-9d9d9fba87c7}</t>
  </si>
  <si>
    <t>2</t>
  </si>
  <si>
    <t>KRYCÍ LIST SOUPISU PRACÍ</t>
  </si>
  <si>
    <t>Objekt:</t>
  </si>
  <si>
    <t>D.1.2.1 - ZTI</t>
  </si>
  <si>
    <t>IRBOS s.r.o.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</si>
  <si>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</si>
  <si>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</si>
  <si>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</si>
  <si>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</si>
  <si>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</si>
  <si>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</si>
  <si>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</si>
  <si>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8 - Trubní vedení</t>
  </si>
  <si>
    <t xml:space="preserve">    9 - Ostatní konstrukce a práce, bourání</t>
  </si>
  <si>
    <t xml:space="preserve">    998 - Přesun hmot</t>
  </si>
  <si>
    <t>PSV - Práce a dodávky PSV</t>
  </si>
  <si>
    <t xml:space="preserve">    721 - Zdravotechnika - vnitřní kanalizace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</si>
  <si>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</si>
  <si>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</si>
  <si>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</si>
  <si>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</si>
  <si>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</si>
  <si>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</si>
  <si>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</si>
  <si>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</si>
  <si>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</si>
  <si>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</si>
  <si>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</si>
  <si>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</si>
  <si>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</si>
  <si>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</si>
  <si>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</si>
  <si>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</si>
  <si>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</si>
  <si>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</si>
  <si>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</si>
  <si>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113106021</t>
  </si>
  <si>
    <t>Rozebrání dlažeb a dílců při překopech inženýrských sítí s přemístěním hmot na skládku na vzdálenost do 3 m nebo s naložením na dopravní prostředek ručně komunikací pro pěší s ložem z kameniva nebo živice a s výplní spár z betonových nebo kameninových dlaždic, desek nebo tvarovek</t>
  </si>
  <si>
    <t>m2</t>
  </si>
  <si>
    <t>CS ÚRS 2025 02</t>
  </si>
  <si>
    <t>4</t>
  </si>
  <si>
    <t>-783640725</t>
  </si>
  <si>
    <t>Online PSC</t>
  </si>
  <si>
    <t>https://podminky.urs.cz/item/CS_URS_2025_02/113106021</t>
  </si>
  <si>
    <t>113201111</t>
  </si>
  <si>
    <t>Vytrhání obrub s vybouráním lože, s přemístěním hmot na skládku na vzdálenost do 3 m nebo s naložením na dopravní prostředek chodníkových ležatých</t>
  </si>
  <si>
    <t>m</t>
  </si>
  <si>
    <t>735944120</t>
  </si>
  <si>
    <t>https://podminky.urs.cz/item/CS_URS_2025_02/113201111</t>
  </si>
  <si>
    <t>VV</t>
  </si>
  <si>
    <t>1+1+5</t>
  </si>
  <si>
    <t>3</t>
  </si>
  <si>
    <t>115101201</t>
  </si>
  <si>
    <t>Čerpání vody na dopravní výšku do 10 m s uvažovaným průměrným přítokem do 500 l/min</t>
  </si>
  <si>
    <t>hod</t>
  </si>
  <si>
    <t>-1291292232</t>
  </si>
  <si>
    <t>https://podminky.urs.cz/item/CS_URS_2025_02/115101201</t>
  </si>
  <si>
    <t>115101301</t>
  </si>
  <si>
    <t>Pohotovost záložní čerpací soupravy pro dopravní výšku do 10 m s uvažovaným průměrným přítokem do 500 l/min</t>
  </si>
  <si>
    <t>den</t>
  </si>
  <si>
    <t>1385485106</t>
  </si>
  <si>
    <t>https://podminky.urs.cz/item/CS_URS_2025_02/115101301</t>
  </si>
  <si>
    <t>5</t>
  </si>
  <si>
    <t>131251201</t>
  </si>
  <si>
    <t>Hloubení zapažených jam a zářezů strojně s urovnáním dna do předepsaného profilu a spádu v hornině třídy těžitelnosti I skupiny 3 do 20 m3</t>
  </si>
  <si>
    <t>m3</t>
  </si>
  <si>
    <t>-878738778</t>
  </si>
  <si>
    <t>https://podminky.urs.cz/item/CS_URS_2025_02/131251201</t>
  </si>
  <si>
    <t>"OT" 3,7*1,84*2,6</t>
  </si>
  <si>
    <t>Součet</t>
  </si>
  <si>
    <t>6</t>
  </si>
  <si>
    <t>132251101</t>
  </si>
  <si>
    <t>Hloubení nezapažených rýh šířky do 800 mm strojně s urovnáním dna do předepsaného profilu a spádu v hornině třídy těžitelnosti I skupiny 3 do 20 m3</t>
  </si>
  <si>
    <t>1501025637</t>
  </si>
  <si>
    <t>https://podminky.urs.cz/item/CS_URS_2025_02/132251101</t>
  </si>
  <si>
    <t>"Kanalizace tuková" (3,1)*1*1,3</t>
  </si>
  <si>
    <t>7</t>
  </si>
  <si>
    <t>132254101</t>
  </si>
  <si>
    <t>Hloubení zapažených rýh šířky do 800 mm strojně s urovnáním dna do předepsaného profilu a spádu v hornině třídy těžitelnosti I skupiny 3 do 20 m3</t>
  </si>
  <si>
    <t>-1806129270</t>
  </si>
  <si>
    <t>https://podminky.urs.cz/item/CS_URS_2025_02/132254101</t>
  </si>
  <si>
    <t>"Napojení na stávající kanalizaci" 1,4*0,8*3,0</t>
  </si>
  <si>
    <t>8</t>
  </si>
  <si>
    <t>151201102</t>
  </si>
  <si>
    <t>Zřízení pažení a rozepření stěn rýh pro podzemní vedení zátažné, hloubky přes 2 do 4 m</t>
  </si>
  <si>
    <t>1941101256</t>
  </si>
  <si>
    <t>https://podminky.urs.cz/item/CS_URS_2025_02/151201102</t>
  </si>
  <si>
    <t>"OT" (3,7*2,6)*2</t>
  </si>
  <si>
    <t>"Napojení na stávající kanalizaci" (1,4*3)*2</t>
  </si>
  <si>
    <t>9</t>
  </si>
  <si>
    <t>151201112</t>
  </si>
  <si>
    <t>Odstranění pažení a rozepření stěn rýh pro podzemní vedení s uložením materiálu na vzdálenost do 3 m od kraje výkopu zátažné, hloubky přes 2 do 4 m</t>
  </si>
  <si>
    <t>1154257065</t>
  </si>
  <si>
    <t>https://podminky.urs.cz/item/CS_URS_2025_02/151201112</t>
  </si>
  <si>
    <t>10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</si>
  <si>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</si>
  <si>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</si>
  <si>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783023428</t>
  </si>
  <si>
    <t>https://podminky.urs.cz/item/CS_URS_2025_02/162751117</t>
  </si>
  <si>
    <t>"OT" 2,4*1,624*1,8</t>
  </si>
  <si>
    <t>"Kanalizace tuková" (3,1)*1*0,5</t>
  </si>
  <si>
    <t>"Napojení na stávající kanalizaci" 1,4*0,8*0,5</t>
  </si>
  <si>
    <t>11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</si>
  <si>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</si>
  <si>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</si>
  <si>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1824143618</t>
  </si>
  <si>
    <t>https://podminky.urs.cz/item/CS_URS_2025_02/162751119</t>
  </si>
  <si>
    <t>171201231</t>
  </si>
  <si>
    <t>Poplatek za uložení stavebního odpadu na recyklační skládce (skládkovné) zeminy a kamení zatříděného do Katalogu odpadů pod kódem 17 05 04</t>
  </si>
  <si>
    <t>t</t>
  </si>
  <si>
    <t>-1678541795</t>
  </si>
  <si>
    <t>https://podminky.urs.cz/item/CS_URS_2025_02/171201231</t>
  </si>
  <si>
    <t>9,126*2</t>
  </si>
  <si>
    <t>13</t>
  </si>
  <si>
    <t>174151101</t>
  </si>
  <si>
    <t>Zásyp sypaninou z jakékoliv horniny strojně s uložením výkopku ve vrstvách se zhutněním jam, šachet, rýh nebo kolem objektů v těchto vykopávkách</t>
  </si>
  <si>
    <t>142732690</t>
  </si>
  <si>
    <t>https://podminky.urs.cz/item/CS_URS_2025_02/174151101</t>
  </si>
  <si>
    <t>"OT" (3,7*1,84*2,6)-(2,4*1,624*1,8)</t>
  </si>
  <si>
    <t>"Kanalizace tuková" (3,1)*1*0,8</t>
  </si>
  <si>
    <t>"Napojení na stávající kanalizaci" 1,4*0,8*2,5</t>
  </si>
  <si>
    <t>14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</si>
  <si>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</si>
  <si>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</si>
  <si>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1049335480</t>
  </si>
  <si>
    <t>https://podminky.urs.cz/item/CS_URS_2025_02/175151101</t>
  </si>
  <si>
    <t>"Kanalizace tuková" (3,1)*1*0,4</t>
  </si>
  <si>
    <t>"Napojení na stávající kanalizaci" 1,4*0,8*0,4</t>
  </si>
  <si>
    <t>15</t>
  </si>
  <si>
    <t>M</t>
  </si>
  <si>
    <t>58337303</t>
  </si>
  <si>
    <t>štěrkopísek frakce 0/8</t>
  </si>
  <si>
    <t>1933552559</t>
  </si>
  <si>
    <t>1,688*2 "Přepočtené koeficientem množství</t>
  </si>
  <si>
    <t>Vodorovné konstrukce</t>
  </si>
  <si>
    <t>16</t>
  </si>
  <si>
    <t>451573111</t>
  </si>
  <si>
    <t>Lože pod potrubí, stoky a drobné objekty v otevřeném výkopu z písku a štěrkopísku do 63 mm</t>
  </si>
  <si>
    <t>-1541585321</t>
  </si>
  <si>
    <t>https://podminky.urs.cz/item/CS_URS_2025_02/451573111</t>
  </si>
  <si>
    <t>"OT" 2,4*1,624*0,1</t>
  </si>
  <si>
    <t>"Kanalizace splašková a tuková" (6,35+3,1)*1*0,1</t>
  </si>
  <si>
    <t>"Napojení na stávající kanalizaci" 1,4*0,8*0,1</t>
  </si>
  <si>
    <t>17</t>
  </si>
  <si>
    <t>452321151</t>
  </si>
  <si>
    <t>Podkladní a zajišťovací konstrukce z betonu železového v otevřeném výkopu desky pod potrubí, stoky a drobné objekty z betonu tř. C 20/25</t>
  </si>
  <si>
    <t>927689578</t>
  </si>
  <si>
    <t>https://podminky.urs.cz/item/CS_URS_2025_02/452321151</t>
  </si>
  <si>
    <t>3*2*0,25</t>
  </si>
  <si>
    <t>18</t>
  </si>
  <si>
    <t>452351111</t>
  </si>
  <si>
    <t>Bednění podkladních a zajišťovacích konstrukcí v otevřeném výkopu desek nebo sedlových loží pod potrubí, stoky a drobné objekty zřízení</t>
  </si>
  <si>
    <t>2142303005</t>
  </si>
  <si>
    <t>https://podminky.urs.cz/item/CS_URS_2025_02/452351111</t>
  </si>
  <si>
    <t>(2*3+2*2)*0,25</t>
  </si>
  <si>
    <t>19</t>
  </si>
  <si>
    <t>452368211</t>
  </si>
  <si>
    <t>Výztuž podkladních desek, bloků nebo pražců v otevřeném výkopu ze svařovaných sítí typu Kari</t>
  </si>
  <si>
    <t>-1828061317</t>
  </si>
  <si>
    <t>https://podminky.urs.cz/item/CS_URS_2025_02/452368211</t>
  </si>
  <si>
    <t>2*0,0474</t>
  </si>
  <si>
    <t>20</t>
  </si>
  <si>
    <t>452386121</t>
  </si>
  <si>
    <t>Podkladní a vyrovnávací konstrukce z betonu vyrovnávací prstence z prostého betonu tř. C 25/30 pod poklopy a mříže, výšky přes 100 do 200 mm</t>
  </si>
  <si>
    <t>kus</t>
  </si>
  <si>
    <t>-1339384133</t>
  </si>
  <si>
    <t>https://podminky.urs.cz/item/CS_URS_2025_02/452386121</t>
  </si>
  <si>
    <t>452387111</t>
  </si>
  <si>
    <t>Podkladní a vyrovnávací konstrukce z betonu vyrovnávací rámy z prostého betonu tř. C 25/30 pod poklopy a mříže, výšky do 100 mm</t>
  </si>
  <si>
    <t>1039804094</t>
  </si>
  <si>
    <t>https://podminky.urs.cz/item/CS_URS_2025_02/452387111</t>
  </si>
  <si>
    <t>Trubní vedení</t>
  </si>
  <si>
    <t>22</t>
  </si>
  <si>
    <t>092101.R01</t>
  </si>
  <si>
    <t>Provozní a manipulační řád odlučovače tuku</t>
  </si>
  <si>
    <t>Tržní cena 2025</t>
  </si>
  <si>
    <t>1898757331</t>
  </si>
  <si>
    <t>23</t>
  </si>
  <si>
    <t>35-M-05.1</t>
  </si>
  <si>
    <t>Čištění stávající OT</t>
  </si>
  <si>
    <t>kpl</t>
  </si>
  <si>
    <t>614689874</t>
  </si>
  <si>
    <t>24</t>
  </si>
  <si>
    <t>35-M-05.3</t>
  </si>
  <si>
    <t>Čerpání fekálií a likvidace odpadu tukového charakteru</t>
  </si>
  <si>
    <t>1890393170</t>
  </si>
  <si>
    <t>Příloha D.02.OT-1</t>
  </si>
  <si>
    <t>25</t>
  </si>
  <si>
    <t>890331851</t>
  </si>
  <si>
    <t>Bourání šachet a jímek strojně velikosti obestavěného prostoru přes 1,5 do 3 m3 ze železobetonu</t>
  </si>
  <si>
    <t>1111739101</t>
  </si>
  <si>
    <t>https://podminky.urs.cz/item/CS_URS_2025_02/890331851</t>
  </si>
  <si>
    <t>"Demontáž stávající OT" 1,78*2,32*1,6-1,58*2,11*1,4</t>
  </si>
  <si>
    <t>26</t>
  </si>
  <si>
    <t>892271111</t>
  </si>
  <si>
    <t>Tlakové zkoušky vodou na potrubí DN 100 nebo 125</t>
  </si>
  <si>
    <t>1213896589</t>
  </si>
  <si>
    <t>https://podminky.urs.cz/item/CS_URS_2025_02/892271111</t>
  </si>
  <si>
    <t>27</t>
  </si>
  <si>
    <t>892351111</t>
  </si>
  <si>
    <t>Tlakové zkoušky vodou na potrubí DN 150 nebo 200</t>
  </si>
  <si>
    <t>671067112</t>
  </si>
  <si>
    <t>https://podminky.urs.cz/item/CS_URS_2025_02/892351111</t>
  </si>
  <si>
    <t>28</t>
  </si>
  <si>
    <t>892372111</t>
  </si>
  <si>
    <t>Tlakové zkoušky vodou zabezpečení konců potrubí při tlakových zkouškách DN do 300</t>
  </si>
  <si>
    <t>-690172772</t>
  </si>
  <si>
    <t>https://podminky.urs.cz/item/CS_URS_2025_02/892372111</t>
  </si>
  <si>
    <t>29</t>
  </si>
  <si>
    <t>892-R-01</t>
  </si>
  <si>
    <t>Zkouška nepropustnosti lapolu</t>
  </si>
  <si>
    <t>-1273957961</t>
  </si>
  <si>
    <t>30</t>
  </si>
  <si>
    <t>894410302</t>
  </si>
  <si>
    <t>Osazení betonových dílců šachet kanalizačních deska zákrytová DN 1000</t>
  </si>
  <si>
    <t>-229962500</t>
  </si>
  <si>
    <t>https://podminky.urs.cz/item/CS_URS_2025_02/894410302</t>
  </si>
  <si>
    <t>31</t>
  </si>
  <si>
    <t>59224315</t>
  </si>
  <si>
    <t>deska betonová zákrytová pro kruhové šachty 100/62,5x16,5cm</t>
  </si>
  <si>
    <t>-2062478491</t>
  </si>
  <si>
    <t>32</t>
  </si>
  <si>
    <t>894812.R01</t>
  </si>
  <si>
    <t>D+M odlučovače tuků 2,4x1,6x1,7m, 2x2 revizní nástavce s poklopem D400</t>
  </si>
  <si>
    <t>232785905</t>
  </si>
  <si>
    <t>33</t>
  </si>
  <si>
    <t>894812.R02</t>
  </si>
  <si>
    <t>Napojení splaškové kanalizace na stávající odbočku</t>
  </si>
  <si>
    <t>1857206238</t>
  </si>
  <si>
    <t>34</t>
  </si>
  <si>
    <t>894812.R03</t>
  </si>
  <si>
    <t xml:space="preserve">Demontáž a likvidace odlučovače tuků LTV 7 vč. odkalovací nádrže DN1000, zkušební šachty DN1000, potrubí do DN150 </t>
  </si>
  <si>
    <t>-1976171052</t>
  </si>
  <si>
    <t>35</t>
  </si>
  <si>
    <t>894812313</t>
  </si>
  <si>
    <t>Revizní a čistící šachta z polypropylenu PP pro hladké trouby DN 600 šachtové dno (DN šachty / DN trubního vedení) DN 600/160 s přítokem tvaru T</t>
  </si>
  <si>
    <t>1004225664</t>
  </si>
  <si>
    <t>https://podminky.urs.cz/item/CS_URS_2025_02/894812313</t>
  </si>
  <si>
    <t>36</t>
  </si>
  <si>
    <t>894812331</t>
  </si>
  <si>
    <t>Revizní a čistící šachta z polypropylenu PP pro hladké trouby DN 600 roura šachtová korugovaná, světlé hloubky 1 000 mm</t>
  </si>
  <si>
    <t>-1180921221</t>
  </si>
  <si>
    <t>https://podminky.urs.cz/item/CS_URS_2025_02/894812331</t>
  </si>
  <si>
    <t>37</t>
  </si>
  <si>
    <t>894812339</t>
  </si>
  <si>
    <t>Revizní a čistící šachta z polypropylenu PP pro hladké trouby DN 600 Příplatek k cenám 2331 - 2334 za uříznutí šachtové roury</t>
  </si>
  <si>
    <t>666518937</t>
  </si>
  <si>
    <t>https://podminky.urs.cz/item/CS_URS_2025_02/894812339</t>
  </si>
  <si>
    <t>38</t>
  </si>
  <si>
    <t>894812377</t>
  </si>
  <si>
    <t>Revizní a čistící šachta z polypropylenu PP pro hladké trouby DN 600 poklop (mříž) litinový pro třídu zatížení D400 s teleskopickým adaptérem</t>
  </si>
  <si>
    <t>-1400843223</t>
  </si>
  <si>
    <t>https://podminky.urs.cz/item/CS_URS_2025_02/894812377</t>
  </si>
  <si>
    <t>39</t>
  </si>
  <si>
    <t>899104112</t>
  </si>
  <si>
    <t>Osazení poklopů šachtových litinových, ocelových nebo železobetonových včetně rámů pro třídu zatížení D400, E600</t>
  </si>
  <si>
    <t>-994997561</t>
  </si>
  <si>
    <t>https://podminky.urs.cz/item/CS_URS_2025_02/899104112</t>
  </si>
  <si>
    <t>40</t>
  </si>
  <si>
    <t>28661935</t>
  </si>
  <si>
    <t>poklop šachtový litinový DN 600 pro třídu zatížení D400</t>
  </si>
  <si>
    <t>-944553874</t>
  </si>
  <si>
    <t>41</t>
  </si>
  <si>
    <t>899722114</t>
  </si>
  <si>
    <t>Krytí potrubí z plastů výstražnou fólií z PVC šířky přes 34 do 40 cm</t>
  </si>
  <si>
    <t>-1782310400</t>
  </si>
  <si>
    <t>https://podminky.urs.cz/item/CS_URS_2025_02/899722114</t>
  </si>
  <si>
    <t>Ostatní konstrukce a práce, bourání</t>
  </si>
  <si>
    <t>42</t>
  </si>
  <si>
    <t>977151123</t>
  </si>
  <si>
    <t>Jádrové vrty diamantovými korunkami do stavebních materiálů (železobetonu, betonu, cihel, obkladů, dlažeb, kamene) průměru přes 130 do 150 mm</t>
  </si>
  <si>
    <t>-1129356931</t>
  </si>
  <si>
    <t>https://podminky.urs.cz/item/CS_URS_2025_02/977151123</t>
  </si>
  <si>
    <t>"nový prostup pro potrubí pr. 125" 0,7</t>
  </si>
  <si>
    <t>43</t>
  </si>
  <si>
    <t>999-R-001</t>
  </si>
  <si>
    <t>D+M hydroizolační utěsnění prostupu kolem potrubí</t>
  </si>
  <si>
    <t>-940794882</t>
  </si>
  <si>
    <t>998</t>
  </si>
  <si>
    <t>Přesun hmot</t>
  </si>
  <si>
    <t>44</t>
  </si>
  <si>
    <t>998276128</t>
  </si>
  <si>
    <t>Přesun hmot pro trubní vedení hloubené z trub z plastických hmot nebo sklolaminátových Příplatek k cenám za zvětšený přesun přes vymezenou dopravní vzdálenost přes 3000 do 5000 m</t>
  </si>
  <si>
    <t>849099500</t>
  </si>
  <si>
    <t>https://podminky.urs.cz/item/CS_URS_2025_02/998276128</t>
  </si>
  <si>
    <t>45</t>
  </si>
  <si>
    <t>998276129</t>
  </si>
  <si>
    <t>Přesun hmot pro trubní vedení hloubené z trub z plastických hmot nebo sklolaminátových Příplatek k cenám za zvětšený přesun přes vymezenou dopravní vzdálenost za každých dalších započatých 5000 m</t>
  </si>
  <si>
    <t>-334967079</t>
  </si>
  <si>
    <t>https://podminky.urs.cz/item/CS_URS_2025_02/998276129</t>
  </si>
  <si>
    <t>PSV</t>
  </si>
  <si>
    <t>Práce a dodávky PSV</t>
  </si>
  <si>
    <t>721</t>
  </si>
  <si>
    <t>Zdravotechnika - vnitřní kanalizace</t>
  </si>
  <si>
    <t>46</t>
  </si>
  <si>
    <t>721173.R01</t>
  </si>
  <si>
    <t>Potrubí kanalizační z KG 2000 svodné DN 160</t>
  </si>
  <si>
    <t>-840702189</t>
  </si>
  <si>
    <t>"potrubí uložené v zemi" 3+2+9</t>
  </si>
  <si>
    <t>47</t>
  </si>
  <si>
    <t>721173.R02</t>
  </si>
  <si>
    <t>Potrubí kanalizační z KG 2000 svodné DN 125</t>
  </si>
  <si>
    <t>-915635975</t>
  </si>
  <si>
    <t>48</t>
  </si>
  <si>
    <t>998721201</t>
  </si>
  <si>
    <t>Přesun hmot pro vnitřní kanalizaci stanovený procentní sazbou (%) z ceny vodorovná dopravní vzdálenost do 50 m základní v objektech výšky do 6 m</t>
  </si>
  <si>
    <t>%</t>
  </si>
  <si>
    <t>-480388900</t>
  </si>
  <si>
    <t>https://podminky.urs.cz/item/CS_URS_2025_02/998721201</t>
  </si>
  <si>
    <t>HZS</t>
  </si>
  <si>
    <t>Hodinové zúčtovací sazby</t>
  </si>
  <si>
    <t>49</t>
  </si>
  <si>
    <t>HZS2491</t>
  </si>
  <si>
    <t>Hodinové zúčtovací sazby profesí PSV zednické výpomoci a pomocné práce PSV dělník zednických výpomocí</t>
  </si>
  <si>
    <t>392968928</t>
  </si>
  <si>
    <t>https://podminky.urs.cz/item/CS_URS_2025_02/HZS2491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</si>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</sst>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5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3106021" TargetMode="External" /><Relationship Id="rId2" Type="http://schemas.openxmlformats.org/officeDocument/2006/relationships/hyperlink" Target="https://podminky.urs.cz/item/CS_URS_2025_02/113201111" TargetMode="External" /><Relationship Id="rId3" Type="http://schemas.openxmlformats.org/officeDocument/2006/relationships/hyperlink" Target="https://podminky.urs.cz/item/CS_URS_2025_02/115101201" TargetMode="External" /><Relationship Id="rId4" Type="http://schemas.openxmlformats.org/officeDocument/2006/relationships/hyperlink" Target="https://podminky.urs.cz/item/CS_URS_2025_02/115101301" TargetMode="External" /><Relationship Id="rId5" Type="http://schemas.openxmlformats.org/officeDocument/2006/relationships/hyperlink" Target="https://podminky.urs.cz/item/CS_URS_2025_02/131251201" TargetMode="External" /><Relationship Id="rId6" Type="http://schemas.openxmlformats.org/officeDocument/2006/relationships/hyperlink" Target="https://podminky.urs.cz/item/CS_URS_2025_02/132251101" TargetMode="External" /><Relationship Id="rId7" Type="http://schemas.openxmlformats.org/officeDocument/2006/relationships/hyperlink" Target="https://podminky.urs.cz/item/CS_URS_2025_02/132254101" TargetMode="External" /><Relationship Id="rId8" Type="http://schemas.openxmlformats.org/officeDocument/2006/relationships/hyperlink" Target="https://podminky.urs.cz/item/CS_URS_2025_02/151201102" TargetMode="External" /><Relationship Id="rId9" Type="http://schemas.openxmlformats.org/officeDocument/2006/relationships/hyperlink" Target="https://podminky.urs.cz/item/CS_URS_2025_02/151201112" TargetMode="External" /><Relationship Id="rId10" Type="http://schemas.openxmlformats.org/officeDocument/2006/relationships/hyperlink" Target="https://podminky.urs.cz/item/CS_URS_2025_02/162751117" TargetMode="External" /><Relationship Id="rId11" Type="http://schemas.openxmlformats.org/officeDocument/2006/relationships/hyperlink" Target="https://podminky.urs.cz/item/CS_URS_2025_02/162751119" TargetMode="External" /><Relationship Id="rId12" Type="http://schemas.openxmlformats.org/officeDocument/2006/relationships/hyperlink" Target="https://podminky.urs.cz/item/CS_URS_2025_02/171201231" TargetMode="External" /><Relationship Id="rId13" Type="http://schemas.openxmlformats.org/officeDocument/2006/relationships/hyperlink" Target="https://podminky.urs.cz/item/CS_URS_2025_02/174151101" TargetMode="External" /><Relationship Id="rId14" Type="http://schemas.openxmlformats.org/officeDocument/2006/relationships/hyperlink" Target="https://podminky.urs.cz/item/CS_URS_2025_02/175151101" TargetMode="External" /><Relationship Id="rId15" Type="http://schemas.openxmlformats.org/officeDocument/2006/relationships/hyperlink" Target="https://podminky.urs.cz/item/CS_URS_2025_02/451573111" TargetMode="External" /><Relationship Id="rId16" Type="http://schemas.openxmlformats.org/officeDocument/2006/relationships/hyperlink" Target="https://podminky.urs.cz/item/CS_URS_2025_02/452321151" TargetMode="External" /><Relationship Id="rId17" Type="http://schemas.openxmlformats.org/officeDocument/2006/relationships/hyperlink" Target="https://podminky.urs.cz/item/CS_URS_2025_02/452351111" TargetMode="External" /><Relationship Id="rId18" Type="http://schemas.openxmlformats.org/officeDocument/2006/relationships/hyperlink" Target="https://podminky.urs.cz/item/CS_URS_2025_02/452368211" TargetMode="External" /><Relationship Id="rId19" Type="http://schemas.openxmlformats.org/officeDocument/2006/relationships/hyperlink" Target="https://podminky.urs.cz/item/CS_URS_2025_02/452386121" TargetMode="External" /><Relationship Id="rId20" Type="http://schemas.openxmlformats.org/officeDocument/2006/relationships/hyperlink" Target="https://podminky.urs.cz/item/CS_URS_2025_02/452387111" TargetMode="External" /><Relationship Id="rId21" Type="http://schemas.openxmlformats.org/officeDocument/2006/relationships/hyperlink" Target="https://podminky.urs.cz/item/CS_URS_2025_02/890331851" TargetMode="External" /><Relationship Id="rId22" Type="http://schemas.openxmlformats.org/officeDocument/2006/relationships/hyperlink" Target="https://podminky.urs.cz/item/CS_URS_2025_02/892271111" TargetMode="External" /><Relationship Id="rId23" Type="http://schemas.openxmlformats.org/officeDocument/2006/relationships/hyperlink" Target="https://podminky.urs.cz/item/CS_URS_2025_02/892351111" TargetMode="External" /><Relationship Id="rId24" Type="http://schemas.openxmlformats.org/officeDocument/2006/relationships/hyperlink" Target="https://podminky.urs.cz/item/CS_URS_2025_02/892372111" TargetMode="External" /><Relationship Id="rId25" Type="http://schemas.openxmlformats.org/officeDocument/2006/relationships/hyperlink" Target="https://podminky.urs.cz/item/CS_URS_2025_02/894410302" TargetMode="External" /><Relationship Id="rId26" Type="http://schemas.openxmlformats.org/officeDocument/2006/relationships/hyperlink" Target="https://podminky.urs.cz/item/CS_URS_2025_02/894812313" TargetMode="External" /><Relationship Id="rId27" Type="http://schemas.openxmlformats.org/officeDocument/2006/relationships/hyperlink" Target="https://podminky.urs.cz/item/CS_URS_2025_02/894812331" TargetMode="External" /><Relationship Id="rId28" Type="http://schemas.openxmlformats.org/officeDocument/2006/relationships/hyperlink" Target="https://podminky.urs.cz/item/CS_URS_2025_02/894812339" TargetMode="External" /><Relationship Id="rId29" Type="http://schemas.openxmlformats.org/officeDocument/2006/relationships/hyperlink" Target="https://podminky.urs.cz/item/CS_URS_2025_02/894812377" TargetMode="External" /><Relationship Id="rId30" Type="http://schemas.openxmlformats.org/officeDocument/2006/relationships/hyperlink" Target="https://podminky.urs.cz/item/CS_URS_2025_02/899104112" TargetMode="External" /><Relationship Id="rId31" Type="http://schemas.openxmlformats.org/officeDocument/2006/relationships/hyperlink" Target="https://podminky.urs.cz/item/CS_URS_2025_02/899722114" TargetMode="External" /><Relationship Id="rId32" Type="http://schemas.openxmlformats.org/officeDocument/2006/relationships/hyperlink" Target="https://podminky.urs.cz/item/CS_URS_2025_02/977151123" TargetMode="External" /><Relationship Id="rId33" Type="http://schemas.openxmlformats.org/officeDocument/2006/relationships/hyperlink" Target="https://podminky.urs.cz/item/CS_URS_2025_02/998276128" TargetMode="External" /><Relationship Id="rId34" Type="http://schemas.openxmlformats.org/officeDocument/2006/relationships/hyperlink" Target="https://podminky.urs.cz/item/CS_URS_2025_02/998276129" TargetMode="External" /><Relationship Id="rId35" Type="http://schemas.openxmlformats.org/officeDocument/2006/relationships/hyperlink" Target="https://podminky.urs.cz/item/CS_URS_2025_02/998721201" TargetMode="External" /><Relationship Id="rId36" Type="http://schemas.openxmlformats.org/officeDocument/2006/relationships/hyperlink" Target="https://podminky.urs.cz/item/CS_URS_2025_02/HZS2491" TargetMode="External" /><Relationship Id="rId3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27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35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36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37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38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39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40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41</v>
      </c>
      <c r="E29" s="49"/>
      <c r="F29" s="34" t="s">
        <v>42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43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44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45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46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47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48</v>
      </c>
      <c r="U35" s="56"/>
      <c r="V35" s="56"/>
      <c r="W35" s="56"/>
      <c r="X35" s="58" t="s">
        <v>49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50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2025/054/OT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Gymnázium Dobruška - stavební úpravy kuchyně - odlučovač tuků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Dobruška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26. 11. 2025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 xml:space="preserve"> 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IRBOS a.s.</v>
      </c>
      <c r="AN49" s="66"/>
      <c r="AO49" s="66"/>
      <c r="AP49" s="66"/>
      <c r="AQ49" s="42"/>
      <c r="AR49" s="46"/>
      <c r="AS49" s="76" t="s">
        <v>51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52</v>
      </c>
      <c r="D52" s="89"/>
      <c r="E52" s="89"/>
      <c r="F52" s="89"/>
      <c r="G52" s="89"/>
      <c r="H52" s="90"/>
      <c r="I52" s="91" t="s">
        <v>53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54</v>
      </c>
      <c r="AH52" s="89"/>
      <c r="AI52" s="89"/>
      <c r="AJ52" s="89"/>
      <c r="AK52" s="89"/>
      <c r="AL52" s="89"/>
      <c r="AM52" s="89"/>
      <c r="AN52" s="91" t="s">
        <v>55</v>
      </c>
      <c r="AO52" s="89"/>
      <c r="AP52" s="89"/>
      <c r="AQ52" s="93" t="s">
        <v>56</v>
      </c>
      <c r="AR52" s="46"/>
      <c r="AS52" s="94" t="s">
        <v>57</v>
      </c>
      <c r="AT52" s="95" t="s">
        <v>58</v>
      </c>
      <c r="AU52" s="95" t="s">
        <v>59</v>
      </c>
      <c r="AV52" s="95" t="s">
        <v>60</v>
      </c>
      <c r="AW52" s="95" t="s">
        <v>61</v>
      </c>
      <c r="AX52" s="95" t="s">
        <v>62</v>
      </c>
      <c r="AY52" s="95" t="s">
        <v>63</v>
      </c>
      <c r="AZ52" s="95" t="s">
        <v>64</v>
      </c>
      <c r="BA52" s="95" t="s">
        <v>65</v>
      </c>
      <c r="BB52" s="95" t="s">
        <v>66</v>
      </c>
      <c r="BC52" s="95" t="s">
        <v>67</v>
      </c>
      <c r="BD52" s="96" t="s">
        <v>68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69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ROUND(AS55,2)</f>
        <v>0</v>
      </c>
      <c r="AT54" s="108">
        <f>ROUND(SUM(AV54:AW54),2)</f>
        <v>0</v>
      </c>
      <c r="AU54" s="109">
        <f>ROUND(AU55,5)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ROUND(AZ55,2)</f>
        <v>0</v>
      </c>
      <c r="BA54" s="108">
        <f>ROUND(BA55,2)</f>
        <v>0</v>
      </c>
      <c r="BB54" s="108">
        <f>ROUND(BB55,2)</f>
        <v>0</v>
      </c>
      <c r="BC54" s="108">
        <f>ROUND(BC55,2)</f>
        <v>0</v>
      </c>
      <c r="BD54" s="110">
        <f>ROUND(BD55,2)</f>
        <v>0</v>
      </c>
      <c r="BE54" s="6"/>
      <c r="BS54" s="111" t="s">
        <v>70</v>
      </c>
      <c r="BT54" s="111" t="s">
        <v>71</v>
      </c>
      <c r="BU54" s="112" t="s">
        <v>72</v>
      </c>
      <c r="BV54" s="111" t="s">
        <v>73</v>
      </c>
      <c r="BW54" s="111" t="s">
        <v>5</v>
      </c>
      <c r="BX54" s="111" t="s">
        <v>74</v>
      </c>
      <c r="CL54" s="111" t="s">
        <v>19</v>
      </c>
    </row>
    <row r="55" s="7" customFormat="1" ht="16.5" customHeight="1">
      <c r="A55" s="113" t="s">
        <v>75</v>
      </c>
      <c r="B55" s="114"/>
      <c r="C55" s="115"/>
      <c r="D55" s="116" t="s">
        <v>76</v>
      </c>
      <c r="E55" s="116"/>
      <c r="F55" s="116"/>
      <c r="G55" s="116"/>
      <c r="H55" s="116"/>
      <c r="I55" s="117"/>
      <c r="J55" s="116" t="s">
        <v>77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'D.1.2.1 - ZTI'!J30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78</v>
      </c>
      <c r="AR55" s="120"/>
      <c r="AS55" s="121">
        <v>0</v>
      </c>
      <c r="AT55" s="122">
        <f>ROUND(SUM(AV55:AW55),2)</f>
        <v>0</v>
      </c>
      <c r="AU55" s="123">
        <f>'D.1.2.1 - ZTI'!P88</f>
        <v>0</v>
      </c>
      <c r="AV55" s="122">
        <f>'D.1.2.1 - ZTI'!J33</f>
        <v>0</v>
      </c>
      <c r="AW55" s="122">
        <f>'D.1.2.1 - ZTI'!J34</f>
        <v>0</v>
      </c>
      <c r="AX55" s="122">
        <f>'D.1.2.1 - ZTI'!J35</f>
        <v>0</v>
      </c>
      <c r="AY55" s="122">
        <f>'D.1.2.1 - ZTI'!J36</f>
        <v>0</v>
      </c>
      <c r="AZ55" s="122">
        <f>'D.1.2.1 - ZTI'!F33</f>
        <v>0</v>
      </c>
      <c r="BA55" s="122">
        <f>'D.1.2.1 - ZTI'!F34</f>
        <v>0</v>
      </c>
      <c r="BB55" s="122">
        <f>'D.1.2.1 - ZTI'!F35</f>
        <v>0</v>
      </c>
      <c r="BC55" s="122">
        <f>'D.1.2.1 - ZTI'!F36</f>
        <v>0</v>
      </c>
      <c r="BD55" s="124">
        <f>'D.1.2.1 - ZTI'!F37</f>
        <v>0</v>
      </c>
      <c r="BE55" s="7"/>
      <c r="BT55" s="125" t="s">
        <v>79</v>
      </c>
      <c r="BV55" s="125" t="s">
        <v>73</v>
      </c>
      <c r="BW55" s="125" t="s">
        <v>80</v>
      </c>
      <c r="BX55" s="125" t="s">
        <v>5</v>
      </c>
      <c r="CL55" s="125" t="s">
        <v>19</v>
      </c>
      <c r="CM55" s="125" t="s">
        <v>81</v>
      </c>
    </row>
    <row r="56" s="2" customFormat="1" ht="30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6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="2" customFormat="1" ht="6.96" customHeight="1">
      <c r="A57" s="40"/>
      <c r="B57" s="61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</sheetData>
  <sheetProtection sheet="1" formatColumns="0" formatRows="0" objects="1" scenarios="1" spinCount="100000" saltValue="uxwErtUB06UzH4N+z72O0e4RVSNCf4UdR4T4ukl+ENgqcKqDyl7pDHX2+hQ5UrVI9P9JuJm38mfdIor3zdJpfA==" hashValue="iYmAyiGMVyYylhGK7gp9ZDioXR/WhRtbbS775GjyK+UWR73+752GSZpOpHJoBwdADFWoWRVW2Im/2oRLNS2amg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D.1.2.1 - ZTI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80</v>
      </c>
    </row>
    <row r="3" s="1" customFormat="1" ht="6.96" customHeight="1">
      <c r="B3" s="126"/>
      <c r="C3" s="127"/>
      <c r="D3" s="127"/>
      <c r="E3" s="127"/>
      <c r="F3" s="127"/>
      <c r="G3" s="127"/>
      <c r="H3" s="127"/>
      <c r="I3" s="127"/>
      <c r="J3" s="127"/>
      <c r="K3" s="127"/>
      <c r="L3" s="22"/>
      <c r="AT3" s="19" t="s">
        <v>81</v>
      </c>
    </row>
    <row r="4" s="1" customFormat="1" ht="24.96" customHeight="1">
      <c r="B4" s="22"/>
      <c r="D4" s="128" t="s">
        <v>82</v>
      </c>
      <c r="L4" s="22"/>
      <c r="M4" s="129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0" t="s">
        <v>16</v>
      </c>
      <c r="L6" s="22"/>
    </row>
    <row r="7" s="1" customFormat="1" ht="16.5" customHeight="1">
      <c r="B7" s="22"/>
      <c r="E7" s="131" t="str">
        <f>'Rekapitulace stavby'!K6</f>
        <v>Gymnázium Dobruška - stavební úpravy kuchyně - odlučovač tuků</v>
      </c>
      <c r="F7" s="130"/>
      <c r="G7" s="130"/>
      <c r="H7" s="130"/>
      <c r="L7" s="22"/>
    </row>
    <row r="8" s="2" customFormat="1" ht="12" customHeight="1">
      <c r="A8" s="40"/>
      <c r="B8" s="46"/>
      <c r="C8" s="40"/>
      <c r="D8" s="130" t="s">
        <v>83</v>
      </c>
      <c r="E8" s="40"/>
      <c r="F8" s="40"/>
      <c r="G8" s="40"/>
      <c r="H8" s="40"/>
      <c r="I8" s="40"/>
      <c r="J8" s="40"/>
      <c r="K8" s="40"/>
      <c r="L8" s="132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3" t="s">
        <v>84</v>
      </c>
      <c r="F9" s="40"/>
      <c r="G9" s="40"/>
      <c r="H9" s="40"/>
      <c r="I9" s="40"/>
      <c r="J9" s="40"/>
      <c r="K9" s="40"/>
      <c r="L9" s="132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2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0" t="s">
        <v>18</v>
      </c>
      <c r="E11" s="40"/>
      <c r="F11" s="134" t="s">
        <v>19</v>
      </c>
      <c r="G11" s="40"/>
      <c r="H11" s="40"/>
      <c r="I11" s="130" t="s">
        <v>20</v>
      </c>
      <c r="J11" s="134" t="s">
        <v>19</v>
      </c>
      <c r="K11" s="40"/>
      <c r="L11" s="132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0" t="s">
        <v>21</v>
      </c>
      <c r="E12" s="40"/>
      <c r="F12" s="134" t="s">
        <v>22</v>
      </c>
      <c r="G12" s="40"/>
      <c r="H12" s="40"/>
      <c r="I12" s="130" t="s">
        <v>23</v>
      </c>
      <c r="J12" s="135" t="str">
        <f>'Rekapitulace stavby'!AN8</f>
        <v>26. 11. 2025</v>
      </c>
      <c r="K12" s="40"/>
      <c r="L12" s="132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2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0" t="s">
        <v>25</v>
      </c>
      <c r="E14" s="40"/>
      <c r="F14" s="40"/>
      <c r="G14" s="40"/>
      <c r="H14" s="40"/>
      <c r="I14" s="130" t="s">
        <v>26</v>
      </c>
      <c r="J14" s="134" t="str">
        <f>IF('Rekapitulace stavby'!AN10="","",'Rekapitulace stavby'!AN10)</f>
        <v/>
      </c>
      <c r="K14" s="40"/>
      <c r="L14" s="132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4" t="str">
        <f>IF('Rekapitulace stavby'!E11="","",'Rekapitulace stavby'!E11)</f>
        <v xml:space="preserve"> </v>
      </c>
      <c r="F15" s="40"/>
      <c r="G15" s="40"/>
      <c r="H15" s="40"/>
      <c r="I15" s="130" t="s">
        <v>28</v>
      </c>
      <c r="J15" s="134" t="str">
        <f>IF('Rekapitulace stavby'!AN11="","",'Rekapitulace stavby'!AN11)</f>
        <v/>
      </c>
      <c r="K15" s="40"/>
      <c r="L15" s="132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2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0" t="s">
        <v>29</v>
      </c>
      <c r="E17" s="40"/>
      <c r="F17" s="40"/>
      <c r="G17" s="40"/>
      <c r="H17" s="40"/>
      <c r="I17" s="130" t="s">
        <v>26</v>
      </c>
      <c r="J17" s="35" t="str">
        <f>'Rekapitulace stavby'!AN13</f>
        <v>Vyplň údaj</v>
      </c>
      <c r="K17" s="40"/>
      <c r="L17" s="132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4"/>
      <c r="G18" s="134"/>
      <c r="H18" s="134"/>
      <c r="I18" s="130" t="s">
        <v>28</v>
      </c>
      <c r="J18" s="35" t="str">
        <f>'Rekapitulace stavby'!AN14</f>
        <v>Vyplň údaj</v>
      </c>
      <c r="K18" s="40"/>
      <c r="L18" s="132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2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0" t="s">
        <v>31</v>
      </c>
      <c r="E20" s="40"/>
      <c r="F20" s="40"/>
      <c r="G20" s="40"/>
      <c r="H20" s="40"/>
      <c r="I20" s="130" t="s">
        <v>26</v>
      </c>
      <c r="J20" s="134" t="s">
        <v>19</v>
      </c>
      <c r="K20" s="40"/>
      <c r="L20" s="132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4" t="s">
        <v>85</v>
      </c>
      <c r="F21" s="40"/>
      <c r="G21" s="40"/>
      <c r="H21" s="40"/>
      <c r="I21" s="130" t="s">
        <v>28</v>
      </c>
      <c r="J21" s="134" t="s">
        <v>19</v>
      </c>
      <c r="K21" s="40"/>
      <c r="L21" s="132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2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0" t="s">
        <v>34</v>
      </c>
      <c r="E23" s="40"/>
      <c r="F23" s="40"/>
      <c r="G23" s="40"/>
      <c r="H23" s="40"/>
      <c r="I23" s="130" t="s">
        <v>26</v>
      </c>
      <c r="J23" s="134" t="str">
        <f>IF('Rekapitulace stavby'!AN19="","",'Rekapitulace stavby'!AN19)</f>
        <v/>
      </c>
      <c r="K23" s="40"/>
      <c r="L23" s="132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4" t="str">
        <f>IF('Rekapitulace stavby'!E20="","",'Rekapitulace stavby'!E20)</f>
        <v xml:space="preserve"> </v>
      </c>
      <c r="F24" s="40"/>
      <c r="G24" s="40"/>
      <c r="H24" s="40"/>
      <c r="I24" s="130" t="s">
        <v>28</v>
      </c>
      <c r="J24" s="134" t="str">
        <f>IF('Rekapitulace stavby'!AN20="","",'Rekapitulace stavby'!AN20)</f>
        <v/>
      </c>
      <c r="K24" s="40"/>
      <c r="L24" s="132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2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0" t="s">
        <v>35</v>
      </c>
      <c r="E26" s="40"/>
      <c r="F26" s="40"/>
      <c r="G26" s="40"/>
      <c r="H26" s="40"/>
      <c r="I26" s="40"/>
      <c r="J26" s="40"/>
      <c r="K26" s="40"/>
      <c r="L26" s="132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36"/>
      <c r="B27" s="137"/>
      <c r="C27" s="136"/>
      <c r="D27" s="136"/>
      <c r="E27" s="138" t="s">
        <v>19</v>
      </c>
      <c r="F27" s="138"/>
      <c r="G27" s="138"/>
      <c r="H27" s="138"/>
      <c r="I27" s="136"/>
      <c r="J27" s="136"/>
      <c r="K27" s="136"/>
      <c r="L27" s="139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2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0"/>
      <c r="E29" s="140"/>
      <c r="F29" s="140"/>
      <c r="G29" s="140"/>
      <c r="H29" s="140"/>
      <c r="I29" s="140"/>
      <c r="J29" s="140"/>
      <c r="K29" s="140"/>
      <c r="L29" s="132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1" t="s">
        <v>37</v>
      </c>
      <c r="E30" s="40"/>
      <c r="F30" s="40"/>
      <c r="G30" s="40"/>
      <c r="H30" s="40"/>
      <c r="I30" s="40"/>
      <c r="J30" s="142">
        <f>ROUND(J88, 2)</f>
        <v>0</v>
      </c>
      <c r="K30" s="40"/>
      <c r="L30" s="132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0"/>
      <c r="E31" s="140"/>
      <c r="F31" s="140"/>
      <c r="G31" s="140"/>
      <c r="H31" s="140"/>
      <c r="I31" s="140"/>
      <c r="J31" s="140"/>
      <c r="K31" s="140"/>
      <c r="L31" s="132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3" t="s">
        <v>39</v>
      </c>
      <c r="G32" s="40"/>
      <c r="H32" s="40"/>
      <c r="I32" s="143" t="s">
        <v>38</v>
      </c>
      <c r="J32" s="143" t="s">
        <v>40</v>
      </c>
      <c r="K32" s="40"/>
      <c r="L32" s="132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4" t="s">
        <v>41</v>
      </c>
      <c r="E33" s="130" t="s">
        <v>42</v>
      </c>
      <c r="F33" s="145">
        <f>ROUND((SUM(BE88:BE217)),  2)</f>
        <v>0</v>
      </c>
      <c r="G33" s="40"/>
      <c r="H33" s="40"/>
      <c r="I33" s="146">
        <v>0.20999999999999999</v>
      </c>
      <c r="J33" s="145">
        <f>ROUND(((SUM(BE88:BE217))*I33),  2)</f>
        <v>0</v>
      </c>
      <c r="K33" s="40"/>
      <c r="L33" s="132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0" t="s">
        <v>43</v>
      </c>
      <c r="F34" s="145">
        <f>ROUND((SUM(BF88:BF217)),  2)</f>
        <v>0</v>
      </c>
      <c r="G34" s="40"/>
      <c r="H34" s="40"/>
      <c r="I34" s="146">
        <v>0.12</v>
      </c>
      <c r="J34" s="145">
        <f>ROUND(((SUM(BF88:BF217))*I34),  2)</f>
        <v>0</v>
      </c>
      <c r="K34" s="40"/>
      <c r="L34" s="132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0" t="s">
        <v>44</v>
      </c>
      <c r="F35" s="145">
        <f>ROUND((SUM(BG88:BG217)),  2)</f>
        <v>0</v>
      </c>
      <c r="G35" s="40"/>
      <c r="H35" s="40"/>
      <c r="I35" s="146">
        <v>0.20999999999999999</v>
      </c>
      <c r="J35" s="145">
        <f>0</f>
        <v>0</v>
      </c>
      <c r="K35" s="40"/>
      <c r="L35" s="132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0" t="s">
        <v>45</v>
      </c>
      <c r="F36" s="145">
        <f>ROUND((SUM(BH88:BH217)),  2)</f>
        <v>0</v>
      </c>
      <c r="G36" s="40"/>
      <c r="H36" s="40"/>
      <c r="I36" s="146">
        <v>0.12</v>
      </c>
      <c r="J36" s="145">
        <f>0</f>
        <v>0</v>
      </c>
      <c r="K36" s="40"/>
      <c r="L36" s="132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0" t="s">
        <v>46</v>
      </c>
      <c r="F37" s="145">
        <f>ROUND((SUM(BI88:BI217)),  2)</f>
        <v>0</v>
      </c>
      <c r="G37" s="40"/>
      <c r="H37" s="40"/>
      <c r="I37" s="146">
        <v>0</v>
      </c>
      <c r="J37" s="145">
        <f>0</f>
        <v>0</v>
      </c>
      <c r="K37" s="40"/>
      <c r="L37" s="132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2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47"/>
      <c r="D39" s="148" t="s">
        <v>47</v>
      </c>
      <c r="E39" s="149"/>
      <c r="F39" s="149"/>
      <c r="G39" s="150" t="s">
        <v>48</v>
      </c>
      <c r="H39" s="151" t="s">
        <v>49</v>
      </c>
      <c r="I39" s="149"/>
      <c r="J39" s="152">
        <f>SUM(J30:J37)</f>
        <v>0</v>
      </c>
      <c r="K39" s="153"/>
      <c r="L39" s="132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4"/>
      <c r="C40" s="155"/>
      <c r="D40" s="155"/>
      <c r="E40" s="155"/>
      <c r="F40" s="155"/>
      <c r="G40" s="155"/>
      <c r="H40" s="155"/>
      <c r="I40" s="155"/>
      <c r="J40" s="155"/>
      <c r="K40" s="155"/>
      <c r="L40" s="132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56"/>
      <c r="C44" s="157"/>
      <c r="D44" s="157"/>
      <c r="E44" s="157"/>
      <c r="F44" s="157"/>
      <c r="G44" s="157"/>
      <c r="H44" s="157"/>
      <c r="I44" s="157"/>
      <c r="J44" s="157"/>
      <c r="K44" s="157"/>
      <c r="L44" s="132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86</v>
      </c>
      <c r="D45" s="42"/>
      <c r="E45" s="42"/>
      <c r="F45" s="42"/>
      <c r="G45" s="42"/>
      <c r="H45" s="42"/>
      <c r="I45" s="42"/>
      <c r="J45" s="42"/>
      <c r="K45" s="42"/>
      <c r="L45" s="132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2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2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58" t="str">
        <f>E7</f>
        <v>Gymnázium Dobruška - stavební úpravy kuchyně - odlučovač tuků</v>
      </c>
      <c r="F48" s="34"/>
      <c r="G48" s="34"/>
      <c r="H48" s="34"/>
      <c r="I48" s="42"/>
      <c r="J48" s="42"/>
      <c r="K48" s="42"/>
      <c r="L48" s="132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83</v>
      </c>
      <c r="D49" s="42"/>
      <c r="E49" s="42"/>
      <c r="F49" s="42"/>
      <c r="G49" s="42"/>
      <c r="H49" s="42"/>
      <c r="I49" s="42"/>
      <c r="J49" s="42"/>
      <c r="K49" s="42"/>
      <c r="L49" s="132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D.1.2.1 - ZTI</v>
      </c>
      <c r="F50" s="42"/>
      <c r="G50" s="42"/>
      <c r="H50" s="42"/>
      <c r="I50" s="42"/>
      <c r="J50" s="42"/>
      <c r="K50" s="42"/>
      <c r="L50" s="132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2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Dobruška</v>
      </c>
      <c r="G52" s="42"/>
      <c r="H52" s="42"/>
      <c r="I52" s="34" t="s">
        <v>23</v>
      </c>
      <c r="J52" s="74" t="str">
        <f>IF(J12="","",J12)</f>
        <v>26. 11. 2025</v>
      </c>
      <c r="K52" s="42"/>
      <c r="L52" s="132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2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31</v>
      </c>
      <c r="J54" s="38" t="str">
        <f>E21</f>
        <v>IRBOS s.r.o.</v>
      </c>
      <c r="K54" s="42"/>
      <c r="L54" s="132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 xml:space="preserve"> </v>
      </c>
      <c r="K55" s="42"/>
      <c r="L55" s="132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2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59" t="s">
        <v>87</v>
      </c>
      <c r="D57" s="160"/>
      <c r="E57" s="160"/>
      <c r="F57" s="160"/>
      <c r="G57" s="160"/>
      <c r="H57" s="160"/>
      <c r="I57" s="160"/>
      <c r="J57" s="161" t="s">
        <v>88</v>
      </c>
      <c r="K57" s="160"/>
      <c r="L57" s="132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2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2" t="s">
        <v>69</v>
      </c>
      <c r="D59" s="42"/>
      <c r="E59" s="42"/>
      <c r="F59" s="42"/>
      <c r="G59" s="42"/>
      <c r="H59" s="42"/>
      <c r="I59" s="42"/>
      <c r="J59" s="104">
        <f>J88</f>
        <v>0</v>
      </c>
      <c r="K59" s="42"/>
      <c r="L59" s="132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89</v>
      </c>
    </row>
    <row r="60" s="9" customFormat="1" ht="24.96" customHeight="1">
      <c r="A60" s="9"/>
      <c r="B60" s="163"/>
      <c r="C60" s="164"/>
      <c r="D60" s="165" t="s">
        <v>90</v>
      </c>
      <c r="E60" s="166"/>
      <c r="F60" s="166"/>
      <c r="G60" s="166"/>
      <c r="H60" s="166"/>
      <c r="I60" s="166"/>
      <c r="J60" s="167">
        <f>J89</f>
        <v>0</v>
      </c>
      <c r="K60" s="164"/>
      <c r="L60" s="168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69"/>
      <c r="C61" s="170"/>
      <c r="D61" s="171" t="s">
        <v>91</v>
      </c>
      <c r="E61" s="172"/>
      <c r="F61" s="172"/>
      <c r="G61" s="172"/>
      <c r="H61" s="172"/>
      <c r="I61" s="172"/>
      <c r="J61" s="173">
        <f>J90</f>
        <v>0</v>
      </c>
      <c r="K61" s="170"/>
      <c r="L61" s="17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69"/>
      <c r="C62" s="170"/>
      <c r="D62" s="171" t="s">
        <v>92</v>
      </c>
      <c r="E62" s="172"/>
      <c r="F62" s="172"/>
      <c r="G62" s="172"/>
      <c r="H62" s="172"/>
      <c r="I62" s="172"/>
      <c r="J62" s="173">
        <f>J143</f>
        <v>0</v>
      </c>
      <c r="K62" s="170"/>
      <c r="L62" s="17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69"/>
      <c r="C63" s="170"/>
      <c r="D63" s="171" t="s">
        <v>93</v>
      </c>
      <c r="E63" s="172"/>
      <c r="F63" s="172"/>
      <c r="G63" s="172"/>
      <c r="H63" s="172"/>
      <c r="I63" s="172"/>
      <c r="J63" s="173">
        <f>J163</f>
        <v>0</v>
      </c>
      <c r="K63" s="170"/>
      <c r="L63" s="174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69"/>
      <c r="C64" s="170"/>
      <c r="D64" s="171" t="s">
        <v>94</v>
      </c>
      <c r="E64" s="172"/>
      <c r="F64" s="172"/>
      <c r="G64" s="172"/>
      <c r="H64" s="172"/>
      <c r="I64" s="172"/>
      <c r="J64" s="173">
        <f>J198</f>
        <v>0</v>
      </c>
      <c r="K64" s="170"/>
      <c r="L64" s="174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69"/>
      <c r="C65" s="170"/>
      <c r="D65" s="171" t="s">
        <v>95</v>
      </c>
      <c r="E65" s="172"/>
      <c r="F65" s="172"/>
      <c r="G65" s="172"/>
      <c r="H65" s="172"/>
      <c r="I65" s="172"/>
      <c r="J65" s="173">
        <f>J203</f>
        <v>0</v>
      </c>
      <c r="K65" s="170"/>
      <c r="L65" s="17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3"/>
      <c r="C66" s="164"/>
      <c r="D66" s="165" t="s">
        <v>96</v>
      </c>
      <c r="E66" s="166"/>
      <c r="F66" s="166"/>
      <c r="G66" s="166"/>
      <c r="H66" s="166"/>
      <c r="I66" s="166"/>
      <c r="J66" s="167">
        <f>J208</f>
        <v>0</v>
      </c>
      <c r="K66" s="164"/>
      <c r="L66" s="168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69"/>
      <c r="C67" s="170"/>
      <c r="D67" s="171" t="s">
        <v>97</v>
      </c>
      <c r="E67" s="172"/>
      <c r="F67" s="172"/>
      <c r="G67" s="172"/>
      <c r="H67" s="172"/>
      <c r="I67" s="172"/>
      <c r="J67" s="173">
        <f>J209</f>
        <v>0</v>
      </c>
      <c r="K67" s="170"/>
      <c r="L67" s="17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3"/>
      <c r="C68" s="164"/>
      <c r="D68" s="165" t="s">
        <v>98</v>
      </c>
      <c r="E68" s="166"/>
      <c r="F68" s="166"/>
      <c r="G68" s="166"/>
      <c r="H68" s="166"/>
      <c r="I68" s="166"/>
      <c r="J68" s="167">
        <f>J215</f>
        <v>0</v>
      </c>
      <c r="K68" s="164"/>
      <c r="L68" s="168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2" customFormat="1" ht="21.84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2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32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4" s="2" customFormat="1" ht="6.96" customHeight="1">
      <c r="A74" s="40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132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4.96" customHeight="1">
      <c r="A75" s="40"/>
      <c r="B75" s="41"/>
      <c r="C75" s="25" t="s">
        <v>99</v>
      </c>
      <c r="D75" s="42"/>
      <c r="E75" s="42"/>
      <c r="F75" s="42"/>
      <c r="G75" s="42"/>
      <c r="H75" s="42"/>
      <c r="I75" s="42"/>
      <c r="J75" s="42"/>
      <c r="K75" s="42"/>
      <c r="L75" s="132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2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16</v>
      </c>
      <c r="D77" s="42"/>
      <c r="E77" s="42"/>
      <c r="F77" s="42"/>
      <c r="G77" s="42"/>
      <c r="H77" s="42"/>
      <c r="I77" s="42"/>
      <c r="J77" s="42"/>
      <c r="K77" s="42"/>
      <c r="L77" s="132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158" t="str">
        <f>E7</f>
        <v>Gymnázium Dobruška - stavební úpravy kuchyně - odlučovač tuků</v>
      </c>
      <c r="F78" s="34"/>
      <c r="G78" s="34"/>
      <c r="H78" s="34"/>
      <c r="I78" s="42"/>
      <c r="J78" s="42"/>
      <c r="K78" s="42"/>
      <c r="L78" s="132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83</v>
      </c>
      <c r="D79" s="42"/>
      <c r="E79" s="42"/>
      <c r="F79" s="42"/>
      <c r="G79" s="42"/>
      <c r="H79" s="42"/>
      <c r="I79" s="42"/>
      <c r="J79" s="42"/>
      <c r="K79" s="42"/>
      <c r="L79" s="132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71" t="str">
        <f>E9</f>
        <v>D.1.2.1 - ZTI</v>
      </c>
      <c r="F80" s="42"/>
      <c r="G80" s="42"/>
      <c r="H80" s="42"/>
      <c r="I80" s="42"/>
      <c r="J80" s="42"/>
      <c r="K80" s="42"/>
      <c r="L80" s="132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2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21</v>
      </c>
      <c r="D82" s="42"/>
      <c r="E82" s="42"/>
      <c r="F82" s="29" t="str">
        <f>F12</f>
        <v>Dobruška</v>
      </c>
      <c r="G82" s="42"/>
      <c r="H82" s="42"/>
      <c r="I82" s="34" t="s">
        <v>23</v>
      </c>
      <c r="J82" s="74" t="str">
        <f>IF(J12="","",J12)</f>
        <v>26. 11. 2025</v>
      </c>
      <c r="K82" s="42"/>
      <c r="L82" s="132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2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25</v>
      </c>
      <c r="D84" s="42"/>
      <c r="E84" s="42"/>
      <c r="F84" s="29" t="str">
        <f>E15</f>
        <v xml:space="preserve"> </v>
      </c>
      <c r="G84" s="42"/>
      <c r="H84" s="42"/>
      <c r="I84" s="34" t="s">
        <v>31</v>
      </c>
      <c r="J84" s="38" t="str">
        <f>E21</f>
        <v>IRBOS s.r.o.</v>
      </c>
      <c r="K84" s="42"/>
      <c r="L84" s="132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29</v>
      </c>
      <c r="D85" s="42"/>
      <c r="E85" s="42"/>
      <c r="F85" s="29" t="str">
        <f>IF(E18="","",E18)</f>
        <v>Vyplň údaj</v>
      </c>
      <c r="G85" s="42"/>
      <c r="H85" s="42"/>
      <c r="I85" s="34" t="s">
        <v>34</v>
      </c>
      <c r="J85" s="38" t="str">
        <f>E24</f>
        <v xml:space="preserve"> </v>
      </c>
      <c r="K85" s="42"/>
      <c r="L85" s="132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0.32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2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11" customFormat="1" ht="29.28" customHeight="1">
      <c r="A87" s="175"/>
      <c r="B87" s="176"/>
      <c r="C87" s="177" t="s">
        <v>100</v>
      </c>
      <c r="D87" s="178" t="s">
        <v>56</v>
      </c>
      <c r="E87" s="178" t="s">
        <v>52</v>
      </c>
      <c r="F87" s="178" t="s">
        <v>53</v>
      </c>
      <c r="G87" s="178" t="s">
        <v>101</v>
      </c>
      <c r="H87" s="178" t="s">
        <v>102</v>
      </c>
      <c r="I87" s="178" t="s">
        <v>103</v>
      </c>
      <c r="J87" s="178" t="s">
        <v>88</v>
      </c>
      <c r="K87" s="179" t="s">
        <v>104</v>
      </c>
      <c r="L87" s="180"/>
      <c r="M87" s="94" t="s">
        <v>19</v>
      </c>
      <c r="N87" s="95" t="s">
        <v>41</v>
      </c>
      <c r="O87" s="95" t="s">
        <v>105</v>
      </c>
      <c r="P87" s="95" t="s">
        <v>106</v>
      </c>
      <c r="Q87" s="95" t="s">
        <v>107</v>
      </c>
      <c r="R87" s="95" t="s">
        <v>108</v>
      </c>
      <c r="S87" s="95" t="s">
        <v>109</v>
      </c>
      <c r="T87" s="96" t="s">
        <v>110</v>
      </c>
      <c r="U87" s="175"/>
      <c r="V87" s="175"/>
      <c r="W87" s="175"/>
      <c r="X87" s="175"/>
      <c r="Y87" s="175"/>
      <c r="Z87" s="175"/>
      <c r="AA87" s="175"/>
      <c r="AB87" s="175"/>
      <c r="AC87" s="175"/>
      <c r="AD87" s="175"/>
      <c r="AE87" s="175"/>
    </row>
    <row r="88" s="2" customFormat="1" ht="22.8" customHeight="1">
      <c r="A88" s="40"/>
      <c r="B88" s="41"/>
      <c r="C88" s="101" t="s">
        <v>111</v>
      </c>
      <c r="D88" s="42"/>
      <c r="E88" s="42"/>
      <c r="F88" s="42"/>
      <c r="G88" s="42"/>
      <c r="H88" s="42"/>
      <c r="I88" s="42"/>
      <c r="J88" s="181">
        <f>BK88</f>
        <v>0</v>
      </c>
      <c r="K88" s="42"/>
      <c r="L88" s="46"/>
      <c r="M88" s="97"/>
      <c r="N88" s="182"/>
      <c r="O88" s="98"/>
      <c r="P88" s="183">
        <f>P89+P208+P215</f>
        <v>0</v>
      </c>
      <c r="Q88" s="98"/>
      <c r="R88" s="183">
        <f>R89+R208+R215</f>
        <v>7.9487685499999996</v>
      </c>
      <c r="S88" s="98"/>
      <c r="T88" s="184">
        <f>T89+T208+T215</f>
        <v>3.3112999999999997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70</v>
      </c>
      <c r="AU88" s="19" t="s">
        <v>89</v>
      </c>
      <c r="BK88" s="185">
        <f>BK89+BK208+BK215</f>
        <v>0</v>
      </c>
    </row>
    <row r="89" s="12" customFormat="1" ht="25.92" customHeight="1">
      <c r="A89" s="12"/>
      <c r="B89" s="186"/>
      <c r="C89" s="187"/>
      <c r="D89" s="188" t="s">
        <v>70</v>
      </c>
      <c r="E89" s="189" t="s">
        <v>112</v>
      </c>
      <c r="F89" s="189" t="s">
        <v>113</v>
      </c>
      <c r="G89" s="187"/>
      <c r="H89" s="187"/>
      <c r="I89" s="190"/>
      <c r="J89" s="191">
        <f>BK89</f>
        <v>0</v>
      </c>
      <c r="K89" s="187"/>
      <c r="L89" s="192"/>
      <c r="M89" s="193"/>
      <c r="N89" s="194"/>
      <c r="O89" s="194"/>
      <c r="P89" s="195">
        <f>P90+P143+P163+P198+P203</f>
        <v>0</v>
      </c>
      <c r="Q89" s="194"/>
      <c r="R89" s="195">
        <f>R90+R143+R163+R198+R203</f>
        <v>7.9042385499999996</v>
      </c>
      <c r="S89" s="194"/>
      <c r="T89" s="196">
        <f>T90+T143+T163+T198+T203</f>
        <v>3.3112999999999997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197" t="s">
        <v>79</v>
      </c>
      <c r="AT89" s="198" t="s">
        <v>70</v>
      </c>
      <c r="AU89" s="198" t="s">
        <v>71</v>
      </c>
      <c r="AY89" s="197" t="s">
        <v>114</v>
      </c>
      <c r="BK89" s="199">
        <f>BK90+BK143+BK163+BK198+BK203</f>
        <v>0</v>
      </c>
    </row>
    <row r="90" s="12" customFormat="1" ht="22.8" customHeight="1">
      <c r="A90" s="12"/>
      <c r="B90" s="186"/>
      <c r="C90" s="187"/>
      <c r="D90" s="188" t="s">
        <v>70</v>
      </c>
      <c r="E90" s="200" t="s">
        <v>79</v>
      </c>
      <c r="F90" s="200" t="s">
        <v>115</v>
      </c>
      <c r="G90" s="187"/>
      <c r="H90" s="187"/>
      <c r="I90" s="190"/>
      <c r="J90" s="201">
        <f>BK90</f>
        <v>0</v>
      </c>
      <c r="K90" s="187"/>
      <c r="L90" s="192"/>
      <c r="M90" s="193"/>
      <c r="N90" s="194"/>
      <c r="O90" s="194"/>
      <c r="P90" s="195">
        <f>SUM(P91:P142)</f>
        <v>0</v>
      </c>
      <c r="Q90" s="194"/>
      <c r="R90" s="195">
        <f>SUM(R91:R142)</f>
        <v>3.4317063999999999</v>
      </c>
      <c r="S90" s="194"/>
      <c r="T90" s="196">
        <f>SUM(T91:T142)</f>
        <v>2.1200000000000001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97" t="s">
        <v>79</v>
      </c>
      <c r="AT90" s="198" t="s">
        <v>70</v>
      </c>
      <c r="AU90" s="198" t="s">
        <v>79</v>
      </c>
      <c r="AY90" s="197" t="s">
        <v>114</v>
      </c>
      <c r="BK90" s="199">
        <f>SUM(BK91:BK142)</f>
        <v>0</v>
      </c>
    </row>
    <row r="91" s="2" customFormat="1" ht="78" customHeight="1">
      <c r="A91" s="40"/>
      <c r="B91" s="41"/>
      <c r="C91" s="202" t="s">
        <v>79</v>
      </c>
      <c r="D91" s="202" t="s">
        <v>116</v>
      </c>
      <c r="E91" s="203" t="s">
        <v>117</v>
      </c>
      <c r="F91" s="204" t="s">
        <v>118</v>
      </c>
      <c r="G91" s="205" t="s">
        <v>119</v>
      </c>
      <c r="H91" s="206">
        <v>2</v>
      </c>
      <c r="I91" s="207"/>
      <c r="J91" s="208">
        <f>ROUND(I91*H91,2)</f>
        <v>0</v>
      </c>
      <c r="K91" s="204" t="s">
        <v>120</v>
      </c>
      <c r="L91" s="46"/>
      <c r="M91" s="209" t="s">
        <v>19</v>
      </c>
      <c r="N91" s="210" t="s">
        <v>42</v>
      </c>
      <c r="O91" s="86"/>
      <c r="P91" s="211">
        <f>O91*H91</f>
        <v>0</v>
      </c>
      <c r="Q91" s="211">
        <v>0</v>
      </c>
      <c r="R91" s="211">
        <f>Q91*H91</f>
        <v>0</v>
      </c>
      <c r="S91" s="211">
        <v>0.255</v>
      </c>
      <c r="T91" s="212">
        <f>S91*H91</f>
        <v>0.51000000000000001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3" t="s">
        <v>121</v>
      </c>
      <c r="AT91" s="213" t="s">
        <v>116</v>
      </c>
      <c r="AU91" s="213" t="s">
        <v>81</v>
      </c>
      <c r="AY91" s="19" t="s">
        <v>114</v>
      </c>
      <c r="BE91" s="214">
        <f>IF(N91="základní",J91,0)</f>
        <v>0</v>
      </c>
      <c r="BF91" s="214">
        <f>IF(N91="snížená",J91,0)</f>
        <v>0</v>
      </c>
      <c r="BG91" s="214">
        <f>IF(N91="zákl. přenesená",J91,0)</f>
        <v>0</v>
      </c>
      <c r="BH91" s="214">
        <f>IF(N91="sníž. přenesená",J91,0)</f>
        <v>0</v>
      </c>
      <c r="BI91" s="214">
        <f>IF(N91="nulová",J91,0)</f>
        <v>0</v>
      </c>
      <c r="BJ91" s="19" t="s">
        <v>79</v>
      </c>
      <c r="BK91" s="214">
        <f>ROUND(I91*H91,2)</f>
        <v>0</v>
      </c>
      <c r="BL91" s="19" t="s">
        <v>121</v>
      </c>
      <c r="BM91" s="213" t="s">
        <v>122</v>
      </c>
    </row>
    <row r="92" s="2" customFormat="1">
      <c r="A92" s="40"/>
      <c r="B92" s="41"/>
      <c r="C92" s="42"/>
      <c r="D92" s="215" t="s">
        <v>123</v>
      </c>
      <c r="E92" s="42"/>
      <c r="F92" s="216" t="s">
        <v>124</v>
      </c>
      <c r="G92" s="42"/>
      <c r="H92" s="42"/>
      <c r="I92" s="217"/>
      <c r="J92" s="42"/>
      <c r="K92" s="42"/>
      <c r="L92" s="46"/>
      <c r="M92" s="218"/>
      <c r="N92" s="219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123</v>
      </c>
      <c r="AU92" s="19" t="s">
        <v>81</v>
      </c>
    </row>
    <row r="93" s="2" customFormat="1" ht="44.25" customHeight="1">
      <c r="A93" s="40"/>
      <c r="B93" s="41"/>
      <c r="C93" s="202" t="s">
        <v>81</v>
      </c>
      <c r="D93" s="202" t="s">
        <v>116</v>
      </c>
      <c r="E93" s="203" t="s">
        <v>125</v>
      </c>
      <c r="F93" s="204" t="s">
        <v>126</v>
      </c>
      <c r="G93" s="205" t="s">
        <v>127</v>
      </c>
      <c r="H93" s="206">
        <v>7</v>
      </c>
      <c r="I93" s="207"/>
      <c r="J93" s="208">
        <f>ROUND(I93*H93,2)</f>
        <v>0</v>
      </c>
      <c r="K93" s="204" t="s">
        <v>120</v>
      </c>
      <c r="L93" s="46"/>
      <c r="M93" s="209" t="s">
        <v>19</v>
      </c>
      <c r="N93" s="210" t="s">
        <v>42</v>
      </c>
      <c r="O93" s="86"/>
      <c r="P93" s="211">
        <f>O93*H93</f>
        <v>0</v>
      </c>
      <c r="Q93" s="211">
        <v>0</v>
      </c>
      <c r="R93" s="211">
        <f>Q93*H93</f>
        <v>0</v>
      </c>
      <c r="S93" s="211">
        <v>0.23000000000000001</v>
      </c>
      <c r="T93" s="212">
        <f>S93*H93</f>
        <v>1.6100000000000001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3" t="s">
        <v>121</v>
      </c>
      <c r="AT93" s="213" t="s">
        <v>116</v>
      </c>
      <c r="AU93" s="213" t="s">
        <v>81</v>
      </c>
      <c r="AY93" s="19" t="s">
        <v>114</v>
      </c>
      <c r="BE93" s="214">
        <f>IF(N93="základní",J93,0)</f>
        <v>0</v>
      </c>
      <c r="BF93" s="214">
        <f>IF(N93="snížená",J93,0)</f>
        <v>0</v>
      </c>
      <c r="BG93" s="214">
        <f>IF(N93="zákl. přenesená",J93,0)</f>
        <v>0</v>
      </c>
      <c r="BH93" s="214">
        <f>IF(N93="sníž. přenesená",J93,0)</f>
        <v>0</v>
      </c>
      <c r="BI93" s="214">
        <f>IF(N93="nulová",J93,0)</f>
        <v>0</v>
      </c>
      <c r="BJ93" s="19" t="s">
        <v>79</v>
      </c>
      <c r="BK93" s="214">
        <f>ROUND(I93*H93,2)</f>
        <v>0</v>
      </c>
      <c r="BL93" s="19" t="s">
        <v>121</v>
      </c>
      <c r="BM93" s="213" t="s">
        <v>128</v>
      </c>
    </row>
    <row r="94" s="2" customFormat="1">
      <c r="A94" s="40"/>
      <c r="B94" s="41"/>
      <c r="C94" s="42"/>
      <c r="D94" s="215" t="s">
        <v>123</v>
      </c>
      <c r="E94" s="42"/>
      <c r="F94" s="216" t="s">
        <v>129</v>
      </c>
      <c r="G94" s="42"/>
      <c r="H94" s="42"/>
      <c r="I94" s="217"/>
      <c r="J94" s="42"/>
      <c r="K94" s="42"/>
      <c r="L94" s="46"/>
      <c r="M94" s="218"/>
      <c r="N94" s="219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123</v>
      </c>
      <c r="AU94" s="19" t="s">
        <v>81</v>
      </c>
    </row>
    <row r="95" s="13" customFormat="1">
      <c r="A95" s="13"/>
      <c r="B95" s="220"/>
      <c r="C95" s="221"/>
      <c r="D95" s="222" t="s">
        <v>130</v>
      </c>
      <c r="E95" s="223" t="s">
        <v>19</v>
      </c>
      <c r="F95" s="224" t="s">
        <v>131</v>
      </c>
      <c r="G95" s="221"/>
      <c r="H95" s="225">
        <v>7</v>
      </c>
      <c r="I95" s="226"/>
      <c r="J95" s="221"/>
      <c r="K95" s="221"/>
      <c r="L95" s="227"/>
      <c r="M95" s="228"/>
      <c r="N95" s="229"/>
      <c r="O95" s="229"/>
      <c r="P95" s="229"/>
      <c r="Q95" s="229"/>
      <c r="R95" s="229"/>
      <c r="S95" s="229"/>
      <c r="T95" s="230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1" t="s">
        <v>130</v>
      </c>
      <c r="AU95" s="231" t="s">
        <v>81</v>
      </c>
      <c r="AV95" s="13" t="s">
        <v>81</v>
      </c>
      <c r="AW95" s="13" t="s">
        <v>33</v>
      </c>
      <c r="AX95" s="13" t="s">
        <v>79</v>
      </c>
      <c r="AY95" s="231" t="s">
        <v>114</v>
      </c>
    </row>
    <row r="96" s="2" customFormat="1" ht="24.15" customHeight="1">
      <c r="A96" s="40"/>
      <c r="B96" s="41"/>
      <c r="C96" s="202" t="s">
        <v>132</v>
      </c>
      <c r="D96" s="202" t="s">
        <v>116</v>
      </c>
      <c r="E96" s="203" t="s">
        <v>133</v>
      </c>
      <c r="F96" s="204" t="s">
        <v>134</v>
      </c>
      <c r="G96" s="205" t="s">
        <v>135</v>
      </c>
      <c r="H96" s="206">
        <v>5</v>
      </c>
      <c r="I96" s="207"/>
      <c r="J96" s="208">
        <f>ROUND(I96*H96,2)</f>
        <v>0</v>
      </c>
      <c r="K96" s="204" t="s">
        <v>120</v>
      </c>
      <c r="L96" s="46"/>
      <c r="M96" s="209" t="s">
        <v>19</v>
      </c>
      <c r="N96" s="210" t="s">
        <v>42</v>
      </c>
      <c r="O96" s="86"/>
      <c r="P96" s="211">
        <f>O96*H96</f>
        <v>0</v>
      </c>
      <c r="Q96" s="211">
        <v>3.0000000000000001E-05</v>
      </c>
      <c r="R96" s="211">
        <f>Q96*H96</f>
        <v>0.00015000000000000001</v>
      </c>
      <c r="S96" s="211">
        <v>0</v>
      </c>
      <c r="T96" s="212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3" t="s">
        <v>121</v>
      </c>
      <c r="AT96" s="213" t="s">
        <v>116</v>
      </c>
      <c r="AU96" s="213" t="s">
        <v>81</v>
      </c>
      <c r="AY96" s="19" t="s">
        <v>114</v>
      </c>
      <c r="BE96" s="214">
        <f>IF(N96="základní",J96,0)</f>
        <v>0</v>
      </c>
      <c r="BF96" s="214">
        <f>IF(N96="snížená",J96,0)</f>
        <v>0</v>
      </c>
      <c r="BG96" s="214">
        <f>IF(N96="zákl. přenesená",J96,0)</f>
        <v>0</v>
      </c>
      <c r="BH96" s="214">
        <f>IF(N96="sníž. přenesená",J96,0)</f>
        <v>0</v>
      </c>
      <c r="BI96" s="214">
        <f>IF(N96="nulová",J96,0)</f>
        <v>0</v>
      </c>
      <c r="BJ96" s="19" t="s">
        <v>79</v>
      </c>
      <c r="BK96" s="214">
        <f>ROUND(I96*H96,2)</f>
        <v>0</v>
      </c>
      <c r="BL96" s="19" t="s">
        <v>121</v>
      </c>
      <c r="BM96" s="213" t="s">
        <v>136</v>
      </c>
    </row>
    <row r="97" s="2" customFormat="1">
      <c r="A97" s="40"/>
      <c r="B97" s="41"/>
      <c r="C97" s="42"/>
      <c r="D97" s="215" t="s">
        <v>123</v>
      </c>
      <c r="E97" s="42"/>
      <c r="F97" s="216" t="s">
        <v>137</v>
      </c>
      <c r="G97" s="42"/>
      <c r="H97" s="42"/>
      <c r="I97" s="217"/>
      <c r="J97" s="42"/>
      <c r="K97" s="42"/>
      <c r="L97" s="46"/>
      <c r="M97" s="218"/>
      <c r="N97" s="219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123</v>
      </c>
      <c r="AU97" s="19" t="s">
        <v>81</v>
      </c>
    </row>
    <row r="98" s="2" customFormat="1" ht="37.8" customHeight="1">
      <c r="A98" s="40"/>
      <c r="B98" s="41"/>
      <c r="C98" s="202" t="s">
        <v>121</v>
      </c>
      <c r="D98" s="202" t="s">
        <v>116</v>
      </c>
      <c r="E98" s="203" t="s">
        <v>138</v>
      </c>
      <c r="F98" s="204" t="s">
        <v>139</v>
      </c>
      <c r="G98" s="205" t="s">
        <v>140</v>
      </c>
      <c r="H98" s="206">
        <v>2</v>
      </c>
      <c r="I98" s="207"/>
      <c r="J98" s="208">
        <f>ROUND(I98*H98,2)</f>
        <v>0</v>
      </c>
      <c r="K98" s="204" t="s">
        <v>120</v>
      </c>
      <c r="L98" s="46"/>
      <c r="M98" s="209" t="s">
        <v>19</v>
      </c>
      <c r="N98" s="210" t="s">
        <v>42</v>
      </c>
      <c r="O98" s="86"/>
      <c r="P98" s="211">
        <f>O98*H98</f>
        <v>0</v>
      </c>
      <c r="Q98" s="211">
        <v>0</v>
      </c>
      <c r="R98" s="211">
        <f>Q98*H98</f>
        <v>0</v>
      </c>
      <c r="S98" s="211">
        <v>0</v>
      </c>
      <c r="T98" s="212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3" t="s">
        <v>121</v>
      </c>
      <c r="AT98" s="213" t="s">
        <v>116</v>
      </c>
      <c r="AU98" s="213" t="s">
        <v>81</v>
      </c>
      <c r="AY98" s="19" t="s">
        <v>114</v>
      </c>
      <c r="BE98" s="214">
        <f>IF(N98="základní",J98,0)</f>
        <v>0</v>
      </c>
      <c r="BF98" s="214">
        <f>IF(N98="snížená",J98,0)</f>
        <v>0</v>
      </c>
      <c r="BG98" s="214">
        <f>IF(N98="zákl. přenesená",J98,0)</f>
        <v>0</v>
      </c>
      <c r="BH98" s="214">
        <f>IF(N98="sníž. přenesená",J98,0)</f>
        <v>0</v>
      </c>
      <c r="BI98" s="214">
        <f>IF(N98="nulová",J98,0)</f>
        <v>0</v>
      </c>
      <c r="BJ98" s="19" t="s">
        <v>79</v>
      </c>
      <c r="BK98" s="214">
        <f>ROUND(I98*H98,2)</f>
        <v>0</v>
      </c>
      <c r="BL98" s="19" t="s">
        <v>121</v>
      </c>
      <c r="BM98" s="213" t="s">
        <v>141</v>
      </c>
    </row>
    <row r="99" s="2" customFormat="1">
      <c r="A99" s="40"/>
      <c r="B99" s="41"/>
      <c r="C99" s="42"/>
      <c r="D99" s="215" t="s">
        <v>123</v>
      </c>
      <c r="E99" s="42"/>
      <c r="F99" s="216" t="s">
        <v>142</v>
      </c>
      <c r="G99" s="42"/>
      <c r="H99" s="42"/>
      <c r="I99" s="217"/>
      <c r="J99" s="42"/>
      <c r="K99" s="42"/>
      <c r="L99" s="46"/>
      <c r="M99" s="218"/>
      <c r="N99" s="219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123</v>
      </c>
      <c r="AU99" s="19" t="s">
        <v>81</v>
      </c>
    </row>
    <row r="100" s="2" customFormat="1" ht="44.25" customHeight="1">
      <c r="A100" s="40"/>
      <c r="B100" s="41"/>
      <c r="C100" s="202" t="s">
        <v>143</v>
      </c>
      <c r="D100" s="202" t="s">
        <v>116</v>
      </c>
      <c r="E100" s="203" t="s">
        <v>144</v>
      </c>
      <c r="F100" s="204" t="s">
        <v>145</v>
      </c>
      <c r="G100" s="205" t="s">
        <v>146</v>
      </c>
      <c r="H100" s="206">
        <v>17.701000000000001</v>
      </c>
      <c r="I100" s="207"/>
      <c r="J100" s="208">
        <f>ROUND(I100*H100,2)</f>
        <v>0</v>
      </c>
      <c r="K100" s="204" t="s">
        <v>120</v>
      </c>
      <c r="L100" s="46"/>
      <c r="M100" s="209" t="s">
        <v>19</v>
      </c>
      <c r="N100" s="210" t="s">
        <v>42</v>
      </c>
      <c r="O100" s="86"/>
      <c r="P100" s="211">
        <f>O100*H100</f>
        <v>0</v>
      </c>
      <c r="Q100" s="211">
        <v>0</v>
      </c>
      <c r="R100" s="211">
        <f>Q100*H100</f>
        <v>0</v>
      </c>
      <c r="S100" s="211">
        <v>0</v>
      </c>
      <c r="T100" s="212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3" t="s">
        <v>121</v>
      </c>
      <c r="AT100" s="213" t="s">
        <v>116</v>
      </c>
      <c r="AU100" s="213" t="s">
        <v>81</v>
      </c>
      <c r="AY100" s="19" t="s">
        <v>114</v>
      </c>
      <c r="BE100" s="214">
        <f>IF(N100="základní",J100,0)</f>
        <v>0</v>
      </c>
      <c r="BF100" s="214">
        <f>IF(N100="snížená",J100,0)</f>
        <v>0</v>
      </c>
      <c r="BG100" s="214">
        <f>IF(N100="zákl. přenesená",J100,0)</f>
        <v>0</v>
      </c>
      <c r="BH100" s="214">
        <f>IF(N100="sníž. přenesená",J100,0)</f>
        <v>0</v>
      </c>
      <c r="BI100" s="214">
        <f>IF(N100="nulová",J100,0)</f>
        <v>0</v>
      </c>
      <c r="BJ100" s="19" t="s">
        <v>79</v>
      </c>
      <c r="BK100" s="214">
        <f>ROUND(I100*H100,2)</f>
        <v>0</v>
      </c>
      <c r="BL100" s="19" t="s">
        <v>121</v>
      </c>
      <c r="BM100" s="213" t="s">
        <v>147</v>
      </c>
    </row>
    <row r="101" s="2" customFormat="1">
      <c r="A101" s="40"/>
      <c r="B101" s="41"/>
      <c r="C101" s="42"/>
      <c r="D101" s="215" t="s">
        <v>123</v>
      </c>
      <c r="E101" s="42"/>
      <c r="F101" s="216" t="s">
        <v>148</v>
      </c>
      <c r="G101" s="42"/>
      <c r="H101" s="42"/>
      <c r="I101" s="217"/>
      <c r="J101" s="42"/>
      <c r="K101" s="42"/>
      <c r="L101" s="46"/>
      <c r="M101" s="218"/>
      <c r="N101" s="219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123</v>
      </c>
      <c r="AU101" s="19" t="s">
        <v>81</v>
      </c>
    </row>
    <row r="102" s="13" customFormat="1">
      <c r="A102" s="13"/>
      <c r="B102" s="220"/>
      <c r="C102" s="221"/>
      <c r="D102" s="222" t="s">
        <v>130</v>
      </c>
      <c r="E102" s="223" t="s">
        <v>19</v>
      </c>
      <c r="F102" s="224" t="s">
        <v>149</v>
      </c>
      <c r="G102" s="221"/>
      <c r="H102" s="225">
        <v>17.701000000000001</v>
      </c>
      <c r="I102" s="226"/>
      <c r="J102" s="221"/>
      <c r="K102" s="221"/>
      <c r="L102" s="227"/>
      <c r="M102" s="228"/>
      <c r="N102" s="229"/>
      <c r="O102" s="229"/>
      <c r="P102" s="229"/>
      <c r="Q102" s="229"/>
      <c r="R102" s="229"/>
      <c r="S102" s="229"/>
      <c r="T102" s="230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1" t="s">
        <v>130</v>
      </c>
      <c r="AU102" s="231" t="s">
        <v>81</v>
      </c>
      <c r="AV102" s="13" t="s">
        <v>81</v>
      </c>
      <c r="AW102" s="13" t="s">
        <v>33</v>
      </c>
      <c r="AX102" s="13" t="s">
        <v>71</v>
      </c>
      <c r="AY102" s="231" t="s">
        <v>114</v>
      </c>
    </row>
    <row r="103" s="14" customFormat="1">
      <c r="A103" s="14"/>
      <c r="B103" s="232"/>
      <c r="C103" s="233"/>
      <c r="D103" s="222" t="s">
        <v>130</v>
      </c>
      <c r="E103" s="234" t="s">
        <v>19</v>
      </c>
      <c r="F103" s="235" t="s">
        <v>150</v>
      </c>
      <c r="G103" s="233"/>
      <c r="H103" s="236">
        <v>17.701000000000001</v>
      </c>
      <c r="I103" s="237"/>
      <c r="J103" s="233"/>
      <c r="K103" s="233"/>
      <c r="L103" s="238"/>
      <c r="M103" s="239"/>
      <c r="N103" s="240"/>
      <c r="O103" s="240"/>
      <c r="P103" s="240"/>
      <c r="Q103" s="240"/>
      <c r="R103" s="240"/>
      <c r="S103" s="240"/>
      <c r="T103" s="241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2" t="s">
        <v>130</v>
      </c>
      <c r="AU103" s="242" t="s">
        <v>81</v>
      </c>
      <c r="AV103" s="14" t="s">
        <v>121</v>
      </c>
      <c r="AW103" s="14" t="s">
        <v>33</v>
      </c>
      <c r="AX103" s="14" t="s">
        <v>79</v>
      </c>
      <c r="AY103" s="242" t="s">
        <v>114</v>
      </c>
    </row>
    <row r="104" s="2" customFormat="1" ht="44.25" customHeight="1">
      <c r="A104" s="40"/>
      <c r="B104" s="41"/>
      <c r="C104" s="202" t="s">
        <v>151</v>
      </c>
      <c r="D104" s="202" t="s">
        <v>116</v>
      </c>
      <c r="E104" s="203" t="s">
        <v>152</v>
      </c>
      <c r="F104" s="204" t="s">
        <v>153</v>
      </c>
      <c r="G104" s="205" t="s">
        <v>146</v>
      </c>
      <c r="H104" s="206">
        <v>4.0300000000000002</v>
      </c>
      <c r="I104" s="207"/>
      <c r="J104" s="208">
        <f>ROUND(I104*H104,2)</f>
        <v>0</v>
      </c>
      <c r="K104" s="204" t="s">
        <v>120</v>
      </c>
      <c r="L104" s="46"/>
      <c r="M104" s="209" t="s">
        <v>19</v>
      </c>
      <c r="N104" s="210" t="s">
        <v>42</v>
      </c>
      <c r="O104" s="86"/>
      <c r="P104" s="211">
        <f>O104*H104</f>
        <v>0</v>
      </c>
      <c r="Q104" s="211">
        <v>0</v>
      </c>
      <c r="R104" s="211">
        <f>Q104*H104</f>
        <v>0</v>
      </c>
      <c r="S104" s="211">
        <v>0</v>
      </c>
      <c r="T104" s="212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3" t="s">
        <v>121</v>
      </c>
      <c r="AT104" s="213" t="s">
        <v>116</v>
      </c>
      <c r="AU104" s="213" t="s">
        <v>81</v>
      </c>
      <c r="AY104" s="19" t="s">
        <v>114</v>
      </c>
      <c r="BE104" s="214">
        <f>IF(N104="základní",J104,0)</f>
        <v>0</v>
      </c>
      <c r="BF104" s="214">
        <f>IF(N104="snížená",J104,0)</f>
        <v>0</v>
      </c>
      <c r="BG104" s="214">
        <f>IF(N104="zákl. přenesená",J104,0)</f>
        <v>0</v>
      </c>
      <c r="BH104" s="214">
        <f>IF(N104="sníž. přenesená",J104,0)</f>
        <v>0</v>
      </c>
      <c r="BI104" s="214">
        <f>IF(N104="nulová",J104,0)</f>
        <v>0</v>
      </c>
      <c r="BJ104" s="19" t="s">
        <v>79</v>
      </c>
      <c r="BK104" s="214">
        <f>ROUND(I104*H104,2)</f>
        <v>0</v>
      </c>
      <c r="BL104" s="19" t="s">
        <v>121</v>
      </c>
      <c r="BM104" s="213" t="s">
        <v>154</v>
      </c>
    </row>
    <row r="105" s="2" customFormat="1">
      <c r="A105" s="40"/>
      <c r="B105" s="41"/>
      <c r="C105" s="42"/>
      <c r="D105" s="215" t="s">
        <v>123</v>
      </c>
      <c r="E105" s="42"/>
      <c r="F105" s="216" t="s">
        <v>155</v>
      </c>
      <c r="G105" s="42"/>
      <c r="H105" s="42"/>
      <c r="I105" s="217"/>
      <c r="J105" s="42"/>
      <c r="K105" s="42"/>
      <c r="L105" s="46"/>
      <c r="M105" s="218"/>
      <c r="N105" s="219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123</v>
      </c>
      <c r="AU105" s="19" t="s">
        <v>81</v>
      </c>
    </row>
    <row r="106" s="13" customFormat="1">
      <c r="A106" s="13"/>
      <c r="B106" s="220"/>
      <c r="C106" s="221"/>
      <c r="D106" s="222" t="s">
        <v>130</v>
      </c>
      <c r="E106" s="223" t="s">
        <v>19</v>
      </c>
      <c r="F106" s="224" t="s">
        <v>156</v>
      </c>
      <c r="G106" s="221"/>
      <c r="H106" s="225">
        <v>4.0300000000000002</v>
      </c>
      <c r="I106" s="226"/>
      <c r="J106" s="221"/>
      <c r="K106" s="221"/>
      <c r="L106" s="227"/>
      <c r="M106" s="228"/>
      <c r="N106" s="229"/>
      <c r="O106" s="229"/>
      <c r="P106" s="229"/>
      <c r="Q106" s="229"/>
      <c r="R106" s="229"/>
      <c r="S106" s="229"/>
      <c r="T106" s="230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1" t="s">
        <v>130</v>
      </c>
      <c r="AU106" s="231" t="s">
        <v>81</v>
      </c>
      <c r="AV106" s="13" t="s">
        <v>81</v>
      </c>
      <c r="AW106" s="13" t="s">
        <v>33</v>
      </c>
      <c r="AX106" s="13" t="s">
        <v>71</v>
      </c>
      <c r="AY106" s="231" t="s">
        <v>114</v>
      </c>
    </row>
    <row r="107" s="14" customFormat="1">
      <c r="A107" s="14"/>
      <c r="B107" s="232"/>
      <c r="C107" s="233"/>
      <c r="D107" s="222" t="s">
        <v>130</v>
      </c>
      <c r="E107" s="234" t="s">
        <v>19</v>
      </c>
      <c r="F107" s="235" t="s">
        <v>150</v>
      </c>
      <c r="G107" s="233"/>
      <c r="H107" s="236">
        <v>4.0300000000000002</v>
      </c>
      <c r="I107" s="237"/>
      <c r="J107" s="233"/>
      <c r="K107" s="233"/>
      <c r="L107" s="238"/>
      <c r="M107" s="239"/>
      <c r="N107" s="240"/>
      <c r="O107" s="240"/>
      <c r="P107" s="240"/>
      <c r="Q107" s="240"/>
      <c r="R107" s="240"/>
      <c r="S107" s="240"/>
      <c r="T107" s="241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2" t="s">
        <v>130</v>
      </c>
      <c r="AU107" s="242" t="s">
        <v>81</v>
      </c>
      <c r="AV107" s="14" t="s">
        <v>121</v>
      </c>
      <c r="AW107" s="14" t="s">
        <v>33</v>
      </c>
      <c r="AX107" s="14" t="s">
        <v>79</v>
      </c>
      <c r="AY107" s="242" t="s">
        <v>114</v>
      </c>
    </row>
    <row r="108" s="2" customFormat="1" ht="44.25" customHeight="1">
      <c r="A108" s="40"/>
      <c r="B108" s="41"/>
      <c r="C108" s="202" t="s">
        <v>157</v>
      </c>
      <c r="D108" s="202" t="s">
        <v>116</v>
      </c>
      <c r="E108" s="203" t="s">
        <v>158</v>
      </c>
      <c r="F108" s="204" t="s">
        <v>159</v>
      </c>
      <c r="G108" s="205" t="s">
        <v>146</v>
      </c>
      <c r="H108" s="206">
        <v>3.3599999999999999</v>
      </c>
      <c r="I108" s="207"/>
      <c r="J108" s="208">
        <f>ROUND(I108*H108,2)</f>
        <v>0</v>
      </c>
      <c r="K108" s="204" t="s">
        <v>120</v>
      </c>
      <c r="L108" s="46"/>
      <c r="M108" s="209" t="s">
        <v>19</v>
      </c>
      <c r="N108" s="210" t="s">
        <v>42</v>
      </c>
      <c r="O108" s="86"/>
      <c r="P108" s="211">
        <f>O108*H108</f>
        <v>0</v>
      </c>
      <c r="Q108" s="211">
        <v>0</v>
      </c>
      <c r="R108" s="211">
        <f>Q108*H108</f>
        <v>0</v>
      </c>
      <c r="S108" s="211">
        <v>0</v>
      </c>
      <c r="T108" s="212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3" t="s">
        <v>121</v>
      </c>
      <c r="AT108" s="213" t="s">
        <v>116</v>
      </c>
      <c r="AU108" s="213" t="s">
        <v>81</v>
      </c>
      <c r="AY108" s="19" t="s">
        <v>114</v>
      </c>
      <c r="BE108" s="214">
        <f>IF(N108="základní",J108,0)</f>
        <v>0</v>
      </c>
      <c r="BF108" s="214">
        <f>IF(N108="snížená",J108,0)</f>
        <v>0</v>
      </c>
      <c r="BG108" s="214">
        <f>IF(N108="zákl. přenesená",J108,0)</f>
        <v>0</v>
      </c>
      <c r="BH108" s="214">
        <f>IF(N108="sníž. přenesená",J108,0)</f>
        <v>0</v>
      </c>
      <c r="BI108" s="214">
        <f>IF(N108="nulová",J108,0)</f>
        <v>0</v>
      </c>
      <c r="BJ108" s="19" t="s">
        <v>79</v>
      </c>
      <c r="BK108" s="214">
        <f>ROUND(I108*H108,2)</f>
        <v>0</v>
      </c>
      <c r="BL108" s="19" t="s">
        <v>121</v>
      </c>
      <c r="BM108" s="213" t="s">
        <v>160</v>
      </c>
    </row>
    <row r="109" s="2" customFormat="1">
      <c r="A109" s="40"/>
      <c r="B109" s="41"/>
      <c r="C109" s="42"/>
      <c r="D109" s="215" t="s">
        <v>123</v>
      </c>
      <c r="E109" s="42"/>
      <c r="F109" s="216" t="s">
        <v>161</v>
      </c>
      <c r="G109" s="42"/>
      <c r="H109" s="42"/>
      <c r="I109" s="217"/>
      <c r="J109" s="42"/>
      <c r="K109" s="42"/>
      <c r="L109" s="46"/>
      <c r="M109" s="218"/>
      <c r="N109" s="219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123</v>
      </c>
      <c r="AU109" s="19" t="s">
        <v>81</v>
      </c>
    </row>
    <row r="110" s="13" customFormat="1">
      <c r="A110" s="13"/>
      <c r="B110" s="220"/>
      <c r="C110" s="221"/>
      <c r="D110" s="222" t="s">
        <v>130</v>
      </c>
      <c r="E110" s="223" t="s">
        <v>19</v>
      </c>
      <c r="F110" s="224" t="s">
        <v>162</v>
      </c>
      <c r="G110" s="221"/>
      <c r="H110" s="225">
        <v>3.3599999999999999</v>
      </c>
      <c r="I110" s="226"/>
      <c r="J110" s="221"/>
      <c r="K110" s="221"/>
      <c r="L110" s="227"/>
      <c r="M110" s="228"/>
      <c r="N110" s="229"/>
      <c r="O110" s="229"/>
      <c r="P110" s="229"/>
      <c r="Q110" s="229"/>
      <c r="R110" s="229"/>
      <c r="S110" s="229"/>
      <c r="T110" s="230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1" t="s">
        <v>130</v>
      </c>
      <c r="AU110" s="231" t="s">
        <v>81</v>
      </c>
      <c r="AV110" s="13" t="s">
        <v>81</v>
      </c>
      <c r="AW110" s="13" t="s">
        <v>33</v>
      </c>
      <c r="AX110" s="13" t="s">
        <v>71</v>
      </c>
      <c r="AY110" s="231" t="s">
        <v>114</v>
      </c>
    </row>
    <row r="111" s="14" customFormat="1">
      <c r="A111" s="14"/>
      <c r="B111" s="232"/>
      <c r="C111" s="233"/>
      <c r="D111" s="222" t="s">
        <v>130</v>
      </c>
      <c r="E111" s="234" t="s">
        <v>19</v>
      </c>
      <c r="F111" s="235" t="s">
        <v>150</v>
      </c>
      <c r="G111" s="233"/>
      <c r="H111" s="236">
        <v>3.3599999999999999</v>
      </c>
      <c r="I111" s="237"/>
      <c r="J111" s="233"/>
      <c r="K111" s="233"/>
      <c r="L111" s="238"/>
      <c r="M111" s="239"/>
      <c r="N111" s="240"/>
      <c r="O111" s="240"/>
      <c r="P111" s="240"/>
      <c r="Q111" s="240"/>
      <c r="R111" s="240"/>
      <c r="S111" s="240"/>
      <c r="T111" s="241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2" t="s">
        <v>130</v>
      </c>
      <c r="AU111" s="242" t="s">
        <v>81</v>
      </c>
      <c r="AV111" s="14" t="s">
        <v>121</v>
      </c>
      <c r="AW111" s="14" t="s">
        <v>33</v>
      </c>
      <c r="AX111" s="14" t="s">
        <v>79</v>
      </c>
      <c r="AY111" s="242" t="s">
        <v>114</v>
      </c>
    </row>
    <row r="112" s="2" customFormat="1" ht="33" customHeight="1">
      <c r="A112" s="40"/>
      <c r="B112" s="41"/>
      <c r="C112" s="202" t="s">
        <v>163</v>
      </c>
      <c r="D112" s="202" t="s">
        <v>116</v>
      </c>
      <c r="E112" s="203" t="s">
        <v>164</v>
      </c>
      <c r="F112" s="204" t="s">
        <v>165</v>
      </c>
      <c r="G112" s="205" t="s">
        <v>119</v>
      </c>
      <c r="H112" s="206">
        <v>27.640000000000001</v>
      </c>
      <c r="I112" s="207"/>
      <c r="J112" s="208">
        <f>ROUND(I112*H112,2)</f>
        <v>0</v>
      </c>
      <c r="K112" s="204" t="s">
        <v>120</v>
      </c>
      <c r="L112" s="46"/>
      <c r="M112" s="209" t="s">
        <v>19</v>
      </c>
      <c r="N112" s="210" t="s">
        <v>42</v>
      </c>
      <c r="O112" s="86"/>
      <c r="P112" s="211">
        <f>O112*H112</f>
        <v>0</v>
      </c>
      <c r="Q112" s="211">
        <v>0.0020100000000000001</v>
      </c>
      <c r="R112" s="211">
        <f>Q112*H112</f>
        <v>0.055556400000000006</v>
      </c>
      <c r="S112" s="211">
        <v>0</v>
      </c>
      <c r="T112" s="212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3" t="s">
        <v>121</v>
      </c>
      <c r="AT112" s="213" t="s">
        <v>116</v>
      </c>
      <c r="AU112" s="213" t="s">
        <v>81</v>
      </c>
      <c r="AY112" s="19" t="s">
        <v>114</v>
      </c>
      <c r="BE112" s="214">
        <f>IF(N112="základní",J112,0)</f>
        <v>0</v>
      </c>
      <c r="BF112" s="214">
        <f>IF(N112="snížená",J112,0)</f>
        <v>0</v>
      </c>
      <c r="BG112" s="214">
        <f>IF(N112="zákl. přenesená",J112,0)</f>
        <v>0</v>
      </c>
      <c r="BH112" s="214">
        <f>IF(N112="sníž. přenesená",J112,0)</f>
        <v>0</v>
      </c>
      <c r="BI112" s="214">
        <f>IF(N112="nulová",J112,0)</f>
        <v>0</v>
      </c>
      <c r="BJ112" s="19" t="s">
        <v>79</v>
      </c>
      <c r="BK112" s="214">
        <f>ROUND(I112*H112,2)</f>
        <v>0</v>
      </c>
      <c r="BL112" s="19" t="s">
        <v>121</v>
      </c>
      <c r="BM112" s="213" t="s">
        <v>166</v>
      </c>
    </row>
    <row r="113" s="2" customFormat="1">
      <c r="A113" s="40"/>
      <c r="B113" s="41"/>
      <c r="C113" s="42"/>
      <c r="D113" s="215" t="s">
        <v>123</v>
      </c>
      <c r="E113" s="42"/>
      <c r="F113" s="216" t="s">
        <v>167</v>
      </c>
      <c r="G113" s="42"/>
      <c r="H113" s="42"/>
      <c r="I113" s="217"/>
      <c r="J113" s="42"/>
      <c r="K113" s="42"/>
      <c r="L113" s="46"/>
      <c r="M113" s="218"/>
      <c r="N113" s="219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123</v>
      </c>
      <c r="AU113" s="19" t="s">
        <v>81</v>
      </c>
    </row>
    <row r="114" s="13" customFormat="1">
      <c r="A114" s="13"/>
      <c r="B114" s="220"/>
      <c r="C114" s="221"/>
      <c r="D114" s="222" t="s">
        <v>130</v>
      </c>
      <c r="E114" s="223" t="s">
        <v>19</v>
      </c>
      <c r="F114" s="224" t="s">
        <v>168</v>
      </c>
      <c r="G114" s="221"/>
      <c r="H114" s="225">
        <v>19.239999999999998</v>
      </c>
      <c r="I114" s="226"/>
      <c r="J114" s="221"/>
      <c r="K114" s="221"/>
      <c r="L114" s="227"/>
      <c r="M114" s="228"/>
      <c r="N114" s="229"/>
      <c r="O114" s="229"/>
      <c r="P114" s="229"/>
      <c r="Q114" s="229"/>
      <c r="R114" s="229"/>
      <c r="S114" s="229"/>
      <c r="T114" s="230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1" t="s">
        <v>130</v>
      </c>
      <c r="AU114" s="231" t="s">
        <v>81</v>
      </c>
      <c r="AV114" s="13" t="s">
        <v>81</v>
      </c>
      <c r="AW114" s="13" t="s">
        <v>33</v>
      </c>
      <c r="AX114" s="13" t="s">
        <v>71</v>
      </c>
      <c r="AY114" s="231" t="s">
        <v>114</v>
      </c>
    </row>
    <row r="115" s="13" customFormat="1">
      <c r="A115" s="13"/>
      <c r="B115" s="220"/>
      <c r="C115" s="221"/>
      <c r="D115" s="222" t="s">
        <v>130</v>
      </c>
      <c r="E115" s="223" t="s">
        <v>19</v>
      </c>
      <c r="F115" s="224" t="s">
        <v>169</v>
      </c>
      <c r="G115" s="221"/>
      <c r="H115" s="225">
        <v>8.4000000000000004</v>
      </c>
      <c r="I115" s="226"/>
      <c r="J115" s="221"/>
      <c r="K115" s="221"/>
      <c r="L115" s="227"/>
      <c r="M115" s="228"/>
      <c r="N115" s="229"/>
      <c r="O115" s="229"/>
      <c r="P115" s="229"/>
      <c r="Q115" s="229"/>
      <c r="R115" s="229"/>
      <c r="S115" s="229"/>
      <c r="T115" s="230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1" t="s">
        <v>130</v>
      </c>
      <c r="AU115" s="231" t="s">
        <v>81</v>
      </c>
      <c r="AV115" s="13" t="s">
        <v>81</v>
      </c>
      <c r="AW115" s="13" t="s">
        <v>33</v>
      </c>
      <c r="AX115" s="13" t="s">
        <v>71</v>
      </c>
      <c r="AY115" s="231" t="s">
        <v>114</v>
      </c>
    </row>
    <row r="116" s="14" customFormat="1">
      <c r="A116" s="14"/>
      <c r="B116" s="232"/>
      <c r="C116" s="233"/>
      <c r="D116" s="222" t="s">
        <v>130</v>
      </c>
      <c r="E116" s="234" t="s">
        <v>19</v>
      </c>
      <c r="F116" s="235" t="s">
        <v>150</v>
      </c>
      <c r="G116" s="233"/>
      <c r="H116" s="236">
        <v>27.640000000000001</v>
      </c>
      <c r="I116" s="237"/>
      <c r="J116" s="233"/>
      <c r="K116" s="233"/>
      <c r="L116" s="238"/>
      <c r="M116" s="239"/>
      <c r="N116" s="240"/>
      <c r="O116" s="240"/>
      <c r="P116" s="240"/>
      <c r="Q116" s="240"/>
      <c r="R116" s="240"/>
      <c r="S116" s="240"/>
      <c r="T116" s="241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2" t="s">
        <v>130</v>
      </c>
      <c r="AU116" s="242" t="s">
        <v>81</v>
      </c>
      <c r="AV116" s="14" t="s">
        <v>121</v>
      </c>
      <c r="AW116" s="14" t="s">
        <v>33</v>
      </c>
      <c r="AX116" s="14" t="s">
        <v>79</v>
      </c>
      <c r="AY116" s="242" t="s">
        <v>114</v>
      </c>
    </row>
    <row r="117" s="2" customFormat="1" ht="44.25" customHeight="1">
      <c r="A117" s="40"/>
      <c r="B117" s="41"/>
      <c r="C117" s="202" t="s">
        <v>170</v>
      </c>
      <c r="D117" s="202" t="s">
        <v>116</v>
      </c>
      <c r="E117" s="203" t="s">
        <v>171</v>
      </c>
      <c r="F117" s="204" t="s">
        <v>172</v>
      </c>
      <c r="G117" s="205" t="s">
        <v>119</v>
      </c>
      <c r="H117" s="206">
        <v>27.640000000000001</v>
      </c>
      <c r="I117" s="207"/>
      <c r="J117" s="208">
        <f>ROUND(I117*H117,2)</f>
        <v>0</v>
      </c>
      <c r="K117" s="204" t="s">
        <v>120</v>
      </c>
      <c r="L117" s="46"/>
      <c r="M117" s="209" t="s">
        <v>19</v>
      </c>
      <c r="N117" s="210" t="s">
        <v>42</v>
      </c>
      <c r="O117" s="86"/>
      <c r="P117" s="211">
        <f>O117*H117</f>
        <v>0</v>
      </c>
      <c r="Q117" s="211">
        <v>0</v>
      </c>
      <c r="R117" s="211">
        <f>Q117*H117</f>
        <v>0</v>
      </c>
      <c r="S117" s="211">
        <v>0</v>
      </c>
      <c r="T117" s="212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3" t="s">
        <v>121</v>
      </c>
      <c r="AT117" s="213" t="s">
        <v>116</v>
      </c>
      <c r="AU117" s="213" t="s">
        <v>81</v>
      </c>
      <c r="AY117" s="19" t="s">
        <v>114</v>
      </c>
      <c r="BE117" s="214">
        <f>IF(N117="základní",J117,0)</f>
        <v>0</v>
      </c>
      <c r="BF117" s="214">
        <f>IF(N117="snížená",J117,0)</f>
        <v>0</v>
      </c>
      <c r="BG117" s="214">
        <f>IF(N117="zákl. přenesená",J117,0)</f>
        <v>0</v>
      </c>
      <c r="BH117" s="214">
        <f>IF(N117="sníž. přenesená",J117,0)</f>
        <v>0</v>
      </c>
      <c r="BI117" s="214">
        <f>IF(N117="nulová",J117,0)</f>
        <v>0</v>
      </c>
      <c r="BJ117" s="19" t="s">
        <v>79</v>
      </c>
      <c r="BK117" s="214">
        <f>ROUND(I117*H117,2)</f>
        <v>0</v>
      </c>
      <c r="BL117" s="19" t="s">
        <v>121</v>
      </c>
      <c r="BM117" s="213" t="s">
        <v>173</v>
      </c>
    </row>
    <row r="118" s="2" customFormat="1">
      <c r="A118" s="40"/>
      <c r="B118" s="41"/>
      <c r="C118" s="42"/>
      <c r="D118" s="215" t="s">
        <v>123</v>
      </c>
      <c r="E118" s="42"/>
      <c r="F118" s="216" t="s">
        <v>174</v>
      </c>
      <c r="G118" s="42"/>
      <c r="H118" s="42"/>
      <c r="I118" s="217"/>
      <c r="J118" s="42"/>
      <c r="K118" s="42"/>
      <c r="L118" s="46"/>
      <c r="M118" s="218"/>
      <c r="N118" s="219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123</v>
      </c>
      <c r="AU118" s="19" t="s">
        <v>81</v>
      </c>
    </row>
    <row r="119" s="2" customFormat="1" ht="62.7" customHeight="1">
      <c r="A119" s="40"/>
      <c r="B119" s="41"/>
      <c r="C119" s="202" t="s">
        <v>175</v>
      </c>
      <c r="D119" s="202" t="s">
        <v>116</v>
      </c>
      <c r="E119" s="203" t="s">
        <v>176</v>
      </c>
      <c r="F119" s="204" t="s">
        <v>177</v>
      </c>
      <c r="G119" s="205" t="s">
        <v>146</v>
      </c>
      <c r="H119" s="206">
        <v>9.1259999999999994</v>
      </c>
      <c r="I119" s="207"/>
      <c r="J119" s="208">
        <f>ROUND(I119*H119,2)</f>
        <v>0</v>
      </c>
      <c r="K119" s="204" t="s">
        <v>120</v>
      </c>
      <c r="L119" s="46"/>
      <c r="M119" s="209" t="s">
        <v>19</v>
      </c>
      <c r="N119" s="210" t="s">
        <v>42</v>
      </c>
      <c r="O119" s="86"/>
      <c r="P119" s="211">
        <f>O119*H119</f>
        <v>0</v>
      </c>
      <c r="Q119" s="211">
        <v>0</v>
      </c>
      <c r="R119" s="211">
        <f>Q119*H119</f>
        <v>0</v>
      </c>
      <c r="S119" s="211">
        <v>0</v>
      </c>
      <c r="T119" s="212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3" t="s">
        <v>121</v>
      </c>
      <c r="AT119" s="213" t="s">
        <v>116</v>
      </c>
      <c r="AU119" s="213" t="s">
        <v>81</v>
      </c>
      <c r="AY119" s="19" t="s">
        <v>114</v>
      </c>
      <c r="BE119" s="214">
        <f>IF(N119="základní",J119,0)</f>
        <v>0</v>
      </c>
      <c r="BF119" s="214">
        <f>IF(N119="snížená",J119,0)</f>
        <v>0</v>
      </c>
      <c r="BG119" s="214">
        <f>IF(N119="zákl. přenesená",J119,0)</f>
        <v>0</v>
      </c>
      <c r="BH119" s="214">
        <f>IF(N119="sníž. přenesená",J119,0)</f>
        <v>0</v>
      </c>
      <c r="BI119" s="214">
        <f>IF(N119="nulová",J119,0)</f>
        <v>0</v>
      </c>
      <c r="BJ119" s="19" t="s">
        <v>79</v>
      </c>
      <c r="BK119" s="214">
        <f>ROUND(I119*H119,2)</f>
        <v>0</v>
      </c>
      <c r="BL119" s="19" t="s">
        <v>121</v>
      </c>
      <c r="BM119" s="213" t="s">
        <v>178</v>
      </c>
    </row>
    <row r="120" s="2" customFormat="1">
      <c r="A120" s="40"/>
      <c r="B120" s="41"/>
      <c r="C120" s="42"/>
      <c r="D120" s="215" t="s">
        <v>123</v>
      </c>
      <c r="E120" s="42"/>
      <c r="F120" s="216" t="s">
        <v>179</v>
      </c>
      <c r="G120" s="42"/>
      <c r="H120" s="42"/>
      <c r="I120" s="217"/>
      <c r="J120" s="42"/>
      <c r="K120" s="42"/>
      <c r="L120" s="46"/>
      <c r="M120" s="218"/>
      <c r="N120" s="219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123</v>
      </c>
      <c r="AU120" s="19" t="s">
        <v>81</v>
      </c>
    </row>
    <row r="121" s="13" customFormat="1">
      <c r="A121" s="13"/>
      <c r="B121" s="220"/>
      <c r="C121" s="221"/>
      <c r="D121" s="222" t="s">
        <v>130</v>
      </c>
      <c r="E121" s="223" t="s">
        <v>19</v>
      </c>
      <c r="F121" s="224" t="s">
        <v>180</v>
      </c>
      <c r="G121" s="221"/>
      <c r="H121" s="225">
        <v>7.016</v>
      </c>
      <c r="I121" s="226"/>
      <c r="J121" s="221"/>
      <c r="K121" s="221"/>
      <c r="L121" s="227"/>
      <c r="M121" s="228"/>
      <c r="N121" s="229"/>
      <c r="O121" s="229"/>
      <c r="P121" s="229"/>
      <c r="Q121" s="229"/>
      <c r="R121" s="229"/>
      <c r="S121" s="229"/>
      <c r="T121" s="230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1" t="s">
        <v>130</v>
      </c>
      <c r="AU121" s="231" t="s">
        <v>81</v>
      </c>
      <c r="AV121" s="13" t="s">
        <v>81</v>
      </c>
      <c r="AW121" s="13" t="s">
        <v>33</v>
      </c>
      <c r="AX121" s="13" t="s">
        <v>71</v>
      </c>
      <c r="AY121" s="231" t="s">
        <v>114</v>
      </c>
    </row>
    <row r="122" s="13" customFormat="1">
      <c r="A122" s="13"/>
      <c r="B122" s="220"/>
      <c r="C122" s="221"/>
      <c r="D122" s="222" t="s">
        <v>130</v>
      </c>
      <c r="E122" s="223" t="s">
        <v>19</v>
      </c>
      <c r="F122" s="224" t="s">
        <v>181</v>
      </c>
      <c r="G122" s="221"/>
      <c r="H122" s="225">
        <v>1.55</v>
      </c>
      <c r="I122" s="226"/>
      <c r="J122" s="221"/>
      <c r="K122" s="221"/>
      <c r="L122" s="227"/>
      <c r="M122" s="228"/>
      <c r="N122" s="229"/>
      <c r="O122" s="229"/>
      <c r="P122" s="229"/>
      <c r="Q122" s="229"/>
      <c r="R122" s="229"/>
      <c r="S122" s="229"/>
      <c r="T122" s="230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1" t="s">
        <v>130</v>
      </c>
      <c r="AU122" s="231" t="s">
        <v>81</v>
      </c>
      <c r="AV122" s="13" t="s">
        <v>81</v>
      </c>
      <c r="AW122" s="13" t="s">
        <v>33</v>
      </c>
      <c r="AX122" s="13" t="s">
        <v>71</v>
      </c>
      <c r="AY122" s="231" t="s">
        <v>114</v>
      </c>
    </row>
    <row r="123" s="13" customFormat="1">
      <c r="A123" s="13"/>
      <c r="B123" s="220"/>
      <c r="C123" s="221"/>
      <c r="D123" s="222" t="s">
        <v>130</v>
      </c>
      <c r="E123" s="223" t="s">
        <v>19</v>
      </c>
      <c r="F123" s="224" t="s">
        <v>182</v>
      </c>
      <c r="G123" s="221"/>
      <c r="H123" s="225">
        <v>0.56000000000000005</v>
      </c>
      <c r="I123" s="226"/>
      <c r="J123" s="221"/>
      <c r="K123" s="221"/>
      <c r="L123" s="227"/>
      <c r="M123" s="228"/>
      <c r="N123" s="229"/>
      <c r="O123" s="229"/>
      <c r="P123" s="229"/>
      <c r="Q123" s="229"/>
      <c r="R123" s="229"/>
      <c r="S123" s="229"/>
      <c r="T123" s="230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1" t="s">
        <v>130</v>
      </c>
      <c r="AU123" s="231" t="s">
        <v>81</v>
      </c>
      <c r="AV123" s="13" t="s">
        <v>81</v>
      </c>
      <c r="AW123" s="13" t="s">
        <v>33</v>
      </c>
      <c r="AX123" s="13" t="s">
        <v>71</v>
      </c>
      <c r="AY123" s="231" t="s">
        <v>114</v>
      </c>
    </row>
    <row r="124" s="14" customFormat="1">
      <c r="A124" s="14"/>
      <c r="B124" s="232"/>
      <c r="C124" s="233"/>
      <c r="D124" s="222" t="s">
        <v>130</v>
      </c>
      <c r="E124" s="234" t="s">
        <v>19</v>
      </c>
      <c r="F124" s="235" t="s">
        <v>150</v>
      </c>
      <c r="G124" s="233"/>
      <c r="H124" s="236">
        <v>9.1259999999999994</v>
      </c>
      <c r="I124" s="237"/>
      <c r="J124" s="233"/>
      <c r="K124" s="233"/>
      <c r="L124" s="238"/>
      <c r="M124" s="239"/>
      <c r="N124" s="240"/>
      <c r="O124" s="240"/>
      <c r="P124" s="240"/>
      <c r="Q124" s="240"/>
      <c r="R124" s="240"/>
      <c r="S124" s="240"/>
      <c r="T124" s="241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2" t="s">
        <v>130</v>
      </c>
      <c r="AU124" s="242" t="s">
        <v>81</v>
      </c>
      <c r="AV124" s="14" t="s">
        <v>121</v>
      </c>
      <c r="AW124" s="14" t="s">
        <v>33</v>
      </c>
      <c r="AX124" s="14" t="s">
        <v>79</v>
      </c>
      <c r="AY124" s="242" t="s">
        <v>114</v>
      </c>
    </row>
    <row r="125" s="2" customFormat="1" ht="66.75" customHeight="1">
      <c r="A125" s="40"/>
      <c r="B125" s="41"/>
      <c r="C125" s="202" t="s">
        <v>183</v>
      </c>
      <c r="D125" s="202" t="s">
        <v>116</v>
      </c>
      <c r="E125" s="203" t="s">
        <v>184</v>
      </c>
      <c r="F125" s="204" t="s">
        <v>185</v>
      </c>
      <c r="G125" s="205" t="s">
        <v>146</v>
      </c>
      <c r="H125" s="206">
        <v>9.1259999999999994</v>
      </c>
      <c r="I125" s="207"/>
      <c r="J125" s="208">
        <f>ROUND(I125*H125,2)</f>
        <v>0</v>
      </c>
      <c r="K125" s="204" t="s">
        <v>120</v>
      </c>
      <c r="L125" s="46"/>
      <c r="M125" s="209" t="s">
        <v>19</v>
      </c>
      <c r="N125" s="210" t="s">
        <v>42</v>
      </c>
      <c r="O125" s="86"/>
      <c r="P125" s="211">
        <f>O125*H125</f>
        <v>0</v>
      </c>
      <c r="Q125" s="211">
        <v>0</v>
      </c>
      <c r="R125" s="211">
        <f>Q125*H125</f>
        <v>0</v>
      </c>
      <c r="S125" s="211">
        <v>0</v>
      </c>
      <c r="T125" s="212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3" t="s">
        <v>121</v>
      </c>
      <c r="AT125" s="213" t="s">
        <v>116</v>
      </c>
      <c r="AU125" s="213" t="s">
        <v>81</v>
      </c>
      <c r="AY125" s="19" t="s">
        <v>114</v>
      </c>
      <c r="BE125" s="214">
        <f>IF(N125="základní",J125,0)</f>
        <v>0</v>
      </c>
      <c r="BF125" s="214">
        <f>IF(N125="snížená",J125,0)</f>
        <v>0</v>
      </c>
      <c r="BG125" s="214">
        <f>IF(N125="zákl. přenesená",J125,0)</f>
        <v>0</v>
      </c>
      <c r="BH125" s="214">
        <f>IF(N125="sníž. přenesená",J125,0)</f>
        <v>0</v>
      </c>
      <c r="BI125" s="214">
        <f>IF(N125="nulová",J125,0)</f>
        <v>0</v>
      </c>
      <c r="BJ125" s="19" t="s">
        <v>79</v>
      </c>
      <c r="BK125" s="214">
        <f>ROUND(I125*H125,2)</f>
        <v>0</v>
      </c>
      <c r="BL125" s="19" t="s">
        <v>121</v>
      </c>
      <c r="BM125" s="213" t="s">
        <v>186</v>
      </c>
    </row>
    <row r="126" s="2" customFormat="1">
      <c r="A126" s="40"/>
      <c r="B126" s="41"/>
      <c r="C126" s="42"/>
      <c r="D126" s="215" t="s">
        <v>123</v>
      </c>
      <c r="E126" s="42"/>
      <c r="F126" s="216" t="s">
        <v>187</v>
      </c>
      <c r="G126" s="42"/>
      <c r="H126" s="42"/>
      <c r="I126" s="217"/>
      <c r="J126" s="42"/>
      <c r="K126" s="42"/>
      <c r="L126" s="46"/>
      <c r="M126" s="218"/>
      <c r="N126" s="219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123</v>
      </c>
      <c r="AU126" s="19" t="s">
        <v>81</v>
      </c>
    </row>
    <row r="127" s="2" customFormat="1" ht="44.25" customHeight="1">
      <c r="A127" s="40"/>
      <c r="B127" s="41"/>
      <c r="C127" s="202" t="s">
        <v>8</v>
      </c>
      <c r="D127" s="202" t="s">
        <v>116</v>
      </c>
      <c r="E127" s="203" t="s">
        <v>188</v>
      </c>
      <c r="F127" s="204" t="s">
        <v>189</v>
      </c>
      <c r="G127" s="205" t="s">
        <v>190</v>
      </c>
      <c r="H127" s="206">
        <v>18.251999999999999</v>
      </c>
      <c r="I127" s="207"/>
      <c r="J127" s="208">
        <f>ROUND(I127*H127,2)</f>
        <v>0</v>
      </c>
      <c r="K127" s="204" t="s">
        <v>120</v>
      </c>
      <c r="L127" s="46"/>
      <c r="M127" s="209" t="s">
        <v>19</v>
      </c>
      <c r="N127" s="210" t="s">
        <v>42</v>
      </c>
      <c r="O127" s="86"/>
      <c r="P127" s="211">
        <f>O127*H127</f>
        <v>0</v>
      </c>
      <c r="Q127" s="211">
        <v>0</v>
      </c>
      <c r="R127" s="211">
        <f>Q127*H127</f>
        <v>0</v>
      </c>
      <c r="S127" s="211">
        <v>0</v>
      </c>
      <c r="T127" s="212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3" t="s">
        <v>121</v>
      </c>
      <c r="AT127" s="213" t="s">
        <v>116</v>
      </c>
      <c r="AU127" s="213" t="s">
        <v>81</v>
      </c>
      <c r="AY127" s="19" t="s">
        <v>114</v>
      </c>
      <c r="BE127" s="214">
        <f>IF(N127="základní",J127,0)</f>
        <v>0</v>
      </c>
      <c r="BF127" s="214">
        <f>IF(N127="snížená",J127,0)</f>
        <v>0</v>
      </c>
      <c r="BG127" s="214">
        <f>IF(N127="zákl. přenesená",J127,0)</f>
        <v>0</v>
      </c>
      <c r="BH127" s="214">
        <f>IF(N127="sníž. přenesená",J127,0)</f>
        <v>0</v>
      </c>
      <c r="BI127" s="214">
        <f>IF(N127="nulová",J127,0)</f>
        <v>0</v>
      </c>
      <c r="BJ127" s="19" t="s">
        <v>79</v>
      </c>
      <c r="BK127" s="214">
        <f>ROUND(I127*H127,2)</f>
        <v>0</v>
      </c>
      <c r="BL127" s="19" t="s">
        <v>121</v>
      </c>
      <c r="BM127" s="213" t="s">
        <v>191</v>
      </c>
    </row>
    <row r="128" s="2" customFormat="1">
      <c r="A128" s="40"/>
      <c r="B128" s="41"/>
      <c r="C128" s="42"/>
      <c r="D128" s="215" t="s">
        <v>123</v>
      </c>
      <c r="E128" s="42"/>
      <c r="F128" s="216" t="s">
        <v>192</v>
      </c>
      <c r="G128" s="42"/>
      <c r="H128" s="42"/>
      <c r="I128" s="217"/>
      <c r="J128" s="42"/>
      <c r="K128" s="42"/>
      <c r="L128" s="46"/>
      <c r="M128" s="218"/>
      <c r="N128" s="219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123</v>
      </c>
      <c r="AU128" s="19" t="s">
        <v>81</v>
      </c>
    </row>
    <row r="129" s="13" customFormat="1">
      <c r="A129" s="13"/>
      <c r="B129" s="220"/>
      <c r="C129" s="221"/>
      <c r="D129" s="222" t="s">
        <v>130</v>
      </c>
      <c r="E129" s="223" t="s">
        <v>19</v>
      </c>
      <c r="F129" s="224" t="s">
        <v>193</v>
      </c>
      <c r="G129" s="221"/>
      <c r="H129" s="225">
        <v>18.251999999999999</v>
      </c>
      <c r="I129" s="226"/>
      <c r="J129" s="221"/>
      <c r="K129" s="221"/>
      <c r="L129" s="227"/>
      <c r="M129" s="228"/>
      <c r="N129" s="229"/>
      <c r="O129" s="229"/>
      <c r="P129" s="229"/>
      <c r="Q129" s="229"/>
      <c r="R129" s="229"/>
      <c r="S129" s="229"/>
      <c r="T129" s="230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1" t="s">
        <v>130</v>
      </c>
      <c r="AU129" s="231" t="s">
        <v>81</v>
      </c>
      <c r="AV129" s="13" t="s">
        <v>81</v>
      </c>
      <c r="AW129" s="13" t="s">
        <v>33</v>
      </c>
      <c r="AX129" s="13" t="s">
        <v>79</v>
      </c>
      <c r="AY129" s="231" t="s">
        <v>114</v>
      </c>
    </row>
    <row r="130" s="2" customFormat="1" ht="44.25" customHeight="1">
      <c r="A130" s="40"/>
      <c r="B130" s="41"/>
      <c r="C130" s="202" t="s">
        <v>194</v>
      </c>
      <c r="D130" s="202" t="s">
        <v>116</v>
      </c>
      <c r="E130" s="203" t="s">
        <v>195</v>
      </c>
      <c r="F130" s="204" t="s">
        <v>196</v>
      </c>
      <c r="G130" s="205" t="s">
        <v>146</v>
      </c>
      <c r="H130" s="206">
        <v>15.965</v>
      </c>
      <c r="I130" s="207"/>
      <c r="J130" s="208">
        <f>ROUND(I130*H130,2)</f>
        <v>0</v>
      </c>
      <c r="K130" s="204" t="s">
        <v>120</v>
      </c>
      <c r="L130" s="46"/>
      <c r="M130" s="209" t="s">
        <v>19</v>
      </c>
      <c r="N130" s="210" t="s">
        <v>42</v>
      </c>
      <c r="O130" s="86"/>
      <c r="P130" s="211">
        <f>O130*H130</f>
        <v>0</v>
      </c>
      <c r="Q130" s="211">
        <v>0</v>
      </c>
      <c r="R130" s="211">
        <f>Q130*H130</f>
        <v>0</v>
      </c>
      <c r="S130" s="211">
        <v>0</v>
      </c>
      <c r="T130" s="212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3" t="s">
        <v>121</v>
      </c>
      <c r="AT130" s="213" t="s">
        <v>116</v>
      </c>
      <c r="AU130" s="213" t="s">
        <v>81</v>
      </c>
      <c r="AY130" s="19" t="s">
        <v>114</v>
      </c>
      <c r="BE130" s="214">
        <f>IF(N130="základní",J130,0)</f>
        <v>0</v>
      </c>
      <c r="BF130" s="214">
        <f>IF(N130="snížená",J130,0)</f>
        <v>0</v>
      </c>
      <c r="BG130" s="214">
        <f>IF(N130="zákl. přenesená",J130,0)</f>
        <v>0</v>
      </c>
      <c r="BH130" s="214">
        <f>IF(N130="sníž. přenesená",J130,0)</f>
        <v>0</v>
      </c>
      <c r="BI130" s="214">
        <f>IF(N130="nulová",J130,0)</f>
        <v>0</v>
      </c>
      <c r="BJ130" s="19" t="s">
        <v>79</v>
      </c>
      <c r="BK130" s="214">
        <f>ROUND(I130*H130,2)</f>
        <v>0</v>
      </c>
      <c r="BL130" s="19" t="s">
        <v>121</v>
      </c>
      <c r="BM130" s="213" t="s">
        <v>197</v>
      </c>
    </row>
    <row r="131" s="2" customFormat="1">
      <c r="A131" s="40"/>
      <c r="B131" s="41"/>
      <c r="C131" s="42"/>
      <c r="D131" s="215" t="s">
        <v>123</v>
      </c>
      <c r="E131" s="42"/>
      <c r="F131" s="216" t="s">
        <v>198</v>
      </c>
      <c r="G131" s="42"/>
      <c r="H131" s="42"/>
      <c r="I131" s="217"/>
      <c r="J131" s="42"/>
      <c r="K131" s="42"/>
      <c r="L131" s="46"/>
      <c r="M131" s="218"/>
      <c r="N131" s="219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123</v>
      </c>
      <c r="AU131" s="19" t="s">
        <v>81</v>
      </c>
    </row>
    <row r="132" s="13" customFormat="1">
      <c r="A132" s="13"/>
      <c r="B132" s="220"/>
      <c r="C132" s="221"/>
      <c r="D132" s="222" t="s">
        <v>130</v>
      </c>
      <c r="E132" s="223" t="s">
        <v>19</v>
      </c>
      <c r="F132" s="224" t="s">
        <v>199</v>
      </c>
      <c r="G132" s="221"/>
      <c r="H132" s="225">
        <v>10.685000000000001</v>
      </c>
      <c r="I132" s="226"/>
      <c r="J132" s="221"/>
      <c r="K132" s="221"/>
      <c r="L132" s="227"/>
      <c r="M132" s="228"/>
      <c r="N132" s="229"/>
      <c r="O132" s="229"/>
      <c r="P132" s="229"/>
      <c r="Q132" s="229"/>
      <c r="R132" s="229"/>
      <c r="S132" s="229"/>
      <c r="T132" s="23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1" t="s">
        <v>130</v>
      </c>
      <c r="AU132" s="231" t="s">
        <v>81</v>
      </c>
      <c r="AV132" s="13" t="s">
        <v>81</v>
      </c>
      <c r="AW132" s="13" t="s">
        <v>33</v>
      </c>
      <c r="AX132" s="13" t="s">
        <v>71</v>
      </c>
      <c r="AY132" s="231" t="s">
        <v>114</v>
      </c>
    </row>
    <row r="133" s="13" customFormat="1">
      <c r="A133" s="13"/>
      <c r="B133" s="220"/>
      <c r="C133" s="221"/>
      <c r="D133" s="222" t="s">
        <v>130</v>
      </c>
      <c r="E133" s="223" t="s">
        <v>19</v>
      </c>
      <c r="F133" s="224" t="s">
        <v>200</v>
      </c>
      <c r="G133" s="221"/>
      <c r="H133" s="225">
        <v>2.48</v>
      </c>
      <c r="I133" s="226"/>
      <c r="J133" s="221"/>
      <c r="K133" s="221"/>
      <c r="L133" s="227"/>
      <c r="M133" s="228"/>
      <c r="N133" s="229"/>
      <c r="O133" s="229"/>
      <c r="P133" s="229"/>
      <c r="Q133" s="229"/>
      <c r="R133" s="229"/>
      <c r="S133" s="229"/>
      <c r="T133" s="23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1" t="s">
        <v>130</v>
      </c>
      <c r="AU133" s="231" t="s">
        <v>81</v>
      </c>
      <c r="AV133" s="13" t="s">
        <v>81</v>
      </c>
      <c r="AW133" s="13" t="s">
        <v>33</v>
      </c>
      <c r="AX133" s="13" t="s">
        <v>71</v>
      </c>
      <c r="AY133" s="231" t="s">
        <v>114</v>
      </c>
    </row>
    <row r="134" s="13" customFormat="1">
      <c r="A134" s="13"/>
      <c r="B134" s="220"/>
      <c r="C134" s="221"/>
      <c r="D134" s="222" t="s">
        <v>130</v>
      </c>
      <c r="E134" s="223" t="s">
        <v>19</v>
      </c>
      <c r="F134" s="224" t="s">
        <v>201</v>
      </c>
      <c r="G134" s="221"/>
      <c r="H134" s="225">
        <v>2.7999999999999998</v>
      </c>
      <c r="I134" s="226"/>
      <c r="J134" s="221"/>
      <c r="K134" s="221"/>
      <c r="L134" s="227"/>
      <c r="M134" s="228"/>
      <c r="N134" s="229"/>
      <c r="O134" s="229"/>
      <c r="P134" s="229"/>
      <c r="Q134" s="229"/>
      <c r="R134" s="229"/>
      <c r="S134" s="229"/>
      <c r="T134" s="23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1" t="s">
        <v>130</v>
      </c>
      <c r="AU134" s="231" t="s">
        <v>81</v>
      </c>
      <c r="AV134" s="13" t="s">
        <v>81</v>
      </c>
      <c r="AW134" s="13" t="s">
        <v>33</v>
      </c>
      <c r="AX134" s="13" t="s">
        <v>71</v>
      </c>
      <c r="AY134" s="231" t="s">
        <v>114</v>
      </c>
    </row>
    <row r="135" s="14" customFormat="1">
      <c r="A135" s="14"/>
      <c r="B135" s="232"/>
      <c r="C135" s="233"/>
      <c r="D135" s="222" t="s">
        <v>130</v>
      </c>
      <c r="E135" s="234" t="s">
        <v>19</v>
      </c>
      <c r="F135" s="235" t="s">
        <v>150</v>
      </c>
      <c r="G135" s="233"/>
      <c r="H135" s="236">
        <v>15.965</v>
      </c>
      <c r="I135" s="237"/>
      <c r="J135" s="233"/>
      <c r="K135" s="233"/>
      <c r="L135" s="238"/>
      <c r="M135" s="239"/>
      <c r="N135" s="240"/>
      <c r="O135" s="240"/>
      <c r="P135" s="240"/>
      <c r="Q135" s="240"/>
      <c r="R135" s="240"/>
      <c r="S135" s="240"/>
      <c r="T135" s="241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2" t="s">
        <v>130</v>
      </c>
      <c r="AU135" s="242" t="s">
        <v>81</v>
      </c>
      <c r="AV135" s="14" t="s">
        <v>121</v>
      </c>
      <c r="AW135" s="14" t="s">
        <v>33</v>
      </c>
      <c r="AX135" s="14" t="s">
        <v>79</v>
      </c>
      <c r="AY135" s="242" t="s">
        <v>114</v>
      </c>
    </row>
    <row r="136" s="2" customFormat="1" ht="66.75" customHeight="1">
      <c r="A136" s="40"/>
      <c r="B136" s="41"/>
      <c r="C136" s="202" t="s">
        <v>202</v>
      </c>
      <c r="D136" s="202" t="s">
        <v>116</v>
      </c>
      <c r="E136" s="203" t="s">
        <v>203</v>
      </c>
      <c r="F136" s="204" t="s">
        <v>204</v>
      </c>
      <c r="G136" s="205" t="s">
        <v>146</v>
      </c>
      <c r="H136" s="206">
        <v>1.6879999999999999</v>
      </c>
      <c r="I136" s="207"/>
      <c r="J136" s="208">
        <f>ROUND(I136*H136,2)</f>
        <v>0</v>
      </c>
      <c r="K136" s="204" t="s">
        <v>120</v>
      </c>
      <c r="L136" s="46"/>
      <c r="M136" s="209" t="s">
        <v>19</v>
      </c>
      <c r="N136" s="210" t="s">
        <v>42</v>
      </c>
      <c r="O136" s="86"/>
      <c r="P136" s="211">
        <f>O136*H136</f>
        <v>0</v>
      </c>
      <c r="Q136" s="211">
        <v>0</v>
      </c>
      <c r="R136" s="211">
        <f>Q136*H136</f>
        <v>0</v>
      </c>
      <c r="S136" s="211">
        <v>0</v>
      </c>
      <c r="T136" s="212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3" t="s">
        <v>121</v>
      </c>
      <c r="AT136" s="213" t="s">
        <v>116</v>
      </c>
      <c r="AU136" s="213" t="s">
        <v>81</v>
      </c>
      <c r="AY136" s="19" t="s">
        <v>114</v>
      </c>
      <c r="BE136" s="214">
        <f>IF(N136="základní",J136,0)</f>
        <v>0</v>
      </c>
      <c r="BF136" s="214">
        <f>IF(N136="snížená",J136,0)</f>
        <v>0</v>
      </c>
      <c r="BG136" s="214">
        <f>IF(N136="zákl. přenesená",J136,0)</f>
        <v>0</v>
      </c>
      <c r="BH136" s="214">
        <f>IF(N136="sníž. přenesená",J136,0)</f>
        <v>0</v>
      </c>
      <c r="BI136" s="214">
        <f>IF(N136="nulová",J136,0)</f>
        <v>0</v>
      </c>
      <c r="BJ136" s="19" t="s">
        <v>79</v>
      </c>
      <c r="BK136" s="214">
        <f>ROUND(I136*H136,2)</f>
        <v>0</v>
      </c>
      <c r="BL136" s="19" t="s">
        <v>121</v>
      </c>
      <c r="BM136" s="213" t="s">
        <v>205</v>
      </c>
    </row>
    <row r="137" s="2" customFormat="1">
      <c r="A137" s="40"/>
      <c r="B137" s="41"/>
      <c r="C137" s="42"/>
      <c r="D137" s="215" t="s">
        <v>123</v>
      </c>
      <c r="E137" s="42"/>
      <c r="F137" s="216" t="s">
        <v>206</v>
      </c>
      <c r="G137" s="42"/>
      <c r="H137" s="42"/>
      <c r="I137" s="217"/>
      <c r="J137" s="42"/>
      <c r="K137" s="42"/>
      <c r="L137" s="46"/>
      <c r="M137" s="218"/>
      <c r="N137" s="219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123</v>
      </c>
      <c r="AU137" s="19" t="s">
        <v>81</v>
      </c>
    </row>
    <row r="138" s="13" customFormat="1">
      <c r="A138" s="13"/>
      <c r="B138" s="220"/>
      <c r="C138" s="221"/>
      <c r="D138" s="222" t="s">
        <v>130</v>
      </c>
      <c r="E138" s="223" t="s">
        <v>19</v>
      </c>
      <c r="F138" s="224" t="s">
        <v>207</v>
      </c>
      <c r="G138" s="221"/>
      <c r="H138" s="225">
        <v>1.24</v>
      </c>
      <c r="I138" s="226"/>
      <c r="J138" s="221"/>
      <c r="K138" s="221"/>
      <c r="L138" s="227"/>
      <c r="M138" s="228"/>
      <c r="N138" s="229"/>
      <c r="O138" s="229"/>
      <c r="P138" s="229"/>
      <c r="Q138" s="229"/>
      <c r="R138" s="229"/>
      <c r="S138" s="229"/>
      <c r="T138" s="23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1" t="s">
        <v>130</v>
      </c>
      <c r="AU138" s="231" t="s">
        <v>81</v>
      </c>
      <c r="AV138" s="13" t="s">
        <v>81</v>
      </c>
      <c r="AW138" s="13" t="s">
        <v>33</v>
      </c>
      <c r="AX138" s="13" t="s">
        <v>71</v>
      </c>
      <c r="AY138" s="231" t="s">
        <v>114</v>
      </c>
    </row>
    <row r="139" s="13" customFormat="1">
      <c r="A139" s="13"/>
      <c r="B139" s="220"/>
      <c r="C139" s="221"/>
      <c r="D139" s="222" t="s">
        <v>130</v>
      </c>
      <c r="E139" s="223" t="s">
        <v>19</v>
      </c>
      <c r="F139" s="224" t="s">
        <v>208</v>
      </c>
      <c r="G139" s="221"/>
      <c r="H139" s="225">
        <v>0.44800000000000001</v>
      </c>
      <c r="I139" s="226"/>
      <c r="J139" s="221"/>
      <c r="K139" s="221"/>
      <c r="L139" s="227"/>
      <c r="M139" s="228"/>
      <c r="N139" s="229"/>
      <c r="O139" s="229"/>
      <c r="P139" s="229"/>
      <c r="Q139" s="229"/>
      <c r="R139" s="229"/>
      <c r="S139" s="229"/>
      <c r="T139" s="23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1" t="s">
        <v>130</v>
      </c>
      <c r="AU139" s="231" t="s">
        <v>81</v>
      </c>
      <c r="AV139" s="13" t="s">
        <v>81</v>
      </c>
      <c r="AW139" s="13" t="s">
        <v>33</v>
      </c>
      <c r="AX139" s="13" t="s">
        <v>71</v>
      </c>
      <c r="AY139" s="231" t="s">
        <v>114</v>
      </c>
    </row>
    <row r="140" s="14" customFormat="1">
      <c r="A140" s="14"/>
      <c r="B140" s="232"/>
      <c r="C140" s="233"/>
      <c r="D140" s="222" t="s">
        <v>130</v>
      </c>
      <c r="E140" s="234" t="s">
        <v>19</v>
      </c>
      <c r="F140" s="235" t="s">
        <v>150</v>
      </c>
      <c r="G140" s="233"/>
      <c r="H140" s="236">
        <v>1.6879999999999999</v>
      </c>
      <c r="I140" s="237"/>
      <c r="J140" s="233"/>
      <c r="K140" s="233"/>
      <c r="L140" s="238"/>
      <c r="M140" s="239"/>
      <c r="N140" s="240"/>
      <c r="O140" s="240"/>
      <c r="P140" s="240"/>
      <c r="Q140" s="240"/>
      <c r="R140" s="240"/>
      <c r="S140" s="240"/>
      <c r="T140" s="241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2" t="s">
        <v>130</v>
      </c>
      <c r="AU140" s="242" t="s">
        <v>81</v>
      </c>
      <c r="AV140" s="14" t="s">
        <v>121</v>
      </c>
      <c r="AW140" s="14" t="s">
        <v>33</v>
      </c>
      <c r="AX140" s="14" t="s">
        <v>79</v>
      </c>
      <c r="AY140" s="242" t="s">
        <v>114</v>
      </c>
    </row>
    <row r="141" s="2" customFormat="1" ht="16.5" customHeight="1">
      <c r="A141" s="40"/>
      <c r="B141" s="41"/>
      <c r="C141" s="243" t="s">
        <v>209</v>
      </c>
      <c r="D141" s="243" t="s">
        <v>210</v>
      </c>
      <c r="E141" s="244" t="s">
        <v>211</v>
      </c>
      <c r="F141" s="245" t="s">
        <v>212</v>
      </c>
      <c r="G141" s="246" t="s">
        <v>190</v>
      </c>
      <c r="H141" s="247">
        <v>3.3759999999999999</v>
      </c>
      <c r="I141" s="248"/>
      <c r="J141" s="249">
        <f>ROUND(I141*H141,2)</f>
        <v>0</v>
      </c>
      <c r="K141" s="245" t="s">
        <v>120</v>
      </c>
      <c r="L141" s="250"/>
      <c r="M141" s="251" t="s">
        <v>19</v>
      </c>
      <c r="N141" s="252" t="s">
        <v>42</v>
      </c>
      <c r="O141" s="86"/>
      <c r="P141" s="211">
        <f>O141*H141</f>
        <v>0</v>
      </c>
      <c r="Q141" s="211">
        <v>1</v>
      </c>
      <c r="R141" s="211">
        <f>Q141*H141</f>
        <v>3.3759999999999999</v>
      </c>
      <c r="S141" s="211">
        <v>0</v>
      </c>
      <c r="T141" s="212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3" t="s">
        <v>163</v>
      </c>
      <c r="AT141" s="213" t="s">
        <v>210</v>
      </c>
      <c r="AU141" s="213" t="s">
        <v>81</v>
      </c>
      <c r="AY141" s="19" t="s">
        <v>114</v>
      </c>
      <c r="BE141" s="214">
        <f>IF(N141="základní",J141,0)</f>
        <v>0</v>
      </c>
      <c r="BF141" s="214">
        <f>IF(N141="snížená",J141,0)</f>
        <v>0</v>
      </c>
      <c r="BG141" s="214">
        <f>IF(N141="zákl. přenesená",J141,0)</f>
        <v>0</v>
      </c>
      <c r="BH141" s="214">
        <f>IF(N141="sníž. přenesená",J141,0)</f>
        <v>0</v>
      </c>
      <c r="BI141" s="214">
        <f>IF(N141="nulová",J141,0)</f>
        <v>0</v>
      </c>
      <c r="BJ141" s="19" t="s">
        <v>79</v>
      </c>
      <c r="BK141" s="214">
        <f>ROUND(I141*H141,2)</f>
        <v>0</v>
      </c>
      <c r="BL141" s="19" t="s">
        <v>121</v>
      </c>
      <c r="BM141" s="213" t="s">
        <v>213</v>
      </c>
    </row>
    <row r="142" s="13" customFormat="1">
      <c r="A142" s="13"/>
      <c r="B142" s="220"/>
      <c r="C142" s="221"/>
      <c r="D142" s="222" t="s">
        <v>130</v>
      </c>
      <c r="E142" s="223" t="s">
        <v>19</v>
      </c>
      <c r="F142" s="224" t="s">
        <v>214</v>
      </c>
      <c r="G142" s="221"/>
      <c r="H142" s="225">
        <v>3.3759999999999999</v>
      </c>
      <c r="I142" s="226"/>
      <c r="J142" s="221"/>
      <c r="K142" s="221"/>
      <c r="L142" s="227"/>
      <c r="M142" s="228"/>
      <c r="N142" s="229"/>
      <c r="O142" s="229"/>
      <c r="P142" s="229"/>
      <c r="Q142" s="229"/>
      <c r="R142" s="229"/>
      <c r="S142" s="229"/>
      <c r="T142" s="23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1" t="s">
        <v>130</v>
      </c>
      <c r="AU142" s="231" t="s">
        <v>81</v>
      </c>
      <c r="AV142" s="13" t="s">
        <v>81</v>
      </c>
      <c r="AW142" s="13" t="s">
        <v>33</v>
      </c>
      <c r="AX142" s="13" t="s">
        <v>79</v>
      </c>
      <c r="AY142" s="231" t="s">
        <v>114</v>
      </c>
    </row>
    <row r="143" s="12" customFormat="1" ht="22.8" customHeight="1">
      <c r="A143" s="12"/>
      <c r="B143" s="186"/>
      <c r="C143" s="187"/>
      <c r="D143" s="188" t="s">
        <v>70</v>
      </c>
      <c r="E143" s="200" t="s">
        <v>121</v>
      </c>
      <c r="F143" s="200" t="s">
        <v>215</v>
      </c>
      <c r="G143" s="187"/>
      <c r="H143" s="187"/>
      <c r="I143" s="190"/>
      <c r="J143" s="201">
        <f>BK143</f>
        <v>0</v>
      </c>
      <c r="K143" s="187"/>
      <c r="L143" s="192"/>
      <c r="M143" s="193"/>
      <c r="N143" s="194"/>
      <c r="O143" s="194"/>
      <c r="P143" s="195">
        <f>SUM(P144:P162)</f>
        <v>0</v>
      </c>
      <c r="Q143" s="194"/>
      <c r="R143" s="195">
        <f>SUM(R144:R162)</f>
        <v>1.05248315</v>
      </c>
      <c r="S143" s="194"/>
      <c r="T143" s="196">
        <f>SUM(T144:T162)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97" t="s">
        <v>79</v>
      </c>
      <c r="AT143" s="198" t="s">
        <v>70</v>
      </c>
      <c r="AU143" s="198" t="s">
        <v>79</v>
      </c>
      <c r="AY143" s="197" t="s">
        <v>114</v>
      </c>
      <c r="BK143" s="199">
        <f>SUM(BK144:BK162)</f>
        <v>0</v>
      </c>
    </row>
    <row r="144" s="2" customFormat="1" ht="33" customHeight="1">
      <c r="A144" s="40"/>
      <c r="B144" s="41"/>
      <c r="C144" s="202" t="s">
        <v>216</v>
      </c>
      <c r="D144" s="202" t="s">
        <v>116</v>
      </c>
      <c r="E144" s="203" t="s">
        <v>217</v>
      </c>
      <c r="F144" s="204" t="s">
        <v>218</v>
      </c>
      <c r="G144" s="205" t="s">
        <v>146</v>
      </c>
      <c r="H144" s="206">
        <v>1.4470000000000001</v>
      </c>
      <c r="I144" s="207"/>
      <c r="J144" s="208">
        <f>ROUND(I144*H144,2)</f>
        <v>0</v>
      </c>
      <c r="K144" s="204" t="s">
        <v>120</v>
      </c>
      <c r="L144" s="46"/>
      <c r="M144" s="209" t="s">
        <v>19</v>
      </c>
      <c r="N144" s="210" t="s">
        <v>42</v>
      </c>
      <c r="O144" s="86"/>
      <c r="P144" s="211">
        <f>O144*H144</f>
        <v>0</v>
      </c>
      <c r="Q144" s="211">
        <v>0</v>
      </c>
      <c r="R144" s="211">
        <f>Q144*H144</f>
        <v>0</v>
      </c>
      <c r="S144" s="211">
        <v>0</v>
      </c>
      <c r="T144" s="212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3" t="s">
        <v>121</v>
      </c>
      <c r="AT144" s="213" t="s">
        <v>116</v>
      </c>
      <c r="AU144" s="213" t="s">
        <v>81</v>
      </c>
      <c r="AY144" s="19" t="s">
        <v>114</v>
      </c>
      <c r="BE144" s="214">
        <f>IF(N144="základní",J144,0)</f>
        <v>0</v>
      </c>
      <c r="BF144" s="214">
        <f>IF(N144="snížená",J144,0)</f>
        <v>0</v>
      </c>
      <c r="BG144" s="214">
        <f>IF(N144="zákl. přenesená",J144,0)</f>
        <v>0</v>
      </c>
      <c r="BH144" s="214">
        <f>IF(N144="sníž. přenesená",J144,0)</f>
        <v>0</v>
      </c>
      <c r="BI144" s="214">
        <f>IF(N144="nulová",J144,0)</f>
        <v>0</v>
      </c>
      <c r="BJ144" s="19" t="s">
        <v>79</v>
      </c>
      <c r="BK144" s="214">
        <f>ROUND(I144*H144,2)</f>
        <v>0</v>
      </c>
      <c r="BL144" s="19" t="s">
        <v>121</v>
      </c>
      <c r="BM144" s="213" t="s">
        <v>219</v>
      </c>
    </row>
    <row r="145" s="2" customFormat="1">
      <c r="A145" s="40"/>
      <c r="B145" s="41"/>
      <c r="C145" s="42"/>
      <c r="D145" s="215" t="s">
        <v>123</v>
      </c>
      <c r="E145" s="42"/>
      <c r="F145" s="216" t="s">
        <v>220</v>
      </c>
      <c r="G145" s="42"/>
      <c r="H145" s="42"/>
      <c r="I145" s="217"/>
      <c r="J145" s="42"/>
      <c r="K145" s="42"/>
      <c r="L145" s="46"/>
      <c r="M145" s="218"/>
      <c r="N145" s="219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123</v>
      </c>
      <c r="AU145" s="19" t="s">
        <v>81</v>
      </c>
    </row>
    <row r="146" s="13" customFormat="1">
      <c r="A146" s="13"/>
      <c r="B146" s="220"/>
      <c r="C146" s="221"/>
      <c r="D146" s="222" t="s">
        <v>130</v>
      </c>
      <c r="E146" s="223" t="s">
        <v>19</v>
      </c>
      <c r="F146" s="224" t="s">
        <v>221</v>
      </c>
      <c r="G146" s="221"/>
      <c r="H146" s="225">
        <v>0.39000000000000001</v>
      </c>
      <c r="I146" s="226"/>
      <c r="J146" s="221"/>
      <c r="K146" s="221"/>
      <c r="L146" s="227"/>
      <c r="M146" s="228"/>
      <c r="N146" s="229"/>
      <c r="O146" s="229"/>
      <c r="P146" s="229"/>
      <c r="Q146" s="229"/>
      <c r="R146" s="229"/>
      <c r="S146" s="229"/>
      <c r="T146" s="23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1" t="s">
        <v>130</v>
      </c>
      <c r="AU146" s="231" t="s">
        <v>81</v>
      </c>
      <c r="AV146" s="13" t="s">
        <v>81</v>
      </c>
      <c r="AW146" s="13" t="s">
        <v>33</v>
      </c>
      <c r="AX146" s="13" t="s">
        <v>71</v>
      </c>
      <c r="AY146" s="231" t="s">
        <v>114</v>
      </c>
    </row>
    <row r="147" s="13" customFormat="1">
      <c r="A147" s="13"/>
      <c r="B147" s="220"/>
      <c r="C147" s="221"/>
      <c r="D147" s="222" t="s">
        <v>130</v>
      </c>
      <c r="E147" s="223" t="s">
        <v>19</v>
      </c>
      <c r="F147" s="224" t="s">
        <v>222</v>
      </c>
      <c r="G147" s="221"/>
      <c r="H147" s="225">
        <v>0.94499999999999995</v>
      </c>
      <c r="I147" s="226"/>
      <c r="J147" s="221"/>
      <c r="K147" s="221"/>
      <c r="L147" s="227"/>
      <c r="M147" s="228"/>
      <c r="N147" s="229"/>
      <c r="O147" s="229"/>
      <c r="P147" s="229"/>
      <c r="Q147" s="229"/>
      <c r="R147" s="229"/>
      <c r="S147" s="229"/>
      <c r="T147" s="23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1" t="s">
        <v>130</v>
      </c>
      <c r="AU147" s="231" t="s">
        <v>81</v>
      </c>
      <c r="AV147" s="13" t="s">
        <v>81</v>
      </c>
      <c r="AW147" s="13" t="s">
        <v>33</v>
      </c>
      <c r="AX147" s="13" t="s">
        <v>71</v>
      </c>
      <c r="AY147" s="231" t="s">
        <v>114</v>
      </c>
    </row>
    <row r="148" s="13" customFormat="1">
      <c r="A148" s="13"/>
      <c r="B148" s="220"/>
      <c r="C148" s="221"/>
      <c r="D148" s="222" t="s">
        <v>130</v>
      </c>
      <c r="E148" s="223" t="s">
        <v>19</v>
      </c>
      <c r="F148" s="224" t="s">
        <v>223</v>
      </c>
      <c r="G148" s="221"/>
      <c r="H148" s="225">
        <v>0.112</v>
      </c>
      <c r="I148" s="226"/>
      <c r="J148" s="221"/>
      <c r="K148" s="221"/>
      <c r="L148" s="227"/>
      <c r="M148" s="228"/>
      <c r="N148" s="229"/>
      <c r="O148" s="229"/>
      <c r="P148" s="229"/>
      <c r="Q148" s="229"/>
      <c r="R148" s="229"/>
      <c r="S148" s="229"/>
      <c r="T148" s="23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1" t="s">
        <v>130</v>
      </c>
      <c r="AU148" s="231" t="s">
        <v>81</v>
      </c>
      <c r="AV148" s="13" t="s">
        <v>81</v>
      </c>
      <c r="AW148" s="13" t="s">
        <v>33</v>
      </c>
      <c r="AX148" s="13" t="s">
        <v>71</v>
      </c>
      <c r="AY148" s="231" t="s">
        <v>114</v>
      </c>
    </row>
    <row r="149" s="14" customFormat="1">
      <c r="A149" s="14"/>
      <c r="B149" s="232"/>
      <c r="C149" s="233"/>
      <c r="D149" s="222" t="s">
        <v>130</v>
      </c>
      <c r="E149" s="234" t="s">
        <v>19</v>
      </c>
      <c r="F149" s="235" t="s">
        <v>150</v>
      </c>
      <c r="G149" s="233"/>
      <c r="H149" s="236">
        <v>1.4470000000000001</v>
      </c>
      <c r="I149" s="237"/>
      <c r="J149" s="233"/>
      <c r="K149" s="233"/>
      <c r="L149" s="238"/>
      <c r="M149" s="239"/>
      <c r="N149" s="240"/>
      <c r="O149" s="240"/>
      <c r="P149" s="240"/>
      <c r="Q149" s="240"/>
      <c r="R149" s="240"/>
      <c r="S149" s="240"/>
      <c r="T149" s="241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2" t="s">
        <v>130</v>
      </c>
      <c r="AU149" s="242" t="s">
        <v>81</v>
      </c>
      <c r="AV149" s="14" t="s">
        <v>121</v>
      </c>
      <c r="AW149" s="14" t="s">
        <v>33</v>
      </c>
      <c r="AX149" s="14" t="s">
        <v>79</v>
      </c>
      <c r="AY149" s="242" t="s">
        <v>114</v>
      </c>
    </row>
    <row r="150" s="2" customFormat="1" ht="44.25" customHeight="1">
      <c r="A150" s="40"/>
      <c r="B150" s="41"/>
      <c r="C150" s="202" t="s">
        <v>224</v>
      </c>
      <c r="D150" s="202" t="s">
        <v>116</v>
      </c>
      <c r="E150" s="203" t="s">
        <v>225</v>
      </c>
      <c r="F150" s="204" t="s">
        <v>226</v>
      </c>
      <c r="G150" s="205" t="s">
        <v>146</v>
      </c>
      <c r="H150" s="206">
        <v>1.5</v>
      </c>
      <c r="I150" s="207"/>
      <c r="J150" s="208">
        <f>ROUND(I150*H150,2)</f>
        <v>0</v>
      </c>
      <c r="K150" s="204" t="s">
        <v>120</v>
      </c>
      <c r="L150" s="46"/>
      <c r="M150" s="209" t="s">
        <v>19</v>
      </c>
      <c r="N150" s="210" t="s">
        <v>42</v>
      </c>
      <c r="O150" s="86"/>
      <c r="P150" s="211">
        <f>O150*H150</f>
        <v>0</v>
      </c>
      <c r="Q150" s="211">
        <v>0</v>
      </c>
      <c r="R150" s="211">
        <f>Q150*H150</f>
        <v>0</v>
      </c>
      <c r="S150" s="211">
        <v>0</v>
      </c>
      <c r="T150" s="212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3" t="s">
        <v>121</v>
      </c>
      <c r="AT150" s="213" t="s">
        <v>116</v>
      </c>
      <c r="AU150" s="213" t="s">
        <v>81</v>
      </c>
      <c r="AY150" s="19" t="s">
        <v>114</v>
      </c>
      <c r="BE150" s="214">
        <f>IF(N150="základní",J150,0)</f>
        <v>0</v>
      </c>
      <c r="BF150" s="214">
        <f>IF(N150="snížená",J150,0)</f>
        <v>0</v>
      </c>
      <c r="BG150" s="214">
        <f>IF(N150="zákl. přenesená",J150,0)</f>
        <v>0</v>
      </c>
      <c r="BH150" s="214">
        <f>IF(N150="sníž. přenesená",J150,0)</f>
        <v>0</v>
      </c>
      <c r="BI150" s="214">
        <f>IF(N150="nulová",J150,0)</f>
        <v>0</v>
      </c>
      <c r="BJ150" s="19" t="s">
        <v>79</v>
      </c>
      <c r="BK150" s="214">
        <f>ROUND(I150*H150,2)</f>
        <v>0</v>
      </c>
      <c r="BL150" s="19" t="s">
        <v>121</v>
      </c>
      <c r="BM150" s="213" t="s">
        <v>227</v>
      </c>
    </row>
    <row r="151" s="2" customFormat="1">
      <c r="A151" s="40"/>
      <c r="B151" s="41"/>
      <c r="C151" s="42"/>
      <c r="D151" s="215" t="s">
        <v>123</v>
      </c>
      <c r="E151" s="42"/>
      <c r="F151" s="216" t="s">
        <v>228</v>
      </c>
      <c r="G151" s="42"/>
      <c r="H151" s="42"/>
      <c r="I151" s="217"/>
      <c r="J151" s="42"/>
      <c r="K151" s="42"/>
      <c r="L151" s="46"/>
      <c r="M151" s="218"/>
      <c r="N151" s="219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123</v>
      </c>
      <c r="AU151" s="19" t="s">
        <v>81</v>
      </c>
    </row>
    <row r="152" s="13" customFormat="1">
      <c r="A152" s="13"/>
      <c r="B152" s="220"/>
      <c r="C152" s="221"/>
      <c r="D152" s="222" t="s">
        <v>130</v>
      </c>
      <c r="E152" s="223" t="s">
        <v>19</v>
      </c>
      <c r="F152" s="224" t="s">
        <v>229</v>
      </c>
      <c r="G152" s="221"/>
      <c r="H152" s="225">
        <v>1.5</v>
      </c>
      <c r="I152" s="226"/>
      <c r="J152" s="221"/>
      <c r="K152" s="221"/>
      <c r="L152" s="227"/>
      <c r="M152" s="228"/>
      <c r="N152" s="229"/>
      <c r="O152" s="229"/>
      <c r="P152" s="229"/>
      <c r="Q152" s="229"/>
      <c r="R152" s="229"/>
      <c r="S152" s="229"/>
      <c r="T152" s="23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1" t="s">
        <v>130</v>
      </c>
      <c r="AU152" s="231" t="s">
        <v>81</v>
      </c>
      <c r="AV152" s="13" t="s">
        <v>81</v>
      </c>
      <c r="AW152" s="13" t="s">
        <v>33</v>
      </c>
      <c r="AX152" s="13" t="s">
        <v>79</v>
      </c>
      <c r="AY152" s="231" t="s">
        <v>114</v>
      </c>
    </row>
    <row r="153" s="2" customFormat="1" ht="37.8" customHeight="1">
      <c r="A153" s="40"/>
      <c r="B153" s="41"/>
      <c r="C153" s="202" t="s">
        <v>230</v>
      </c>
      <c r="D153" s="202" t="s">
        <v>116</v>
      </c>
      <c r="E153" s="203" t="s">
        <v>231</v>
      </c>
      <c r="F153" s="204" t="s">
        <v>232</v>
      </c>
      <c r="G153" s="205" t="s">
        <v>119</v>
      </c>
      <c r="H153" s="206">
        <v>2.5</v>
      </c>
      <c r="I153" s="207"/>
      <c r="J153" s="208">
        <f>ROUND(I153*H153,2)</f>
        <v>0</v>
      </c>
      <c r="K153" s="204" t="s">
        <v>120</v>
      </c>
      <c r="L153" s="46"/>
      <c r="M153" s="209" t="s">
        <v>19</v>
      </c>
      <c r="N153" s="210" t="s">
        <v>42</v>
      </c>
      <c r="O153" s="86"/>
      <c r="P153" s="211">
        <f>O153*H153</f>
        <v>0</v>
      </c>
      <c r="Q153" s="211">
        <v>0.0078799999999999999</v>
      </c>
      <c r="R153" s="211">
        <f>Q153*H153</f>
        <v>0.019699999999999999</v>
      </c>
      <c r="S153" s="211">
        <v>0</v>
      </c>
      <c r="T153" s="212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3" t="s">
        <v>121</v>
      </c>
      <c r="AT153" s="213" t="s">
        <v>116</v>
      </c>
      <c r="AU153" s="213" t="s">
        <v>81</v>
      </c>
      <c r="AY153" s="19" t="s">
        <v>114</v>
      </c>
      <c r="BE153" s="214">
        <f>IF(N153="základní",J153,0)</f>
        <v>0</v>
      </c>
      <c r="BF153" s="214">
        <f>IF(N153="snížená",J153,0)</f>
        <v>0</v>
      </c>
      <c r="BG153" s="214">
        <f>IF(N153="zákl. přenesená",J153,0)</f>
        <v>0</v>
      </c>
      <c r="BH153" s="214">
        <f>IF(N153="sníž. přenesená",J153,0)</f>
        <v>0</v>
      </c>
      <c r="BI153" s="214">
        <f>IF(N153="nulová",J153,0)</f>
        <v>0</v>
      </c>
      <c r="BJ153" s="19" t="s">
        <v>79</v>
      </c>
      <c r="BK153" s="214">
        <f>ROUND(I153*H153,2)</f>
        <v>0</v>
      </c>
      <c r="BL153" s="19" t="s">
        <v>121</v>
      </c>
      <c r="BM153" s="213" t="s">
        <v>233</v>
      </c>
    </row>
    <row r="154" s="2" customFormat="1">
      <c r="A154" s="40"/>
      <c r="B154" s="41"/>
      <c r="C154" s="42"/>
      <c r="D154" s="215" t="s">
        <v>123</v>
      </c>
      <c r="E154" s="42"/>
      <c r="F154" s="216" t="s">
        <v>234</v>
      </c>
      <c r="G154" s="42"/>
      <c r="H154" s="42"/>
      <c r="I154" s="217"/>
      <c r="J154" s="42"/>
      <c r="K154" s="42"/>
      <c r="L154" s="46"/>
      <c r="M154" s="218"/>
      <c r="N154" s="219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123</v>
      </c>
      <c r="AU154" s="19" t="s">
        <v>81</v>
      </c>
    </row>
    <row r="155" s="13" customFormat="1">
      <c r="A155" s="13"/>
      <c r="B155" s="220"/>
      <c r="C155" s="221"/>
      <c r="D155" s="222" t="s">
        <v>130</v>
      </c>
      <c r="E155" s="223" t="s">
        <v>19</v>
      </c>
      <c r="F155" s="224" t="s">
        <v>235</v>
      </c>
      <c r="G155" s="221"/>
      <c r="H155" s="225">
        <v>2.5</v>
      </c>
      <c r="I155" s="226"/>
      <c r="J155" s="221"/>
      <c r="K155" s="221"/>
      <c r="L155" s="227"/>
      <c r="M155" s="228"/>
      <c r="N155" s="229"/>
      <c r="O155" s="229"/>
      <c r="P155" s="229"/>
      <c r="Q155" s="229"/>
      <c r="R155" s="229"/>
      <c r="S155" s="229"/>
      <c r="T155" s="23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1" t="s">
        <v>130</v>
      </c>
      <c r="AU155" s="231" t="s">
        <v>81</v>
      </c>
      <c r="AV155" s="13" t="s">
        <v>81</v>
      </c>
      <c r="AW155" s="13" t="s">
        <v>33</v>
      </c>
      <c r="AX155" s="13" t="s">
        <v>79</v>
      </c>
      <c r="AY155" s="231" t="s">
        <v>114</v>
      </c>
    </row>
    <row r="156" s="2" customFormat="1" ht="24.15" customHeight="1">
      <c r="A156" s="40"/>
      <c r="B156" s="41"/>
      <c r="C156" s="202" t="s">
        <v>236</v>
      </c>
      <c r="D156" s="202" t="s">
        <v>116</v>
      </c>
      <c r="E156" s="203" t="s">
        <v>237</v>
      </c>
      <c r="F156" s="204" t="s">
        <v>238</v>
      </c>
      <c r="G156" s="205" t="s">
        <v>190</v>
      </c>
      <c r="H156" s="206">
        <v>0.095000000000000001</v>
      </c>
      <c r="I156" s="207"/>
      <c r="J156" s="208">
        <f>ROUND(I156*H156,2)</f>
        <v>0</v>
      </c>
      <c r="K156" s="204" t="s">
        <v>120</v>
      </c>
      <c r="L156" s="46"/>
      <c r="M156" s="209" t="s">
        <v>19</v>
      </c>
      <c r="N156" s="210" t="s">
        <v>42</v>
      </c>
      <c r="O156" s="86"/>
      <c r="P156" s="211">
        <f>O156*H156</f>
        <v>0</v>
      </c>
      <c r="Q156" s="211">
        <v>1.06277</v>
      </c>
      <c r="R156" s="211">
        <f>Q156*H156</f>
        <v>0.10096315</v>
      </c>
      <c r="S156" s="211">
        <v>0</v>
      </c>
      <c r="T156" s="212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3" t="s">
        <v>121</v>
      </c>
      <c r="AT156" s="213" t="s">
        <v>116</v>
      </c>
      <c r="AU156" s="213" t="s">
        <v>81</v>
      </c>
      <c r="AY156" s="19" t="s">
        <v>114</v>
      </c>
      <c r="BE156" s="214">
        <f>IF(N156="základní",J156,0)</f>
        <v>0</v>
      </c>
      <c r="BF156" s="214">
        <f>IF(N156="snížená",J156,0)</f>
        <v>0</v>
      </c>
      <c r="BG156" s="214">
        <f>IF(N156="zákl. přenesená",J156,0)</f>
        <v>0</v>
      </c>
      <c r="BH156" s="214">
        <f>IF(N156="sníž. přenesená",J156,0)</f>
        <v>0</v>
      </c>
      <c r="BI156" s="214">
        <f>IF(N156="nulová",J156,0)</f>
        <v>0</v>
      </c>
      <c r="BJ156" s="19" t="s">
        <v>79</v>
      </c>
      <c r="BK156" s="214">
        <f>ROUND(I156*H156,2)</f>
        <v>0</v>
      </c>
      <c r="BL156" s="19" t="s">
        <v>121</v>
      </c>
      <c r="BM156" s="213" t="s">
        <v>239</v>
      </c>
    </row>
    <row r="157" s="2" customFormat="1">
      <c r="A157" s="40"/>
      <c r="B157" s="41"/>
      <c r="C157" s="42"/>
      <c r="D157" s="215" t="s">
        <v>123</v>
      </c>
      <c r="E157" s="42"/>
      <c r="F157" s="216" t="s">
        <v>240</v>
      </c>
      <c r="G157" s="42"/>
      <c r="H157" s="42"/>
      <c r="I157" s="217"/>
      <c r="J157" s="42"/>
      <c r="K157" s="42"/>
      <c r="L157" s="46"/>
      <c r="M157" s="218"/>
      <c r="N157" s="219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123</v>
      </c>
      <c r="AU157" s="19" t="s">
        <v>81</v>
      </c>
    </row>
    <row r="158" s="13" customFormat="1">
      <c r="A158" s="13"/>
      <c r="B158" s="220"/>
      <c r="C158" s="221"/>
      <c r="D158" s="222" t="s">
        <v>130</v>
      </c>
      <c r="E158" s="223" t="s">
        <v>19</v>
      </c>
      <c r="F158" s="224" t="s">
        <v>241</v>
      </c>
      <c r="G158" s="221"/>
      <c r="H158" s="225">
        <v>0.095000000000000001</v>
      </c>
      <c r="I158" s="226"/>
      <c r="J158" s="221"/>
      <c r="K158" s="221"/>
      <c r="L158" s="227"/>
      <c r="M158" s="228"/>
      <c r="N158" s="229"/>
      <c r="O158" s="229"/>
      <c r="P158" s="229"/>
      <c r="Q158" s="229"/>
      <c r="R158" s="229"/>
      <c r="S158" s="229"/>
      <c r="T158" s="23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1" t="s">
        <v>130</v>
      </c>
      <c r="AU158" s="231" t="s">
        <v>81</v>
      </c>
      <c r="AV158" s="13" t="s">
        <v>81</v>
      </c>
      <c r="AW158" s="13" t="s">
        <v>33</v>
      </c>
      <c r="AX158" s="13" t="s">
        <v>79</v>
      </c>
      <c r="AY158" s="231" t="s">
        <v>114</v>
      </c>
    </row>
    <row r="159" s="2" customFormat="1" ht="44.25" customHeight="1">
      <c r="A159" s="40"/>
      <c r="B159" s="41"/>
      <c r="C159" s="202" t="s">
        <v>242</v>
      </c>
      <c r="D159" s="202" t="s">
        <v>116</v>
      </c>
      <c r="E159" s="203" t="s">
        <v>243</v>
      </c>
      <c r="F159" s="204" t="s">
        <v>244</v>
      </c>
      <c r="G159" s="205" t="s">
        <v>245</v>
      </c>
      <c r="H159" s="206">
        <v>4</v>
      </c>
      <c r="I159" s="207"/>
      <c r="J159" s="208">
        <f>ROUND(I159*H159,2)</f>
        <v>0</v>
      </c>
      <c r="K159" s="204" t="s">
        <v>120</v>
      </c>
      <c r="L159" s="46"/>
      <c r="M159" s="209" t="s">
        <v>19</v>
      </c>
      <c r="N159" s="210" t="s">
        <v>42</v>
      </c>
      <c r="O159" s="86"/>
      <c r="P159" s="211">
        <f>O159*H159</f>
        <v>0</v>
      </c>
      <c r="Q159" s="211">
        <v>0.17663999999999999</v>
      </c>
      <c r="R159" s="211">
        <f>Q159*H159</f>
        <v>0.70655999999999997</v>
      </c>
      <c r="S159" s="211">
        <v>0</v>
      </c>
      <c r="T159" s="212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3" t="s">
        <v>121</v>
      </c>
      <c r="AT159" s="213" t="s">
        <v>116</v>
      </c>
      <c r="AU159" s="213" t="s">
        <v>81</v>
      </c>
      <c r="AY159" s="19" t="s">
        <v>114</v>
      </c>
      <c r="BE159" s="214">
        <f>IF(N159="základní",J159,0)</f>
        <v>0</v>
      </c>
      <c r="BF159" s="214">
        <f>IF(N159="snížená",J159,0)</f>
        <v>0</v>
      </c>
      <c r="BG159" s="214">
        <f>IF(N159="zákl. přenesená",J159,0)</f>
        <v>0</v>
      </c>
      <c r="BH159" s="214">
        <f>IF(N159="sníž. přenesená",J159,0)</f>
        <v>0</v>
      </c>
      <c r="BI159" s="214">
        <f>IF(N159="nulová",J159,0)</f>
        <v>0</v>
      </c>
      <c r="BJ159" s="19" t="s">
        <v>79</v>
      </c>
      <c r="BK159" s="214">
        <f>ROUND(I159*H159,2)</f>
        <v>0</v>
      </c>
      <c r="BL159" s="19" t="s">
        <v>121</v>
      </c>
      <c r="BM159" s="213" t="s">
        <v>246</v>
      </c>
    </row>
    <row r="160" s="2" customFormat="1">
      <c r="A160" s="40"/>
      <c r="B160" s="41"/>
      <c r="C160" s="42"/>
      <c r="D160" s="215" t="s">
        <v>123</v>
      </c>
      <c r="E160" s="42"/>
      <c r="F160" s="216" t="s">
        <v>247</v>
      </c>
      <c r="G160" s="42"/>
      <c r="H160" s="42"/>
      <c r="I160" s="217"/>
      <c r="J160" s="42"/>
      <c r="K160" s="42"/>
      <c r="L160" s="46"/>
      <c r="M160" s="218"/>
      <c r="N160" s="219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123</v>
      </c>
      <c r="AU160" s="19" t="s">
        <v>81</v>
      </c>
    </row>
    <row r="161" s="2" customFormat="1" ht="37.8" customHeight="1">
      <c r="A161" s="40"/>
      <c r="B161" s="41"/>
      <c r="C161" s="202" t="s">
        <v>7</v>
      </c>
      <c r="D161" s="202" t="s">
        <v>116</v>
      </c>
      <c r="E161" s="203" t="s">
        <v>248</v>
      </c>
      <c r="F161" s="204" t="s">
        <v>249</v>
      </c>
      <c r="G161" s="205" t="s">
        <v>245</v>
      </c>
      <c r="H161" s="206">
        <v>2</v>
      </c>
      <c r="I161" s="207"/>
      <c r="J161" s="208">
        <f>ROUND(I161*H161,2)</f>
        <v>0</v>
      </c>
      <c r="K161" s="204" t="s">
        <v>120</v>
      </c>
      <c r="L161" s="46"/>
      <c r="M161" s="209" t="s">
        <v>19</v>
      </c>
      <c r="N161" s="210" t="s">
        <v>42</v>
      </c>
      <c r="O161" s="86"/>
      <c r="P161" s="211">
        <f>O161*H161</f>
        <v>0</v>
      </c>
      <c r="Q161" s="211">
        <v>0.11262999999999999</v>
      </c>
      <c r="R161" s="211">
        <f>Q161*H161</f>
        <v>0.22525999999999999</v>
      </c>
      <c r="S161" s="211">
        <v>0</v>
      </c>
      <c r="T161" s="212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3" t="s">
        <v>121</v>
      </c>
      <c r="AT161" s="213" t="s">
        <v>116</v>
      </c>
      <c r="AU161" s="213" t="s">
        <v>81</v>
      </c>
      <c r="AY161" s="19" t="s">
        <v>114</v>
      </c>
      <c r="BE161" s="214">
        <f>IF(N161="základní",J161,0)</f>
        <v>0</v>
      </c>
      <c r="BF161" s="214">
        <f>IF(N161="snížená",J161,0)</f>
        <v>0</v>
      </c>
      <c r="BG161" s="214">
        <f>IF(N161="zákl. přenesená",J161,0)</f>
        <v>0</v>
      </c>
      <c r="BH161" s="214">
        <f>IF(N161="sníž. přenesená",J161,0)</f>
        <v>0</v>
      </c>
      <c r="BI161" s="214">
        <f>IF(N161="nulová",J161,0)</f>
        <v>0</v>
      </c>
      <c r="BJ161" s="19" t="s">
        <v>79</v>
      </c>
      <c r="BK161" s="214">
        <f>ROUND(I161*H161,2)</f>
        <v>0</v>
      </c>
      <c r="BL161" s="19" t="s">
        <v>121</v>
      </c>
      <c r="BM161" s="213" t="s">
        <v>250</v>
      </c>
    </row>
    <row r="162" s="2" customFormat="1">
      <c r="A162" s="40"/>
      <c r="B162" s="41"/>
      <c r="C162" s="42"/>
      <c r="D162" s="215" t="s">
        <v>123</v>
      </c>
      <c r="E162" s="42"/>
      <c r="F162" s="216" t="s">
        <v>251</v>
      </c>
      <c r="G162" s="42"/>
      <c r="H162" s="42"/>
      <c r="I162" s="217"/>
      <c r="J162" s="42"/>
      <c r="K162" s="42"/>
      <c r="L162" s="46"/>
      <c r="M162" s="218"/>
      <c r="N162" s="219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123</v>
      </c>
      <c r="AU162" s="19" t="s">
        <v>81</v>
      </c>
    </row>
    <row r="163" s="12" customFormat="1" ht="22.8" customHeight="1">
      <c r="A163" s="12"/>
      <c r="B163" s="186"/>
      <c r="C163" s="187"/>
      <c r="D163" s="188" t="s">
        <v>70</v>
      </c>
      <c r="E163" s="200" t="s">
        <v>163</v>
      </c>
      <c r="F163" s="200" t="s">
        <v>252</v>
      </c>
      <c r="G163" s="187"/>
      <c r="H163" s="187"/>
      <c r="I163" s="190"/>
      <c r="J163" s="201">
        <f>BK163</f>
        <v>0</v>
      </c>
      <c r="K163" s="187"/>
      <c r="L163" s="192"/>
      <c r="M163" s="193"/>
      <c r="N163" s="194"/>
      <c r="O163" s="194"/>
      <c r="P163" s="195">
        <f>SUM(P164:P197)</f>
        <v>0</v>
      </c>
      <c r="Q163" s="194"/>
      <c r="R163" s="195">
        <f>SUM(R164:R197)</f>
        <v>3.4190199999999993</v>
      </c>
      <c r="S163" s="194"/>
      <c r="T163" s="196">
        <f>SUM(T164:T197)</f>
        <v>1.1639999999999999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97" t="s">
        <v>79</v>
      </c>
      <c r="AT163" s="198" t="s">
        <v>70</v>
      </c>
      <c r="AU163" s="198" t="s">
        <v>79</v>
      </c>
      <c r="AY163" s="197" t="s">
        <v>114</v>
      </c>
      <c r="BK163" s="199">
        <f>SUM(BK164:BK197)</f>
        <v>0</v>
      </c>
    </row>
    <row r="164" s="2" customFormat="1" ht="16.5" customHeight="1">
      <c r="A164" s="40"/>
      <c r="B164" s="41"/>
      <c r="C164" s="202" t="s">
        <v>253</v>
      </c>
      <c r="D164" s="202" t="s">
        <v>116</v>
      </c>
      <c r="E164" s="203" t="s">
        <v>254</v>
      </c>
      <c r="F164" s="204" t="s">
        <v>255</v>
      </c>
      <c r="G164" s="205" t="s">
        <v>245</v>
      </c>
      <c r="H164" s="206">
        <v>1</v>
      </c>
      <c r="I164" s="207"/>
      <c r="J164" s="208">
        <f>ROUND(I164*H164,2)</f>
        <v>0</v>
      </c>
      <c r="K164" s="204" t="s">
        <v>256</v>
      </c>
      <c r="L164" s="46"/>
      <c r="M164" s="209" t="s">
        <v>19</v>
      </c>
      <c r="N164" s="210" t="s">
        <v>42</v>
      </c>
      <c r="O164" s="86"/>
      <c r="P164" s="211">
        <f>O164*H164</f>
        <v>0</v>
      </c>
      <c r="Q164" s="211">
        <v>0.46005000000000001</v>
      </c>
      <c r="R164" s="211">
        <f>Q164*H164</f>
        <v>0.46005000000000001</v>
      </c>
      <c r="S164" s="211">
        <v>0</v>
      </c>
      <c r="T164" s="212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3" t="s">
        <v>121</v>
      </c>
      <c r="AT164" s="213" t="s">
        <v>116</v>
      </c>
      <c r="AU164" s="213" t="s">
        <v>81</v>
      </c>
      <c r="AY164" s="19" t="s">
        <v>114</v>
      </c>
      <c r="BE164" s="214">
        <f>IF(N164="základní",J164,0)</f>
        <v>0</v>
      </c>
      <c r="BF164" s="214">
        <f>IF(N164="snížená",J164,0)</f>
        <v>0</v>
      </c>
      <c r="BG164" s="214">
        <f>IF(N164="zákl. přenesená",J164,0)</f>
        <v>0</v>
      </c>
      <c r="BH164" s="214">
        <f>IF(N164="sníž. přenesená",J164,0)</f>
        <v>0</v>
      </c>
      <c r="BI164" s="214">
        <f>IF(N164="nulová",J164,0)</f>
        <v>0</v>
      </c>
      <c r="BJ164" s="19" t="s">
        <v>79</v>
      </c>
      <c r="BK164" s="214">
        <f>ROUND(I164*H164,2)</f>
        <v>0</v>
      </c>
      <c r="BL164" s="19" t="s">
        <v>121</v>
      </c>
      <c r="BM164" s="213" t="s">
        <v>257</v>
      </c>
    </row>
    <row r="165" s="2" customFormat="1" ht="16.5" customHeight="1">
      <c r="A165" s="40"/>
      <c r="B165" s="41"/>
      <c r="C165" s="202" t="s">
        <v>258</v>
      </c>
      <c r="D165" s="202" t="s">
        <v>116</v>
      </c>
      <c r="E165" s="203" t="s">
        <v>259</v>
      </c>
      <c r="F165" s="204" t="s">
        <v>260</v>
      </c>
      <c r="G165" s="205" t="s">
        <v>261</v>
      </c>
      <c r="H165" s="206">
        <v>1</v>
      </c>
      <c r="I165" s="207"/>
      <c r="J165" s="208">
        <f>ROUND(I165*H165,2)</f>
        <v>0</v>
      </c>
      <c r="K165" s="204" t="s">
        <v>256</v>
      </c>
      <c r="L165" s="46"/>
      <c r="M165" s="209" t="s">
        <v>19</v>
      </c>
      <c r="N165" s="210" t="s">
        <v>42</v>
      </c>
      <c r="O165" s="86"/>
      <c r="P165" s="211">
        <f>O165*H165</f>
        <v>0</v>
      </c>
      <c r="Q165" s="211">
        <v>0.050340000000000003</v>
      </c>
      <c r="R165" s="211">
        <f>Q165*H165</f>
        <v>0.050340000000000003</v>
      </c>
      <c r="S165" s="211">
        <v>0</v>
      </c>
      <c r="T165" s="212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3" t="s">
        <v>121</v>
      </c>
      <c r="AT165" s="213" t="s">
        <v>116</v>
      </c>
      <c r="AU165" s="213" t="s">
        <v>81</v>
      </c>
      <c r="AY165" s="19" t="s">
        <v>114</v>
      </c>
      <c r="BE165" s="214">
        <f>IF(N165="základní",J165,0)</f>
        <v>0</v>
      </c>
      <c r="BF165" s="214">
        <f>IF(N165="snížená",J165,0)</f>
        <v>0</v>
      </c>
      <c r="BG165" s="214">
        <f>IF(N165="zákl. přenesená",J165,0)</f>
        <v>0</v>
      </c>
      <c r="BH165" s="214">
        <f>IF(N165="sníž. přenesená",J165,0)</f>
        <v>0</v>
      </c>
      <c r="BI165" s="214">
        <f>IF(N165="nulová",J165,0)</f>
        <v>0</v>
      </c>
      <c r="BJ165" s="19" t="s">
        <v>79</v>
      </c>
      <c r="BK165" s="214">
        <f>ROUND(I165*H165,2)</f>
        <v>0</v>
      </c>
      <c r="BL165" s="19" t="s">
        <v>121</v>
      </c>
      <c r="BM165" s="213" t="s">
        <v>262</v>
      </c>
    </row>
    <row r="166" s="2" customFormat="1" ht="21.75" customHeight="1">
      <c r="A166" s="40"/>
      <c r="B166" s="41"/>
      <c r="C166" s="202" t="s">
        <v>263</v>
      </c>
      <c r="D166" s="202" t="s">
        <v>116</v>
      </c>
      <c r="E166" s="203" t="s">
        <v>264</v>
      </c>
      <c r="F166" s="204" t="s">
        <v>265</v>
      </c>
      <c r="G166" s="205" t="s">
        <v>261</v>
      </c>
      <c r="H166" s="206">
        <v>1</v>
      </c>
      <c r="I166" s="207"/>
      <c r="J166" s="208">
        <f>ROUND(I166*H166,2)</f>
        <v>0</v>
      </c>
      <c r="K166" s="204" t="s">
        <v>256</v>
      </c>
      <c r="L166" s="46"/>
      <c r="M166" s="209" t="s">
        <v>19</v>
      </c>
      <c r="N166" s="210" t="s">
        <v>42</v>
      </c>
      <c r="O166" s="86"/>
      <c r="P166" s="211">
        <f>O166*H166</f>
        <v>0</v>
      </c>
      <c r="Q166" s="211">
        <v>0.050340000000000003</v>
      </c>
      <c r="R166" s="211">
        <f>Q166*H166</f>
        <v>0.050340000000000003</v>
      </c>
      <c r="S166" s="211">
        <v>0</v>
      </c>
      <c r="T166" s="212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3" t="s">
        <v>121</v>
      </c>
      <c r="AT166" s="213" t="s">
        <v>116</v>
      </c>
      <c r="AU166" s="213" t="s">
        <v>81</v>
      </c>
      <c r="AY166" s="19" t="s">
        <v>114</v>
      </c>
      <c r="BE166" s="214">
        <f>IF(N166="základní",J166,0)</f>
        <v>0</v>
      </c>
      <c r="BF166" s="214">
        <f>IF(N166="snížená",J166,0)</f>
        <v>0</v>
      </c>
      <c r="BG166" s="214">
        <f>IF(N166="zákl. přenesená",J166,0)</f>
        <v>0</v>
      </c>
      <c r="BH166" s="214">
        <f>IF(N166="sníž. přenesená",J166,0)</f>
        <v>0</v>
      </c>
      <c r="BI166" s="214">
        <f>IF(N166="nulová",J166,0)</f>
        <v>0</v>
      </c>
      <c r="BJ166" s="19" t="s">
        <v>79</v>
      </c>
      <c r="BK166" s="214">
        <f>ROUND(I166*H166,2)</f>
        <v>0</v>
      </c>
      <c r="BL166" s="19" t="s">
        <v>121</v>
      </c>
      <c r="BM166" s="213" t="s">
        <v>266</v>
      </c>
    </row>
    <row r="167" s="15" customFormat="1">
      <c r="A167" s="15"/>
      <c r="B167" s="253"/>
      <c r="C167" s="254"/>
      <c r="D167" s="222" t="s">
        <v>130</v>
      </c>
      <c r="E167" s="255" t="s">
        <v>19</v>
      </c>
      <c r="F167" s="256" t="s">
        <v>267</v>
      </c>
      <c r="G167" s="254"/>
      <c r="H167" s="255" t="s">
        <v>19</v>
      </c>
      <c r="I167" s="257"/>
      <c r="J167" s="254"/>
      <c r="K167" s="254"/>
      <c r="L167" s="258"/>
      <c r="M167" s="259"/>
      <c r="N167" s="260"/>
      <c r="O167" s="260"/>
      <c r="P167" s="260"/>
      <c r="Q167" s="260"/>
      <c r="R167" s="260"/>
      <c r="S167" s="260"/>
      <c r="T167" s="261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62" t="s">
        <v>130</v>
      </c>
      <c r="AU167" s="262" t="s">
        <v>81</v>
      </c>
      <c r="AV167" s="15" t="s">
        <v>79</v>
      </c>
      <c r="AW167" s="15" t="s">
        <v>33</v>
      </c>
      <c r="AX167" s="15" t="s">
        <v>71</v>
      </c>
      <c r="AY167" s="262" t="s">
        <v>114</v>
      </c>
    </row>
    <row r="168" s="13" customFormat="1">
      <c r="A168" s="13"/>
      <c r="B168" s="220"/>
      <c r="C168" s="221"/>
      <c r="D168" s="222" t="s">
        <v>130</v>
      </c>
      <c r="E168" s="223" t="s">
        <v>19</v>
      </c>
      <c r="F168" s="224" t="s">
        <v>79</v>
      </c>
      <c r="G168" s="221"/>
      <c r="H168" s="225">
        <v>1</v>
      </c>
      <c r="I168" s="226"/>
      <c r="J168" s="221"/>
      <c r="K168" s="221"/>
      <c r="L168" s="227"/>
      <c r="M168" s="228"/>
      <c r="N168" s="229"/>
      <c r="O168" s="229"/>
      <c r="P168" s="229"/>
      <c r="Q168" s="229"/>
      <c r="R168" s="229"/>
      <c r="S168" s="229"/>
      <c r="T168" s="23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1" t="s">
        <v>130</v>
      </c>
      <c r="AU168" s="231" t="s">
        <v>81</v>
      </c>
      <c r="AV168" s="13" t="s">
        <v>81</v>
      </c>
      <c r="AW168" s="13" t="s">
        <v>33</v>
      </c>
      <c r="AX168" s="13" t="s">
        <v>79</v>
      </c>
      <c r="AY168" s="231" t="s">
        <v>114</v>
      </c>
    </row>
    <row r="169" s="2" customFormat="1" ht="33" customHeight="1">
      <c r="A169" s="40"/>
      <c r="B169" s="41"/>
      <c r="C169" s="202" t="s">
        <v>268</v>
      </c>
      <c r="D169" s="202" t="s">
        <v>116</v>
      </c>
      <c r="E169" s="203" t="s">
        <v>269</v>
      </c>
      <c r="F169" s="204" t="s">
        <v>270</v>
      </c>
      <c r="G169" s="205" t="s">
        <v>146</v>
      </c>
      <c r="H169" s="206">
        <v>1.94</v>
      </c>
      <c r="I169" s="207"/>
      <c r="J169" s="208">
        <f>ROUND(I169*H169,2)</f>
        <v>0</v>
      </c>
      <c r="K169" s="204" t="s">
        <v>120</v>
      </c>
      <c r="L169" s="46"/>
      <c r="M169" s="209" t="s">
        <v>19</v>
      </c>
      <c r="N169" s="210" t="s">
        <v>42</v>
      </c>
      <c r="O169" s="86"/>
      <c r="P169" s="211">
        <f>O169*H169</f>
        <v>0</v>
      </c>
      <c r="Q169" s="211">
        <v>0</v>
      </c>
      <c r="R169" s="211">
        <f>Q169*H169</f>
        <v>0</v>
      </c>
      <c r="S169" s="211">
        <v>0.59999999999999998</v>
      </c>
      <c r="T169" s="212">
        <f>S169*H169</f>
        <v>1.1639999999999999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3" t="s">
        <v>121</v>
      </c>
      <c r="AT169" s="213" t="s">
        <v>116</v>
      </c>
      <c r="AU169" s="213" t="s">
        <v>81</v>
      </c>
      <c r="AY169" s="19" t="s">
        <v>114</v>
      </c>
      <c r="BE169" s="214">
        <f>IF(N169="základní",J169,0)</f>
        <v>0</v>
      </c>
      <c r="BF169" s="214">
        <f>IF(N169="snížená",J169,0)</f>
        <v>0</v>
      </c>
      <c r="BG169" s="214">
        <f>IF(N169="zákl. přenesená",J169,0)</f>
        <v>0</v>
      </c>
      <c r="BH169" s="214">
        <f>IF(N169="sníž. přenesená",J169,0)</f>
        <v>0</v>
      </c>
      <c r="BI169" s="214">
        <f>IF(N169="nulová",J169,0)</f>
        <v>0</v>
      </c>
      <c r="BJ169" s="19" t="s">
        <v>79</v>
      </c>
      <c r="BK169" s="214">
        <f>ROUND(I169*H169,2)</f>
        <v>0</v>
      </c>
      <c r="BL169" s="19" t="s">
        <v>121</v>
      </c>
      <c r="BM169" s="213" t="s">
        <v>271</v>
      </c>
    </row>
    <row r="170" s="2" customFormat="1">
      <c r="A170" s="40"/>
      <c r="B170" s="41"/>
      <c r="C170" s="42"/>
      <c r="D170" s="215" t="s">
        <v>123</v>
      </c>
      <c r="E170" s="42"/>
      <c r="F170" s="216" t="s">
        <v>272</v>
      </c>
      <c r="G170" s="42"/>
      <c r="H170" s="42"/>
      <c r="I170" s="217"/>
      <c r="J170" s="42"/>
      <c r="K170" s="42"/>
      <c r="L170" s="46"/>
      <c r="M170" s="218"/>
      <c r="N170" s="219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123</v>
      </c>
      <c r="AU170" s="19" t="s">
        <v>81</v>
      </c>
    </row>
    <row r="171" s="13" customFormat="1">
      <c r="A171" s="13"/>
      <c r="B171" s="220"/>
      <c r="C171" s="221"/>
      <c r="D171" s="222" t="s">
        <v>130</v>
      </c>
      <c r="E171" s="223" t="s">
        <v>19</v>
      </c>
      <c r="F171" s="224" t="s">
        <v>273</v>
      </c>
      <c r="G171" s="221"/>
      <c r="H171" s="225">
        <v>1.94</v>
      </c>
      <c r="I171" s="226"/>
      <c r="J171" s="221"/>
      <c r="K171" s="221"/>
      <c r="L171" s="227"/>
      <c r="M171" s="228"/>
      <c r="N171" s="229"/>
      <c r="O171" s="229"/>
      <c r="P171" s="229"/>
      <c r="Q171" s="229"/>
      <c r="R171" s="229"/>
      <c r="S171" s="229"/>
      <c r="T171" s="23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1" t="s">
        <v>130</v>
      </c>
      <c r="AU171" s="231" t="s">
        <v>81</v>
      </c>
      <c r="AV171" s="13" t="s">
        <v>81</v>
      </c>
      <c r="AW171" s="13" t="s">
        <v>33</v>
      </c>
      <c r="AX171" s="13" t="s">
        <v>79</v>
      </c>
      <c r="AY171" s="231" t="s">
        <v>114</v>
      </c>
    </row>
    <row r="172" s="2" customFormat="1" ht="21.75" customHeight="1">
      <c r="A172" s="40"/>
      <c r="B172" s="41"/>
      <c r="C172" s="202" t="s">
        <v>274</v>
      </c>
      <c r="D172" s="202" t="s">
        <v>116</v>
      </c>
      <c r="E172" s="203" t="s">
        <v>275</v>
      </c>
      <c r="F172" s="204" t="s">
        <v>276</v>
      </c>
      <c r="G172" s="205" t="s">
        <v>127</v>
      </c>
      <c r="H172" s="206">
        <v>1</v>
      </c>
      <c r="I172" s="207"/>
      <c r="J172" s="208">
        <f>ROUND(I172*H172,2)</f>
        <v>0</v>
      </c>
      <c r="K172" s="204" t="s">
        <v>120</v>
      </c>
      <c r="L172" s="46"/>
      <c r="M172" s="209" t="s">
        <v>19</v>
      </c>
      <c r="N172" s="210" t="s">
        <v>42</v>
      </c>
      <c r="O172" s="86"/>
      <c r="P172" s="211">
        <f>O172*H172</f>
        <v>0</v>
      </c>
      <c r="Q172" s="211">
        <v>0</v>
      </c>
      <c r="R172" s="211">
        <f>Q172*H172</f>
        <v>0</v>
      </c>
      <c r="S172" s="211">
        <v>0</v>
      </c>
      <c r="T172" s="212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3" t="s">
        <v>121</v>
      </c>
      <c r="AT172" s="213" t="s">
        <v>116</v>
      </c>
      <c r="AU172" s="213" t="s">
        <v>81</v>
      </c>
      <c r="AY172" s="19" t="s">
        <v>114</v>
      </c>
      <c r="BE172" s="214">
        <f>IF(N172="základní",J172,0)</f>
        <v>0</v>
      </c>
      <c r="BF172" s="214">
        <f>IF(N172="snížená",J172,0)</f>
        <v>0</v>
      </c>
      <c r="BG172" s="214">
        <f>IF(N172="zákl. přenesená",J172,0)</f>
        <v>0</v>
      </c>
      <c r="BH172" s="214">
        <f>IF(N172="sníž. přenesená",J172,0)</f>
        <v>0</v>
      </c>
      <c r="BI172" s="214">
        <f>IF(N172="nulová",J172,0)</f>
        <v>0</v>
      </c>
      <c r="BJ172" s="19" t="s">
        <v>79</v>
      </c>
      <c r="BK172" s="214">
        <f>ROUND(I172*H172,2)</f>
        <v>0</v>
      </c>
      <c r="BL172" s="19" t="s">
        <v>121</v>
      </c>
      <c r="BM172" s="213" t="s">
        <v>277</v>
      </c>
    </row>
    <row r="173" s="2" customFormat="1">
      <c r="A173" s="40"/>
      <c r="B173" s="41"/>
      <c r="C173" s="42"/>
      <c r="D173" s="215" t="s">
        <v>123</v>
      </c>
      <c r="E173" s="42"/>
      <c r="F173" s="216" t="s">
        <v>278</v>
      </c>
      <c r="G173" s="42"/>
      <c r="H173" s="42"/>
      <c r="I173" s="217"/>
      <c r="J173" s="42"/>
      <c r="K173" s="42"/>
      <c r="L173" s="46"/>
      <c r="M173" s="218"/>
      <c r="N173" s="219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123</v>
      </c>
      <c r="AU173" s="19" t="s">
        <v>81</v>
      </c>
    </row>
    <row r="174" s="2" customFormat="1" ht="21.75" customHeight="1">
      <c r="A174" s="40"/>
      <c r="B174" s="41"/>
      <c r="C174" s="202" t="s">
        <v>279</v>
      </c>
      <c r="D174" s="202" t="s">
        <v>116</v>
      </c>
      <c r="E174" s="203" t="s">
        <v>280</v>
      </c>
      <c r="F174" s="204" t="s">
        <v>281</v>
      </c>
      <c r="G174" s="205" t="s">
        <v>127</v>
      </c>
      <c r="H174" s="206">
        <v>14</v>
      </c>
      <c r="I174" s="207"/>
      <c r="J174" s="208">
        <f>ROUND(I174*H174,2)</f>
        <v>0</v>
      </c>
      <c r="K174" s="204" t="s">
        <v>120</v>
      </c>
      <c r="L174" s="46"/>
      <c r="M174" s="209" t="s">
        <v>19</v>
      </c>
      <c r="N174" s="210" t="s">
        <v>42</v>
      </c>
      <c r="O174" s="86"/>
      <c r="P174" s="211">
        <f>O174*H174</f>
        <v>0</v>
      </c>
      <c r="Q174" s="211">
        <v>0</v>
      </c>
      <c r="R174" s="211">
        <f>Q174*H174</f>
        <v>0</v>
      </c>
      <c r="S174" s="211">
        <v>0</v>
      </c>
      <c r="T174" s="212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3" t="s">
        <v>121</v>
      </c>
      <c r="AT174" s="213" t="s">
        <v>116</v>
      </c>
      <c r="AU174" s="213" t="s">
        <v>81</v>
      </c>
      <c r="AY174" s="19" t="s">
        <v>114</v>
      </c>
      <c r="BE174" s="214">
        <f>IF(N174="základní",J174,0)</f>
        <v>0</v>
      </c>
      <c r="BF174" s="214">
        <f>IF(N174="snížená",J174,0)</f>
        <v>0</v>
      </c>
      <c r="BG174" s="214">
        <f>IF(N174="zákl. přenesená",J174,0)</f>
        <v>0</v>
      </c>
      <c r="BH174" s="214">
        <f>IF(N174="sníž. přenesená",J174,0)</f>
        <v>0</v>
      </c>
      <c r="BI174" s="214">
        <f>IF(N174="nulová",J174,0)</f>
        <v>0</v>
      </c>
      <c r="BJ174" s="19" t="s">
        <v>79</v>
      </c>
      <c r="BK174" s="214">
        <f>ROUND(I174*H174,2)</f>
        <v>0</v>
      </c>
      <c r="BL174" s="19" t="s">
        <v>121</v>
      </c>
      <c r="BM174" s="213" t="s">
        <v>282</v>
      </c>
    </row>
    <row r="175" s="2" customFormat="1">
      <c r="A175" s="40"/>
      <c r="B175" s="41"/>
      <c r="C175" s="42"/>
      <c r="D175" s="215" t="s">
        <v>123</v>
      </c>
      <c r="E175" s="42"/>
      <c r="F175" s="216" t="s">
        <v>283</v>
      </c>
      <c r="G175" s="42"/>
      <c r="H175" s="42"/>
      <c r="I175" s="217"/>
      <c r="J175" s="42"/>
      <c r="K175" s="42"/>
      <c r="L175" s="46"/>
      <c r="M175" s="218"/>
      <c r="N175" s="219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123</v>
      </c>
      <c r="AU175" s="19" t="s">
        <v>81</v>
      </c>
    </row>
    <row r="176" s="2" customFormat="1" ht="24.15" customHeight="1">
      <c r="A176" s="40"/>
      <c r="B176" s="41"/>
      <c r="C176" s="202" t="s">
        <v>284</v>
      </c>
      <c r="D176" s="202" t="s">
        <v>116</v>
      </c>
      <c r="E176" s="203" t="s">
        <v>285</v>
      </c>
      <c r="F176" s="204" t="s">
        <v>286</v>
      </c>
      <c r="G176" s="205" t="s">
        <v>245</v>
      </c>
      <c r="H176" s="206">
        <v>2</v>
      </c>
      <c r="I176" s="207"/>
      <c r="J176" s="208">
        <f>ROUND(I176*H176,2)</f>
        <v>0</v>
      </c>
      <c r="K176" s="204" t="s">
        <v>120</v>
      </c>
      <c r="L176" s="46"/>
      <c r="M176" s="209" t="s">
        <v>19</v>
      </c>
      <c r="N176" s="210" t="s">
        <v>42</v>
      </c>
      <c r="O176" s="86"/>
      <c r="P176" s="211">
        <f>O176*H176</f>
        <v>0</v>
      </c>
      <c r="Q176" s="211">
        <v>0.45937</v>
      </c>
      <c r="R176" s="211">
        <f>Q176*H176</f>
        <v>0.91874</v>
      </c>
      <c r="S176" s="211">
        <v>0</v>
      </c>
      <c r="T176" s="212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3" t="s">
        <v>121</v>
      </c>
      <c r="AT176" s="213" t="s">
        <v>116</v>
      </c>
      <c r="AU176" s="213" t="s">
        <v>81</v>
      </c>
      <c r="AY176" s="19" t="s">
        <v>114</v>
      </c>
      <c r="BE176" s="214">
        <f>IF(N176="základní",J176,0)</f>
        <v>0</v>
      </c>
      <c r="BF176" s="214">
        <f>IF(N176="snížená",J176,0)</f>
        <v>0</v>
      </c>
      <c r="BG176" s="214">
        <f>IF(N176="zákl. přenesená",J176,0)</f>
        <v>0</v>
      </c>
      <c r="BH176" s="214">
        <f>IF(N176="sníž. přenesená",J176,0)</f>
        <v>0</v>
      </c>
      <c r="BI176" s="214">
        <f>IF(N176="nulová",J176,0)</f>
        <v>0</v>
      </c>
      <c r="BJ176" s="19" t="s">
        <v>79</v>
      </c>
      <c r="BK176" s="214">
        <f>ROUND(I176*H176,2)</f>
        <v>0</v>
      </c>
      <c r="BL176" s="19" t="s">
        <v>121</v>
      </c>
      <c r="BM176" s="213" t="s">
        <v>287</v>
      </c>
    </row>
    <row r="177" s="2" customFormat="1">
      <c r="A177" s="40"/>
      <c r="B177" s="41"/>
      <c r="C177" s="42"/>
      <c r="D177" s="215" t="s">
        <v>123</v>
      </c>
      <c r="E177" s="42"/>
      <c r="F177" s="216" t="s">
        <v>288</v>
      </c>
      <c r="G177" s="42"/>
      <c r="H177" s="42"/>
      <c r="I177" s="217"/>
      <c r="J177" s="42"/>
      <c r="K177" s="42"/>
      <c r="L177" s="46"/>
      <c r="M177" s="218"/>
      <c r="N177" s="219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123</v>
      </c>
      <c r="AU177" s="19" t="s">
        <v>81</v>
      </c>
    </row>
    <row r="178" s="2" customFormat="1" ht="16.5" customHeight="1">
      <c r="A178" s="40"/>
      <c r="B178" s="41"/>
      <c r="C178" s="202" t="s">
        <v>289</v>
      </c>
      <c r="D178" s="202" t="s">
        <v>116</v>
      </c>
      <c r="E178" s="203" t="s">
        <v>290</v>
      </c>
      <c r="F178" s="204" t="s">
        <v>291</v>
      </c>
      <c r="G178" s="205" t="s">
        <v>245</v>
      </c>
      <c r="H178" s="206">
        <v>1</v>
      </c>
      <c r="I178" s="207"/>
      <c r="J178" s="208">
        <f>ROUND(I178*H178,2)</f>
        <v>0</v>
      </c>
      <c r="K178" s="204" t="s">
        <v>256</v>
      </c>
      <c r="L178" s="46"/>
      <c r="M178" s="209" t="s">
        <v>19</v>
      </c>
      <c r="N178" s="210" t="s">
        <v>42</v>
      </c>
      <c r="O178" s="86"/>
      <c r="P178" s="211">
        <f>O178*H178</f>
        <v>0</v>
      </c>
      <c r="Q178" s="211">
        <v>0</v>
      </c>
      <c r="R178" s="211">
        <f>Q178*H178</f>
        <v>0</v>
      </c>
      <c r="S178" s="211">
        <v>0</v>
      </c>
      <c r="T178" s="212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3" t="s">
        <v>121</v>
      </c>
      <c r="AT178" s="213" t="s">
        <v>116</v>
      </c>
      <c r="AU178" s="213" t="s">
        <v>81</v>
      </c>
      <c r="AY178" s="19" t="s">
        <v>114</v>
      </c>
      <c r="BE178" s="214">
        <f>IF(N178="základní",J178,0)</f>
        <v>0</v>
      </c>
      <c r="BF178" s="214">
        <f>IF(N178="snížená",J178,0)</f>
        <v>0</v>
      </c>
      <c r="BG178" s="214">
        <f>IF(N178="zákl. přenesená",J178,0)</f>
        <v>0</v>
      </c>
      <c r="BH178" s="214">
        <f>IF(N178="sníž. přenesená",J178,0)</f>
        <v>0</v>
      </c>
      <c r="BI178" s="214">
        <f>IF(N178="nulová",J178,0)</f>
        <v>0</v>
      </c>
      <c r="BJ178" s="19" t="s">
        <v>79</v>
      </c>
      <c r="BK178" s="214">
        <f>ROUND(I178*H178,2)</f>
        <v>0</v>
      </c>
      <c r="BL178" s="19" t="s">
        <v>121</v>
      </c>
      <c r="BM178" s="213" t="s">
        <v>292</v>
      </c>
    </row>
    <row r="179" s="2" customFormat="1" ht="24.15" customHeight="1">
      <c r="A179" s="40"/>
      <c r="B179" s="41"/>
      <c r="C179" s="202" t="s">
        <v>293</v>
      </c>
      <c r="D179" s="202" t="s">
        <v>116</v>
      </c>
      <c r="E179" s="203" t="s">
        <v>294</v>
      </c>
      <c r="F179" s="204" t="s">
        <v>295</v>
      </c>
      <c r="G179" s="205" t="s">
        <v>245</v>
      </c>
      <c r="H179" s="206">
        <v>2</v>
      </c>
      <c r="I179" s="207"/>
      <c r="J179" s="208">
        <f>ROUND(I179*H179,2)</f>
        <v>0</v>
      </c>
      <c r="K179" s="204" t="s">
        <v>120</v>
      </c>
      <c r="L179" s="46"/>
      <c r="M179" s="209" t="s">
        <v>19</v>
      </c>
      <c r="N179" s="210" t="s">
        <v>42</v>
      </c>
      <c r="O179" s="86"/>
      <c r="P179" s="211">
        <f>O179*H179</f>
        <v>0</v>
      </c>
      <c r="Q179" s="211">
        <v>0.0098899999999999995</v>
      </c>
      <c r="R179" s="211">
        <f>Q179*H179</f>
        <v>0.019779999999999999</v>
      </c>
      <c r="S179" s="211">
        <v>0</v>
      </c>
      <c r="T179" s="212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3" t="s">
        <v>121</v>
      </c>
      <c r="AT179" s="213" t="s">
        <v>116</v>
      </c>
      <c r="AU179" s="213" t="s">
        <v>81</v>
      </c>
      <c r="AY179" s="19" t="s">
        <v>114</v>
      </c>
      <c r="BE179" s="214">
        <f>IF(N179="základní",J179,0)</f>
        <v>0</v>
      </c>
      <c r="BF179" s="214">
        <f>IF(N179="snížená",J179,0)</f>
        <v>0</v>
      </c>
      <c r="BG179" s="214">
        <f>IF(N179="zákl. přenesená",J179,0)</f>
        <v>0</v>
      </c>
      <c r="BH179" s="214">
        <f>IF(N179="sníž. přenesená",J179,0)</f>
        <v>0</v>
      </c>
      <c r="BI179" s="214">
        <f>IF(N179="nulová",J179,0)</f>
        <v>0</v>
      </c>
      <c r="BJ179" s="19" t="s">
        <v>79</v>
      </c>
      <c r="BK179" s="214">
        <f>ROUND(I179*H179,2)</f>
        <v>0</v>
      </c>
      <c r="BL179" s="19" t="s">
        <v>121</v>
      </c>
      <c r="BM179" s="213" t="s">
        <v>296</v>
      </c>
    </row>
    <row r="180" s="2" customFormat="1">
      <c r="A180" s="40"/>
      <c r="B180" s="41"/>
      <c r="C180" s="42"/>
      <c r="D180" s="215" t="s">
        <v>123</v>
      </c>
      <c r="E180" s="42"/>
      <c r="F180" s="216" t="s">
        <v>297</v>
      </c>
      <c r="G180" s="42"/>
      <c r="H180" s="42"/>
      <c r="I180" s="217"/>
      <c r="J180" s="42"/>
      <c r="K180" s="42"/>
      <c r="L180" s="46"/>
      <c r="M180" s="218"/>
      <c r="N180" s="219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123</v>
      </c>
      <c r="AU180" s="19" t="s">
        <v>81</v>
      </c>
    </row>
    <row r="181" s="2" customFormat="1" ht="24.15" customHeight="1">
      <c r="A181" s="40"/>
      <c r="B181" s="41"/>
      <c r="C181" s="243" t="s">
        <v>298</v>
      </c>
      <c r="D181" s="243" t="s">
        <v>210</v>
      </c>
      <c r="E181" s="244" t="s">
        <v>299</v>
      </c>
      <c r="F181" s="245" t="s">
        <v>300</v>
      </c>
      <c r="G181" s="246" t="s">
        <v>245</v>
      </c>
      <c r="H181" s="247">
        <v>2</v>
      </c>
      <c r="I181" s="248"/>
      <c r="J181" s="249">
        <f>ROUND(I181*H181,2)</f>
        <v>0</v>
      </c>
      <c r="K181" s="245" t="s">
        <v>120</v>
      </c>
      <c r="L181" s="250"/>
      <c r="M181" s="251" t="s">
        <v>19</v>
      </c>
      <c r="N181" s="252" t="s">
        <v>42</v>
      </c>
      <c r="O181" s="86"/>
      <c r="P181" s="211">
        <f>O181*H181</f>
        <v>0</v>
      </c>
      <c r="Q181" s="211">
        <v>0.44900000000000001</v>
      </c>
      <c r="R181" s="211">
        <f>Q181*H181</f>
        <v>0.89800000000000002</v>
      </c>
      <c r="S181" s="211">
        <v>0</v>
      </c>
      <c r="T181" s="212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3" t="s">
        <v>163</v>
      </c>
      <c r="AT181" s="213" t="s">
        <v>210</v>
      </c>
      <c r="AU181" s="213" t="s">
        <v>81</v>
      </c>
      <c r="AY181" s="19" t="s">
        <v>114</v>
      </c>
      <c r="BE181" s="214">
        <f>IF(N181="základní",J181,0)</f>
        <v>0</v>
      </c>
      <c r="BF181" s="214">
        <f>IF(N181="snížená",J181,0)</f>
        <v>0</v>
      </c>
      <c r="BG181" s="214">
        <f>IF(N181="zákl. přenesená",J181,0)</f>
        <v>0</v>
      </c>
      <c r="BH181" s="214">
        <f>IF(N181="sníž. přenesená",J181,0)</f>
        <v>0</v>
      </c>
      <c r="BI181" s="214">
        <f>IF(N181="nulová",J181,0)</f>
        <v>0</v>
      </c>
      <c r="BJ181" s="19" t="s">
        <v>79</v>
      </c>
      <c r="BK181" s="214">
        <f>ROUND(I181*H181,2)</f>
        <v>0</v>
      </c>
      <c r="BL181" s="19" t="s">
        <v>121</v>
      </c>
      <c r="BM181" s="213" t="s">
        <v>301</v>
      </c>
    </row>
    <row r="182" s="2" customFormat="1" ht="24.15" customHeight="1">
      <c r="A182" s="40"/>
      <c r="B182" s="41"/>
      <c r="C182" s="202" t="s">
        <v>302</v>
      </c>
      <c r="D182" s="202" t="s">
        <v>116</v>
      </c>
      <c r="E182" s="203" t="s">
        <v>303</v>
      </c>
      <c r="F182" s="204" t="s">
        <v>304</v>
      </c>
      <c r="G182" s="205" t="s">
        <v>245</v>
      </c>
      <c r="H182" s="206">
        <v>1</v>
      </c>
      <c r="I182" s="207"/>
      <c r="J182" s="208">
        <f>ROUND(I182*H182,2)</f>
        <v>0</v>
      </c>
      <c r="K182" s="204" t="s">
        <v>256</v>
      </c>
      <c r="L182" s="46"/>
      <c r="M182" s="209" t="s">
        <v>19</v>
      </c>
      <c r="N182" s="210" t="s">
        <v>42</v>
      </c>
      <c r="O182" s="86"/>
      <c r="P182" s="211">
        <f>O182*H182</f>
        <v>0</v>
      </c>
      <c r="Q182" s="211">
        <v>0.040050000000000002</v>
      </c>
      <c r="R182" s="211">
        <f>Q182*H182</f>
        <v>0.040050000000000002</v>
      </c>
      <c r="S182" s="211">
        <v>0</v>
      </c>
      <c r="T182" s="212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3" t="s">
        <v>121</v>
      </c>
      <c r="AT182" s="213" t="s">
        <v>116</v>
      </c>
      <c r="AU182" s="213" t="s">
        <v>81</v>
      </c>
      <c r="AY182" s="19" t="s">
        <v>114</v>
      </c>
      <c r="BE182" s="214">
        <f>IF(N182="základní",J182,0)</f>
        <v>0</v>
      </c>
      <c r="BF182" s="214">
        <f>IF(N182="snížená",J182,0)</f>
        <v>0</v>
      </c>
      <c r="BG182" s="214">
        <f>IF(N182="zákl. přenesená",J182,0)</f>
        <v>0</v>
      </c>
      <c r="BH182" s="214">
        <f>IF(N182="sníž. přenesená",J182,0)</f>
        <v>0</v>
      </c>
      <c r="BI182" s="214">
        <f>IF(N182="nulová",J182,0)</f>
        <v>0</v>
      </c>
      <c r="BJ182" s="19" t="s">
        <v>79</v>
      </c>
      <c r="BK182" s="214">
        <f>ROUND(I182*H182,2)</f>
        <v>0</v>
      </c>
      <c r="BL182" s="19" t="s">
        <v>121</v>
      </c>
      <c r="BM182" s="213" t="s">
        <v>305</v>
      </c>
    </row>
    <row r="183" s="2" customFormat="1" ht="21.75" customHeight="1">
      <c r="A183" s="40"/>
      <c r="B183" s="41"/>
      <c r="C183" s="202" t="s">
        <v>306</v>
      </c>
      <c r="D183" s="202" t="s">
        <v>116</v>
      </c>
      <c r="E183" s="203" t="s">
        <v>307</v>
      </c>
      <c r="F183" s="204" t="s">
        <v>308</v>
      </c>
      <c r="G183" s="205" t="s">
        <v>245</v>
      </c>
      <c r="H183" s="206">
        <v>1</v>
      </c>
      <c r="I183" s="207"/>
      <c r="J183" s="208">
        <f>ROUND(I183*H183,2)</f>
        <v>0</v>
      </c>
      <c r="K183" s="204" t="s">
        <v>256</v>
      </c>
      <c r="L183" s="46"/>
      <c r="M183" s="209" t="s">
        <v>19</v>
      </c>
      <c r="N183" s="210" t="s">
        <v>42</v>
      </c>
      <c r="O183" s="86"/>
      <c r="P183" s="211">
        <f>O183*H183</f>
        <v>0</v>
      </c>
      <c r="Q183" s="211">
        <v>0.040050000000000002</v>
      </c>
      <c r="R183" s="211">
        <f>Q183*H183</f>
        <v>0.040050000000000002</v>
      </c>
      <c r="S183" s="211">
        <v>0</v>
      </c>
      <c r="T183" s="212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3" t="s">
        <v>121</v>
      </c>
      <c r="AT183" s="213" t="s">
        <v>116</v>
      </c>
      <c r="AU183" s="213" t="s">
        <v>81</v>
      </c>
      <c r="AY183" s="19" t="s">
        <v>114</v>
      </c>
      <c r="BE183" s="214">
        <f>IF(N183="základní",J183,0)</f>
        <v>0</v>
      </c>
      <c r="BF183" s="214">
        <f>IF(N183="snížená",J183,0)</f>
        <v>0</v>
      </c>
      <c r="BG183" s="214">
        <f>IF(N183="zákl. přenesená",J183,0)</f>
        <v>0</v>
      </c>
      <c r="BH183" s="214">
        <f>IF(N183="sníž. přenesená",J183,0)</f>
        <v>0</v>
      </c>
      <c r="BI183" s="214">
        <f>IF(N183="nulová",J183,0)</f>
        <v>0</v>
      </c>
      <c r="BJ183" s="19" t="s">
        <v>79</v>
      </c>
      <c r="BK183" s="214">
        <f>ROUND(I183*H183,2)</f>
        <v>0</v>
      </c>
      <c r="BL183" s="19" t="s">
        <v>121</v>
      </c>
      <c r="BM183" s="213" t="s">
        <v>309</v>
      </c>
    </row>
    <row r="184" s="2" customFormat="1" ht="37.8" customHeight="1">
      <c r="A184" s="40"/>
      <c r="B184" s="41"/>
      <c r="C184" s="202" t="s">
        <v>310</v>
      </c>
      <c r="D184" s="202" t="s">
        <v>116</v>
      </c>
      <c r="E184" s="203" t="s">
        <v>311</v>
      </c>
      <c r="F184" s="204" t="s">
        <v>312</v>
      </c>
      <c r="G184" s="205" t="s">
        <v>245</v>
      </c>
      <c r="H184" s="206">
        <v>1</v>
      </c>
      <c r="I184" s="207"/>
      <c r="J184" s="208">
        <f>ROUND(I184*H184,2)</f>
        <v>0</v>
      </c>
      <c r="K184" s="204" t="s">
        <v>256</v>
      </c>
      <c r="L184" s="46"/>
      <c r="M184" s="209" t="s">
        <v>19</v>
      </c>
      <c r="N184" s="210" t="s">
        <v>42</v>
      </c>
      <c r="O184" s="86"/>
      <c r="P184" s="211">
        <f>O184*H184</f>
        <v>0</v>
      </c>
      <c r="Q184" s="211">
        <v>0.040050000000000002</v>
      </c>
      <c r="R184" s="211">
        <f>Q184*H184</f>
        <v>0.040050000000000002</v>
      </c>
      <c r="S184" s="211">
        <v>0</v>
      </c>
      <c r="T184" s="212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3" t="s">
        <v>121</v>
      </c>
      <c r="AT184" s="213" t="s">
        <v>116</v>
      </c>
      <c r="AU184" s="213" t="s">
        <v>81</v>
      </c>
      <c r="AY184" s="19" t="s">
        <v>114</v>
      </c>
      <c r="BE184" s="214">
        <f>IF(N184="základní",J184,0)</f>
        <v>0</v>
      </c>
      <c r="BF184" s="214">
        <f>IF(N184="snížená",J184,0)</f>
        <v>0</v>
      </c>
      <c r="BG184" s="214">
        <f>IF(N184="zákl. přenesená",J184,0)</f>
        <v>0</v>
      </c>
      <c r="BH184" s="214">
        <f>IF(N184="sníž. přenesená",J184,0)</f>
        <v>0</v>
      </c>
      <c r="BI184" s="214">
        <f>IF(N184="nulová",J184,0)</f>
        <v>0</v>
      </c>
      <c r="BJ184" s="19" t="s">
        <v>79</v>
      </c>
      <c r="BK184" s="214">
        <f>ROUND(I184*H184,2)</f>
        <v>0</v>
      </c>
      <c r="BL184" s="19" t="s">
        <v>121</v>
      </c>
      <c r="BM184" s="213" t="s">
        <v>313</v>
      </c>
    </row>
    <row r="185" s="2" customFormat="1" ht="44.25" customHeight="1">
      <c r="A185" s="40"/>
      <c r="B185" s="41"/>
      <c r="C185" s="202" t="s">
        <v>314</v>
      </c>
      <c r="D185" s="202" t="s">
        <v>116</v>
      </c>
      <c r="E185" s="203" t="s">
        <v>315</v>
      </c>
      <c r="F185" s="204" t="s">
        <v>316</v>
      </c>
      <c r="G185" s="205" t="s">
        <v>245</v>
      </c>
      <c r="H185" s="206">
        <v>1</v>
      </c>
      <c r="I185" s="207"/>
      <c r="J185" s="208">
        <f>ROUND(I185*H185,2)</f>
        <v>0</v>
      </c>
      <c r="K185" s="204" t="s">
        <v>120</v>
      </c>
      <c r="L185" s="46"/>
      <c r="M185" s="209" t="s">
        <v>19</v>
      </c>
      <c r="N185" s="210" t="s">
        <v>42</v>
      </c>
      <c r="O185" s="86"/>
      <c r="P185" s="211">
        <f>O185*H185</f>
        <v>0</v>
      </c>
      <c r="Q185" s="211">
        <v>0.1056</v>
      </c>
      <c r="R185" s="211">
        <f>Q185*H185</f>
        <v>0.1056</v>
      </c>
      <c r="S185" s="211">
        <v>0</v>
      </c>
      <c r="T185" s="212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3" t="s">
        <v>121</v>
      </c>
      <c r="AT185" s="213" t="s">
        <v>116</v>
      </c>
      <c r="AU185" s="213" t="s">
        <v>81</v>
      </c>
      <c r="AY185" s="19" t="s">
        <v>114</v>
      </c>
      <c r="BE185" s="214">
        <f>IF(N185="základní",J185,0)</f>
        <v>0</v>
      </c>
      <c r="BF185" s="214">
        <f>IF(N185="snížená",J185,0)</f>
        <v>0</v>
      </c>
      <c r="BG185" s="214">
        <f>IF(N185="zákl. přenesená",J185,0)</f>
        <v>0</v>
      </c>
      <c r="BH185" s="214">
        <f>IF(N185="sníž. přenesená",J185,0)</f>
        <v>0</v>
      </c>
      <c r="BI185" s="214">
        <f>IF(N185="nulová",J185,0)</f>
        <v>0</v>
      </c>
      <c r="BJ185" s="19" t="s">
        <v>79</v>
      </c>
      <c r="BK185" s="214">
        <f>ROUND(I185*H185,2)</f>
        <v>0</v>
      </c>
      <c r="BL185" s="19" t="s">
        <v>121</v>
      </c>
      <c r="BM185" s="213" t="s">
        <v>317</v>
      </c>
    </row>
    <row r="186" s="2" customFormat="1">
      <c r="A186" s="40"/>
      <c r="B186" s="41"/>
      <c r="C186" s="42"/>
      <c r="D186" s="215" t="s">
        <v>123</v>
      </c>
      <c r="E186" s="42"/>
      <c r="F186" s="216" t="s">
        <v>318</v>
      </c>
      <c r="G186" s="42"/>
      <c r="H186" s="42"/>
      <c r="I186" s="217"/>
      <c r="J186" s="42"/>
      <c r="K186" s="42"/>
      <c r="L186" s="46"/>
      <c r="M186" s="218"/>
      <c r="N186" s="219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123</v>
      </c>
      <c r="AU186" s="19" t="s">
        <v>81</v>
      </c>
    </row>
    <row r="187" s="2" customFormat="1" ht="37.8" customHeight="1">
      <c r="A187" s="40"/>
      <c r="B187" s="41"/>
      <c r="C187" s="202" t="s">
        <v>319</v>
      </c>
      <c r="D187" s="202" t="s">
        <v>116</v>
      </c>
      <c r="E187" s="203" t="s">
        <v>320</v>
      </c>
      <c r="F187" s="204" t="s">
        <v>321</v>
      </c>
      <c r="G187" s="205" t="s">
        <v>245</v>
      </c>
      <c r="H187" s="206">
        <v>1</v>
      </c>
      <c r="I187" s="207"/>
      <c r="J187" s="208">
        <f>ROUND(I187*H187,2)</f>
        <v>0</v>
      </c>
      <c r="K187" s="204" t="s">
        <v>120</v>
      </c>
      <c r="L187" s="46"/>
      <c r="M187" s="209" t="s">
        <v>19</v>
      </c>
      <c r="N187" s="210" t="s">
        <v>42</v>
      </c>
      <c r="O187" s="86"/>
      <c r="P187" s="211">
        <f>O187*H187</f>
        <v>0</v>
      </c>
      <c r="Q187" s="211">
        <v>0.012120000000000001</v>
      </c>
      <c r="R187" s="211">
        <f>Q187*H187</f>
        <v>0.012120000000000001</v>
      </c>
      <c r="S187" s="211">
        <v>0</v>
      </c>
      <c r="T187" s="212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3" t="s">
        <v>121</v>
      </c>
      <c r="AT187" s="213" t="s">
        <v>116</v>
      </c>
      <c r="AU187" s="213" t="s">
        <v>81</v>
      </c>
      <c r="AY187" s="19" t="s">
        <v>114</v>
      </c>
      <c r="BE187" s="214">
        <f>IF(N187="základní",J187,0)</f>
        <v>0</v>
      </c>
      <c r="BF187" s="214">
        <f>IF(N187="snížená",J187,0)</f>
        <v>0</v>
      </c>
      <c r="BG187" s="214">
        <f>IF(N187="zákl. přenesená",J187,0)</f>
        <v>0</v>
      </c>
      <c r="BH187" s="214">
        <f>IF(N187="sníž. přenesená",J187,0)</f>
        <v>0</v>
      </c>
      <c r="BI187" s="214">
        <f>IF(N187="nulová",J187,0)</f>
        <v>0</v>
      </c>
      <c r="BJ187" s="19" t="s">
        <v>79</v>
      </c>
      <c r="BK187" s="214">
        <f>ROUND(I187*H187,2)</f>
        <v>0</v>
      </c>
      <c r="BL187" s="19" t="s">
        <v>121</v>
      </c>
      <c r="BM187" s="213" t="s">
        <v>322</v>
      </c>
    </row>
    <row r="188" s="2" customFormat="1">
      <c r="A188" s="40"/>
      <c r="B188" s="41"/>
      <c r="C188" s="42"/>
      <c r="D188" s="215" t="s">
        <v>123</v>
      </c>
      <c r="E188" s="42"/>
      <c r="F188" s="216" t="s">
        <v>323</v>
      </c>
      <c r="G188" s="42"/>
      <c r="H188" s="42"/>
      <c r="I188" s="217"/>
      <c r="J188" s="42"/>
      <c r="K188" s="42"/>
      <c r="L188" s="46"/>
      <c r="M188" s="218"/>
      <c r="N188" s="219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123</v>
      </c>
      <c r="AU188" s="19" t="s">
        <v>81</v>
      </c>
    </row>
    <row r="189" s="2" customFormat="1" ht="37.8" customHeight="1">
      <c r="A189" s="40"/>
      <c r="B189" s="41"/>
      <c r="C189" s="202" t="s">
        <v>324</v>
      </c>
      <c r="D189" s="202" t="s">
        <v>116</v>
      </c>
      <c r="E189" s="203" t="s">
        <v>325</v>
      </c>
      <c r="F189" s="204" t="s">
        <v>326</v>
      </c>
      <c r="G189" s="205" t="s">
        <v>245</v>
      </c>
      <c r="H189" s="206">
        <v>1</v>
      </c>
      <c r="I189" s="207"/>
      <c r="J189" s="208">
        <f>ROUND(I189*H189,2)</f>
        <v>0</v>
      </c>
      <c r="K189" s="204" t="s">
        <v>120</v>
      </c>
      <c r="L189" s="46"/>
      <c r="M189" s="209" t="s">
        <v>19</v>
      </c>
      <c r="N189" s="210" t="s">
        <v>42</v>
      </c>
      <c r="O189" s="86"/>
      <c r="P189" s="211">
        <f>O189*H189</f>
        <v>0</v>
      </c>
      <c r="Q189" s="211">
        <v>0</v>
      </c>
      <c r="R189" s="211">
        <f>Q189*H189</f>
        <v>0</v>
      </c>
      <c r="S189" s="211">
        <v>0</v>
      </c>
      <c r="T189" s="212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3" t="s">
        <v>121</v>
      </c>
      <c r="AT189" s="213" t="s">
        <v>116</v>
      </c>
      <c r="AU189" s="213" t="s">
        <v>81</v>
      </c>
      <c r="AY189" s="19" t="s">
        <v>114</v>
      </c>
      <c r="BE189" s="214">
        <f>IF(N189="základní",J189,0)</f>
        <v>0</v>
      </c>
      <c r="BF189" s="214">
        <f>IF(N189="snížená",J189,0)</f>
        <v>0</v>
      </c>
      <c r="BG189" s="214">
        <f>IF(N189="zákl. přenesená",J189,0)</f>
        <v>0</v>
      </c>
      <c r="BH189" s="214">
        <f>IF(N189="sníž. přenesená",J189,0)</f>
        <v>0</v>
      </c>
      <c r="BI189" s="214">
        <f>IF(N189="nulová",J189,0)</f>
        <v>0</v>
      </c>
      <c r="BJ189" s="19" t="s">
        <v>79</v>
      </c>
      <c r="BK189" s="214">
        <f>ROUND(I189*H189,2)</f>
        <v>0</v>
      </c>
      <c r="BL189" s="19" t="s">
        <v>121</v>
      </c>
      <c r="BM189" s="213" t="s">
        <v>327</v>
      </c>
    </row>
    <row r="190" s="2" customFormat="1">
      <c r="A190" s="40"/>
      <c r="B190" s="41"/>
      <c r="C190" s="42"/>
      <c r="D190" s="215" t="s">
        <v>123</v>
      </c>
      <c r="E190" s="42"/>
      <c r="F190" s="216" t="s">
        <v>328</v>
      </c>
      <c r="G190" s="42"/>
      <c r="H190" s="42"/>
      <c r="I190" s="217"/>
      <c r="J190" s="42"/>
      <c r="K190" s="42"/>
      <c r="L190" s="46"/>
      <c r="M190" s="218"/>
      <c r="N190" s="219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123</v>
      </c>
      <c r="AU190" s="19" t="s">
        <v>81</v>
      </c>
    </row>
    <row r="191" s="2" customFormat="1" ht="37.8" customHeight="1">
      <c r="A191" s="40"/>
      <c r="B191" s="41"/>
      <c r="C191" s="202" t="s">
        <v>329</v>
      </c>
      <c r="D191" s="202" t="s">
        <v>116</v>
      </c>
      <c r="E191" s="203" t="s">
        <v>330</v>
      </c>
      <c r="F191" s="204" t="s">
        <v>331</v>
      </c>
      <c r="G191" s="205" t="s">
        <v>245</v>
      </c>
      <c r="H191" s="206">
        <v>1</v>
      </c>
      <c r="I191" s="207"/>
      <c r="J191" s="208">
        <f>ROUND(I191*H191,2)</f>
        <v>0</v>
      </c>
      <c r="K191" s="204" t="s">
        <v>120</v>
      </c>
      <c r="L191" s="46"/>
      <c r="M191" s="209" t="s">
        <v>19</v>
      </c>
      <c r="N191" s="210" t="s">
        <v>42</v>
      </c>
      <c r="O191" s="86"/>
      <c r="P191" s="211">
        <f>O191*H191</f>
        <v>0</v>
      </c>
      <c r="Q191" s="211">
        <v>0.21007999999999999</v>
      </c>
      <c r="R191" s="211">
        <f>Q191*H191</f>
        <v>0.21007999999999999</v>
      </c>
      <c r="S191" s="211">
        <v>0</v>
      </c>
      <c r="T191" s="212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3" t="s">
        <v>121</v>
      </c>
      <c r="AT191" s="213" t="s">
        <v>116</v>
      </c>
      <c r="AU191" s="213" t="s">
        <v>81</v>
      </c>
      <c r="AY191" s="19" t="s">
        <v>114</v>
      </c>
      <c r="BE191" s="214">
        <f>IF(N191="základní",J191,0)</f>
        <v>0</v>
      </c>
      <c r="BF191" s="214">
        <f>IF(N191="snížená",J191,0)</f>
        <v>0</v>
      </c>
      <c r="BG191" s="214">
        <f>IF(N191="zákl. přenesená",J191,0)</f>
        <v>0</v>
      </c>
      <c r="BH191" s="214">
        <f>IF(N191="sníž. přenesená",J191,0)</f>
        <v>0</v>
      </c>
      <c r="BI191" s="214">
        <f>IF(N191="nulová",J191,0)</f>
        <v>0</v>
      </c>
      <c r="BJ191" s="19" t="s">
        <v>79</v>
      </c>
      <c r="BK191" s="214">
        <f>ROUND(I191*H191,2)</f>
        <v>0</v>
      </c>
      <c r="BL191" s="19" t="s">
        <v>121</v>
      </c>
      <c r="BM191" s="213" t="s">
        <v>332</v>
      </c>
    </row>
    <row r="192" s="2" customFormat="1">
      <c r="A192" s="40"/>
      <c r="B192" s="41"/>
      <c r="C192" s="42"/>
      <c r="D192" s="215" t="s">
        <v>123</v>
      </c>
      <c r="E192" s="42"/>
      <c r="F192" s="216" t="s">
        <v>333</v>
      </c>
      <c r="G192" s="42"/>
      <c r="H192" s="42"/>
      <c r="I192" s="217"/>
      <c r="J192" s="42"/>
      <c r="K192" s="42"/>
      <c r="L192" s="46"/>
      <c r="M192" s="218"/>
      <c r="N192" s="219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123</v>
      </c>
      <c r="AU192" s="19" t="s">
        <v>81</v>
      </c>
    </row>
    <row r="193" s="2" customFormat="1" ht="37.8" customHeight="1">
      <c r="A193" s="40"/>
      <c r="B193" s="41"/>
      <c r="C193" s="202" t="s">
        <v>334</v>
      </c>
      <c r="D193" s="202" t="s">
        <v>116</v>
      </c>
      <c r="E193" s="203" t="s">
        <v>335</v>
      </c>
      <c r="F193" s="204" t="s">
        <v>336</v>
      </c>
      <c r="G193" s="205" t="s">
        <v>245</v>
      </c>
      <c r="H193" s="206">
        <v>2</v>
      </c>
      <c r="I193" s="207"/>
      <c r="J193" s="208">
        <f>ROUND(I193*H193,2)</f>
        <v>0</v>
      </c>
      <c r="K193" s="204" t="s">
        <v>120</v>
      </c>
      <c r="L193" s="46"/>
      <c r="M193" s="209" t="s">
        <v>19</v>
      </c>
      <c r="N193" s="210" t="s">
        <v>42</v>
      </c>
      <c r="O193" s="86"/>
      <c r="P193" s="211">
        <f>O193*H193</f>
        <v>0</v>
      </c>
      <c r="Q193" s="211">
        <v>0.089999999999999997</v>
      </c>
      <c r="R193" s="211">
        <f>Q193*H193</f>
        <v>0.17999999999999999</v>
      </c>
      <c r="S193" s="211">
        <v>0</v>
      </c>
      <c r="T193" s="212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3" t="s">
        <v>121</v>
      </c>
      <c r="AT193" s="213" t="s">
        <v>116</v>
      </c>
      <c r="AU193" s="213" t="s">
        <v>81</v>
      </c>
      <c r="AY193" s="19" t="s">
        <v>114</v>
      </c>
      <c r="BE193" s="214">
        <f>IF(N193="základní",J193,0)</f>
        <v>0</v>
      </c>
      <c r="BF193" s="214">
        <f>IF(N193="snížená",J193,0)</f>
        <v>0</v>
      </c>
      <c r="BG193" s="214">
        <f>IF(N193="zákl. přenesená",J193,0)</f>
        <v>0</v>
      </c>
      <c r="BH193" s="214">
        <f>IF(N193="sníž. přenesená",J193,0)</f>
        <v>0</v>
      </c>
      <c r="BI193" s="214">
        <f>IF(N193="nulová",J193,0)</f>
        <v>0</v>
      </c>
      <c r="BJ193" s="19" t="s">
        <v>79</v>
      </c>
      <c r="BK193" s="214">
        <f>ROUND(I193*H193,2)</f>
        <v>0</v>
      </c>
      <c r="BL193" s="19" t="s">
        <v>121</v>
      </c>
      <c r="BM193" s="213" t="s">
        <v>337</v>
      </c>
    </row>
    <row r="194" s="2" customFormat="1">
      <c r="A194" s="40"/>
      <c r="B194" s="41"/>
      <c r="C194" s="42"/>
      <c r="D194" s="215" t="s">
        <v>123</v>
      </c>
      <c r="E194" s="42"/>
      <c r="F194" s="216" t="s">
        <v>338</v>
      </c>
      <c r="G194" s="42"/>
      <c r="H194" s="42"/>
      <c r="I194" s="217"/>
      <c r="J194" s="42"/>
      <c r="K194" s="42"/>
      <c r="L194" s="46"/>
      <c r="M194" s="218"/>
      <c r="N194" s="219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123</v>
      </c>
      <c r="AU194" s="19" t="s">
        <v>81</v>
      </c>
    </row>
    <row r="195" s="2" customFormat="1" ht="21.75" customHeight="1">
      <c r="A195" s="40"/>
      <c r="B195" s="41"/>
      <c r="C195" s="243" t="s">
        <v>339</v>
      </c>
      <c r="D195" s="243" t="s">
        <v>210</v>
      </c>
      <c r="E195" s="244" t="s">
        <v>340</v>
      </c>
      <c r="F195" s="245" t="s">
        <v>341</v>
      </c>
      <c r="G195" s="246" t="s">
        <v>245</v>
      </c>
      <c r="H195" s="247">
        <v>2</v>
      </c>
      <c r="I195" s="248"/>
      <c r="J195" s="249">
        <f>ROUND(I195*H195,2)</f>
        <v>0</v>
      </c>
      <c r="K195" s="245" t="s">
        <v>120</v>
      </c>
      <c r="L195" s="250"/>
      <c r="M195" s="251" t="s">
        <v>19</v>
      </c>
      <c r="N195" s="252" t="s">
        <v>42</v>
      </c>
      <c r="O195" s="86"/>
      <c r="P195" s="211">
        <f>O195*H195</f>
        <v>0</v>
      </c>
      <c r="Q195" s="211">
        <v>0.19600000000000001</v>
      </c>
      <c r="R195" s="211">
        <f>Q195*H195</f>
        <v>0.39200000000000002</v>
      </c>
      <c r="S195" s="211">
        <v>0</v>
      </c>
      <c r="T195" s="212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3" t="s">
        <v>163</v>
      </c>
      <c r="AT195" s="213" t="s">
        <v>210</v>
      </c>
      <c r="AU195" s="213" t="s">
        <v>81</v>
      </c>
      <c r="AY195" s="19" t="s">
        <v>114</v>
      </c>
      <c r="BE195" s="214">
        <f>IF(N195="základní",J195,0)</f>
        <v>0</v>
      </c>
      <c r="BF195" s="214">
        <f>IF(N195="snížená",J195,0)</f>
        <v>0</v>
      </c>
      <c r="BG195" s="214">
        <f>IF(N195="zákl. přenesená",J195,0)</f>
        <v>0</v>
      </c>
      <c r="BH195" s="214">
        <f>IF(N195="sníž. přenesená",J195,0)</f>
        <v>0</v>
      </c>
      <c r="BI195" s="214">
        <f>IF(N195="nulová",J195,0)</f>
        <v>0</v>
      </c>
      <c r="BJ195" s="19" t="s">
        <v>79</v>
      </c>
      <c r="BK195" s="214">
        <f>ROUND(I195*H195,2)</f>
        <v>0</v>
      </c>
      <c r="BL195" s="19" t="s">
        <v>121</v>
      </c>
      <c r="BM195" s="213" t="s">
        <v>342</v>
      </c>
    </row>
    <row r="196" s="2" customFormat="1" ht="24.15" customHeight="1">
      <c r="A196" s="40"/>
      <c r="B196" s="41"/>
      <c r="C196" s="202" t="s">
        <v>343</v>
      </c>
      <c r="D196" s="202" t="s">
        <v>116</v>
      </c>
      <c r="E196" s="203" t="s">
        <v>344</v>
      </c>
      <c r="F196" s="204" t="s">
        <v>345</v>
      </c>
      <c r="G196" s="205" t="s">
        <v>127</v>
      </c>
      <c r="H196" s="206">
        <v>14</v>
      </c>
      <c r="I196" s="207"/>
      <c r="J196" s="208">
        <f>ROUND(I196*H196,2)</f>
        <v>0</v>
      </c>
      <c r="K196" s="204" t="s">
        <v>120</v>
      </c>
      <c r="L196" s="46"/>
      <c r="M196" s="209" t="s">
        <v>19</v>
      </c>
      <c r="N196" s="210" t="s">
        <v>42</v>
      </c>
      <c r="O196" s="86"/>
      <c r="P196" s="211">
        <f>O196*H196</f>
        <v>0</v>
      </c>
      <c r="Q196" s="211">
        <v>0.00012999999999999999</v>
      </c>
      <c r="R196" s="211">
        <f>Q196*H196</f>
        <v>0.0018199999999999998</v>
      </c>
      <c r="S196" s="211">
        <v>0</v>
      </c>
      <c r="T196" s="212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3" t="s">
        <v>121</v>
      </c>
      <c r="AT196" s="213" t="s">
        <v>116</v>
      </c>
      <c r="AU196" s="213" t="s">
        <v>81</v>
      </c>
      <c r="AY196" s="19" t="s">
        <v>114</v>
      </c>
      <c r="BE196" s="214">
        <f>IF(N196="základní",J196,0)</f>
        <v>0</v>
      </c>
      <c r="BF196" s="214">
        <f>IF(N196="snížená",J196,0)</f>
        <v>0</v>
      </c>
      <c r="BG196" s="214">
        <f>IF(N196="zákl. přenesená",J196,0)</f>
        <v>0</v>
      </c>
      <c r="BH196" s="214">
        <f>IF(N196="sníž. přenesená",J196,0)</f>
        <v>0</v>
      </c>
      <c r="BI196" s="214">
        <f>IF(N196="nulová",J196,0)</f>
        <v>0</v>
      </c>
      <c r="BJ196" s="19" t="s">
        <v>79</v>
      </c>
      <c r="BK196" s="214">
        <f>ROUND(I196*H196,2)</f>
        <v>0</v>
      </c>
      <c r="BL196" s="19" t="s">
        <v>121</v>
      </c>
      <c r="BM196" s="213" t="s">
        <v>346</v>
      </c>
    </row>
    <row r="197" s="2" customFormat="1">
      <c r="A197" s="40"/>
      <c r="B197" s="41"/>
      <c r="C197" s="42"/>
      <c r="D197" s="215" t="s">
        <v>123</v>
      </c>
      <c r="E197" s="42"/>
      <c r="F197" s="216" t="s">
        <v>347</v>
      </c>
      <c r="G197" s="42"/>
      <c r="H197" s="42"/>
      <c r="I197" s="217"/>
      <c r="J197" s="42"/>
      <c r="K197" s="42"/>
      <c r="L197" s="46"/>
      <c r="M197" s="218"/>
      <c r="N197" s="219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123</v>
      </c>
      <c r="AU197" s="19" t="s">
        <v>81</v>
      </c>
    </row>
    <row r="198" s="12" customFormat="1" ht="22.8" customHeight="1">
      <c r="A198" s="12"/>
      <c r="B198" s="186"/>
      <c r="C198" s="187"/>
      <c r="D198" s="188" t="s">
        <v>70</v>
      </c>
      <c r="E198" s="200" t="s">
        <v>170</v>
      </c>
      <c r="F198" s="200" t="s">
        <v>348</v>
      </c>
      <c r="G198" s="187"/>
      <c r="H198" s="187"/>
      <c r="I198" s="190"/>
      <c r="J198" s="201">
        <f>BK198</f>
        <v>0</v>
      </c>
      <c r="K198" s="187"/>
      <c r="L198" s="192"/>
      <c r="M198" s="193"/>
      <c r="N198" s="194"/>
      <c r="O198" s="194"/>
      <c r="P198" s="195">
        <f>SUM(P199:P202)</f>
        <v>0</v>
      </c>
      <c r="Q198" s="194"/>
      <c r="R198" s="195">
        <f>SUM(R199:R202)</f>
        <v>0.001029</v>
      </c>
      <c r="S198" s="194"/>
      <c r="T198" s="196">
        <f>SUM(T199:T202)</f>
        <v>0.027299999999999998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197" t="s">
        <v>79</v>
      </c>
      <c r="AT198" s="198" t="s">
        <v>70</v>
      </c>
      <c r="AU198" s="198" t="s">
        <v>79</v>
      </c>
      <c r="AY198" s="197" t="s">
        <v>114</v>
      </c>
      <c r="BK198" s="199">
        <f>SUM(BK199:BK202)</f>
        <v>0</v>
      </c>
    </row>
    <row r="199" s="2" customFormat="1" ht="44.25" customHeight="1">
      <c r="A199" s="40"/>
      <c r="B199" s="41"/>
      <c r="C199" s="202" t="s">
        <v>349</v>
      </c>
      <c r="D199" s="202" t="s">
        <v>116</v>
      </c>
      <c r="E199" s="203" t="s">
        <v>350</v>
      </c>
      <c r="F199" s="204" t="s">
        <v>351</v>
      </c>
      <c r="G199" s="205" t="s">
        <v>127</v>
      </c>
      <c r="H199" s="206">
        <v>0.69999999999999996</v>
      </c>
      <c r="I199" s="207"/>
      <c r="J199" s="208">
        <f>ROUND(I199*H199,2)</f>
        <v>0</v>
      </c>
      <c r="K199" s="204" t="s">
        <v>120</v>
      </c>
      <c r="L199" s="46"/>
      <c r="M199" s="209" t="s">
        <v>19</v>
      </c>
      <c r="N199" s="210" t="s">
        <v>42</v>
      </c>
      <c r="O199" s="86"/>
      <c r="P199" s="211">
        <f>O199*H199</f>
        <v>0</v>
      </c>
      <c r="Q199" s="211">
        <v>0.00147</v>
      </c>
      <c r="R199" s="211">
        <f>Q199*H199</f>
        <v>0.001029</v>
      </c>
      <c r="S199" s="211">
        <v>0.039</v>
      </c>
      <c r="T199" s="212">
        <f>S199*H199</f>
        <v>0.027299999999999998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3" t="s">
        <v>121</v>
      </c>
      <c r="AT199" s="213" t="s">
        <v>116</v>
      </c>
      <c r="AU199" s="213" t="s">
        <v>81</v>
      </c>
      <c r="AY199" s="19" t="s">
        <v>114</v>
      </c>
      <c r="BE199" s="214">
        <f>IF(N199="základní",J199,0)</f>
        <v>0</v>
      </c>
      <c r="BF199" s="214">
        <f>IF(N199="snížená",J199,0)</f>
        <v>0</v>
      </c>
      <c r="BG199" s="214">
        <f>IF(N199="zákl. přenesená",J199,0)</f>
        <v>0</v>
      </c>
      <c r="BH199" s="214">
        <f>IF(N199="sníž. přenesená",J199,0)</f>
        <v>0</v>
      </c>
      <c r="BI199" s="214">
        <f>IF(N199="nulová",J199,0)</f>
        <v>0</v>
      </c>
      <c r="BJ199" s="19" t="s">
        <v>79</v>
      </c>
      <c r="BK199" s="214">
        <f>ROUND(I199*H199,2)</f>
        <v>0</v>
      </c>
      <c r="BL199" s="19" t="s">
        <v>121</v>
      </c>
      <c r="BM199" s="213" t="s">
        <v>352</v>
      </c>
    </row>
    <row r="200" s="2" customFormat="1">
      <c r="A200" s="40"/>
      <c r="B200" s="41"/>
      <c r="C200" s="42"/>
      <c r="D200" s="215" t="s">
        <v>123</v>
      </c>
      <c r="E200" s="42"/>
      <c r="F200" s="216" t="s">
        <v>353</v>
      </c>
      <c r="G200" s="42"/>
      <c r="H200" s="42"/>
      <c r="I200" s="217"/>
      <c r="J200" s="42"/>
      <c r="K200" s="42"/>
      <c r="L200" s="46"/>
      <c r="M200" s="218"/>
      <c r="N200" s="219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123</v>
      </c>
      <c r="AU200" s="19" t="s">
        <v>81</v>
      </c>
    </row>
    <row r="201" s="13" customFormat="1">
      <c r="A201" s="13"/>
      <c r="B201" s="220"/>
      <c r="C201" s="221"/>
      <c r="D201" s="222" t="s">
        <v>130</v>
      </c>
      <c r="E201" s="223" t="s">
        <v>19</v>
      </c>
      <c r="F201" s="224" t="s">
        <v>354</v>
      </c>
      <c r="G201" s="221"/>
      <c r="H201" s="225">
        <v>0.69999999999999996</v>
      </c>
      <c r="I201" s="226"/>
      <c r="J201" s="221"/>
      <c r="K201" s="221"/>
      <c r="L201" s="227"/>
      <c r="M201" s="228"/>
      <c r="N201" s="229"/>
      <c r="O201" s="229"/>
      <c r="P201" s="229"/>
      <c r="Q201" s="229"/>
      <c r="R201" s="229"/>
      <c r="S201" s="229"/>
      <c r="T201" s="230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1" t="s">
        <v>130</v>
      </c>
      <c r="AU201" s="231" t="s">
        <v>81</v>
      </c>
      <c r="AV201" s="13" t="s">
        <v>81</v>
      </c>
      <c r="AW201" s="13" t="s">
        <v>33</v>
      </c>
      <c r="AX201" s="13" t="s">
        <v>79</v>
      </c>
      <c r="AY201" s="231" t="s">
        <v>114</v>
      </c>
    </row>
    <row r="202" s="2" customFormat="1" ht="21.75" customHeight="1">
      <c r="A202" s="40"/>
      <c r="B202" s="41"/>
      <c r="C202" s="202" t="s">
        <v>355</v>
      </c>
      <c r="D202" s="202" t="s">
        <v>116</v>
      </c>
      <c r="E202" s="203" t="s">
        <v>356</v>
      </c>
      <c r="F202" s="204" t="s">
        <v>357</v>
      </c>
      <c r="G202" s="205" t="s">
        <v>245</v>
      </c>
      <c r="H202" s="206">
        <v>2</v>
      </c>
      <c r="I202" s="207"/>
      <c r="J202" s="208">
        <f>ROUND(I202*H202,2)</f>
        <v>0</v>
      </c>
      <c r="K202" s="204" t="s">
        <v>256</v>
      </c>
      <c r="L202" s="46"/>
      <c r="M202" s="209" t="s">
        <v>19</v>
      </c>
      <c r="N202" s="210" t="s">
        <v>42</v>
      </c>
      <c r="O202" s="86"/>
      <c r="P202" s="211">
        <f>O202*H202</f>
        <v>0</v>
      </c>
      <c r="Q202" s="211">
        <v>0</v>
      </c>
      <c r="R202" s="211">
        <f>Q202*H202</f>
        <v>0</v>
      </c>
      <c r="S202" s="211">
        <v>0</v>
      </c>
      <c r="T202" s="212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3" t="s">
        <v>121</v>
      </c>
      <c r="AT202" s="213" t="s">
        <v>116</v>
      </c>
      <c r="AU202" s="213" t="s">
        <v>81</v>
      </c>
      <c r="AY202" s="19" t="s">
        <v>114</v>
      </c>
      <c r="BE202" s="214">
        <f>IF(N202="základní",J202,0)</f>
        <v>0</v>
      </c>
      <c r="BF202" s="214">
        <f>IF(N202="snížená",J202,0)</f>
        <v>0</v>
      </c>
      <c r="BG202" s="214">
        <f>IF(N202="zákl. přenesená",J202,0)</f>
        <v>0</v>
      </c>
      <c r="BH202" s="214">
        <f>IF(N202="sníž. přenesená",J202,0)</f>
        <v>0</v>
      </c>
      <c r="BI202" s="214">
        <f>IF(N202="nulová",J202,0)</f>
        <v>0</v>
      </c>
      <c r="BJ202" s="19" t="s">
        <v>79</v>
      </c>
      <c r="BK202" s="214">
        <f>ROUND(I202*H202,2)</f>
        <v>0</v>
      </c>
      <c r="BL202" s="19" t="s">
        <v>121</v>
      </c>
      <c r="BM202" s="213" t="s">
        <v>358</v>
      </c>
    </row>
    <row r="203" s="12" customFormat="1" ht="22.8" customHeight="1">
      <c r="A203" s="12"/>
      <c r="B203" s="186"/>
      <c r="C203" s="187"/>
      <c r="D203" s="188" t="s">
        <v>70</v>
      </c>
      <c r="E203" s="200" t="s">
        <v>359</v>
      </c>
      <c r="F203" s="200" t="s">
        <v>360</v>
      </c>
      <c r="G203" s="187"/>
      <c r="H203" s="187"/>
      <c r="I203" s="190"/>
      <c r="J203" s="201">
        <f>BK203</f>
        <v>0</v>
      </c>
      <c r="K203" s="187"/>
      <c r="L203" s="192"/>
      <c r="M203" s="193"/>
      <c r="N203" s="194"/>
      <c r="O203" s="194"/>
      <c r="P203" s="195">
        <f>SUM(P204:P207)</f>
        <v>0</v>
      </c>
      <c r="Q203" s="194"/>
      <c r="R203" s="195">
        <f>SUM(R204:R207)</f>
        <v>0</v>
      </c>
      <c r="S203" s="194"/>
      <c r="T203" s="196">
        <f>SUM(T204:T207)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197" t="s">
        <v>79</v>
      </c>
      <c r="AT203" s="198" t="s">
        <v>70</v>
      </c>
      <c r="AU203" s="198" t="s">
        <v>79</v>
      </c>
      <c r="AY203" s="197" t="s">
        <v>114</v>
      </c>
      <c r="BK203" s="199">
        <f>SUM(BK204:BK207)</f>
        <v>0</v>
      </c>
    </row>
    <row r="204" s="2" customFormat="1" ht="55.5" customHeight="1">
      <c r="A204" s="40"/>
      <c r="B204" s="41"/>
      <c r="C204" s="202" t="s">
        <v>361</v>
      </c>
      <c r="D204" s="202" t="s">
        <v>116</v>
      </c>
      <c r="E204" s="203" t="s">
        <v>362</v>
      </c>
      <c r="F204" s="204" t="s">
        <v>363</v>
      </c>
      <c r="G204" s="205" t="s">
        <v>190</v>
      </c>
      <c r="H204" s="206">
        <v>7.9039999999999999</v>
      </c>
      <c r="I204" s="207"/>
      <c r="J204" s="208">
        <f>ROUND(I204*H204,2)</f>
        <v>0</v>
      </c>
      <c r="K204" s="204" t="s">
        <v>120</v>
      </c>
      <c r="L204" s="46"/>
      <c r="M204" s="209" t="s">
        <v>19</v>
      </c>
      <c r="N204" s="210" t="s">
        <v>42</v>
      </c>
      <c r="O204" s="86"/>
      <c r="P204" s="211">
        <f>O204*H204</f>
        <v>0</v>
      </c>
      <c r="Q204" s="211">
        <v>0</v>
      </c>
      <c r="R204" s="211">
        <f>Q204*H204</f>
        <v>0</v>
      </c>
      <c r="S204" s="211">
        <v>0</v>
      </c>
      <c r="T204" s="212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3" t="s">
        <v>121</v>
      </c>
      <c r="AT204" s="213" t="s">
        <v>116</v>
      </c>
      <c r="AU204" s="213" t="s">
        <v>81</v>
      </c>
      <c r="AY204" s="19" t="s">
        <v>114</v>
      </c>
      <c r="BE204" s="214">
        <f>IF(N204="základní",J204,0)</f>
        <v>0</v>
      </c>
      <c r="BF204" s="214">
        <f>IF(N204="snížená",J204,0)</f>
        <v>0</v>
      </c>
      <c r="BG204" s="214">
        <f>IF(N204="zákl. přenesená",J204,0)</f>
        <v>0</v>
      </c>
      <c r="BH204" s="214">
        <f>IF(N204="sníž. přenesená",J204,0)</f>
        <v>0</v>
      </c>
      <c r="BI204" s="214">
        <f>IF(N204="nulová",J204,0)</f>
        <v>0</v>
      </c>
      <c r="BJ204" s="19" t="s">
        <v>79</v>
      </c>
      <c r="BK204" s="214">
        <f>ROUND(I204*H204,2)</f>
        <v>0</v>
      </c>
      <c r="BL204" s="19" t="s">
        <v>121</v>
      </c>
      <c r="BM204" s="213" t="s">
        <v>364</v>
      </c>
    </row>
    <row r="205" s="2" customFormat="1">
      <c r="A205" s="40"/>
      <c r="B205" s="41"/>
      <c r="C205" s="42"/>
      <c r="D205" s="215" t="s">
        <v>123</v>
      </c>
      <c r="E205" s="42"/>
      <c r="F205" s="216" t="s">
        <v>365</v>
      </c>
      <c r="G205" s="42"/>
      <c r="H205" s="42"/>
      <c r="I205" s="217"/>
      <c r="J205" s="42"/>
      <c r="K205" s="42"/>
      <c r="L205" s="46"/>
      <c r="M205" s="218"/>
      <c r="N205" s="219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123</v>
      </c>
      <c r="AU205" s="19" t="s">
        <v>81</v>
      </c>
    </row>
    <row r="206" s="2" customFormat="1" ht="55.5" customHeight="1">
      <c r="A206" s="40"/>
      <c r="B206" s="41"/>
      <c r="C206" s="202" t="s">
        <v>366</v>
      </c>
      <c r="D206" s="202" t="s">
        <v>116</v>
      </c>
      <c r="E206" s="203" t="s">
        <v>367</v>
      </c>
      <c r="F206" s="204" t="s">
        <v>368</v>
      </c>
      <c r="G206" s="205" t="s">
        <v>190</v>
      </c>
      <c r="H206" s="206">
        <v>7.9039999999999999</v>
      </c>
      <c r="I206" s="207"/>
      <c r="J206" s="208">
        <f>ROUND(I206*H206,2)</f>
        <v>0</v>
      </c>
      <c r="K206" s="204" t="s">
        <v>120</v>
      </c>
      <c r="L206" s="46"/>
      <c r="M206" s="209" t="s">
        <v>19</v>
      </c>
      <c r="N206" s="210" t="s">
        <v>42</v>
      </c>
      <c r="O206" s="86"/>
      <c r="P206" s="211">
        <f>O206*H206</f>
        <v>0</v>
      </c>
      <c r="Q206" s="211">
        <v>0</v>
      </c>
      <c r="R206" s="211">
        <f>Q206*H206</f>
        <v>0</v>
      </c>
      <c r="S206" s="211">
        <v>0</v>
      </c>
      <c r="T206" s="212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3" t="s">
        <v>121</v>
      </c>
      <c r="AT206" s="213" t="s">
        <v>116</v>
      </c>
      <c r="AU206" s="213" t="s">
        <v>81</v>
      </c>
      <c r="AY206" s="19" t="s">
        <v>114</v>
      </c>
      <c r="BE206" s="214">
        <f>IF(N206="základní",J206,0)</f>
        <v>0</v>
      </c>
      <c r="BF206" s="214">
        <f>IF(N206="snížená",J206,0)</f>
        <v>0</v>
      </c>
      <c r="BG206" s="214">
        <f>IF(N206="zákl. přenesená",J206,0)</f>
        <v>0</v>
      </c>
      <c r="BH206" s="214">
        <f>IF(N206="sníž. přenesená",J206,0)</f>
        <v>0</v>
      </c>
      <c r="BI206" s="214">
        <f>IF(N206="nulová",J206,0)</f>
        <v>0</v>
      </c>
      <c r="BJ206" s="19" t="s">
        <v>79</v>
      </c>
      <c r="BK206" s="214">
        <f>ROUND(I206*H206,2)</f>
        <v>0</v>
      </c>
      <c r="BL206" s="19" t="s">
        <v>121</v>
      </c>
      <c r="BM206" s="213" t="s">
        <v>369</v>
      </c>
    </row>
    <row r="207" s="2" customFormat="1">
      <c r="A207" s="40"/>
      <c r="B207" s="41"/>
      <c r="C207" s="42"/>
      <c r="D207" s="215" t="s">
        <v>123</v>
      </c>
      <c r="E207" s="42"/>
      <c r="F207" s="216" t="s">
        <v>370</v>
      </c>
      <c r="G207" s="42"/>
      <c r="H207" s="42"/>
      <c r="I207" s="217"/>
      <c r="J207" s="42"/>
      <c r="K207" s="42"/>
      <c r="L207" s="46"/>
      <c r="M207" s="218"/>
      <c r="N207" s="219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123</v>
      </c>
      <c r="AU207" s="19" t="s">
        <v>81</v>
      </c>
    </row>
    <row r="208" s="12" customFormat="1" ht="25.92" customHeight="1">
      <c r="A208" s="12"/>
      <c r="B208" s="186"/>
      <c r="C208" s="187"/>
      <c r="D208" s="188" t="s">
        <v>70</v>
      </c>
      <c r="E208" s="189" t="s">
        <v>371</v>
      </c>
      <c r="F208" s="189" t="s">
        <v>372</v>
      </c>
      <c r="G208" s="187"/>
      <c r="H208" s="187"/>
      <c r="I208" s="190"/>
      <c r="J208" s="191">
        <f>BK208</f>
        <v>0</v>
      </c>
      <c r="K208" s="187"/>
      <c r="L208" s="192"/>
      <c r="M208" s="193"/>
      <c r="N208" s="194"/>
      <c r="O208" s="194"/>
      <c r="P208" s="195">
        <f>P209</f>
        <v>0</v>
      </c>
      <c r="Q208" s="194"/>
      <c r="R208" s="195">
        <f>R209</f>
        <v>0.04453</v>
      </c>
      <c r="S208" s="194"/>
      <c r="T208" s="196">
        <f>T209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197" t="s">
        <v>81</v>
      </c>
      <c r="AT208" s="198" t="s">
        <v>70</v>
      </c>
      <c r="AU208" s="198" t="s">
        <v>71</v>
      </c>
      <c r="AY208" s="197" t="s">
        <v>114</v>
      </c>
      <c r="BK208" s="199">
        <f>BK209</f>
        <v>0</v>
      </c>
    </row>
    <row r="209" s="12" customFormat="1" ht="22.8" customHeight="1">
      <c r="A209" s="12"/>
      <c r="B209" s="186"/>
      <c r="C209" s="187"/>
      <c r="D209" s="188" t="s">
        <v>70</v>
      </c>
      <c r="E209" s="200" t="s">
        <v>373</v>
      </c>
      <c r="F209" s="200" t="s">
        <v>374</v>
      </c>
      <c r="G209" s="187"/>
      <c r="H209" s="187"/>
      <c r="I209" s="190"/>
      <c r="J209" s="201">
        <f>BK209</f>
        <v>0</v>
      </c>
      <c r="K209" s="187"/>
      <c r="L209" s="192"/>
      <c r="M209" s="193"/>
      <c r="N209" s="194"/>
      <c r="O209" s="194"/>
      <c r="P209" s="195">
        <f>SUM(P210:P214)</f>
        <v>0</v>
      </c>
      <c r="Q209" s="194"/>
      <c r="R209" s="195">
        <f>SUM(R210:R214)</f>
        <v>0.04453</v>
      </c>
      <c r="S209" s="194"/>
      <c r="T209" s="196">
        <f>SUM(T210:T214)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197" t="s">
        <v>81</v>
      </c>
      <c r="AT209" s="198" t="s">
        <v>70</v>
      </c>
      <c r="AU209" s="198" t="s">
        <v>79</v>
      </c>
      <c r="AY209" s="197" t="s">
        <v>114</v>
      </c>
      <c r="BK209" s="199">
        <f>SUM(BK210:BK214)</f>
        <v>0</v>
      </c>
    </row>
    <row r="210" s="2" customFormat="1" ht="16.5" customHeight="1">
      <c r="A210" s="40"/>
      <c r="B210" s="41"/>
      <c r="C210" s="202" t="s">
        <v>375</v>
      </c>
      <c r="D210" s="202" t="s">
        <v>116</v>
      </c>
      <c r="E210" s="203" t="s">
        <v>376</v>
      </c>
      <c r="F210" s="204" t="s">
        <v>377</v>
      </c>
      <c r="G210" s="205" t="s">
        <v>127</v>
      </c>
      <c r="H210" s="206">
        <v>14</v>
      </c>
      <c r="I210" s="207"/>
      <c r="J210" s="208">
        <f>ROUND(I210*H210,2)</f>
        <v>0</v>
      </c>
      <c r="K210" s="204" t="s">
        <v>256</v>
      </c>
      <c r="L210" s="46"/>
      <c r="M210" s="209" t="s">
        <v>19</v>
      </c>
      <c r="N210" s="210" t="s">
        <v>42</v>
      </c>
      <c r="O210" s="86"/>
      <c r="P210" s="211">
        <f>O210*H210</f>
        <v>0</v>
      </c>
      <c r="Q210" s="211">
        <v>0.0030400000000000002</v>
      </c>
      <c r="R210" s="211">
        <f>Q210*H210</f>
        <v>0.042560000000000001</v>
      </c>
      <c r="S210" s="211">
        <v>0</v>
      </c>
      <c r="T210" s="212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3" t="s">
        <v>216</v>
      </c>
      <c r="AT210" s="213" t="s">
        <v>116</v>
      </c>
      <c r="AU210" s="213" t="s">
        <v>81</v>
      </c>
      <c r="AY210" s="19" t="s">
        <v>114</v>
      </c>
      <c r="BE210" s="214">
        <f>IF(N210="základní",J210,0)</f>
        <v>0</v>
      </c>
      <c r="BF210" s="214">
        <f>IF(N210="snížená",J210,0)</f>
        <v>0</v>
      </c>
      <c r="BG210" s="214">
        <f>IF(N210="zákl. přenesená",J210,0)</f>
        <v>0</v>
      </c>
      <c r="BH210" s="214">
        <f>IF(N210="sníž. přenesená",J210,0)</f>
        <v>0</v>
      </c>
      <c r="BI210" s="214">
        <f>IF(N210="nulová",J210,0)</f>
        <v>0</v>
      </c>
      <c r="BJ210" s="19" t="s">
        <v>79</v>
      </c>
      <c r="BK210" s="214">
        <f>ROUND(I210*H210,2)</f>
        <v>0</v>
      </c>
      <c r="BL210" s="19" t="s">
        <v>216</v>
      </c>
      <c r="BM210" s="213" t="s">
        <v>378</v>
      </c>
    </row>
    <row r="211" s="13" customFormat="1">
      <c r="A211" s="13"/>
      <c r="B211" s="220"/>
      <c r="C211" s="221"/>
      <c r="D211" s="222" t="s">
        <v>130</v>
      </c>
      <c r="E211" s="223" t="s">
        <v>19</v>
      </c>
      <c r="F211" s="224" t="s">
        <v>379</v>
      </c>
      <c r="G211" s="221"/>
      <c r="H211" s="225">
        <v>14</v>
      </c>
      <c r="I211" s="226"/>
      <c r="J211" s="221"/>
      <c r="K211" s="221"/>
      <c r="L211" s="227"/>
      <c r="M211" s="228"/>
      <c r="N211" s="229"/>
      <c r="O211" s="229"/>
      <c r="P211" s="229"/>
      <c r="Q211" s="229"/>
      <c r="R211" s="229"/>
      <c r="S211" s="229"/>
      <c r="T211" s="230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1" t="s">
        <v>130</v>
      </c>
      <c r="AU211" s="231" t="s">
        <v>81</v>
      </c>
      <c r="AV211" s="13" t="s">
        <v>81</v>
      </c>
      <c r="AW211" s="13" t="s">
        <v>33</v>
      </c>
      <c r="AX211" s="13" t="s">
        <v>79</v>
      </c>
      <c r="AY211" s="231" t="s">
        <v>114</v>
      </c>
    </row>
    <row r="212" s="2" customFormat="1" ht="16.5" customHeight="1">
      <c r="A212" s="40"/>
      <c r="B212" s="41"/>
      <c r="C212" s="202" t="s">
        <v>380</v>
      </c>
      <c r="D212" s="202" t="s">
        <v>116</v>
      </c>
      <c r="E212" s="203" t="s">
        <v>381</v>
      </c>
      <c r="F212" s="204" t="s">
        <v>382</v>
      </c>
      <c r="G212" s="205" t="s">
        <v>127</v>
      </c>
      <c r="H212" s="206">
        <v>1</v>
      </c>
      <c r="I212" s="207"/>
      <c r="J212" s="208">
        <f>ROUND(I212*H212,2)</f>
        <v>0</v>
      </c>
      <c r="K212" s="204" t="s">
        <v>256</v>
      </c>
      <c r="L212" s="46"/>
      <c r="M212" s="209" t="s">
        <v>19</v>
      </c>
      <c r="N212" s="210" t="s">
        <v>42</v>
      </c>
      <c r="O212" s="86"/>
      <c r="P212" s="211">
        <f>O212*H212</f>
        <v>0</v>
      </c>
      <c r="Q212" s="211">
        <v>0.00197</v>
      </c>
      <c r="R212" s="211">
        <f>Q212*H212</f>
        <v>0.00197</v>
      </c>
      <c r="S212" s="211">
        <v>0</v>
      </c>
      <c r="T212" s="212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3" t="s">
        <v>216</v>
      </c>
      <c r="AT212" s="213" t="s">
        <v>116</v>
      </c>
      <c r="AU212" s="213" t="s">
        <v>81</v>
      </c>
      <c r="AY212" s="19" t="s">
        <v>114</v>
      </c>
      <c r="BE212" s="214">
        <f>IF(N212="základní",J212,0)</f>
        <v>0</v>
      </c>
      <c r="BF212" s="214">
        <f>IF(N212="snížená",J212,0)</f>
        <v>0</v>
      </c>
      <c r="BG212" s="214">
        <f>IF(N212="zákl. přenesená",J212,0)</f>
        <v>0</v>
      </c>
      <c r="BH212" s="214">
        <f>IF(N212="sníž. přenesená",J212,0)</f>
        <v>0</v>
      </c>
      <c r="BI212" s="214">
        <f>IF(N212="nulová",J212,0)</f>
        <v>0</v>
      </c>
      <c r="BJ212" s="19" t="s">
        <v>79</v>
      </c>
      <c r="BK212" s="214">
        <f>ROUND(I212*H212,2)</f>
        <v>0</v>
      </c>
      <c r="BL212" s="19" t="s">
        <v>216</v>
      </c>
      <c r="BM212" s="213" t="s">
        <v>383</v>
      </c>
    </row>
    <row r="213" s="2" customFormat="1" ht="44.25" customHeight="1">
      <c r="A213" s="40"/>
      <c r="B213" s="41"/>
      <c r="C213" s="202" t="s">
        <v>384</v>
      </c>
      <c r="D213" s="202" t="s">
        <v>116</v>
      </c>
      <c r="E213" s="203" t="s">
        <v>385</v>
      </c>
      <c r="F213" s="204" t="s">
        <v>386</v>
      </c>
      <c r="G213" s="205" t="s">
        <v>387</v>
      </c>
      <c r="H213" s="263"/>
      <c r="I213" s="207"/>
      <c r="J213" s="208">
        <f>ROUND(I213*H213,2)</f>
        <v>0</v>
      </c>
      <c r="K213" s="204" t="s">
        <v>120</v>
      </c>
      <c r="L213" s="46"/>
      <c r="M213" s="209" t="s">
        <v>19</v>
      </c>
      <c r="N213" s="210" t="s">
        <v>42</v>
      </c>
      <c r="O213" s="86"/>
      <c r="P213" s="211">
        <f>O213*H213</f>
        <v>0</v>
      </c>
      <c r="Q213" s="211">
        <v>0</v>
      </c>
      <c r="R213" s="211">
        <f>Q213*H213</f>
        <v>0</v>
      </c>
      <c r="S213" s="211">
        <v>0</v>
      </c>
      <c r="T213" s="212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3" t="s">
        <v>216</v>
      </c>
      <c r="AT213" s="213" t="s">
        <v>116</v>
      </c>
      <c r="AU213" s="213" t="s">
        <v>81</v>
      </c>
      <c r="AY213" s="19" t="s">
        <v>114</v>
      </c>
      <c r="BE213" s="214">
        <f>IF(N213="základní",J213,0)</f>
        <v>0</v>
      </c>
      <c r="BF213" s="214">
        <f>IF(N213="snížená",J213,0)</f>
        <v>0</v>
      </c>
      <c r="BG213" s="214">
        <f>IF(N213="zákl. přenesená",J213,0)</f>
        <v>0</v>
      </c>
      <c r="BH213" s="214">
        <f>IF(N213="sníž. přenesená",J213,0)</f>
        <v>0</v>
      </c>
      <c r="BI213" s="214">
        <f>IF(N213="nulová",J213,0)</f>
        <v>0</v>
      </c>
      <c r="BJ213" s="19" t="s">
        <v>79</v>
      </c>
      <c r="BK213" s="214">
        <f>ROUND(I213*H213,2)</f>
        <v>0</v>
      </c>
      <c r="BL213" s="19" t="s">
        <v>216</v>
      </c>
      <c r="BM213" s="213" t="s">
        <v>388</v>
      </c>
    </row>
    <row r="214" s="2" customFormat="1">
      <c r="A214" s="40"/>
      <c r="B214" s="41"/>
      <c r="C214" s="42"/>
      <c r="D214" s="215" t="s">
        <v>123</v>
      </c>
      <c r="E214" s="42"/>
      <c r="F214" s="216" t="s">
        <v>389</v>
      </c>
      <c r="G214" s="42"/>
      <c r="H214" s="42"/>
      <c r="I214" s="217"/>
      <c r="J214" s="42"/>
      <c r="K214" s="42"/>
      <c r="L214" s="46"/>
      <c r="M214" s="218"/>
      <c r="N214" s="219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123</v>
      </c>
      <c r="AU214" s="19" t="s">
        <v>81</v>
      </c>
    </row>
    <row r="215" s="12" customFormat="1" ht="25.92" customHeight="1">
      <c r="A215" s="12"/>
      <c r="B215" s="186"/>
      <c r="C215" s="187"/>
      <c r="D215" s="188" t="s">
        <v>70</v>
      </c>
      <c r="E215" s="189" t="s">
        <v>390</v>
      </c>
      <c r="F215" s="189" t="s">
        <v>391</v>
      </c>
      <c r="G215" s="187"/>
      <c r="H215" s="187"/>
      <c r="I215" s="190"/>
      <c r="J215" s="191">
        <f>BK215</f>
        <v>0</v>
      </c>
      <c r="K215" s="187"/>
      <c r="L215" s="192"/>
      <c r="M215" s="193"/>
      <c r="N215" s="194"/>
      <c r="O215" s="194"/>
      <c r="P215" s="195">
        <f>SUM(P216:P217)</f>
        <v>0</v>
      </c>
      <c r="Q215" s="194"/>
      <c r="R215" s="195">
        <f>SUM(R216:R217)</f>
        <v>0</v>
      </c>
      <c r="S215" s="194"/>
      <c r="T215" s="196">
        <f>SUM(T216:T217)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197" t="s">
        <v>121</v>
      </c>
      <c r="AT215" s="198" t="s">
        <v>70</v>
      </c>
      <c r="AU215" s="198" t="s">
        <v>71</v>
      </c>
      <c r="AY215" s="197" t="s">
        <v>114</v>
      </c>
      <c r="BK215" s="199">
        <f>SUM(BK216:BK217)</f>
        <v>0</v>
      </c>
    </row>
    <row r="216" s="2" customFormat="1" ht="37.8" customHeight="1">
      <c r="A216" s="40"/>
      <c r="B216" s="41"/>
      <c r="C216" s="202" t="s">
        <v>392</v>
      </c>
      <c r="D216" s="202" t="s">
        <v>116</v>
      </c>
      <c r="E216" s="203" t="s">
        <v>393</v>
      </c>
      <c r="F216" s="204" t="s">
        <v>394</v>
      </c>
      <c r="G216" s="205" t="s">
        <v>135</v>
      </c>
      <c r="H216" s="206">
        <v>10</v>
      </c>
      <c r="I216" s="207"/>
      <c r="J216" s="208">
        <f>ROUND(I216*H216,2)</f>
        <v>0</v>
      </c>
      <c r="K216" s="204" t="s">
        <v>120</v>
      </c>
      <c r="L216" s="46"/>
      <c r="M216" s="209" t="s">
        <v>19</v>
      </c>
      <c r="N216" s="210" t="s">
        <v>42</v>
      </c>
      <c r="O216" s="86"/>
      <c r="P216" s="211">
        <f>O216*H216</f>
        <v>0</v>
      </c>
      <c r="Q216" s="211">
        <v>0</v>
      </c>
      <c r="R216" s="211">
        <f>Q216*H216</f>
        <v>0</v>
      </c>
      <c r="S216" s="211">
        <v>0</v>
      </c>
      <c r="T216" s="212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3" t="s">
        <v>216</v>
      </c>
      <c r="AT216" s="213" t="s">
        <v>116</v>
      </c>
      <c r="AU216" s="213" t="s">
        <v>79</v>
      </c>
      <c r="AY216" s="19" t="s">
        <v>114</v>
      </c>
      <c r="BE216" s="214">
        <f>IF(N216="základní",J216,0)</f>
        <v>0</v>
      </c>
      <c r="BF216" s="214">
        <f>IF(N216="snížená",J216,0)</f>
        <v>0</v>
      </c>
      <c r="BG216" s="214">
        <f>IF(N216="zákl. přenesená",J216,0)</f>
        <v>0</v>
      </c>
      <c r="BH216" s="214">
        <f>IF(N216="sníž. přenesená",J216,0)</f>
        <v>0</v>
      </c>
      <c r="BI216" s="214">
        <f>IF(N216="nulová",J216,0)</f>
        <v>0</v>
      </c>
      <c r="BJ216" s="19" t="s">
        <v>79</v>
      </c>
      <c r="BK216" s="214">
        <f>ROUND(I216*H216,2)</f>
        <v>0</v>
      </c>
      <c r="BL216" s="19" t="s">
        <v>216</v>
      </c>
      <c r="BM216" s="213" t="s">
        <v>395</v>
      </c>
    </row>
    <row r="217" s="2" customFormat="1">
      <c r="A217" s="40"/>
      <c r="B217" s="41"/>
      <c r="C217" s="42"/>
      <c r="D217" s="215" t="s">
        <v>123</v>
      </c>
      <c r="E217" s="42"/>
      <c r="F217" s="216" t="s">
        <v>396</v>
      </c>
      <c r="G217" s="42"/>
      <c r="H217" s="42"/>
      <c r="I217" s="217"/>
      <c r="J217" s="42"/>
      <c r="K217" s="42"/>
      <c r="L217" s="46"/>
      <c r="M217" s="264"/>
      <c r="N217" s="265"/>
      <c r="O217" s="266"/>
      <c r="P217" s="266"/>
      <c r="Q217" s="266"/>
      <c r="R217" s="266"/>
      <c r="S217" s="266"/>
      <c r="T217" s="26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123</v>
      </c>
      <c r="AU217" s="19" t="s">
        <v>79</v>
      </c>
    </row>
    <row r="218" s="2" customFormat="1" ht="6.96" customHeight="1">
      <c r="A218" s="40"/>
      <c r="B218" s="61"/>
      <c r="C218" s="62"/>
      <c r="D218" s="62"/>
      <c r="E218" s="62"/>
      <c r="F218" s="62"/>
      <c r="G218" s="62"/>
      <c r="H218" s="62"/>
      <c r="I218" s="62"/>
      <c r="J218" s="62"/>
      <c r="K218" s="62"/>
      <c r="L218" s="46"/>
      <c r="M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</row>
  </sheetData>
  <sheetProtection sheet="1" autoFilter="0" formatColumns="0" formatRows="0" objects="1" scenarios="1" spinCount="100000" saltValue="svp0lNAYFDctPCnWZijC+92Bo5oCgzlN40AuOEZp0wi/CPXMc+bpd0aPhgtIIyQWLGZ1XRwKPa3IDMwFhJ3VCg==" hashValue="HNAKzH7L3vtVRoRdA3jWkB7joCpI/MMO7kso2qE3ALB0WaiqScQALL3h2LkGgltvMhayyy6jE/lkaxlqgpUqbA==" algorithmName="SHA-512" password="CC35"/>
  <autoFilter ref="C87:K217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2" r:id="rId1" display="https://podminky.urs.cz/item/CS_URS_2025_02/113106021"/>
    <hyperlink ref="F94" r:id="rId2" display="https://podminky.urs.cz/item/CS_URS_2025_02/113201111"/>
    <hyperlink ref="F97" r:id="rId3" display="https://podminky.urs.cz/item/CS_URS_2025_02/115101201"/>
    <hyperlink ref="F99" r:id="rId4" display="https://podminky.urs.cz/item/CS_URS_2025_02/115101301"/>
    <hyperlink ref="F101" r:id="rId5" display="https://podminky.urs.cz/item/CS_URS_2025_02/131251201"/>
    <hyperlink ref="F105" r:id="rId6" display="https://podminky.urs.cz/item/CS_URS_2025_02/132251101"/>
    <hyperlink ref="F109" r:id="rId7" display="https://podminky.urs.cz/item/CS_URS_2025_02/132254101"/>
    <hyperlink ref="F113" r:id="rId8" display="https://podminky.urs.cz/item/CS_URS_2025_02/151201102"/>
    <hyperlink ref="F118" r:id="rId9" display="https://podminky.urs.cz/item/CS_URS_2025_02/151201112"/>
    <hyperlink ref="F120" r:id="rId10" display="https://podminky.urs.cz/item/CS_URS_2025_02/162751117"/>
    <hyperlink ref="F126" r:id="rId11" display="https://podminky.urs.cz/item/CS_URS_2025_02/162751119"/>
    <hyperlink ref="F128" r:id="rId12" display="https://podminky.urs.cz/item/CS_URS_2025_02/171201231"/>
    <hyperlink ref="F131" r:id="rId13" display="https://podminky.urs.cz/item/CS_URS_2025_02/174151101"/>
    <hyperlink ref="F137" r:id="rId14" display="https://podminky.urs.cz/item/CS_URS_2025_02/175151101"/>
    <hyperlink ref="F145" r:id="rId15" display="https://podminky.urs.cz/item/CS_URS_2025_02/451573111"/>
    <hyperlink ref="F151" r:id="rId16" display="https://podminky.urs.cz/item/CS_URS_2025_02/452321151"/>
    <hyperlink ref="F154" r:id="rId17" display="https://podminky.urs.cz/item/CS_URS_2025_02/452351111"/>
    <hyperlink ref="F157" r:id="rId18" display="https://podminky.urs.cz/item/CS_URS_2025_02/452368211"/>
    <hyperlink ref="F160" r:id="rId19" display="https://podminky.urs.cz/item/CS_URS_2025_02/452386121"/>
    <hyperlink ref="F162" r:id="rId20" display="https://podminky.urs.cz/item/CS_URS_2025_02/452387111"/>
    <hyperlink ref="F170" r:id="rId21" display="https://podminky.urs.cz/item/CS_URS_2025_02/890331851"/>
    <hyperlink ref="F173" r:id="rId22" display="https://podminky.urs.cz/item/CS_URS_2025_02/892271111"/>
    <hyperlink ref="F175" r:id="rId23" display="https://podminky.urs.cz/item/CS_URS_2025_02/892351111"/>
    <hyperlink ref="F177" r:id="rId24" display="https://podminky.urs.cz/item/CS_URS_2025_02/892372111"/>
    <hyperlink ref="F180" r:id="rId25" display="https://podminky.urs.cz/item/CS_URS_2025_02/894410302"/>
    <hyperlink ref="F186" r:id="rId26" display="https://podminky.urs.cz/item/CS_URS_2025_02/894812313"/>
    <hyperlink ref="F188" r:id="rId27" display="https://podminky.urs.cz/item/CS_URS_2025_02/894812331"/>
    <hyperlink ref="F190" r:id="rId28" display="https://podminky.urs.cz/item/CS_URS_2025_02/894812339"/>
    <hyperlink ref="F192" r:id="rId29" display="https://podminky.urs.cz/item/CS_URS_2025_02/894812377"/>
    <hyperlink ref="F194" r:id="rId30" display="https://podminky.urs.cz/item/CS_URS_2025_02/899104112"/>
    <hyperlink ref="F197" r:id="rId31" display="https://podminky.urs.cz/item/CS_URS_2025_02/899722114"/>
    <hyperlink ref="F200" r:id="rId32" display="https://podminky.urs.cz/item/CS_URS_2025_02/977151123"/>
    <hyperlink ref="F205" r:id="rId33" display="https://podminky.urs.cz/item/CS_URS_2025_02/998276128"/>
    <hyperlink ref="F207" r:id="rId34" display="https://podminky.urs.cz/item/CS_URS_2025_02/998276129"/>
    <hyperlink ref="F214" r:id="rId35" display="https://podminky.urs.cz/item/CS_URS_2025_02/998721201"/>
    <hyperlink ref="F217" r:id="rId36" display="https://podminky.urs.cz/item/CS_URS_2025_02/HZS249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68" customWidth="1"/>
    <col min="2" max="2" width="1.667969" style="268" customWidth="1"/>
    <col min="3" max="4" width="5" style="268" customWidth="1"/>
    <col min="5" max="5" width="11.66016" style="268" customWidth="1"/>
    <col min="6" max="6" width="9.160156" style="268" customWidth="1"/>
    <col min="7" max="7" width="5" style="268" customWidth="1"/>
    <col min="8" max="8" width="77.83203" style="268" customWidth="1"/>
    <col min="9" max="10" width="20" style="268" customWidth="1"/>
    <col min="11" max="11" width="1.667969" style="268" customWidth="1"/>
  </cols>
  <sheetData>
    <row r="1" s="1" customFormat="1" ht="37.5" customHeight="1"/>
    <row r="2" s="1" customFormat="1" ht="7.5" customHeight="1">
      <c r="B2" s="269"/>
      <c r="C2" s="270"/>
      <c r="D2" s="270"/>
      <c r="E2" s="270"/>
      <c r="F2" s="270"/>
      <c r="G2" s="270"/>
      <c r="H2" s="270"/>
      <c r="I2" s="270"/>
      <c r="J2" s="270"/>
      <c r="K2" s="271"/>
    </row>
    <row r="3" s="16" customFormat="1" ht="45" customHeight="1">
      <c r="B3" s="272"/>
      <c r="C3" s="273" t="s">
        <v>397</v>
      </c>
      <c r="D3" s="273"/>
      <c r="E3" s="273"/>
      <c r="F3" s="273"/>
      <c r="G3" s="273"/>
      <c r="H3" s="273"/>
      <c r="I3" s="273"/>
      <c r="J3" s="273"/>
      <c r="K3" s="274"/>
    </row>
    <row r="4" s="1" customFormat="1" ht="25.5" customHeight="1">
      <c r="B4" s="275"/>
      <c r="C4" s="276" t="s">
        <v>398</v>
      </c>
      <c r="D4" s="276"/>
      <c r="E4" s="276"/>
      <c r="F4" s="276"/>
      <c r="G4" s="276"/>
      <c r="H4" s="276"/>
      <c r="I4" s="276"/>
      <c r="J4" s="276"/>
      <c r="K4" s="277"/>
    </row>
    <row r="5" s="1" customFormat="1" ht="5.25" customHeight="1">
      <c r="B5" s="275"/>
      <c r="C5" s="278"/>
      <c r="D5" s="278"/>
      <c r="E5" s="278"/>
      <c r="F5" s="278"/>
      <c r="G5" s="278"/>
      <c r="H5" s="278"/>
      <c r="I5" s="278"/>
      <c r="J5" s="278"/>
      <c r="K5" s="277"/>
    </row>
    <row r="6" s="1" customFormat="1" ht="15" customHeight="1">
      <c r="B6" s="275"/>
      <c r="C6" s="279" t="s">
        <v>399</v>
      </c>
      <c r="D6" s="279"/>
      <c r="E6" s="279"/>
      <c r="F6" s="279"/>
      <c r="G6" s="279"/>
      <c r="H6" s="279"/>
      <c r="I6" s="279"/>
      <c r="J6" s="279"/>
      <c r="K6" s="277"/>
    </row>
    <row r="7" s="1" customFormat="1" ht="15" customHeight="1">
      <c r="B7" s="280"/>
      <c r="C7" s="279" t="s">
        <v>400</v>
      </c>
      <c r="D7" s="279"/>
      <c r="E7" s="279"/>
      <c r="F7" s="279"/>
      <c r="G7" s="279"/>
      <c r="H7" s="279"/>
      <c r="I7" s="279"/>
      <c r="J7" s="279"/>
      <c r="K7" s="277"/>
    </row>
    <row r="8" s="1" customFormat="1" ht="12.75" customHeight="1">
      <c r="B8" s="280"/>
      <c r="C8" s="279"/>
      <c r="D8" s="279"/>
      <c r="E8" s="279"/>
      <c r="F8" s="279"/>
      <c r="G8" s="279"/>
      <c r="H8" s="279"/>
      <c r="I8" s="279"/>
      <c r="J8" s="279"/>
      <c r="K8" s="277"/>
    </row>
    <row r="9" s="1" customFormat="1" ht="15" customHeight="1">
      <c r="B9" s="280"/>
      <c r="C9" s="279" t="s">
        <v>401</v>
      </c>
      <c r="D9" s="279"/>
      <c r="E9" s="279"/>
      <c r="F9" s="279"/>
      <c r="G9" s="279"/>
      <c r="H9" s="279"/>
      <c r="I9" s="279"/>
      <c r="J9" s="279"/>
      <c r="K9" s="277"/>
    </row>
    <row r="10" s="1" customFormat="1" ht="15" customHeight="1">
      <c r="B10" s="280"/>
      <c r="C10" s="279"/>
      <c r="D10" s="279" t="s">
        <v>402</v>
      </c>
      <c r="E10" s="279"/>
      <c r="F10" s="279"/>
      <c r="G10" s="279"/>
      <c r="H10" s="279"/>
      <c r="I10" s="279"/>
      <c r="J10" s="279"/>
      <c r="K10" s="277"/>
    </row>
    <row r="11" s="1" customFormat="1" ht="15" customHeight="1">
      <c r="B11" s="280"/>
      <c r="C11" s="281"/>
      <c r="D11" s="279" t="s">
        <v>403</v>
      </c>
      <c r="E11" s="279"/>
      <c r="F11" s="279"/>
      <c r="G11" s="279"/>
      <c r="H11" s="279"/>
      <c r="I11" s="279"/>
      <c r="J11" s="279"/>
      <c r="K11" s="277"/>
    </row>
    <row r="12" s="1" customFormat="1" ht="15" customHeight="1">
      <c r="B12" s="280"/>
      <c r="C12" s="281"/>
      <c r="D12" s="279"/>
      <c r="E12" s="279"/>
      <c r="F12" s="279"/>
      <c r="G12" s="279"/>
      <c r="H12" s="279"/>
      <c r="I12" s="279"/>
      <c r="J12" s="279"/>
      <c r="K12" s="277"/>
    </row>
    <row r="13" s="1" customFormat="1" ht="15" customHeight="1">
      <c r="B13" s="280"/>
      <c r="C13" s="281"/>
      <c r="D13" s="282" t="s">
        <v>404</v>
      </c>
      <c r="E13" s="279"/>
      <c r="F13" s="279"/>
      <c r="G13" s="279"/>
      <c r="H13" s="279"/>
      <c r="I13" s="279"/>
      <c r="J13" s="279"/>
      <c r="K13" s="277"/>
    </row>
    <row r="14" s="1" customFormat="1" ht="12.75" customHeight="1">
      <c r="B14" s="280"/>
      <c r="C14" s="281"/>
      <c r="D14" s="281"/>
      <c r="E14" s="281"/>
      <c r="F14" s="281"/>
      <c r="G14" s="281"/>
      <c r="H14" s="281"/>
      <c r="I14" s="281"/>
      <c r="J14" s="281"/>
      <c r="K14" s="277"/>
    </row>
    <row r="15" s="1" customFormat="1" ht="15" customHeight="1">
      <c r="B15" s="280"/>
      <c r="C15" s="281"/>
      <c r="D15" s="279" t="s">
        <v>405</v>
      </c>
      <c r="E15" s="279"/>
      <c r="F15" s="279"/>
      <c r="G15" s="279"/>
      <c r="H15" s="279"/>
      <c r="I15" s="279"/>
      <c r="J15" s="279"/>
      <c r="K15" s="277"/>
    </row>
    <row r="16" s="1" customFormat="1" ht="15" customHeight="1">
      <c r="B16" s="280"/>
      <c r="C16" s="281"/>
      <c r="D16" s="279" t="s">
        <v>406</v>
      </c>
      <c r="E16" s="279"/>
      <c r="F16" s="279"/>
      <c r="G16" s="279"/>
      <c r="H16" s="279"/>
      <c r="I16" s="279"/>
      <c r="J16" s="279"/>
      <c r="K16" s="277"/>
    </row>
    <row r="17" s="1" customFormat="1" ht="15" customHeight="1">
      <c r="B17" s="280"/>
      <c r="C17" s="281"/>
      <c r="D17" s="279" t="s">
        <v>407</v>
      </c>
      <c r="E17" s="279"/>
      <c r="F17" s="279"/>
      <c r="G17" s="279"/>
      <c r="H17" s="279"/>
      <c r="I17" s="279"/>
      <c r="J17" s="279"/>
      <c r="K17" s="277"/>
    </row>
    <row r="18" s="1" customFormat="1" ht="15" customHeight="1">
      <c r="B18" s="280"/>
      <c r="C18" s="281"/>
      <c r="D18" s="281"/>
      <c r="E18" s="283" t="s">
        <v>78</v>
      </c>
      <c r="F18" s="279" t="s">
        <v>408</v>
      </c>
      <c r="G18" s="279"/>
      <c r="H18" s="279"/>
      <c r="I18" s="279"/>
      <c r="J18" s="279"/>
      <c r="K18" s="277"/>
    </row>
    <row r="19" s="1" customFormat="1" ht="15" customHeight="1">
      <c r="B19" s="280"/>
      <c r="C19" s="281"/>
      <c r="D19" s="281"/>
      <c r="E19" s="283" t="s">
        <v>409</v>
      </c>
      <c r="F19" s="279" t="s">
        <v>410</v>
      </c>
      <c r="G19" s="279"/>
      <c r="H19" s="279"/>
      <c r="I19" s="279"/>
      <c r="J19" s="279"/>
      <c r="K19" s="277"/>
    </row>
    <row r="20" s="1" customFormat="1" ht="15" customHeight="1">
      <c r="B20" s="280"/>
      <c r="C20" s="281"/>
      <c r="D20" s="281"/>
      <c r="E20" s="283" t="s">
        <v>411</v>
      </c>
      <c r="F20" s="279" t="s">
        <v>412</v>
      </c>
      <c r="G20" s="279"/>
      <c r="H20" s="279"/>
      <c r="I20" s="279"/>
      <c r="J20" s="279"/>
      <c r="K20" s="277"/>
    </row>
    <row r="21" s="1" customFormat="1" ht="15" customHeight="1">
      <c r="B21" s="280"/>
      <c r="C21" s="281"/>
      <c r="D21" s="281"/>
      <c r="E21" s="283" t="s">
        <v>413</v>
      </c>
      <c r="F21" s="279" t="s">
        <v>414</v>
      </c>
      <c r="G21" s="279"/>
      <c r="H21" s="279"/>
      <c r="I21" s="279"/>
      <c r="J21" s="279"/>
      <c r="K21" s="277"/>
    </row>
    <row r="22" s="1" customFormat="1" ht="15" customHeight="1">
      <c r="B22" s="280"/>
      <c r="C22" s="281"/>
      <c r="D22" s="281"/>
      <c r="E22" s="283" t="s">
        <v>415</v>
      </c>
      <c r="F22" s="279" t="s">
        <v>416</v>
      </c>
      <c r="G22" s="279"/>
      <c r="H22" s="279"/>
      <c r="I22" s="279"/>
      <c r="J22" s="279"/>
      <c r="K22" s="277"/>
    </row>
    <row r="23" s="1" customFormat="1" ht="15" customHeight="1">
      <c r="B23" s="280"/>
      <c r="C23" s="281"/>
      <c r="D23" s="281"/>
      <c r="E23" s="283" t="s">
        <v>417</v>
      </c>
      <c r="F23" s="279" t="s">
        <v>418</v>
      </c>
      <c r="G23" s="279"/>
      <c r="H23" s="279"/>
      <c r="I23" s="279"/>
      <c r="J23" s="279"/>
      <c r="K23" s="277"/>
    </row>
    <row r="24" s="1" customFormat="1" ht="12.75" customHeight="1">
      <c r="B24" s="280"/>
      <c r="C24" s="281"/>
      <c r="D24" s="281"/>
      <c r="E24" s="281"/>
      <c r="F24" s="281"/>
      <c r="G24" s="281"/>
      <c r="H24" s="281"/>
      <c r="I24" s="281"/>
      <c r="J24" s="281"/>
      <c r="K24" s="277"/>
    </row>
    <row r="25" s="1" customFormat="1" ht="15" customHeight="1">
      <c r="B25" s="280"/>
      <c r="C25" s="279" t="s">
        <v>419</v>
      </c>
      <c r="D25" s="279"/>
      <c r="E25" s="279"/>
      <c r="F25" s="279"/>
      <c r="G25" s="279"/>
      <c r="H25" s="279"/>
      <c r="I25" s="279"/>
      <c r="J25" s="279"/>
      <c r="K25" s="277"/>
    </row>
    <row r="26" s="1" customFormat="1" ht="15" customHeight="1">
      <c r="B26" s="280"/>
      <c r="C26" s="279" t="s">
        <v>420</v>
      </c>
      <c r="D26" s="279"/>
      <c r="E26" s="279"/>
      <c r="F26" s="279"/>
      <c r="G26" s="279"/>
      <c r="H26" s="279"/>
      <c r="I26" s="279"/>
      <c r="J26" s="279"/>
      <c r="K26" s="277"/>
    </row>
    <row r="27" s="1" customFormat="1" ht="15" customHeight="1">
      <c r="B27" s="280"/>
      <c r="C27" s="279"/>
      <c r="D27" s="279" t="s">
        <v>421</v>
      </c>
      <c r="E27" s="279"/>
      <c r="F27" s="279"/>
      <c r="G27" s="279"/>
      <c r="H27" s="279"/>
      <c r="I27" s="279"/>
      <c r="J27" s="279"/>
      <c r="K27" s="277"/>
    </row>
    <row r="28" s="1" customFormat="1" ht="15" customHeight="1">
      <c r="B28" s="280"/>
      <c r="C28" s="281"/>
      <c r="D28" s="279" t="s">
        <v>422</v>
      </c>
      <c r="E28" s="279"/>
      <c r="F28" s="279"/>
      <c r="G28" s="279"/>
      <c r="H28" s="279"/>
      <c r="I28" s="279"/>
      <c r="J28" s="279"/>
      <c r="K28" s="277"/>
    </row>
    <row r="29" s="1" customFormat="1" ht="12.75" customHeight="1">
      <c r="B29" s="280"/>
      <c r="C29" s="281"/>
      <c r="D29" s="281"/>
      <c r="E29" s="281"/>
      <c r="F29" s="281"/>
      <c r="G29" s="281"/>
      <c r="H29" s="281"/>
      <c r="I29" s="281"/>
      <c r="J29" s="281"/>
      <c r="K29" s="277"/>
    </row>
    <row r="30" s="1" customFormat="1" ht="15" customHeight="1">
      <c r="B30" s="280"/>
      <c r="C30" s="281"/>
      <c r="D30" s="279" t="s">
        <v>423</v>
      </c>
      <c r="E30" s="279"/>
      <c r="F30" s="279"/>
      <c r="G30" s="279"/>
      <c r="H30" s="279"/>
      <c r="I30" s="279"/>
      <c r="J30" s="279"/>
      <c r="K30" s="277"/>
    </row>
    <row r="31" s="1" customFormat="1" ht="15" customHeight="1">
      <c r="B31" s="280"/>
      <c r="C31" s="281"/>
      <c r="D31" s="279" t="s">
        <v>424</v>
      </c>
      <c r="E31" s="279"/>
      <c r="F31" s="279"/>
      <c r="G31" s="279"/>
      <c r="H31" s="279"/>
      <c r="I31" s="279"/>
      <c r="J31" s="279"/>
      <c r="K31" s="277"/>
    </row>
    <row r="32" s="1" customFormat="1" ht="12.75" customHeight="1">
      <c r="B32" s="280"/>
      <c r="C32" s="281"/>
      <c r="D32" s="281"/>
      <c r="E32" s="281"/>
      <c r="F32" s="281"/>
      <c r="G32" s="281"/>
      <c r="H32" s="281"/>
      <c r="I32" s="281"/>
      <c r="J32" s="281"/>
      <c r="K32" s="277"/>
    </row>
    <row r="33" s="1" customFormat="1" ht="15" customHeight="1">
      <c r="B33" s="280"/>
      <c r="C33" s="281"/>
      <c r="D33" s="279" t="s">
        <v>425</v>
      </c>
      <c r="E33" s="279"/>
      <c r="F33" s="279"/>
      <c r="G33" s="279"/>
      <c r="H33" s="279"/>
      <c r="I33" s="279"/>
      <c r="J33" s="279"/>
      <c r="K33" s="277"/>
    </row>
    <row r="34" s="1" customFormat="1" ht="15" customHeight="1">
      <c r="B34" s="280"/>
      <c r="C34" s="281"/>
      <c r="D34" s="279" t="s">
        <v>426</v>
      </c>
      <c r="E34" s="279"/>
      <c r="F34" s="279"/>
      <c r="G34" s="279"/>
      <c r="H34" s="279"/>
      <c r="I34" s="279"/>
      <c r="J34" s="279"/>
      <c r="K34" s="277"/>
    </row>
    <row r="35" s="1" customFormat="1" ht="15" customHeight="1">
      <c r="B35" s="280"/>
      <c r="C35" s="281"/>
      <c r="D35" s="279" t="s">
        <v>427</v>
      </c>
      <c r="E35" s="279"/>
      <c r="F35" s="279"/>
      <c r="G35" s="279"/>
      <c r="H35" s="279"/>
      <c r="I35" s="279"/>
      <c r="J35" s="279"/>
      <c r="K35" s="277"/>
    </row>
    <row r="36" s="1" customFormat="1" ht="15" customHeight="1">
      <c r="B36" s="280"/>
      <c r="C36" s="281"/>
      <c r="D36" s="279"/>
      <c r="E36" s="282" t="s">
        <v>100</v>
      </c>
      <c r="F36" s="279"/>
      <c r="G36" s="279" t="s">
        <v>428</v>
      </c>
      <c r="H36" s="279"/>
      <c r="I36" s="279"/>
      <c r="J36" s="279"/>
      <c r="K36" s="277"/>
    </row>
    <row r="37" s="1" customFormat="1" ht="30.75" customHeight="1">
      <c r="B37" s="280"/>
      <c r="C37" s="281"/>
      <c r="D37" s="279"/>
      <c r="E37" s="282" t="s">
        <v>429</v>
      </c>
      <c r="F37" s="279"/>
      <c r="G37" s="279" t="s">
        <v>430</v>
      </c>
      <c r="H37" s="279"/>
      <c r="I37" s="279"/>
      <c r="J37" s="279"/>
      <c r="K37" s="277"/>
    </row>
    <row r="38" s="1" customFormat="1" ht="15" customHeight="1">
      <c r="B38" s="280"/>
      <c r="C38" s="281"/>
      <c r="D38" s="279"/>
      <c r="E38" s="282" t="s">
        <v>52</v>
      </c>
      <c r="F38" s="279"/>
      <c r="G38" s="279" t="s">
        <v>431</v>
      </c>
      <c r="H38" s="279"/>
      <c r="I38" s="279"/>
      <c r="J38" s="279"/>
      <c r="K38" s="277"/>
    </row>
    <row r="39" s="1" customFormat="1" ht="15" customHeight="1">
      <c r="B39" s="280"/>
      <c r="C39" s="281"/>
      <c r="D39" s="279"/>
      <c r="E39" s="282" t="s">
        <v>53</v>
      </c>
      <c r="F39" s="279"/>
      <c r="G39" s="279" t="s">
        <v>432</v>
      </c>
      <c r="H39" s="279"/>
      <c r="I39" s="279"/>
      <c r="J39" s="279"/>
      <c r="K39" s="277"/>
    </row>
    <row r="40" s="1" customFormat="1" ht="15" customHeight="1">
      <c r="B40" s="280"/>
      <c r="C40" s="281"/>
      <c r="D40" s="279"/>
      <c r="E40" s="282" t="s">
        <v>101</v>
      </c>
      <c r="F40" s="279"/>
      <c r="G40" s="279" t="s">
        <v>433</v>
      </c>
      <c r="H40" s="279"/>
      <c r="I40" s="279"/>
      <c r="J40" s="279"/>
      <c r="K40" s="277"/>
    </row>
    <row r="41" s="1" customFormat="1" ht="15" customHeight="1">
      <c r="B41" s="280"/>
      <c r="C41" s="281"/>
      <c r="D41" s="279"/>
      <c r="E41" s="282" t="s">
        <v>102</v>
      </c>
      <c r="F41" s="279"/>
      <c r="G41" s="279" t="s">
        <v>434</v>
      </c>
      <c r="H41" s="279"/>
      <c r="I41" s="279"/>
      <c r="J41" s="279"/>
      <c r="K41" s="277"/>
    </row>
    <row r="42" s="1" customFormat="1" ht="15" customHeight="1">
      <c r="B42" s="280"/>
      <c r="C42" s="281"/>
      <c r="D42" s="279"/>
      <c r="E42" s="282" t="s">
        <v>435</v>
      </c>
      <c r="F42" s="279"/>
      <c r="G42" s="279" t="s">
        <v>436</v>
      </c>
      <c r="H42" s="279"/>
      <c r="I42" s="279"/>
      <c r="J42" s="279"/>
      <c r="K42" s="277"/>
    </row>
    <row r="43" s="1" customFormat="1" ht="15" customHeight="1">
      <c r="B43" s="280"/>
      <c r="C43" s="281"/>
      <c r="D43" s="279"/>
      <c r="E43" s="282"/>
      <c r="F43" s="279"/>
      <c r="G43" s="279" t="s">
        <v>437</v>
      </c>
      <c r="H43" s="279"/>
      <c r="I43" s="279"/>
      <c r="J43" s="279"/>
      <c r="K43" s="277"/>
    </row>
    <row r="44" s="1" customFormat="1" ht="15" customHeight="1">
      <c r="B44" s="280"/>
      <c r="C44" s="281"/>
      <c r="D44" s="279"/>
      <c r="E44" s="282" t="s">
        <v>438</v>
      </c>
      <c r="F44" s="279"/>
      <c r="G44" s="279" t="s">
        <v>439</v>
      </c>
      <c r="H44" s="279"/>
      <c r="I44" s="279"/>
      <c r="J44" s="279"/>
      <c r="K44" s="277"/>
    </row>
    <row r="45" s="1" customFormat="1" ht="15" customHeight="1">
      <c r="B45" s="280"/>
      <c r="C45" s="281"/>
      <c r="D45" s="279"/>
      <c r="E45" s="282" t="s">
        <v>104</v>
      </c>
      <c r="F45" s="279"/>
      <c r="G45" s="279" t="s">
        <v>440</v>
      </c>
      <c r="H45" s="279"/>
      <c r="I45" s="279"/>
      <c r="J45" s="279"/>
      <c r="K45" s="277"/>
    </row>
    <row r="46" s="1" customFormat="1" ht="12.75" customHeight="1">
      <c r="B46" s="280"/>
      <c r="C46" s="281"/>
      <c r="D46" s="279"/>
      <c r="E46" s="279"/>
      <c r="F46" s="279"/>
      <c r="G46" s="279"/>
      <c r="H46" s="279"/>
      <c r="I46" s="279"/>
      <c r="J46" s="279"/>
      <c r="K46" s="277"/>
    </row>
    <row r="47" s="1" customFormat="1" ht="15" customHeight="1">
      <c r="B47" s="280"/>
      <c r="C47" s="281"/>
      <c r="D47" s="279" t="s">
        <v>441</v>
      </c>
      <c r="E47" s="279"/>
      <c r="F47" s="279"/>
      <c r="G47" s="279"/>
      <c r="H47" s="279"/>
      <c r="I47" s="279"/>
      <c r="J47" s="279"/>
      <c r="K47" s="277"/>
    </row>
    <row r="48" s="1" customFormat="1" ht="15" customHeight="1">
      <c r="B48" s="280"/>
      <c r="C48" s="281"/>
      <c r="D48" s="281"/>
      <c r="E48" s="279" t="s">
        <v>442</v>
      </c>
      <c r="F48" s="279"/>
      <c r="G48" s="279"/>
      <c r="H48" s="279"/>
      <c r="I48" s="279"/>
      <c r="J48" s="279"/>
      <c r="K48" s="277"/>
    </row>
    <row r="49" s="1" customFormat="1" ht="15" customHeight="1">
      <c r="B49" s="280"/>
      <c r="C49" s="281"/>
      <c r="D49" s="281"/>
      <c r="E49" s="279" t="s">
        <v>443</v>
      </c>
      <c r="F49" s="279"/>
      <c r="G49" s="279"/>
      <c r="H49" s="279"/>
      <c r="I49" s="279"/>
      <c r="J49" s="279"/>
      <c r="K49" s="277"/>
    </row>
    <row r="50" s="1" customFormat="1" ht="15" customHeight="1">
      <c r="B50" s="280"/>
      <c r="C50" s="281"/>
      <c r="D50" s="281"/>
      <c r="E50" s="279" t="s">
        <v>444</v>
      </c>
      <c r="F50" s="279"/>
      <c r="G50" s="279"/>
      <c r="H50" s="279"/>
      <c r="I50" s="279"/>
      <c r="J50" s="279"/>
      <c r="K50" s="277"/>
    </row>
    <row r="51" s="1" customFormat="1" ht="15" customHeight="1">
      <c r="B51" s="280"/>
      <c r="C51" s="281"/>
      <c r="D51" s="279" t="s">
        <v>445</v>
      </c>
      <c r="E51" s="279"/>
      <c r="F51" s="279"/>
      <c r="G51" s="279"/>
      <c r="H51" s="279"/>
      <c r="I51" s="279"/>
      <c r="J51" s="279"/>
      <c r="K51" s="277"/>
    </row>
    <row r="52" s="1" customFormat="1" ht="25.5" customHeight="1">
      <c r="B52" s="275"/>
      <c r="C52" s="276" t="s">
        <v>446</v>
      </c>
      <c r="D52" s="276"/>
      <c r="E52" s="276"/>
      <c r="F52" s="276"/>
      <c r="G52" s="276"/>
      <c r="H52" s="276"/>
      <c r="I52" s="276"/>
      <c r="J52" s="276"/>
      <c r="K52" s="277"/>
    </row>
    <row r="53" s="1" customFormat="1" ht="5.25" customHeight="1">
      <c r="B53" s="275"/>
      <c r="C53" s="278"/>
      <c r="D53" s="278"/>
      <c r="E53" s="278"/>
      <c r="F53" s="278"/>
      <c r="G53" s="278"/>
      <c r="H53" s="278"/>
      <c r="I53" s="278"/>
      <c r="J53" s="278"/>
      <c r="K53" s="277"/>
    </row>
    <row r="54" s="1" customFormat="1" ht="15" customHeight="1">
      <c r="B54" s="275"/>
      <c r="C54" s="279" t="s">
        <v>447</v>
      </c>
      <c r="D54" s="279"/>
      <c r="E54" s="279"/>
      <c r="F54" s="279"/>
      <c r="G54" s="279"/>
      <c r="H54" s="279"/>
      <c r="I54" s="279"/>
      <c r="J54" s="279"/>
      <c r="K54" s="277"/>
    </row>
    <row r="55" s="1" customFormat="1" ht="15" customHeight="1">
      <c r="B55" s="275"/>
      <c r="C55" s="279" t="s">
        <v>448</v>
      </c>
      <c r="D55" s="279"/>
      <c r="E55" s="279"/>
      <c r="F55" s="279"/>
      <c r="G55" s="279"/>
      <c r="H55" s="279"/>
      <c r="I55" s="279"/>
      <c r="J55" s="279"/>
      <c r="K55" s="277"/>
    </row>
    <row r="56" s="1" customFormat="1" ht="12.75" customHeight="1">
      <c r="B56" s="275"/>
      <c r="C56" s="279"/>
      <c r="D56" s="279"/>
      <c r="E56" s="279"/>
      <c r="F56" s="279"/>
      <c r="G56" s="279"/>
      <c r="H56" s="279"/>
      <c r="I56" s="279"/>
      <c r="J56" s="279"/>
      <c r="K56" s="277"/>
    </row>
    <row r="57" s="1" customFormat="1" ht="15" customHeight="1">
      <c r="B57" s="275"/>
      <c r="C57" s="279" t="s">
        <v>449</v>
      </c>
      <c r="D57" s="279"/>
      <c r="E57" s="279"/>
      <c r="F57" s="279"/>
      <c r="G57" s="279"/>
      <c r="H57" s="279"/>
      <c r="I57" s="279"/>
      <c r="J57" s="279"/>
      <c r="K57" s="277"/>
    </row>
    <row r="58" s="1" customFormat="1" ht="15" customHeight="1">
      <c r="B58" s="275"/>
      <c r="C58" s="281"/>
      <c r="D58" s="279" t="s">
        <v>450</v>
      </c>
      <c r="E58" s="279"/>
      <c r="F58" s="279"/>
      <c r="G58" s="279"/>
      <c r="H58" s="279"/>
      <c r="I58" s="279"/>
      <c r="J58" s="279"/>
      <c r="K58" s="277"/>
    </row>
    <row r="59" s="1" customFormat="1" ht="15" customHeight="1">
      <c r="B59" s="275"/>
      <c r="C59" s="281"/>
      <c r="D59" s="279" t="s">
        <v>451</v>
      </c>
      <c r="E59" s="279"/>
      <c r="F59" s="279"/>
      <c r="G59" s="279"/>
      <c r="H59" s="279"/>
      <c r="I59" s="279"/>
      <c r="J59" s="279"/>
      <c r="K59" s="277"/>
    </row>
    <row r="60" s="1" customFormat="1" ht="15" customHeight="1">
      <c r="B60" s="275"/>
      <c r="C60" s="281"/>
      <c r="D60" s="279" t="s">
        <v>452</v>
      </c>
      <c r="E60" s="279"/>
      <c r="F60" s="279"/>
      <c r="G60" s="279"/>
      <c r="H60" s="279"/>
      <c r="I60" s="279"/>
      <c r="J60" s="279"/>
      <c r="K60" s="277"/>
    </row>
    <row r="61" s="1" customFormat="1" ht="15" customHeight="1">
      <c r="B61" s="275"/>
      <c r="C61" s="281"/>
      <c r="D61" s="279" t="s">
        <v>453</v>
      </c>
      <c r="E61" s="279"/>
      <c r="F61" s="279"/>
      <c r="G61" s="279"/>
      <c r="H61" s="279"/>
      <c r="I61" s="279"/>
      <c r="J61" s="279"/>
      <c r="K61" s="277"/>
    </row>
    <row r="62" s="1" customFormat="1" ht="15" customHeight="1">
      <c r="B62" s="275"/>
      <c r="C62" s="281"/>
      <c r="D62" s="284" t="s">
        <v>454</v>
      </c>
      <c r="E62" s="284"/>
      <c r="F62" s="284"/>
      <c r="G62" s="284"/>
      <c r="H62" s="284"/>
      <c r="I62" s="284"/>
      <c r="J62" s="284"/>
      <c r="K62" s="277"/>
    </row>
    <row r="63" s="1" customFormat="1" ht="15" customHeight="1">
      <c r="B63" s="275"/>
      <c r="C63" s="281"/>
      <c r="D63" s="279" t="s">
        <v>455</v>
      </c>
      <c r="E63" s="279"/>
      <c r="F63" s="279"/>
      <c r="G63" s="279"/>
      <c r="H63" s="279"/>
      <c r="I63" s="279"/>
      <c r="J63" s="279"/>
      <c r="K63" s="277"/>
    </row>
    <row r="64" s="1" customFormat="1" ht="12.75" customHeight="1">
      <c r="B64" s="275"/>
      <c r="C64" s="281"/>
      <c r="D64" s="281"/>
      <c r="E64" s="285"/>
      <c r="F64" s="281"/>
      <c r="G64" s="281"/>
      <c r="H64" s="281"/>
      <c r="I64" s="281"/>
      <c r="J64" s="281"/>
      <c r="K64" s="277"/>
    </row>
    <row r="65" s="1" customFormat="1" ht="15" customHeight="1">
      <c r="B65" s="275"/>
      <c r="C65" s="281"/>
      <c r="D65" s="279" t="s">
        <v>456</v>
      </c>
      <c r="E65" s="279"/>
      <c r="F65" s="279"/>
      <c r="G65" s="279"/>
      <c r="H65" s="279"/>
      <c r="I65" s="279"/>
      <c r="J65" s="279"/>
      <c r="K65" s="277"/>
    </row>
    <row r="66" s="1" customFormat="1" ht="15" customHeight="1">
      <c r="B66" s="275"/>
      <c r="C66" s="281"/>
      <c r="D66" s="284" t="s">
        <v>457</v>
      </c>
      <c r="E66" s="284"/>
      <c r="F66" s="284"/>
      <c r="G66" s="284"/>
      <c r="H66" s="284"/>
      <c r="I66" s="284"/>
      <c r="J66" s="284"/>
      <c r="K66" s="277"/>
    </row>
    <row r="67" s="1" customFormat="1" ht="15" customHeight="1">
      <c r="B67" s="275"/>
      <c r="C67" s="281"/>
      <c r="D67" s="279" t="s">
        <v>458</v>
      </c>
      <c r="E67" s="279"/>
      <c r="F67" s="279"/>
      <c r="G67" s="279"/>
      <c r="H67" s="279"/>
      <c r="I67" s="279"/>
      <c r="J67" s="279"/>
      <c r="K67" s="277"/>
    </row>
    <row r="68" s="1" customFormat="1" ht="15" customHeight="1">
      <c r="B68" s="275"/>
      <c r="C68" s="281"/>
      <c r="D68" s="279" t="s">
        <v>459</v>
      </c>
      <c r="E68" s="279"/>
      <c r="F68" s="279"/>
      <c r="G68" s="279"/>
      <c r="H68" s="279"/>
      <c r="I68" s="279"/>
      <c r="J68" s="279"/>
      <c r="K68" s="277"/>
    </row>
    <row r="69" s="1" customFormat="1" ht="15" customHeight="1">
      <c r="B69" s="275"/>
      <c r="C69" s="281"/>
      <c r="D69" s="279" t="s">
        <v>460</v>
      </c>
      <c r="E69" s="279"/>
      <c r="F69" s="279"/>
      <c r="G69" s="279"/>
      <c r="H69" s="279"/>
      <c r="I69" s="279"/>
      <c r="J69" s="279"/>
      <c r="K69" s="277"/>
    </row>
    <row r="70" s="1" customFormat="1" ht="15" customHeight="1">
      <c r="B70" s="275"/>
      <c r="C70" s="281"/>
      <c r="D70" s="279" t="s">
        <v>461</v>
      </c>
      <c r="E70" s="279"/>
      <c r="F70" s="279"/>
      <c r="G70" s="279"/>
      <c r="H70" s="279"/>
      <c r="I70" s="279"/>
      <c r="J70" s="279"/>
      <c r="K70" s="277"/>
    </row>
    <row r="71" s="1" customFormat="1" ht="12.75" customHeight="1">
      <c r="B71" s="286"/>
      <c r="C71" s="287"/>
      <c r="D71" s="287"/>
      <c r="E71" s="287"/>
      <c r="F71" s="287"/>
      <c r="G71" s="287"/>
      <c r="H71" s="287"/>
      <c r="I71" s="287"/>
      <c r="J71" s="287"/>
      <c r="K71" s="288"/>
    </row>
    <row r="72" s="1" customFormat="1" ht="18.75" customHeight="1">
      <c r="B72" s="289"/>
      <c r="C72" s="289"/>
      <c r="D72" s="289"/>
      <c r="E72" s="289"/>
      <c r="F72" s="289"/>
      <c r="G72" s="289"/>
      <c r="H72" s="289"/>
      <c r="I72" s="289"/>
      <c r="J72" s="289"/>
      <c r="K72" s="290"/>
    </row>
    <row r="73" s="1" customFormat="1" ht="18.75" customHeight="1">
      <c r="B73" s="290"/>
      <c r="C73" s="290"/>
      <c r="D73" s="290"/>
      <c r="E73" s="290"/>
      <c r="F73" s="290"/>
      <c r="G73" s="290"/>
      <c r="H73" s="290"/>
      <c r="I73" s="290"/>
      <c r="J73" s="290"/>
      <c r="K73" s="290"/>
    </row>
    <row r="74" s="1" customFormat="1" ht="7.5" customHeight="1">
      <c r="B74" s="291"/>
      <c r="C74" s="292"/>
      <c r="D74" s="292"/>
      <c r="E74" s="292"/>
      <c r="F74" s="292"/>
      <c r="G74" s="292"/>
      <c r="H74" s="292"/>
      <c r="I74" s="292"/>
      <c r="J74" s="292"/>
      <c r="K74" s="293"/>
    </row>
    <row r="75" s="1" customFormat="1" ht="45" customHeight="1">
      <c r="B75" s="294"/>
      <c r="C75" s="295" t="s">
        <v>462</v>
      </c>
      <c r="D75" s="295"/>
      <c r="E75" s="295"/>
      <c r="F75" s="295"/>
      <c r="G75" s="295"/>
      <c r="H75" s="295"/>
      <c r="I75" s="295"/>
      <c r="J75" s="295"/>
      <c r="K75" s="296"/>
    </row>
    <row r="76" s="1" customFormat="1" ht="17.25" customHeight="1">
      <c r="B76" s="294"/>
      <c r="C76" s="297" t="s">
        <v>463</v>
      </c>
      <c r="D76" s="297"/>
      <c r="E76" s="297"/>
      <c r="F76" s="297" t="s">
        <v>464</v>
      </c>
      <c r="G76" s="298"/>
      <c r="H76" s="297" t="s">
        <v>53</v>
      </c>
      <c r="I76" s="297" t="s">
        <v>56</v>
      </c>
      <c r="J76" s="297" t="s">
        <v>465</v>
      </c>
      <c r="K76" s="296"/>
    </row>
    <row r="77" s="1" customFormat="1" ht="17.25" customHeight="1">
      <c r="B77" s="294"/>
      <c r="C77" s="299" t="s">
        <v>466</v>
      </c>
      <c r="D77" s="299"/>
      <c r="E77" s="299"/>
      <c r="F77" s="300" t="s">
        <v>467</v>
      </c>
      <c r="G77" s="301"/>
      <c r="H77" s="299"/>
      <c r="I77" s="299"/>
      <c r="J77" s="299" t="s">
        <v>468</v>
      </c>
      <c r="K77" s="296"/>
    </row>
    <row r="78" s="1" customFormat="1" ht="5.25" customHeight="1">
      <c r="B78" s="294"/>
      <c r="C78" s="302"/>
      <c r="D78" s="302"/>
      <c r="E78" s="302"/>
      <c r="F78" s="302"/>
      <c r="G78" s="303"/>
      <c r="H78" s="302"/>
      <c r="I78" s="302"/>
      <c r="J78" s="302"/>
      <c r="K78" s="296"/>
    </row>
    <row r="79" s="1" customFormat="1" ht="15" customHeight="1">
      <c r="B79" s="294"/>
      <c r="C79" s="282" t="s">
        <v>52</v>
      </c>
      <c r="D79" s="304"/>
      <c r="E79" s="304"/>
      <c r="F79" s="305" t="s">
        <v>469</v>
      </c>
      <c r="G79" s="306"/>
      <c r="H79" s="282" t="s">
        <v>470</v>
      </c>
      <c r="I79" s="282" t="s">
        <v>471</v>
      </c>
      <c r="J79" s="282">
        <v>20</v>
      </c>
      <c r="K79" s="296"/>
    </row>
    <row r="80" s="1" customFormat="1" ht="15" customHeight="1">
      <c r="B80" s="294"/>
      <c r="C80" s="282" t="s">
        <v>472</v>
      </c>
      <c r="D80" s="282"/>
      <c r="E80" s="282"/>
      <c r="F80" s="305" t="s">
        <v>469</v>
      </c>
      <c r="G80" s="306"/>
      <c r="H80" s="282" t="s">
        <v>473</v>
      </c>
      <c r="I80" s="282" t="s">
        <v>471</v>
      </c>
      <c r="J80" s="282">
        <v>120</v>
      </c>
      <c r="K80" s="296"/>
    </row>
    <row r="81" s="1" customFormat="1" ht="15" customHeight="1">
      <c r="B81" s="307"/>
      <c r="C81" s="282" t="s">
        <v>474</v>
      </c>
      <c r="D81" s="282"/>
      <c r="E81" s="282"/>
      <c r="F81" s="305" t="s">
        <v>475</v>
      </c>
      <c r="G81" s="306"/>
      <c r="H81" s="282" t="s">
        <v>476</v>
      </c>
      <c r="I81" s="282" t="s">
        <v>471</v>
      </c>
      <c r="J81" s="282">
        <v>50</v>
      </c>
      <c r="K81" s="296"/>
    </row>
    <row r="82" s="1" customFormat="1" ht="15" customHeight="1">
      <c r="B82" s="307"/>
      <c r="C82" s="282" t="s">
        <v>477</v>
      </c>
      <c r="D82" s="282"/>
      <c r="E82" s="282"/>
      <c r="F82" s="305" t="s">
        <v>469</v>
      </c>
      <c r="G82" s="306"/>
      <c r="H82" s="282" t="s">
        <v>478</v>
      </c>
      <c r="I82" s="282" t="s">
        <v>479</v>
      </c>
      <c r="J82" s="282"/>
      <c r="K82" s="296"/>
    </row>
    <row r="83" s="1" customFormat="1" ht="15" customHeight="1">
      <c r="B83" s="307"/>
      <c r="C83" s="308" t="s">
        <v>480</v>
      </c>
      <c r="D83" s="308"/>
      <c r="E83" s="308"/>
      <c r="F83" s="309" t="s">
        <v>475</v>
      </c>
      <c r="G83" s="308"/>
      <c r="H83" s="308" t="s">
        <v>481</v>
      </c>
      <c r="I83" s="308" t="s">
        <v>471</v>
      </c>
      <c r="J83" s="308">
        <v>15</v>
      </c>
      <c r="K83" s="296"/>
    </row>
    <row r="84" s="1" customFormat="1" ht="15" customHeight="1">
      <c r="B84" s="307"/>
      <c r="C84" s="308" t="s">
        <v>482</v>
      </c>
      <c r="D84" s="308"/>
      <c r="E84" s="308"/>
      <c r="F84" s="309" t="s">
        <v>475</v>
      </c>
      <c r="G84" s="308"/>
      <c r="H84" s="308" t="s">
        <v>483</v>
      </c>
      <c r="I84" s="308" t="s">
        <v>471</v>
      </c>
      <c r="J84" s="308">
        <v>15</v>
      </c>
      <c r="K84" s="296"/>
    </row>
    <row r="85" s="1" customFormat="1" ht="15" customHeight="1">
      <c r="B85" s="307"/>
      <c r="C85" s="308" t="s">
        <v>484</v>
      </c>
      <c r="D85" s="308"/>
      <c r="E85" s="308"/>
      <c r="F85" s="309" t="s">
        <v>475</v>
      </c>
      <c r="G85" s="308"/>
      <c r="H85" s="308" t="s">
        <v>485</v>
      </c>
      <c r="I85" s="308" t="s">
        <v>471</v>
      </c>
      <c r="J85" s="308">
        <v>20</v>
      </c>
      <c r="K85" s="296"/>
    </row>
    <row r="86" s="1" customFormat="1" ht="15" customHeight="1">
      <c r="B86" s="307"/>
      <c r="C86" s="308" t="s">
        <v>486</v>
      </c>
      <c r="D86" s="308"/>
      <c r="E86" s="308"/>
      <c r="F86" s="309" t="s">
        <v>475</v>
      </c>
      <c r="G86" s="308"/>
      <c r="H86" s="308" t="s">
        <v>487</v>
      </c>
      <c r="I86" s="308" t="s">
        <v>471</v>
      </c>
      <c r="J86" s="308">
        <v>20</v>
      </c>
      <c r="K86" s="296"/>
    </row>
    <row r="87" s="1" customFormat="1" ht="15" customHeight="1">
      <c r="B87" s="307"/>
      <c r="C87" s="282" t="s">
        <v>488</v>
      </c>
      <c r="D87" s="282"/>
      <c r="E87" s="282"/>
      <c r="F87" s="305" t="s">
        <v>475</v>
      </c>
      <c r="G87" s="306"/>
      <c r="H87" s="282" t="s">
        <v>489</v>
      </c>
      <c r="I87" s="282" t="s">
        <v>471</v>
      </c>
      <c r="J87" s="282">
        <v>50</v>
      </c>
      <c r="K87" s="296"/>
    </row>
    <row r="88" s="1" customFormat="1" ht="15" customHeight="1">
      <c r="B88" s="307"/>
      <c r="C88" s="282" t="s">
        <v>490</v>
      </c>
      <c r="D88" s="282"/>
      <c r="E88" s="282"/>
      <c r="F88" s="305" t="s">
        <v>475</v>
      </c>
      <c r="G88" s="306"/>
      <c r="H88" s="282" t="s">
        <v>491</v>
      </c>
      <c r="I88" s="282" t="s">
        <v>471</v>
      </c>
      <c r="J88" s="282">
        <v>20</v>
      </c>
      <c r="K88" s="296"/>
    </row>
    <row r="89" s="1" customFormat="1" ht="15" customHeight="1">
      <c r="B89" s="307"/>
      <c r="C89" s="282" t="s">
        <v>492</v>
      </c>
      <c r="D89" s="282"/>
      <c r="E89" s="282"/>
      <c r="F89" s="305" t="s">
        <v>475</v>
      </c>
      <c r="G89" s="306"/>
      <c r="H89" s="282" t="s">
        <v>493</v>
      </c>
      <c r="I89" s="282" t="s">
        <v>471</v>
      </c>
      <c r="J89" s="282">
        <v>20</v>
      </c>
      <c r="K89" s="296"/>
    </row>
    <row r="90" s="1" customFormat="1" ht="15" customHeight="1">
      <c r="B90" s="307"/>
      <c r="C90" s="282" t="s">
        <v>494</v>
      </c>
      <c r="D90" s="282"/>
      <c r="E90" s="282"/>
      <c r="F90" s="305" t="s">
        <v>475</v>
      </c>
      <c r="G90" s="306"/>
      <c r="H90" s="282" t="s">
        <v>495</v>
      </c>
      <c r="I90" s="282" t="s">
        <v>471</v>
      </c>
      <c r="J90" s="282">
        <v>50</v>
      </c>
      <c r="K90" s="296"/>
    </row>
    <row r="91" s="1" customFormat="1" ht="15" customHeight="1">
      <c r="B91" s="307"/>
      <c r="C91" s="282" t="s">
        <v>496</v>
      </c>
      <c r="D91" s="282"/>
      <c r="E91" s="282"/>
      <c r="F91" s="305" t="s">
        <v>475</v>
      </c>
      <c r="G91" s="306"/>
      <c r="H91" s="282" t="s">
        <v>496</v>
      </c>
      <c r="I91" s="282" t="s">
        <v>471</v>
      </c>
      <c r="J91" s="282">
        <v>50</v>
      </c>
      <c r="K91" s="296"/>
    </row>
    <row r="92" s="1" customFormat="1" ht="15" customHeight="1">
      <c r="B92" s="307"/>
      <c r="C92" s="282" t="s">
        <v>497</v>
      </c>
      <c r="D92" s="282"/>
      <c r="E92" s="282"/>
      <c r="F92" s="305" t="s">
        <v>475</v>
      </c>
      <c r="G92" s="306"/>
      <c r="H92" s="282" t="s">
        <v>498</v>
      </c>
      <c r="I92" s="282" t="s">
        <v>471</v>
      </c>
      <c r="J92" s="282">
        <v>255</v>
      </c>
      <c r="K92" s="296"/>
    </row>
    <row r="93" s="1" customFormat="1" ht="15" customHeight="1">
      <c r="B93" s="307"/>
      <c r="C93" s="282" t="s">
        <v>499</v>
      </c>
      <c r="D93" s="282"/>
      <c r="E93" s="282"/>
      <c r="F93" s="305" t="s">
        <v>469</v>
      </c>
      <c r="G93" s="306"/>
      <c r="H93" s="282" t="s">
        <v>500</v>
      </c>
      <c r="I93" s="282" t="s">
        <v>501</v>
      </c>
      <c r="J93" s="282"/>
      <c r="K93" s="296"/>
    </row>
    <row r="94" s="1" customFormat="1" ht="15" customHeight="1">
      <c r="B94" s="307"/>
      <c r="C94" s="282" t="s">
        <v>502</v>
      </c>
      <c r="D94" s="282"/>
      <c r="E94" s="282"/>
      <c r="F94" s="305" t="s">
        <v>469</v>
      </c>
      <c r="G94" s="306"/>
      <c r="H94" s="282" t="s">
        <v>503</v>
      </c>
      <c r="I94" s="282" t="s">
        <v>504</v>
      </c>
      <c r="J94" s="282"/>
      <c r="K94" s="296"/>
    </row>
    <row r="95" s="1" customFormat="1" ht="15" customHeight="1">
      <c r="B95" s="307"/>
      <c r="C95" s="282" t="s">
        <v>505</v>
      </c>
      <c r="D95" s="282"/>
      <c r="E95" s="282"/>
      <c r="F95" s="305" t="s">
        <v>469</v>
      </c>
      <c r="G95" s="306"/>
      <c r="H95" s="282" t="s">
        <v>505</v>
      </c>
      <c r="I95" s="282" t="s">
        <v>504</v>
      </c>
      <c r="J95" s="282"/>
      <c r="K95" s="296"/>
    </row>
    <row r="96" s="1" customFormat="1" ht="15" customHeight="1">
      <c r="B96" s="307"/>
      <c r="C96" s="282" t="s">
        <v>37</v>
      </c>
      <c r="D96" s="282"/>
      <c r="E96" s="282"/>
      <c r="F96" s="305" t="s">
        <v>469</v>
      </c>
      <c r="G96" s="306"/>
      <c r="H96" s="282" t="s">
        <v>506</v>
      </c>
      <c r="I96" s="282" t="s">
        <v>504</v>
      </c>
      <c r="J96" s="282"/>
      <c r="K96" s="296"/>
    </row>
    <row r="97" s="1" customFormat="1" ht="15" customHeight="1">
      <c r="B97" s="307"/>
      <c r="C97" s="282" t="s">
        <v>47</v>
      </c>
      <c r="D97" s="282"/>
      <c r="E97" s="282"/>
      <c r="F97" s="305" t="s">
        <v>469</v>
      </c>
      <c r="G97" s="306"/>
      <c r="H97" s="282" t="s">
        <v>507</v>
      </c>
      <c r="I97" s="282" t="s">
        <v>504</v>
      </c>
      <c r="J97" s="282"/>
      <c r="K97" s="296"/>
    </row>
    <row r="98" s="1" customFormat="1" ht="15" customHeight="1">
      <c r="B98" s="310"/>
      <c r="C98" s="311"/>
      <c r="D98" s="311"/>
      <c r="E98" s="311"/>
      <c r="F98" s="311"/>
      <c r="G98" s="311"/>
      <c r="H98" s="311"/>
      <c r="I98" s="311"/>
      <c r="J98" s="311"/>
      <c r="K98" s="312"/>
    </row>
    <row r="99" s="1" customFormat="1" ht="18.75" customHeight="1">
      <c r="B99" s="313"/>
      <c r="C99" s="314"/>
      <c r="D99" s="314"/>
      <c r="E99" s="314"/>
      <c r="F99" s="314"/>
      <c r="G99" s="314"/>
      <c r="H99" s="314"/>
      <c r="I99" s="314"/>
      <c r="J99" s="314"/>
      <c r="K99" s="313"/>
    </row>
    <row r="100" s="1" customFormat="1" ht="18.75" customHeight="1">
      <c r="B100" s="290"/>
      <c r="C100" s="290"/>
      <c r="D100" s="290"/>
      <c r="E100" s="290"/>
      <c r="F100" s="290"/>
      <c r="G100" s="290"/>
      <c r="H100" s="290"/>
      <c r="I100" s="290"/>
      <c r="J100" s="290"/>
      <c r="K100" s="290"/>
    </row>
    <row r="101" s="1" customFormat="1" ht="7.5" customHeight="1">
      <c r="B101" s="291"/>
      <c r="C101" s="292"/>
      <c r="D101" s="292"/>
      <c r="E101" s="292"/>
      <c r="F101" s="292"/>
      <c r="G101" s="292"/>
      <c r="H101" s="292"/>
      <c r="I101" s="292"/>
      <c r="J101" s="292"/>
      <c r="K101" s="293"/>
    </row>
    <row r="102" s="1" customFormat="1" ht="45" customHeight="1">
      <c r="B102" s="294"/>
      <c r="C102" s="295" t="s">
        <v>508</v>
      </c>
      <c r="D102" s="295"/>
      <c r="E102" s="295"/>
      <c r="F102" s="295"/>
      <c r="G102" s="295"/>
      <c r="H102" s="295"/>
      <c r="I102" s="295"/>
      <c r="J102" s="295"/>
      <c r="K102" s="296"/>
    </row>
    <row r="103" s="1" customFormat="1" ht="17.25" customHeight="1">
      <c r="B103" s="294"/>
      <c r="C103" s="297" t="s">
        <v>463</v>
      </c>
      <c r="D103" s="297"/>
      <c r="E103" s="297"/>
      <c r="F103" s="297" t="s">
        <v>464</v>
      </c>
      <c r="G103" s="298"/>
      <c r="H103" s="297" t="s">
        <v>53</v>
      </c>
      <c r="I103" s="297" t="s">
        <v>56</v>
      </c>
      <c r="J103" s="297" t="s">
        <v>465</v>
      </c>
      <c r="K103" s="296"/>
    </row>
    <row r="104" s="1" customFormat="1" ht="17.25" customHeight="1">
      <c r="B104" s="294"/>
      <c r="C104" s="299" t="s">
        <v>466</v>
      </c>
      <c r="D104" s="299"/>
      <c r="E104" s="299"/>
      <c r="F104" s="300" t="s">
        <v>467</v>
      </c>
      <c r="G104" s="301"/>
      <c r="H104" s="299"/>
      <c r="I104" s="299"/>
      <c r="J104" s="299" t="s">
        <v>468</v>
      </c>
      <c r="K104" s="296"/>
    </row>
    <row r="105" s="1" customFormat="1" ht="5.25" customHeight="1">
      <c r="B105" s="294"/>
      <c r="C105" s="297"/>
      <c r="D105" s="297"/>
      <c r="E105" s="297"/>
      <c r="F105" s="297"/>
      <c r="G105" s="315"/>
      <c r="H105" s="297"/>
      <c r="I105" s="297"/>
      <c r="J105" s="297"/>
      <c r="K105" s="296"/>
    </row>
    <row r="106" s="1" customFormat="1" ht="15" customHeight="1">
      <c r="B106" s="294"/>
      <c r="C106" s="282" t="s">
        <v>52</v>
      </c>
      <c r="D106" s="304"/>
      <c r="E106" s="304"/>
      <c r="F106" s="305" t="s">
        <v>469</v>
      </c>
      <c r="G106" s="282"/>
      <c r="H106" s="282" t="s">
        <v>509</v>
      </c>
      <c r="I106" s="282" t="s">
        <v>471</v>
      </c>
      <c r="J106" s="282">
        <v>20</v>
      </c>
      <c r="K106" s="296"/>
    </row>
    <row r="107" s="1" customFormat="1" ht="15" customHeight="1">
      <c r="B107" s="294"/>
      <c r="C107" s="282" t="s">
        <v>472</v>
      </c>
      <c r="D107" s="282"/>
      <c r="E107" s="282"/>
      <c r="F107" s="305" t="s">
        <v>469</v>
      </c>
      <c r="G107" s="282"/>
      <c r="H107" s="282" t="s">
        <v>509</v>
      </c>
      <c r="I107" s="282" t="s">
        <v>471</v>
      </c>
      <c r="J107" s="282">
        <v>120</v>
      </c>
      <c r="K107" s="296"/>
    </row>
    <row r="108" s="1" customFormat="1" ht="15" customHeight="1">
      <c r="B108" s="307"/>
      <c r="C108" s="282" t="s">
        <v>474</v>
      </c>
      <c r="D108" s="282"/>
      <c r="E108" s="282"/>
      <c r="F108" s="305" t="s">
        <v>475</v>
      </c>
      <c r="G108" s="282"/>
      <c r="H108" s="282" t="s">
        <v>509</v>
      </c>
      <c r="I108" s="282" t="s">
        <v>471</v>
      </c>
      <c r="J108" s="282">
        <v>50</v>
      </c>
      <c r="K108" s="296"/>
    </row>
    <row r="109" s="1" customFormat="1" ht="15" customHeight="1">
      <c r="B109" s="307"/>
      <c r="C109" s="282" t="s">
        <v>477</v>
      </c>
      <c r="D109" s="282"/>
      <c r="E109" s="282"/>
      <c r="F109" s="305" t="s">
        <v>469</v>
      </c>
      <c r="G109" s="282"/>
      <c r="H109" s="282" t="s">
        <v>509</v>
      </c>
      <c r="I109" s="282" t="s">
        <v>479</v>
      </c>
      <c r="J109" s="282"/>
      <c r="K109" s="296"/>
    </row>
    <row r="110" s="1" customFormat="1" ht="15" customHeight="1">
      <c r="B110" s="307"/>
      <c r="C110" s="282" t="s">
        <v>488</v>
      </c>
      <c r="D110" s="282"/>
      <c r="E110" s="282"/>
      <c r="F110" s="305" t="s">
        <v>475</v>
      </c>
      <c r="G110" s="282"/>
      <c r="H110" s="282" t="s">
        <v>509</v>
      </c>
      <c r="I110" s="282" t="s">
        <v>471</v>
      </c>
      <c r="J110" s="282">
        <v>50</v>
      </c>
      <c r="K110" s="296"/>
    </row>
    <row r="111" s="1" customFormat="1" ht="15" customHeight="1">
      <c r="B111" s="307"/>
      <c r="C111" s="282" t="s">
        <v>496</v>
      </c>
      <c r="D111" s="282"/>
      <c r="E111" s="282"/>
      <c r="F111" s="305" t="s">
        <v>475</v>
      </c>
      <c r="G111" s="282"/>
      <c r="H111" s="282" t="s">
        <v>509</v>
      </c>
      <c r="I111" s="282" t="s">
        <v>471</v>
      </c>
      <c r="J111" s="282">
        <v>50</v>
      </c>
      <c r="K111" s="296"/>
    </row>
    <row r="112" s="1" customFormat="1" ht="15" customHeight="1">
      <c r="B112" s="307"/>
      <c r="C112" s="282" t="s">
        <v>494</v>
      </c>
      <c r="D112" s="282"/>
      <c r="E112" s="282"/>
      <c r="F112" s="305" t="s">
        <v>475</v>
      </c>
      <c r="G112" s="282"/>
      <c r="H112" s="282" t="s">
        <v>509</v>
      </c>
      <c r="I112" s="282" t="s">
        <v>471</v>
      </c>
      <c r="J112" s="282">
        <v>50</v>
      </c>
      <c r="K112" s="296"/>
    </row>
    <row r="113" s="1" customFormat="1" ht="15" customHeight="1">
      <c r="B113" s="307"/>
      <c r="C113" s="282" t="s">
        <v>52</v>
      </c>
      <c r="D113" s="282"/>
      <c r="E113" s="282"/>
      <c r="F113" s="305" t="s">
        <v>469</v>
      </c>
      <c r="G113" s="282"/>
      <c r="H113" s="282" t="s">
        <v>510</v>
      </c>
      <c r="I113" s="282" t="s">
        <v>471</v>
      </c>
      <c r="J113" s="282">
        <v>20</v>
      </c>
      <c r="K113" s="296"/>
    </row>
    <row r="114" s="1" customFormat="1" ht="15" customHeight="1">
      <c r="B114" s="307"/>
      <c r="C114" s="282" t="s">
        <v>511</v>
      </c>
      <c r="D114" s="282"/>
      <c r="E114" s="282"/>
      <c r="F114" s="305" t="s">
        <v>469</v>
      </c>
      <c r="G114" s="282"/>
      <c r="H114" s="282" t="s">
        <v>512</v>
      </c>
      <c r="I114" s="282" t="s">
        <v>471</v>
      </c>
      <c r="J114" s="282">
        <v>120</v>
      </c>
      <c r="K114" s="296"/>
    </row>
    <row r="115" s="1" customFormat="1" ht="15" customHeight="1">
      <c r="B115" s="307"/>
      <c r="C115" s="282" t="s">
        <v>37</v>
      </c>
      <c r="D115" s="282"/>
      <c r="E115" s="282"/>
      <c r="F115" s="305" t="s">
        <v>469</v>
      </c>
      <c r="G115" s="282"/>
      <c r="H115" s="282" t="s">
        <v>513</v>
      </c>
      <c r="I115" s="282" t="s">
        <v>504</v>
      </c>
      <c r="J115" s="282"/>
      <c r="K115" s="296"/>
    </row>
    <row r="116" s="1" customFormat="1" ht="15" customHeight="1">
      <c r="B116" s="307"/>
      <c r="C116" s="282" t="s">
        <v>47</v>
      </c>
      <c r="D116" s="282"/>
      <c r="E116" s="282"/>
      <c r="F116" s="305" t="s">
        <v>469</v>
      </c>
      <c r="G116" s="282"/>
      <c r="H116" s="282" t="s">
        <v>514</v>
      </c>
      <c r="I116" s="282" t="s">
        <v>504</v>
      </c>
      <c r="J116" s="282"/>
      <c r="K116" s="296"/>
    </row>
    <row r="117" s="1" customFormat="1" ht="15" customHeight="1">
      <c r="B117" s="307"/>
      <c r="C117" s="282" t="s">
        <v>56</v>
      </c>
      <c r="D117" s="282"/>
      <c r="E117" s="282"/>
      <c r="F117" s="305" t="s">
        <v>469</v>
      </c>
      <c r="G117" s="282"/>
      <c r="H117" s="282" t="s">
        <v>515</v>
      </c>
      <c r="I117" s="282" t="s">
        <v>516</v>
      </c>
      <c r="J117" s="282"/>
      <c r="K117" s="296"/>
    </row>
    <row r="118" s="1" customFormat="1" ht="15" customHeight="1">
      <c r="B118" s="310"/>
      <c r="C118" s="316"/>
      <c r="D118" s="316"/>
      <c r="E118" s="316"/>
      <c r="F118" s="316"/>
      <c r="G118" s="316"/>
      <c r="H118" s="316"/>
      <c r="I118" s="316"/>
      <c r="J118" s="316"/>
      <c r="K118" s="312"/>
    </row>
    <row r="119" s="1" customFormat="1" ht="18.75" customHeight="1">
      <c r="B119" s="317"/>
      <c r="C119" s="318"/>
      <c r="D119" s="318"/>
      <c r="E119" s="318"/>
      <c r="F119" s="319"/>
      <c r="G119" s="318"/>
      <c r="H119" s="318"/>
      <c r="I119" s="318"/>
      <c r="J119" s="318"/>
      <c r="K119" s="317"/>
    </row>
    <row r="120" s="1" customFormat="1" ht="18.75" customHeight="1">
      <c r="B120" s="290"/>
      <c r="C120" s="290"/>
      <c r="D120" s="290"/>
      <c r="E120" s="290"/>
      <c r="F120" s="290"/>
      <c r="G120" s="290"/>
      <c r="H120" s="290"/>
      <c r="I120" s="290"/>
      <c r="J120" s="290"/>
      <c r="K120" s="290"/>
    </row>
    <row r="121" s="1" customFormat="1" ht="7.5" customHeight="1">
      <c r="B121" s="320"/>
      <c r="C121" s="321"/>
      <c r="D121" s="321"/>
      <c r="E121" s="321"/>
      <c r="F121" s="321"/>
      <c r="G121" s="321"/>
      <c r="H121" s="321"/>
      <c r="I121" s="321"/>
      <c r="J121" s="321"/>
      <c r="K121" s="322"/>
    </row>
    <row r="122" s="1" customFormat="1" ht="45" customHeight="1">
      <c r="B122" s="323"/>
      <c r="C122" s="273" t="s">
        <v>517</v>
      </c>
      <c r="D122" s="273"/>
      <c r="E122" s="273"/>
      <c r="F122" s="273"/>
      <c r="G122" s="273"/>
      <c r="H122" s="273"/>
      <c r="I122" s="273"/>
      <c r="J122" s="273"/>
      <c r="K122" s="324"/>
    </row>
    <row r="123" s="1" customFormat="1" ht="17.25" customHeight="1">
      <c r="B123" s="325"/>
      <c r="C123" s="297" t="s">
        <v>463</v>
      </c>
      <c r="D123" s="297"/>
      <c r="E123" s="297"/>
      <c r="F123" s="297" t="s">
        <v>464</v>
      </c>
      <c r="G123" s="298"/>
      <c r="H123" s="297" t="s">
        <v>53</v>
      </c>
      <c r="I123" s="297" t="s">
        <v>56</v>
      </c>
      <c r="J123" s="297" t="s">
        <v>465</v>
      </c>
      <c r="K123" s="326"/>
    </row>
    <row r="124" s="1" customFormat="1" ht="17.25" customHeight="1">
      <c r="B124" s="325"/>
      <c r="C124" s="299" t="s">
        <v>466</v>
      </c>
      <c r="D124" s="299"/>
      <c r="E124" s="299"/>
      <c r="F124" s="300" t="s">
        <v>467</v>
      </c>
      <c r="G124" s="301"/>
      <c r="H124" s="299"/>
      <c r="I124" s="299"/>
      <c r="J124" s="299" t="s">
        <v>468</v>
      </c>
      <c r="K124" s="326"/>
    </row>
    <row r="125" s="1" customFormat="1" ht="5.25" customHeight="1">
      <c r="B125" s="327"/>
      <c r="C125" s="302"/>
      <c r="D125" s="302"/>
      <c r="E125" s="302"/>
      <c r="F125" s="302"/>
      <c r="G125" s="328"/>
      <c r="H125" s="302"/>
      <c r="I125" s="302"/>
      <c r="J125" s="302"/>
      <c r="K125" s="329"/>
    </row>
    <row r="126" s="1" customFormat="1" ht="15" customHeight="1">
      <c r="B126" s="327"/>
      <c r="C126" s="282" t="s">
        <v>472</v>
      </c>
      <c r="D126" s="304"/>
      <c r="E126" s="304"/>
      <c r="F126" s="305" t="s">
        <v>469</v>
      </c>
      <c r="G126" s="282"/>
      <c r="H126" s="282" t="s">
        <v>509</v>
      </c>
      <c r="I126" s="282" t="s">
        <v>471</v>
      </c>
      <c r="J126" s="282">
        <v>120</v>
      </c>
      <c r="K126" s="330"/>
    </row>
    <row r="127" s="1" customFormat="1" ht="15" customHeight="1">
      <c r="B127" s="327"/>
      <c r="C127" s="282" t="s">
        <v>518</v>
      </c>
      <c r="D127" s="282"/>
      <c r="E127" s="282"/>
      <c r="F127" s="305" t="s">
        <v>469</v>
      </c>
      <c r="G127" s="282"/>
      <c r="H127" s="282" t="s">
        <v>519</v>
      </c>
      <c r="I127" s="282" t="s">
        <v>471</v>
      </c>
      <c r="J127" s="282" t="s">
        <v>520</v>
      </c>
      <c r="K127" s="330"/>
    </row>
    <row r="128" s="1" customFormat="1" ht="15" customHeight="1">
      <c r="B128" s="327"/>
      <c r="C128" s="282" t="s">
        <v>417</v>
      </c>
      <c r="D128" s="282"/>
      <c r="E128" s="282"/>
      <c r="F128" s="305" t="s">
        <v>469</v>
      </c>
      <c r="G128" s="282"/>
      <c r="H128" s="282" t="s">
        <v>521</v>
      </c>
      <c r="I128" s="282" t="s">
        <v>471</v>
      </c>
      <c r="J128" s="282" t="s">
        <v>520</v>
      </c>
      <c r="K128" s="330"/>
    </row>
    <row r="129" s="1" customFormat="1" ht="15" customHeight="1">
      <c r="B129" s="327"/>
      <c r="C129" s="282" t="s">
        <v>480</v>
      </c>
      <c r="D129" s="282"/>
      <c r="E129" s="282"/>
      <c r="F129" s="305" t="s">
        <v>475</v>
      </c>
      <c r="G129" s="282"/>
      <c r="H129" s="282" t="s">
        <v>481</v>
      </c>
      <c r="I129" s="282" t="s">
        <v>471</v>
      </c>
      <c r="J129" s="282">
        <v>15</v>
      </c>
      <c r="K129" s="330"/>
    </row>
    <row r="130" s="1" customFormat="1" ht="15" customHeight="1">
      <c r="B130" s="327"/>
      <c r="C130" s="308" t="s">
        <v>482</v>
      </c>
      <c r="D130" s="308"/>
      <c r="E130" s="308"/>
      <c r="F130" s="309" t="s">
        <v>475</v>
      </c>
      <c r="G130" s="308"/>
      <c r="H130" s="308" t="s">
        <v>483</v>
      </c>
      <c r="I130" s="308" t="s">
        <v>471</v>
      </c>
      <c r="J130" s="308">
        <v>15</v>
      </c>
      <c r="K130" s="330"/>
    </row>
    <row r="131" s="1" customFormat="1" ht="15" customHeight="1">
      <c r="B131" s="327"/>
      <c r="C131" s="308" t="s">
        <v>484</v>
      </c>
      <c r="D131" s="308"/>
      <c r="E131" s="308"/>
      <c r="F131" s="309" t="s">
        <v>475</v>
      </c>
      <c r="G131" s="308"/>
      <c r="H131" s="308" t="s">
        <v>485</v>
      </c>
      <c r="I131" s="308" t="s">
        <v>471</v>
      </c>
      <c r="J131" s="308">
        <v>20</v>
      </c>
      <c r="K131" s="330"/>
    </row>
    <row r="132" s="1" customFormat="1" ht="15" customHeight="1">
      <c r="B132" s="327"/>
      <c r="C132" s="308" t="s">
        <v>486</v>
      </c>
      <c r="D132" s="308"/>
      <c r="E132" s="308"/>
      <c r="F132" s="309" t="s">
        <v>475</v>
      </c>
      <c r="G132" s="308"/>
      <c r="H132" s="308" t="s">
        <v>487</v>
      </c>
      <c r="I132" s="308" t="s">
        <v>471</v>
      </c>
      <c r="J132" s="308">
        <v>20</v>
      </c>
      <c r="K132" s="330"/>
    </row>
    <row r="133" s="1" customFormat="1" ht="15" customHeight="1">
      <c r="B133" s="327"/>
      <c r="C133" s="282" t="s">
        <v>474</v>
      </c>
      <c r="D133" s="282"/>
      <c r="E133" s="282"/>
      <c r="F133" s="305" t="s">
        <v>475</v>
      </c>
      <c r="G133" s="282"/>
      <c r="H133" s="282" t="s">
        <v>509</v>
      </c>
      <c r="I133" s="282" t="s">
        <v>471</v>
      </c>
      <c r="J133" s="282">
        <v>50</v>
      </c>
      <c r="K133" s="330"/>
    </row>
    <row r="134" s="1" customFormat="1" ht="15" customHeight="1">
      <c r="B134" s="327"/>
      <c r="C134" s="282" t="s">
        <v>488</v>
      </c>
      <c r="D134" s="282"/>
      <c r="E134" s="282"/>
      <c r="F134" s="305" t="s">
        <v>475</v>
      </c>
      <c r="G134" s="282"/>
      <c r="H134" s="282" t="s">
        <v>509</v>
      </c>
      <c r="I134" s="282" t="s">
        <v>471</v>
      </c>
      <c r="J134" s="282">
        <v>50</v>
      </c>
      <c r="K134" s="330"/>
    </row>
    <row r="135" s="1" customFormat="1" ht="15" customHeight="1">
      <c r="B135" s="327"/>
      <c r="C135" s="282" t="s">
        <v>494</v>
      </c>
      <c r="D135" s="282"/>
      <c r="E135" s="282"/>
      <c r="F135" s="305" t="s">
        <v>475</v>
      </c>
      <c r="G135" s="282"/>
      <c r="H135" s="282" t="s">
        <v>509</v>
      </c>
      <c r="I135" s="282" t="s">
        <v>471</v>
      </c>
      <c r="J135" s="282">
        <v>50</v>
      </c>
      <c r="K135" s="330"/>
    </row>
    <row r="136" s="1" customFormat="1" ht="15" customHeight="1">
      <c r="B136" s="327"/>
      <c r="C136" s="282" t="s">
        <v>496</v>
      </c>
      <c r="D136" s="282"/>
      <c r="E136" s="282"/>
      <c r="F136" s="305" t="s">
        <v>475</v>
      </c>
      <c r="G136" s="282"/>
      <c r="H136" s="282" t="s">
        <v>509</v>
      </c>
      <c r="I136" s="282" t="s">
        <v>471</v>
      </c>
      <c r="J136" s="282">
        <v>50</v>
      </c>
      <c r="K136" s="330"/>
    </row>
    <row r="137" s="1" customFormat="1" ht="15" customHeight="1">
      <c r="B137" s="327"/>
      <c r="C137" s="282" t="s">
        <v>497</v>
      </c>
      <c r="D137" s="282"/>
      <c r="E137" s="282"/>
      <c r="F137" s="305" t="s">
        <v>475</v>
      </c>
      <c r="G137" s="282"/>
      <c r="H137" s="282" t="s">
        <v>522</v>
      </c>
      <c r="I137" s="282" t="s">
        <v>471</v>
      </c>
      <c r="J137" s="282">
        <v>255</v>
      </c>
      <c r="K137" s="330"/>
    </row>
    <row r="138" s="1" customFormat="1" ht="15" customHeight="1">
      <c r="B138" s="327"/>
      <c r="C138" s="282" t="s">
        <v>499</v>
      </c>
      <c r="D138" s="282"/>
      <c r="E138" s="282"/>
      <c r="F138" s="305" t="s">
        <v>469</v>
      </c>
      <c r="G138" s="282"/>
      <c r="H138" s="282" t="s">
        <v>523</v>
      </c>
      <c r="I138" s="282" t="s">
        <v>501</v>
      </c>
      <c r="J138" s="282"/>
      <c r="K138" s="330"/>
    </row>
    <row r="139" s="1" customFormat="1" ht="15" customHeight="1">
      <c r="B139" s="327"/>
      <c r="C139" s="282" t="s">
        <v>502</v>
      </c>
      <c r="D139" s="282"/>
      <c r="E139" s="282"/>
      <c r="F139" s="305" t="s">
        <v>469</v>
      </c>
      <c r="G139" s="282"/>
      <c r="H139" s="282" t="s">
        <v>524</v>
      </c>
      <c r="I139" s="282" t="s">
        <v>504</v>
      </c>
      <c r="J139" s="282"/>
      <c r="K139" s="330"/>
    </row>
    <row r="140" s="1" customFormat="1" ht="15" customHeight="1">
      <c r="B140" s="327"/>
      <c r="C140" s="282" t="s">
        <v>505</v>
      </c>
      <c r="D140" s="282"/>
      <c r="E140" s="282"/>
      <c r="F140" s="305" t="s">
        <v>469</v>
      </c>
      <c r="G140" s="282"/>
      <c r="H140" s="282" t="s">
        <v>505</v>
      </c>
      <c r="I140" s="282" t="s">
        <v>504</v>
      </c>
      <c r="J140" s="282"/>
      <c r="K140" s="330"/>
    </row>
    <row r="141" s="1" customFormat="1" ht="15" customHeight="1">
      <c r="B141" s="327"/>
      <c r="C141" s="282" t="s">
        <v>37</v>
      </c>
      <c r="D141" s="282"/>
      <c r="E141" s="282"/>
      <c r="F141" s="305" t="s">
        <v>469</v>
      </c>
      <c r="G141" s="282"/>
      <c r="H141" s="282" t="s">
        <v>525</v>
      </c>
      <c r="I141" s="282" t="s">
        <v>504</v>
      </c>
      <c r="J141" s="282"/>
      <c r="K141" s="330"/>
    </row>
    <row r="142" s="1" customFormat="1" ht="15" customHeight="1">
      <c r="B142" s="327"/>
      <c r="C142" s="282" t="s">
        <v>526</v>
      </c>
      <c r="D142" s="282"/>
      <c r="E142" s="282"/>
      <c r="F142" s="305" t="s">
        <v>469</v>
      </c>
      <c r="G142" s="282"/>
      <c r="H142" s="282" t="s">
        <v>527</v>
      </c>
      <c r="I142" s="282" t="s">
        <v>504</v>
      </c>
      <c r="J142" s="282"/>
      <c r="K142" s="330"/>
    </row>
    <row r="143" s="1" customFormat="1" ht="15" customHeight="1">
      <c r="B143" s="331"/>
      <c r="C143" s="332"/>
      <c r="D143" s="332"/>
      <c r="E143" s="332"/>
      <c r="F143" s="332"/>
      <c r="G143" s="332"/>
      <c r="H143" s="332"/>
      <c r="I143" s="332"/>
      <c r="J143" s="332"/>
      <c r="K143" s="333"/>
    </row>
    <row r="144" s="1" customFormat="1" ht="18.75" customHeight="1">
      <c r="B144" s="318"/>
      <c r="C144" s="318"/>
      <c r="D144" s="318"/>
      <c r="E144" s="318"/>
      <c r="F144" s="319"/>
      <c r="G144" s="318"/>
      <c r="H144" s="318"/>
      <c r="I144" s="318"/>
      <c r="J144" s="318"/>
      <c r="K144" s="318"/>
    </row>
    <row r="145" s="1" customFormat="1" ht="18.75" customHeight="1">
      <c r="B145" s="290"/>
      <c r="C145" s="290"/>
      <c r="D145" s="290"/>
      <c r="E145" s="290"/>
      <c r="F145" s="290"/>
      <c r="G145" s="290"/>
      <c r="H145" s="290"/>
      <c r="I145" s="290"/>
      <c r="J145" s="290"/>
      <c r="K145" s="290"/>
    </row>
    <row r="146" s="1" customFormat="1" ht="7.5" customHeight="1">
      <c r="B146" s="291"/>
      <c r="C146" s="292"/>
      <c r="D146" s="292"/>
      <c r="E146" s="292"/>
      <c r="F146" s="292"/>
      <c r="G146" s="292"/>
      <c r="H146" s="292"/>
      <c r="I146" s="292"/>
      <c r="J146" s="292"/>
      <c r="K146" s="293"/>
    </row>
    <row r="147" s="1" customFormat="1" ht="45" customHeight="1">
      <c r="B147" s="294"/>
      <c r="C147" s="295" t="s">
        <v>528</v>
      </c>
      <c r="D147" s="295"/>
      <c r="E147" s="295"/>
      <c r="F147" s="295"/>
      <c r="G147" s="295"/>
      <c r="H147" s="295"/>
      <c r="I147" s="295"/>
      <c r="J147" s="295"/>
      <c r="K147" s="296"/>
    </row>
    <row r="148" s="1" customFormat="1" ht="17.25" customHeight="1">
      <c r="B148" s="294"/>
      <c r="C148" s="297" t="s">
        <v>463</v>
      </c>
      <c r="D148" s="297"/>
      <c r="E148" s="297"/>
      <c r="F148" s="297" t="s">
        <v>464</v>
      </c>
      <c r="G148" s="298"/>
      <c r="H148" s="297" t="s">
        <v>53</v>
      </c>
      <c r="I148" s="297" t="s">
        <v>56</v>
      </c>
      <c r="J148" s="297" t="s">
        <v>465</v>
      </c>
      <c r="K148" s="296"/>
    </row>
    <row r="149" s="1" customFormat="1" ht="17.25" customHeight="1">
      <c r="B149" s="294"/>
      <c r="C149" s="299" t="s">
        <v>466</v>
      </c>
      <c r="D149" s="299"/>
      <c r="E149" s="299"/>
      <c r="F149" s="300" t="s">
        <v>467</v>
      </c>
      <c r="G149" s="301"/>
      <c r="H149" s="299"/>
      <c r="I149" s="299"/>
      <c r="J149" s="299" t="s">
        <v>468</v>
      </c>
      <c r="K149" s="296"/>
    </row>
    <row r="150" s="1" customFormat="1" ht="5.25" customHeight="1">
      <c r="B150" s="307"/>
      <c r="C150" s="302"/>
      <c r="D150" s="302"/>
      <c r="E150" s="302"/>
      <c r="F150" s="302"/>
      <c r="G150" s="303"/>
      <c r="H150" s="302"/>
      <c r="I150" s="302"/>
      <c r="J150" s="302"/>
      <c r="K150" s="330"/>
    </row>
    <row r="151" s="1" customFormat="1" ht="15" customHeight="1">
      <c r="B151" s="307"/>
      <c r="C151" s="334" t="s">
        <v>472</v>
      </c>
      <c r="D151" s="282"/>
      <c r="E151" s="282"/>
      <c r="F151" s="335" t="s">
        <v>469</v>
      </c>
      <c r="G151" s="282"/>
      <c r="H151" s="334" t="s">
        <v>509</v>
      </c>
      <c r="I151" s="334" t="s">
        <v>471</v>
      </c>
      <c r="J151" s="334">
        <v>120</v>
      </c>
      <c r="K151" s="330"/>
    </row>
    <row r="152" s="1" customFormat="1" ht="15" customHeight="1">
      <c r="B152" s="307"/>
      <c r="C152" s="334" t="s">
        <v>518</v>
      </c>
      <c r="D152" s="282"/>
      <c r="E152" s="282"/>
      <c r="F152" s="335" t="s">
        <v>469</v>
      </c>
      <c r="G152" s="282"/>
      <c r="H152" s="334" t="s">
        <v>529</v>
      </c>
      <c r="I152" s="334" t="s">
        <v>471</v>
      </c>
      <c r="J152" s="334" t="s">
        <v>520</v>
      </c>
      <c r="K152" s="330"/>
    </row>
    <row r="153" s="1" customFormat="1" ht="15" customHeight="1">
      <c r="B153" s="307"/>
      <c r="C153" s="334" t="s">
        <v>417</v>
      </c>
      <c r="D153" s="282"/>
      <c r="E153" s="282"/>
      <c r="F153" s="335" t="s">
        <v>469</v>
      </c>
      <c r="G153" s="282"/>
      <c r="H153" s="334" t="s">
        <v>530</v>
      </c>
      <c r="I153" s="334" t="s">
        <v>471</v>
      </c>
      <c r="J153" s="334" t="s">
        <v>520</v>
      </c>
      <c r="K153" s="330"/>
    </row>
    <row r="154" s="1" customFormat="1" ht="15" customHeight="1">
      <c r="B154" s="307"/>
      <c r="C154" s="334" t="s">
        <v>474</v>
      </c>
      <c r="D154" s="282"/>
      <c r="E154" s="282"/>
      <c r="F154" s="335" t="s">
        <v>475</v>
      </c>
      <c r="G154" s="282"/>
      <c r="H154" s="334" t="s">
        <v>509</v>
      </c>
      <c r="I154" s="334" t="s">
        <v>471</v>
      </c>
      <c r="J154" s="334">
        <v>50</v>
      </c>
      <c r="K154" s="330"/>
    </row>
    <row r="155" s="1" customFormat="1" ht="15" customHeight="1">
      <c r="B155" s="307"/>
      <c r="C155" s="334" t="s">
        <v>477</v>
      </c>
      <c r="D155" s="282"/>
      <c r="E155" s="282"/>
      <c r="F155" s="335" t="s">
        <v>469</v>
      </c>
      <c r="G155" s="282"/>
      <c r="H155" s="334" t="s">
        <v>509</v>
      </c>
      <c r="I155" s="334" t="s">
        <v>479</v>
      </c>
      <c r="J155" s="334"/>
      <c r="K155" s="330"/>
    </row>
    <row r="156" s="1" customFormat="1" ht="15" customHeight="1">
      <c r="B156" s="307"/>
      <c r="C156" s="334" t="s">
        <v>488</v>
      </c>
      <c r="D156" s="282"/>
      <c r="E156" s="282"/>
      <c r="F156" s="335" t="s">
        <v>475</v>
      </c>
      <c r="G156" s="282"/>
      <c r="H156" s="334" t="s">
        <v>509</v>
      </c>
      <c r="I156" s="334" t="s">
        <v>471</v>
      </c>
      <c r="J156" s="334">
        <v>50</v>
      </c>
      <c r="K156" s="330"/>
    </row>
    <row r="157" s="1" customFormat="1" ht="15" customHeight="1">
      <c r="B157" s="307"/>
      <c r="C157" s="334" t="s">
        <v>496</v>
      </c>
      <c r="D157" s="282"/>
      <c r="E157" s="282"/>
      <c r="F157" s="335" t="s">
        <v>475</v>
      </c>
      <c r="G157" s="282"/>
      <c r="H157" s="334" t="s">
        <v>509</v>
      </c>
      <c r="I157" s="334" t="s">
        <v>471</v>
      </c>
      <c r="J157" s="334">
        <v>50</v>
      </c>
      <c r="K157" s="330"/>
    </row>
    <row r="158" s="1" customFormat="1" ht="15" customHeight="1">
      <c r="B158" s="307"/>
      <c r="C158" s="334" t="s">
        <v>494</v>
      </c>
      <c r="D158" s="282"/>
      <c r="E158" s="282"/>
      <c r="F158" s="335" t="s">
        <v>475</v>
      </c>
      <c r="G158" s="282"/>
      <c r="H158" s="334" t="s">
        <v>509</v>
      </c>
      <c r="I158" s="334" t="s">
        <v>471</v>
      </c>
      <c r="J158" s="334">
        <v>50</v>
      </c>
      <c r="K158" s="330"/>
    </row>
    <row r="159" s="1" customFormat="1" ht="15" customHeight="1">
      <c r="B159" s="307"/>
      <c r="C159" s="334" t="s">
        <v>87</v>
      </c>
      <c r="D159" s="282"/>
      <c r="E159" s="282"/>
      <c r="F159" s="335" t="s">
        <v>469</v>
      </c>
      <c r="G159" s="282"/>
      <c r="H159" s="334" t="s">
        <v>531</v>
      </c>
      <c r="I159" s="334" t="s">
        <v>471</v>
      </c>
      <c r="J159" s="334" t="s">
        <v>532</v>
      </c>
      <c r="K159" s="330"/>
    </row>
    <row r="160" s="1" customFormat="1" ht="15" customHeight="1">
      <c r="B160" s="307"/>
      <c r="C160" s="334" t="s">
        <v>533</v>
      </c>
      <c r="D160" s="282"/>
      <c r="E160" s="282"/>
      <c r="F160" s="335" t="s">
        <v>469</v>
      </c>
      <c r="G160" s="282"/>
      <c r="H160" s="334" t="s">
        <v>534</v>
      </c>
      <c r="I160" s="334" t="s">
        <v>504</v>
      </c>
      <c r="J160" s="334"/>
      <c r="K160" s="330"/>
    </row>
    <row r="161" s="1" customFormat="1" ht="15" customHeight="1">
      <c r="B161" s="336"/>
      <c r="C161" s="316"/>
      <c r="D161" s="316"/>
      <c r="E161" s="316"/>
      <c r="F161" s="316"/>
      <c r="G161" s="316"/>
      <c r="H161" s="316"/>
      <c r="I161" s="316"/>
      <c r="J161" s="316"/>
      <c r="K161" s="337"/>
    </row>
    <row r="162" s="1" customFormat="1" ht="18.75" customHeight="1">
      <c r="B162" s="318"/>
      <c r="C162" s="328"/>
      <c r="D162" s="328"/>
      <c r="E162" s="328"/>
      <c r="F162" s="338"/>
      <c r="G162" s="328"/>
      <c r="H162" s="328"/>
      <c r="I162" s="328"/>
      <c r="J162" s="328"/>
      <c r="K162" s="318"/>
    </row>
    <row r="163" s="1" customFormat="1" ht="18.75" customHeight="1">
      <c r="B163" s="290"/>
      <c r="C163" s="290"/>
      <c r="D163" s="290"/>
      <c r="E163" s="290"/>
      <c r="F163" s="290"/>
      <c r="G163" s="290"/>
      <c r="H163" s="290"/>
      <c r="I163" s="290"/>
      <c r="J163" s="290"/>
      <c r="K163" s="290"/>
    </row>
    <row r="164" s="1" customFormat="1" ht="7.5" customHeight="1">
      <c r="B164" s="269"/>
      <c r="C164" s="270"/>
      <c r="D164" s="270"/>
      <c r="E164" s="270"/>
      <c r="F164" s="270"/>
      <c r="G164" s="270"/>
      <c r="H164" s="270"/>
      <c r="I164" s="270"/>
      <c r="J164" s="270"/>
      <c r="K164" s="271"/>
    </row>
    <row r="165" s="1" customFormat="1" ht="45" customHeight="1">
      <c r="B165" s="272"/>
      <c r="C165" s="273" t="s">
        <v>535</v>
      </c>
      <c r="D165" s="273"/>
      <c r="E165" s="273"/>
      <c r="F165" s="273"/>
      <c r="G165" s="273"/>
      <c r="H165" s="273"/>
      <c r="I165" s="273"/>
      <c r="J165" s="273"/>
      <c r="K165" s="274"/>
    </row>
    <row r="166" s="1" customFormat="1" ht="17.25" customHeight="1">
      <c r="B166" s="272"/>
      <c r="C166" s="297" t="s">
        <v>463</v>
      </c>
      <c r="D166" s="297"/>
      <c r="E166" s="297"/>
      <c r="F166" s="297" t="s">
        <v>464</v>
      </c>
      <c r="G166" s="339"/>
      <c r="H166" s="340" t="s">
        <v>53</v>
      </c>
      <c r="I166" s="340" t="s">
        <v>56</v>
      </c>
      <c r="J166" s="297" t="s">
        <v>465</v>
      </c>
      <c r="K166" s="274"/>
    </row>
    <row r="167" s="1" customFormat="1" ht="17.25" customHeight="1">
      <c r="B167" s="275"/>
      <c r="C167" s="299" t="s">
        <v>466</v>
      </c>
      <c r="D167" s="299"/>
      <c r="E167" s="299"/>
      <c r="F167" s="300" t="s">
        <v>467</v>
      </c>
      <c r="G167" s="341"/>
      <c r="H167" s="342"/>
      <c r="I167" s="342"/>
      <c r="J167" s="299" t="s">
        <v>468</v>
      </c>
      <c r="K167" s="277"/>
    </row>
    <row r="168" s="1" customFormat="1" ht="5.25" customHeight="1">
      <c r="B168" s="307"/>
      <c r="C168" s="302"/>
      <c r="D168" s="302"/>
      <c r="E168" s="302"/>
      <c r="F168" s="302"/>
      <c r="G168" s="303"/>
      <c r="H168" s="302"/>
      <c r="I168" s="302"/>
      <c r="J168" s="302"/>
      <c r="K168" s="330"/>
    </row>
    <row r="169" s="1" customFormat="1" ht="15" customHeight="1">
      <c r="B169" s="307"/>
      <c r="C169" s="282" t="s">
        <v>472</v>
      </c>
      <c r="D169" s="282"/>
      <c r="E169" s="282"/>
      <c r="F169" s="305" t="s">
        <v>469</v>
      </c>
      <c r="G169" s="282"/>
      <c r="H169" s="282" t="s">
        <v>509</v>
      </c>
      <c r="I169" s="282" t="s">
        <v>471</v>
      </c>
      <c r="J169" s="282">
        <v>120</v>
      </c>
      <c r="K169" s="330"/>
    </row>
    <row r="170" s="1" customFormat="1" ht="15" customHeight="1">
      <c r="B170" s="307"/>
      <c r="C170" s="282" t="s">
        <v>518</v>
      </c>
      <c r="D170" s="282"/>
      <c r="E170" s="282"/>
      <c r="F170" s="305" t="s">
        <v>469</v>
      </c>
      <c r="G170" s="282"/>
      <c r="H170" s="282" t="s">
        <v>519</v>
      </c>
      <c r="I170" s="282" t="s">
        <v>471</v>
      </c>
      <c r="J170" s="282" t="s">
        <v>520</v>
      </c>
      <c r="K170" s="330"/>
    </row>
    <row r="171" s="1" customFormat="1" ht="15" customHeight="1">
      <c r="B171" s="307"/>
      <c r="C171" s="282" t="s">
        <v>417</v>
      </c>
      <c r="D171" s="282"/>
      <c r="E171" s="282"/>
      <c r="F171" s="305" t="s">
        <v>469</v>
      </c>
      <c r="G171" s="282"/>
      <c r="H171" s="282" t="s">
        <v>536</v>
      </c>
      <c r="I171" s="282" t="s">
        <v>471</v>
      </c>
      <c r="J171" s="282" t="s">
        <v>520</v>
      </c>
      <c r="K171" s="330"/>
    </row>
    <row r="172" s="1" customFormat="1" ht="15" customHeight="1">
      <c r="B172" s="307"/>
      <c r="C172" s="282" t="s">
        <v>474</v>
      </c>
      <c r="D172" s="282"/>
      <c r="E172" s="282"/>
      <c r="F172" s="305" t="s">
        <v>475</v>
      </c>
      <c r="G172" s="282"/>
      <c r="H172" s="282" t="s">
        <v>536</v>
      </c>
      <c r="I172" s="282" t="s">
        <v>471</v>
      </c>
      <c r="J172" s="282">
        <v>50</v>
      </c>
      <c r="K172" s="330"/>
    </row>
    <row r="173" s="1" customFormat="1" ht="15" customHeight="1">
      <c r="B173" s="307"/>
      <c r="C173" s="282" t="s">
        <v>477</v>
      </c>
      <c r="D173" s="282"/>
      <c r="E173" s="282"/>
      <c r="F173" s="305" t="s">
        <v>469</v>
      </c>
      <c r="G173" s="282"/>
      <c r="H173" s="282" t="s">
        <v>536</v>
      </c>
      <c r="I173" s="282" t="s">
        <v>479</v>
      </c>
      <c r="J173" s="282"/>
      <c r="K173" s="330"/>
    </row>
    <row r="174" s="1" customFormat="1" ht="15" customHeight="1">
      <c r="B174" s="307"/>
      <c r="C174" s="282" t="s">
        <v>488</v>
      </c>
      <c r="D174" s="282"/>
      <c r="E174" s="282"/>
      <c r="F174" s="305" t="s">
        <v>475</v>
      </c>
      <c r="G174" s="282"/>
      <c r="H174" s="282" t="s">
        <v>536</v>
      </c>
      <c r="I174" s="282" t="s">
        <v>471</v>
      </c>
      <c r="J174" s="282">
        <v>50</v>
      </c>
      <c r="K174" s="330"/>
    </row>
    <row r="175" s="1" customFormat="1" ht="15" customHeight="1">
      <c r="B175" s="307"/>
      <c r="C175" s="282" t="s">
        <v>496</v>
      </c>
      <c r="D175" s="282"/>
      <c r="E175" s="282"/>
      <c r="F175" s="305" t="s">
        <v>475</v>
      </c>
      <c r="G175" s="282"/>
      <c r="H175" s="282" t="s">
        <v>536</v>
      </c>
      <c r="I175" s="282" t="s">
        <v>471</v>
      </c>
      <c r="J175" s="282">
        <v>50</v>
      </c>
      <c r="K175" s="330"/>
    </row>
    <row r="176" s="1" customFormat="1" ht="15" customHeight="1">
      <c r="B176" s="307"/>
      <c r="C176" s="282" t="s">
        <v>494</v>
      </c>
      <c r="D176" s="282"/>
      <c r="E176" s="282"/>
      <c r="F176" s="305" t="s">
        <v>475</v>
      </c>
      <c r="G176" s="282"/>
      <c r="H176" s="282" t="s">
        <v>536</v>
      </c>
      <c r="I176" s="282" t="s">
        <v>471</v>
      </c>
      <c r="J176" s="282">
        <v>50</v>
      </c>
      <c r="K176" s="330"/>
    </row>
    <row r="177" s="1" customFormat="1" ht="15" customHeight="1">
      <c r="B177" s="307"/>
      <c r="C177" s="282" t="s">
        <v>100</v>
      </c>
      <c r="D177" s="282"/>
      <c r="E177" s="282"/>
      <c r="F177" s="305" t="s">
        <v>469</v>
      </c>
      <c r="G177" s="282"/>
      <c r="H177" s="282" t="s">
        <v>537</v>
      </c>
      <c r="I177" s="282" t="s">
        <v>538</v>
      </c>
      <c r="J177" s="282"/>
      <c r="K177" s="330"/>
    </row>
    <row r="178" s="1" customFormat="1" ht="15" customHeight="1">
      <c r="B178" s="307"/>
      <c r="C178" s="282" t="s">
        <v>56</v>
      </c>
      <c r="D178" s="282"/>
      <c r="E178" s="282"/>
      <c r="F178" s="305" t="s">
        <v>469</v>
      </c>
      <c r="G178" s="282"/>
      <c r="H178" s="282" t="s">
        <v>539</v>
      </c>
      <c r="I178" s="282" t="s">
        <v>540</v>
      </c>
      <c r="J178" s="282">
        <v>1</v>
      </c>
      <c r="K178" s="330"/>
    </row>
    <row r="179" s="1" customFormat="1" ht="15" customHeight="1">
      <c r="B179" s="307"/>
      <c r="C179" s="282" t="s">
        <v>52</v>
      </c>
      <c r="D179" s="282"/>
      <c r="E179" s="282"/>
      <c r="F179" s="305" t="s">
        <v>469</v>
      </c>
      <c r="G179" s="282"/>
      <c r="H179" s="282" t="s">
        <v>541</v>
      </c>
      <c r="I179" s="282" t="s">
        <v>471</v>
      </c>
      <c r="J179" s="282">
        <v>20</v>
      </c>
      <c r="K179" s="330"/>
    </row>
    <row r="180" s="1" customFormat="1" ht="15" customHeight="1">
      <c r="B180" s="307"/>
      <c r="C180" s="282" t="s">
        <v>53</v>
      </c>
      <c r="D180" s="282"/>
      <c r="E180" s="282"/>
      <c r="F180" s="305" t="s">
        <v>469</v>
      </c>
      <c r="G180" s="282"/>
      <c r="H180" s="282" t="s">
        <v>542</v>
      </c>
      <c r="I180" s="282" t="s">
        <v>471</v>
      </c>
      <c r="J180" s="282">
        <v>255</v>
      </c>
      <c r="K180" s="330"/>
    </row>
    <row r="181" s="1" customFormat="1" ht="15" customHeight="1">
      <c r="B181" s="307"/>
      <c r="C181" s="282" t="s">
        <v>101</v>
      </c>
      <c r="D181" s="282"/>
      <c r="E181" s="282"/>
      <c r="F181" s="305" t="s">
        <v>469</v>
      </c>
      <c r="G181" s="282"/>
      <c r="H181" s="282" t="s">
        <v>433</v>
      </c>
      <c r="I181" s="282" t="s">
        <v>471</v>
      </c>
      <c r="J181" s="282">
        <v>10</v>
      </c>
      <c r="K181" s="330"/>
    </row>
    <row r="182" s="1" customFormat="1" ht="15" customHeight="1">
      <c r="B182" s="307"/>
      <c r="C182" s="282" t="s">
        <v>102</v>
      </c>
      <c r="D182" s="282"/>
      <c r="E182" s="282"/>
      <c r="F182" s="305" t="s">
        <v>469</v>
      </c>
      <c r="G182" s="282"/>
      <c r="H182" s="282" t="s">
        <v>543</v>
      </c>
      <c r="I182" s="282" t="s">
        <v>504</v>
      </c>
      <c r="J182" s="282"/>
      <c r="K182" s="330"/>
    </row>
    <row r="183" s="1" customFormat="1" ht="15" customHeight="1">
      <c r="B183" s="307"/>
      <c r="C183" s="282" t="s">
        <v>544</v>
      </c>
      <c r="D183" s="282"/>
      <c r="E183" s="282"/>
      <c r="F183" s="305" t="s">
        <v>469</v>
      </c>
      <c r="G183" s="282"/>
      <c r="H183" s="282" t="s">
        <v>545</v>
      </c>
      <c r="I183" s="282" t="s">
        <v>504</v>
      </c>
      <c r="J183" s="282"/>
      <c r="K183" s="330"/>
    </row>
    <row r="184" s="1" customFormat="1" ht="15" customHeight="1">
      <c r="B184" s="307"/>
      <c r="C184" s="282" t="s">
        <v>533</v>
      </c>
      <c r="D184" s="282"/>
      <c r="E184" s="282"/>
      <c r="F184" s="305" t="s">
        <v>469</v>
      </c>
      <c r="G184" s="282"/>
      <c r="H184" s="282" t="s">
        <v>546</v>
      </c>
      <c r="I184" s="282" t="s">
        <v>504</v>
      </c>
      <c r="J184" s="282"/>
      <c r="K184" s="330"/>
    </row>
    <row r="185" s="1" customFormat="1" ht="15" customHeight="1">
      <c r="B185" s="307"/>
      <c r="C185" s="282" t="s">
        <v>104</v>
      </c>
      <c r="D185" s="282"/>
      <c r="E185" s="282"/>
      <c r="F185" s="305" t="s">
        <v>475</v>
      </c>
      <c r="G185" s="282"/>
      <c r="H185" s="282" t="s">
        <v>547</v>
      </c>
      <c r="I185" s="282" t="s">
        <v>471</v>
      </c>
      <c r="J185" s="282">
        <v>50</v>
      </c>
      <c r="K185" s="330"/>
    </row>
    <row r="186" s="1" customFormat="1" ht="15" customHeight="1">
      <c r="B186" s="307"/>
      <c r="C186" s="282" t="s">
        <v>548</v>
      </c>
      <c r="D186" s="282"/>
      <c r="E186" s="282"/>
      <c r="F186" s="305" t="s">
        <v>475</v>
      </c>
      <c r="G186" s="282"/>
      <c r="H186" s="282" t="s">
        <v>549</v>
      </c>
      <c r="I186" s="282" t="s">
        <v>550</v>
      </c>
      <c r="J186" s="282"/>
      <c r="K186" s="330"/>
    </row>
    <row r="187" s="1" customFormat="1" ht="15" customHeight="1">
      <c r="B187" s="307"/>
      <c r="C187" s="282" t="s">
        <v>551</v>
      </c>
      <c r="D187" s="282"/>
      <c r="E187" s="282"/>
      <c r="F187" s="305" t="s">
        <v>475</v>
      </c>
      <c r="G187" s="282"/>
      <c r="H187" s="282" t="s">
        <v>552</v>
      </c>
      <c r="I187" s="282" t="s">
        <v>550</v>
      </c>
      <c r="J187" s="282"/>
      <c r="K187" s="330"/>
    </row>
    <row r="188" s="1" customFormat="1" ht="15" customHeight="1">
      <c r="B188" s="307"/>
      <c r="C188" s="282" t="s">
        <v>553</v>
      </c>
      <c r="D188" s="282"/>
      <c r="E188" s="282"/>
      <c r="F188" s="305" t="s">
        <v>475</v>
      </c>
      <c r="G188" s="282"/>
      <c r="H188" s="282" t="s">
        <v>554</v>
      </c>
      <c r="I188" s="282" t="s">
        <v>550</v>
      </c>
      <c r="J188" s="282"/>
      <c r="K188" s="330"/>
    </row>
    <row r="189" s="1" customFormat="1" ht="15" customHeight="1">
      <c r="B189" s="307"/>
      <c r="C189" s="343" t="s">
        <v>555</v>
      </c>
      <c r="D189" s="282"/>
      <c r="E189" s="282"/>
      <c r="F189" s="305" t="s">
        <v>475</v>
      </c>
      <c r="G189" s="282"/>
      <c r="H189" s="282" t="s">
        <v>556</v>
      </c>
      <c r="I189" s="282" t="s">
        <v>557</v>
      </c>
      <c r="J189" s="344" t="s">
        <v>558</v>
      </c>
      <c r="K189" s="330"/>
    </row>
    <row r="190" s="17" customFormat="1" ht="15" customHeight="1">
      <c r="B190" s="345"/>
      <c r="C190" s="346" t="s">
        <v>559</v>
      </c>
      <c r="D190" s="347"/>
      <c r="E190" s="347"/>
      <c r="F190" s="348" t="s">
        <v>475</v>
      </c>
      <c r="G190" s="347"/>
      <c r="H190" s="347" t="s">
        <v>560</v>
      </c>
      <c r="I190" s="347" t="s">
        <v>557</v>
      </c>
      <c r="J190" s="349" t="s">
        <v>558</v>
      </c>
      <c r="K190" s="350"/>
    </row>
    <row r="191" s="1" customFormat="1" ht="15" customHeight="1">
      <c r="B191" s="307"/>
      <c r="C191" s="343" t="s">
        <v>41</v>
      </c>
      <c r="D191" s="282"/>
      <c r="E191" s="282"/>
      <c r="F191" s="305" t="s">
        <v>469</v>
      </c>
      <c r="G191" s="282"/>
      <c r="H191" s="279" t="s">
        <v>561</v>
      </c>
      <c r="I191" s="282" t="s">
        <v>562</v>
      </c>
      <c r="J191" s="282"/>
      <c r="K191" s="330"/>
    </row>
    <row r="192" s="1" customFormat="1" ht="15" customHeight="1">
      <c r="B192" s="307"/>
      <c r="C192" s="343" t="s">
        <v>563</v>
      </c>
      <c r="D192" s="282"/>
      <c r="E192" s="282"/>
      <c r="F192" s="305" t="s">
        <v>469</v>
      </c>
      <c r="G192" s="282"/>
      <c r="H192" s="282" t="s">
        <v>564</v>
      </c>
      <c r="I192" s="282" t="s">
        <v>504</v>
      </c>
      <c r="J192" s="282"/>
      <c r="K192" s="330"/>
    </row>
    <row r="193" s="1" customFormat="1" ht="15" customHeight="1">
      <c r="B193" s="307"/>
      <c r="C193" s="343" t="s">
        <v>565</v>
      </c>
      <c r="D193" s="282"/>
      <c r="E193" s="282"/>
      <c r="F193" s="305" t="s">
        <v>469</v>
      </c>
      <c r="G193" s="282"/>
      <c r="H193" s="282" t="s">
        <v>566</v>
      </c>
      <c r="I193" s="282" t="s">
        <v>504</v>
      </c>
      <c r="J193" s="282"/>
      <c r="K193" s="330"/>
    </row>
    <row r="194" s="1" customFormat="1" ht="15" customHeight="1">
      <c r="B194" s="307"/>
      <c r="C194" s="343" t="s">
        <v>567</v>
      </c>
      <c r="D194" s="282"/>
      <c r="E194" s="282"/>
      <c r="F194" s="305" t="s">
        <v>475</v>
      </c>
      <c r="G194" s="282"/>
      <c r="H194" s="282" t="s">
        <v>568</v>
      </c>
      <c r="I194" s="282" t="s">
        <v>504</v>
      </c>
      <c r="J194" s="282"/>
      <c r="K194" s="330"/>
    </row>
    <row r="195" s="1" customFormat="1" ht="15" customHeight="1">
      <c r="B195" s="336"/>
      <c r="C195" s="351"/>
      <c r="D195" s="316"/>
      <c r="E195" s="316"/>
      <c r="F195" s="316"/>
      <c r="G195" s="316"/>
      <c r="H195" s="316"/>
      <c r="I195" s="316"/>
      <c r="J195" s="316"/>
      <c r="K195" s="337"/>
    </row>
    <row r="196" s="1" customFormat="1" ht="18.75" customHeight="1">
      <c r="B196" s="318"/>
      <c r="C196" s="328"/>
      <c r="D196" s="328"/>
      <c r="E196" s="328"/>
      <c r="F196" s="338"/>
      <c r="G196" s="328"/>
      <c r="H196" s="328"/>
      <c r="I196" s="328"/>
      <c r="J196" s="328"/>
      <c r="K196" s="318"/>
    </row>
    <row r="197" s="1" customFormat="1" ht="18.75" customHeight="1">
      <c r="B197" s="318"/>
      <c r="C197" s="328"/>
      <c r="D197" s="328"/>
      <c r="E197" s="328"/>
      <c r="F197" s="338"/>
      <c r="G197" s="328"/>
      <c r="H197" s="328"/>
      <c r="I197" s="328"/>
      <c r="J197" s="328"/>
      <c r="K197" s="318"/>
    </row>
    <row r="198" s="1" customFormat="1" ht="18.75" customHeight="1">
      <c r="B198" s="290"/>
      <c r="C198" s="290"/>
      <c r="D198" s="290"/>
      <c r="E198" s="290"/>
      <c r="F198" s="290"/>
      <c r="G198" s="290"/>
      <c r="H198" s="290"/>
      <c r="I198" s="290"/>
      <c r="J198" s="290"/>
      <c r="K198" s="290"/>
    </row>
    <row r="199" s="1" customFormat="1" ht="13.5">
      <c r="B199" s="269"/>
      <c r="C199" s="270"/>
      <c r="D199" s="270"/>
      <c r="E199" s="270"/>
      <c r="F199" s="270"/>
      <c r="G199" s="270"/>
      <c r="H199" s="270"/>
      <c r="I199" s="270"/>
      <c r="J199" s="270"/>
      <c r="K199" s="271"/>
    </row>
    <row r="200" s="1" customFormat="1" ht="21">
      <c r="B200" s="272"/>
      <c r="C200" s="273" t="s">
        <v>569</v>
      </c>
      <c r="D200" s="273"/>
      <c r="E200" s="273"/>
      <c r="F200" s="273"/>
      <c r="G200" s="273"/>
      <c r="H200" s="273"/>
      <c r="I200" s="273"/>
      <c r="J200" s="273"/>
      <c r="K200" s="274"/>
    </row>
    <row r="201" s="1" customFormat="1" ht="25.5" customHeight="1">
      <c r="B201" s="272"/>
      <c r="C201" s="352" t="s">
        <v>570</v>
      </c>
      <c r="D201" s="352"/>
      <c r="E201" s="352"/>
      <c r="F201" s="352" t="s">
        <v>571</v>
      </c>
      <c r="G201" s="353"/>
      <c r="H201" s="352" t="s">
        <v>572</v>
      </c>
      <c r="I201" s="352"/>
      <c r="J201" s="352"/>
      <c r="K201" s="274"/>
    </row>
    <row r="202" s="1" customFormat="1" ht="5.25" customHeight="1">
      <c r="B202" s="307"/>
      <c r="C202" s="302"/>
      <c r="D202" s="302"/>
      <c r="E202" s="302"/>
      <c r="F202" s="302"/>
      <c r="G202" s="328"/>
      <c r="H202" s="302"/>
      <c r="I202" s="302"/>
      <c r="J202" s="302"/>
      <c r="K202" s="330"/>
    </row>
    <row r="203" s="1" customFormat="1" ht="15" customHeight="1">
      <c r="B203" s="307"/>
      <c r="C203" s="282" t="s">
        <v>562</v>
      </c>
      <c r="D203" s="282"/>
      <c r="E203" s="282"/>
      <c r="F203" s="305" t="s">
        <v>42</v>
      </c>
      <c r="G203" s="282"/>
      <c r="H203" s="282" t="s">
        <v>573</v>
      </c>
      <c r="I203" s="282"/>
      <c r="J203" s="282"/>
      <c r="K203" s="330"/>
    </row>
    <row r="204" s="1" customFormat="1" ht="15" customHeight="1">
      <c r="B204" s="307"/>
      <c r="C204" s="282"/>
      <c r="D204" s="282"/>
      <c r="E204" s="282"/>
      <c r="F204" s="305" t="s">
        <v>43</v>
      </c>
      <c r="G204" s="282"/>
      <c r="H204" s="282" t="s">
        <v>574</v>
      </c>
      <c r="I204" s="282"/>
      <c r="J204" s="282"/>
      <c r="K204" s="330"/>
    </row>
    <row r="205" s="1" customFormat="1" ht="15" customHeight="1">
      <c r="B205" s="307"/>
      <c r="C205" s="282"/>
      <c r="D205" s="282"/>
      <c r="E205" s="282"/>
      <c r="F205" s="305" t="s">
        <v>46</v>
      </c>
      <c r="G205" s="282"/>
      <c r="H205" s="282" t="s">
        <v>575</v>
      </c>
      <c r="I205" s="282"/>
      <c r="J205" s="282"/>
      <c r="K205" s="330"/>
    </row>
    <row r="206" s="1" customFormat="1" ht="15" customHeight="1">
      <c r="B206" s="307"/>
      <c r="C206" s="282"/>
      <c r="D206" s="282"/>
      <c r="E206" s="282"/>
      <c r="F206" s="305" t="s">
        <v>44</v>
      </c>
      <c r="G206" s="282"/>
      <c r="H206" s="282" t="s">
        <v>576</v>
      </c>
      <c r="I206" s="282"/>
      <c r="J206" s="282"/>
      <c r="K206" s="330"/>
    </row>
    <row r="207" s="1" customFormat="1" ht="15" customHeight="1">
      <c r="B207" s="307"/>
      <c r="C207" s="282"/>
      <c r="D207" s="282"/>
      <c r="E207" s="282"/>
      <c r="F207" s="305" t="s">
        <v>45</v>
      </c>
      <c r="G207" s="282"/>
      <c r="H207" s="282" t="s">
        <v>577</v>
      </c>
      <c r="I207" s="282"/>
      <c r="J207" s="282"/>
      <c r="K207" s="330"/>
    </row>
    <row r="208" s="1" customFormat="1" ht="15" customHeight="1">
      <c r="B208" s="307"/>
      <c r="C208" s="282"/>
      <c r="D208" s="282"/>
      <c r="E208" s="282"/>
      <c r="F208" s="305"/>
      <c r="G208" s="282"/>
      <c r="H208" s="282"/>
      <c r="I208" s="282"/>
      <c r="J208" s="282"/>
      <c r="K208" s="330"/>
    </row>
    <row r="209" s="1" customFormat="1" ht="15" customHeight="1">
      <c r="B209" s="307"/>
      <c r="C209" s="282" t="s">
        <v>516</v>
      </c>
      <c r="D209" s="282"/>
      <c r="E209" s="282"/>
      <c r="F209" s="305" t="s">
        <v>78</v>
      </c>
      <c r="G209" s="282"/>
      <c r="H209" s="282" t="s">
        <v>578</v>
      </c>
      <c r="I209" s="282"/>
      <c r="J209" s="282"/>
      <c r="K209" s="330"/>
    </row>
    <row r="210" s="1" customFormat="1" ht="15" customHeight="1">
      <c r="B210" s="307"/>
      <c r="C210" s="282"/>
      <c r="D210" s="282"/>
      <c r="E210" s="282"/>
      <c r="F210" s="305" t="s">
        <v>411</v>
      </c>
      <c r="G210" s="282"/>
      <c r="H210" s="282" t="s">
        <v>412</v>
      </c>
      <c r="I210" s="282"/>
      <c r="J210" s="282"/>
      <c r="K210" s="330"/>
    </row>
    <row r="211" s="1" customFormat="1" ht="15" customHeight="1">
      <c r="B211" s="307"/>
      <c r="C211" s="282"/>
      <c r="D211" s="282"/>
      <c r="E211" s="282"/>
      <c r="F211" s="305" t="s">
        <v>409</v>
      </c>
      <c r="G211" s="282"/>
      <c r="H211" s="282" t="s">
        <v>579</v>
      </c>
      <c r="I211" s="282"/>
      <c r="J211" s="282"/>
      <c r="K211" s="330"/>
    </row>
    <row r="212" s="1" customFormat="1" ht="15" customHeight="1">
      <c r="B212" s="354"/>
      <c r="C212" s="282"/>
      <c r="D212" s="282"/>
      <c r="E212" s="282"/>
      <c r="F212" s="305" t="s">
        <v>413</v>
      </c>
      <c r="G212" s="343"/>
      <c r="H212" s="334" t="s">
        <v>414</v>
      </c>
      <c r="I212" s="334"/>
      <c r="J212" s="334"/>
      <c r="K212" s="355"/>
    </row>
    <row r="213" s="1" customFormat="1" ht="15" customHeight="1">
      <c r="B213" s="354"/>
      <c r="C213" s="282"/>
      <c r="D213" s="282"/>
      <c r="E213" s="282"/>
      <c r="F213" s="305" t="s">
        <v>415</v>
      </c>
      <c r="G213" s="343"/>
      <c r="H213" s="334" t="s">
        <v>580</v>
      </c>
      <c r="I213" s="334"/>
      <c r="J213" s="334"/>
      <c r="K213" s="355"/>
    </row>
    <row r="214" s="1" customFormat="1" ht="15" customHeight="1">
      <c r="B214" s="354"/>
      <c r="C214" s="282"/>
      <c r="D214" s="282"/>
      <c r="E214" s="282"/>
      <c r="F214" s="305"/>
      <c r="G214" s="343"/>
      <c r="H214" s="334"/>
      <c r="I214" s="334"/>
      <c r="J214" s="334"/>
      <c r="K214" s="355"/>
    </row>
    <row r="215" s="1" customFormat="1" ht="15" customHeight="1">
      <c r="B215" s="354"/>
      <c r="C215" s="282" t="s">
        <v>540</v>
      </c>
      <c r="D215" s="282"/>
      <c r="E215" s="282"/>
      <c r="F215" s="305">
        <v>1</v>
      </c>
      <c r="G215" s="343"/>
      <c r="H215" s="334" t="s">
        <v>581</v>
      </c>
      <c r="I215" s="334"/>
      <c r="J215" s="334"/>
      <c r="K215" s="355"/>
    </row>
    <row r="216" s="1" customFormat="1" ht="15" customHeight="1">
      <c r="B216" s="354"/>
      <c r="C216" s="282"/>
      <c r="D216" s="282"/>
      <c r="E216" s="282"/>
      <c r="F216" s="305">
        <v>2</v>
      </c>
      <c r="G216" s="343"/>
      <c r="H216" s="334" t="s">
        <v>582</v>
      </c>
      <c r="I216" s="334"/>
      <c r="J216" s="334"/>
      <c r="K216" s="355"/>
    </row>
    <row r="217" s="1" customFormat="1" ht="15" customHeight="1">
      <c r="B217" s="354"/>
      <c r="C217" s="282"/>
      <c r="D217" s="282"/>
      <c r="E217" s="282"/>
      <c r="F217" s="305">
        <v>3</v>
      </c>
      <c r="G217" s="343"/>
      <c r="H217" s="334" t="s">
        <v>583</v>
      </c>
      <c r="I217" s="334"/>
      <c r="J217" s="334"/>
      <c r="K217" s="355"/>
    </row>
    <row r="218" s="1" customFormat="1" ht="15" customHeight="1">
      <c r="B218" s="354"/>
      <c r="C218" s="282"/>
      <c r="D218" s="282"/>
      <c r="E218" s="282"/>
      <c r="F218" s="305">
        <v>4</v>
      </c>
      <c r="G218" s="343"/>
      <c r="H218" s="334" t="s">
        <v>584</v>
      </c>
      <c r="I218" s="334"/>
      <c r="J218" s="334"/>
      <c r="K218" s="355"/>
    </row>
    <row r="219" s="1" customFormat="1" ht="12.75" customHeight="1">
      <c r="B219" s="356"/>
      <c r="C219" s="357"/>
      <c r="D219" s="357"/>
      <c r="E219" s="357"/>
      <c r="F219" s="357"/>
      <c r="G219" s="357"/>
      <c r="H219" s="357"/>
      <c r="I219" s="357"/>
      <c r="J219" s="357"/>
      <c r="K219" s="35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DESKTOP-DIV9H0Q\MK</dc:creator>
  <cp:lastModifiedBy>DESKTOP-DIV9H0Q\MK</cp:lastModifiedBy>
  <dcterms:created xsi:type="dcterms:W3CDTF">2025-12-15T10:33:22Z</dcterms:created>
  <dcterms:modified xsi:type="dcterms:W3CDTF">2025-12-15T10:33:23Z</dcterms:modified>
</cp:coreProperties>
</file>