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_Sokolová_2026\007_VS_OŘ_Revitalizace endoskopie_přesun z 2025\"/>
    </mc:Choice>
  </mc:AlternateContent>
  <xr:revisionPtr revIDLastSave="0" documentId="13_ncr:1_{F4A6A456-E118-4B61-A039-7767FDB1889D}" xr6:coauthVersionLast="47" xr6:coauthVersionMax="47" xr10:uidLastSave="{00000000-0000-0000-0000-000000000000}"/>
  <bookViews>
    <workbookView xWindow="-108" yWindow="-108" windowWidth="23256" windowHeight="12456" firstSheet="7" activeTab="11" xr2:uid="{00000000-000D-0000-FFFF-FFFF00000000}"/>
  </bookViews>
  <sheets>
    <sheet name="Rekapitulace stavby" sheetId="1" r:id="rId1"/>
    <sheet name="01 - Stavební část" sheetId="2" r:id="rId2"/>
    <sheet name="02 - VZT,UT" sheetId="3" r:id="rId3"/>
    <sheet name="03 - ZT,mobiliář,IT,ostatní" sheetId="4" r:id="rId4"/>
    <sheet name="04 - Interiér" sheetId="5" r:id="rId5"/>
    <sheet name="05 - MaR" sheetId="6" r:id="rId6"/>
    <sheet name="06 - Zdravotně-technické ..." sheetId="7" r:id="rId7"/>
    <sheet name="07 - EL - Silnoproud" sheetId="8" r:id="rId8"/>
    <sheet name="08 - EL - slaboproud" sheetId="9" r:id="rId9"/>
    <sheet name="09 - Mediciální plyny" sheetId="10" r:id="rId10"/>
    <sheet name="VRN - VRN" sheetId="11" r:id="rId11"/>
    <sheet name="Seznam figur" sheetId="12" r:id="rId12"/>
  </sheets>
  <definedNames>
    <definedName name="_xlnm._FilterDatabase" localSheetId="1" hidden="1">'01 - Stavební část'!$C$131:$K$700</definedName>
    <definedName name="_xlnm._FilterDatabase" localSheetId="2" hidden="1">'02 - VZT,UT'!$C$123:$K$190</definedName>
    <definedName name="_xlnm._FilterDatabase" localSheetId="3" hidden="1">'03 - ZT,mobiliář,IT,ostatní'!$C$115:$K$160</definedName>
    <definedName name="_xlnm._FilterDatabase" localSheetId="4" hidden="1">'04 - Interiér'!$C$115:$K$159</definedName>
    <definedName name="_xlnm._FilterDatabase" localSheetId="5" hidden="1">'05 - MaR'!$C$117:$K$146</definedName>
    <definedName name="_xlnm._FilterDatabase" localSheetId="6" hidden="1">'06 - Zdravotně-technické ...'!$C$122:$K$292</definedName>
    <definedName name="_xlnm._FilterDatabase" localSheetId="7" hidden="1">'07 - EL - Silnoproud'!$C$116:$K$190</definedName>
    <definedName name="_xlnm._FilterDatabase" localSheetId="8" hidden="1">'08 - EL - slaboproud'!$C$116:$K$174</definedName>
    <definedName name="_xlnm._FilterDatabase" localSheetId="9" hidden="1">'09 - Mediciální plyny'!$C$116:$K$149</definedName>
    <definedName name="_xlnm._FilterDatabase" localSheetId="10" hidden="1">'VRN - VRN'!$C$122:$K$138</definedName>
    <definedName name="_xlnm.Print_Titles" localSheetId="1">'01 - Stavební část'!$131:$131</definedName>
    <definedName name="_xlnm.Print_Titles" localSheetId="2">'02 - VZT,UT'!$123:$123</definedName>
    <definedName name="_xlnm.Print_Titles" localSheetId="3">'03 - ZT,mobiliář,IT,ostatní'!$115:$115</definedName>
    <definedName name="_xlnm.Print_Titles" localSheetId="4">'04 - Interiér'!$115:$115</definedName>
    <definedName name="_xlnm.Print_Titles" localSheetId="5">'05 - MaR'!$117:$117</definedName>
    <definedName name="_xlnm.Print_Titles" localSheetId="6">'06 - Zdravotně-technické ...'!$122:$122</definedName>
    <definedName name="_xlnm.Print_Titles" localSheetId="7">'07 - EL - Silnoproud'!$116:$116</definedName>
    <definedName name="_xlnm.Print_Titles" localSheetId="8">'08 - EL - slaboproud'!$116:$116</definedName>
    <definedName name="_xlnm.Print_Titles" localSheetId="9">'09 - Mediciální plyny'!$116:$116</definedName>
    <definedName name="_xlnm.Print_Titles" localSheetId="0">'Rekapitulace stavby'!$92:$92</definedName>
    <definedName name="_xlnm.Print_Titles" localSheetId="11">'Seznam figur'!$9:$9</definedName>
    <definedName name="_xlnm.Print_Titles" localSheetId="10">'VRN - VRN'!$122:$122</definedName>
    <definedName name="_xlnm.Print_Area" localSheetId="1">'01 - Stavební část'!$C$119:$K$700</definedName>
    <definedName name="_xlnm.Print_Area" localSheetId="2">'02 - VZT,UT'!$C$111:$K$190</definedName>
    <definedName name="_xlnm.Print_Area" localSheetId="3">'03 - ZT,mobiliář,IT,ostatní'!$C$103:$K$160</definedName>
    <definedName name="_xlnm.Print_Area" localSheetId="4">'04 - Interiér'!$C$103:$K$159</definedName>
    <definedName name="_xlnm.Print_Area" localSheetId="5">'05 - MaR'!$C$105:$K$146</definedName>
    <definedName name="_xlnm.Print_Area" localSheetId="6">'06 - Zdravotně-technické ...'!$C$110:$K$292</definedName>
    <definedName name="_xlnm.Print_Area" localSheetId="7">'07 - EL - Silnoproud'!$C$104:$K$190</definedName>
    <definedName name="_xlnm.Print_Area" localSheetId="8">'08 - EL - slaboproud'!$C$104:$K$174</definedName>
    <definedName name="_xlnm.Print_Area" localSheetId="9">'09 - Mediciální plyny'!$C$104:$K$149</definedName>
    <definedName name="_xlnm.Print_Area" localSheetId="0">'Rekapitulace stavby'!$D$4:$AO$76,'Rekapitulace stavby'!$C$82:$AQ$105</definedName>
    <definedName name="_xlnm.Print_Area" localSheetId="11">'Seznam figur'!$C$4:$G$137</definedName>
    <definedName name="_xlnm.Print_Area" localSheetId="10">'VRN - VRN'!$C$110:$K$138</definedName>
  </definedNames>
  <calcPr calcId="191029" iterateCount="1"/>
</workbook>
</file>

<file path=xl/calcChain.xml><?xml version="1.0" encoding="utf-8"?>
<calcChain xmlns="http://schemas.openxmlformats.org/spreadsheetml/2006/main">
  <c r="D7" i="12" l="1"/>
  <c r="J37" i="11"/>
  <c r="J36" i="11"/>
  <c r="AY104" i="1"/>
  <c r="J35" i="11"/>
  <c r="AX104" i="1"/>
  <c r="BI138" i="11"/>
  <c r="BH138" i="11"/>
  <c r="BG138" i="11"/>
  <c r="BF138" i="11"/>
  <c r="T138" i="11"/>
  <c r="R138" i="11"/>
  <c r="P138" i="11"/>
  <c r="BI137" i="11"/>
  <c r="BH137" i="11"/>
  <c r="BG137" i="11"/>
  <c r="BF137" i="11"/>
  <c r="T137" i="11"/>
  <c r="R137" i="11"/>
  <c r="P137" i="11"/>
  <c r="BI135" i="11"/>
  <c r="BH135" i="11"/>
  <c r="BG135" i="11"/>
  <c r="BF135" i="11"/>
  <c r="T135" i="11"/>
  <c r="T134" i="11"/>
  <c r="R135" i="11"/>
  <c r="R134" i="11"/>
  <c r="P135" i="11"/>
  <c r="P134" i="11"/>
  <c r="BI133" i="11"/>
  <c r="BH133" i="11"/>
  <c r="BG133" i="11"/>
  <c r="BF133" i="11"/>
  <c r="T133" i="11"/>
  <c r="T132" i="11"/>
  <c r="R133" i="11"/>
  <c r="R132" i="11"/>
  <c r="P133" i="11"/>
  <c r="P132" i="11"/>
  <c r="BI130" i="11"/>
  <c r="BH130" i="11"/>
  <c r="BG130" i="11"/>
  <c r="BF130" i="11"/>
  <c r="T130" i="11"/>
  <c r="T129" i="11"/>
  <c r="R130" i="11"/>
  <c r="R129" i="11"/>
  <c r="P130" i="11"/>
  <c r="P129" i="11"/>
  <c r="BI128" i="11"/>
  <c r="BH128" i="11"/>
  <c r="BG128" i="11"/>
  <c r="BF128" i="11"/>
  <c r="T128" i="11"/>
  <c r="T127" i="11"/>
  <c r="R128" i="11"/>
  <c r="R127" i="11"/>
  <c r="P128" i="11"/>
  <c r="P127" i="11"/>
  <c r="BI126" i="11"/>
  <c r="BH126" i="11"/>
  <c r="BG126" i="11"/>
  <c r="BF126" i="11"/>
  <c r="T126" i="11"/>
  <c r="T125" i="11"/>
  <c r="R126" i="11"/>
  <c r="R125" i="11"/>
  <c r="P126" i="11"/>
  <c r="P125" i="11"/>
  <c r="J120" i="11"/>
  <c r="J119" i="11"/>
  <c r="F119" i="11"/>
  <c r="F117" i="11"/>
  <c r="E115" i="11"/>
  <c r="J92" i="11"/>
  <c r="J91" i="11"/>
  <c r="F91" i="11"/>
  <c r="F89" i="11"/>
  <c r="E87" i="11"/>
  <c r="J18" i="11"/>
  <c r="E18" i="11"/>
  <c r="F92" i="11" s="1"/>
  <c r="J17" i="11"/>
  <c r="J12" i="11"/>
  <c r="J117" i="11"/>
  <c r="E7" i="11"/>
  <c r="E113" i="11"/>
  <c r="J37" i="10"/>
  <c r="J36" i="10"/>
  <c r="AY103" i="1" s="1"/>
  <c r="J35" i="10"/>
  <c r="AX103" i="1"/>
  <c r="BI149" i="10"/>
  <c r="BH149" i="10"/>
  <c r="BG149" i="10"/>
  <c r="BF149" i="10"/>
  <c r="T149" i="10"/>
  <c r="R149" i="10"/>
  <c r="P149" i="10"/>
  <c r="BI148" i="10"/>
  <c r="BH148" i="10"/>
  <c r="BG148" i="10"/>
  <c r="BF148" i="10"/>
  <c r="T148" i="10"/>
  <c r="R148" i="10"/>
  <c r="P148" i="10"/>
  <c r="BI147" i="10"/>
  <c r="BH147" i="10"/>
  <c r="BG147" i="10"/>
  <c r="BF147" i="10"/>
  <c r="T147" i="10"/>
  <c r="R147" i="10"/>
  <c r="P147" i="10"/>
  <c r="BI146" i="10"/>
  <c r="BH146" i="10"/>
  <c r="BG146" i="10"/>
  <c r="BF146" i="10"/>
  <c r="T146" i="10"/>
  <c r="R146" i="10"/>
  <c r="P146" i="10"/>
  <c r="BI145" i="10"/>
  <c r="BH145" i="10"/>
  <c r="BG145" i="10"/>
  <c r="BF145" i="10"/>
  <c r="T145" i="10"/>
  <c r="R145" i="10"/>
  <c r="P145" i="10"/>
  <c r="BI144" i="10"/>
  <c r="BH144" i="10"/>
  <c r="BG144" i="10"/>
  <c r="BF144" i="10"/>
  <c r="T144" i="10"/>
  <c r="R144" i="10"/>
  <c r="P144" i="10"/>
  <c r="BI143" i="10"/>
  <c r="BH143" i="10"/>
  <c r="BG143" i="10"/>
  <c r="BF143" i="10"/>
  <c r="T143" i="10"/>
  <c r="R143" i="10"/>
  <c r="P143" i="10"/>
  <c r="BI142" i="10"/>
  <c r="BH142" i="10"/>
  <c r="BG142" i="10"/>
  <c r="BF142" i="10"/>
  <c r="T142" i="10"/>
  <c r="R142" i="10"/>
  <c r="P142" i="10"/>
  <c r="BI141" i="10"/>
  <c r="BH141" i="10"/>
  <c r="BG141" i="10"/>
  <c r="BF141" i="10"/>
  <c r="T141" i="10"/>
  <c r="R141" i="10"/>
  <c r="P141" i="10"/>
  <c r="BI140" i="10"/>
  <c r="BH140" i="10"/>
  <c r="BG140" i="10"/>
  <c r="BF140" i="10"/>
  <c r="T140" i="10"/>
  <c r="R140" i="10"/>
  <c r="P140" i="10"/>
  <c r="BI139" i="10"/>
  <c r="BH139" i="10"/>
  <c r="BG139" i="10"/>
  <c r="BF139" i="10"/>
  <c r="T139" i="10"/>
  <c r="R139" i="10"/>
  <c r="P139" i="10"/>
  <c r="BI138" i="10"/>
  <c r="BH138" i="10"/>
  <c r="BG138" i="10"/>
  <c r="BF138" i="10"/>
  <c r="T138" i="10"/>
  <c r="R138" i="10"/>
  <c r="P138" i="10"/>
  <c r="BI137" i="10"/>
  <c r="BH137" i="10"/>
  <c r="BG137" i="10"/>
  <c r="BF137" i="10"/>
  <c r="T137" i="10"/>
  <c r="R137" i="10"/>
  <c r="P137" i="10"/>
  <c r="BI136" i="10"/>
  <c r="BH136" i="10"/>
  <c r="BG136" i="10"/>
  <c r="BF136" i="10"/>
  <c r="T136" i="10"/>
  <c r="R136" i="10"/>
  <c r="P136" i="10"/>
  <c r="BI135" i="10"/>
  <c r="BH135" i="10"/>
  <c r="BG135" i="10"/>
  <c r="BF135" i="10"/>
  <c r="T135" i="10"/>
  <c r="R135" i="10"/>
  <c r="P135" i="10"/>
  <c r="BI134" i="10"/>
  <c r="BH134" i="10"/>
  <c r="BG134" i="10"/>
  <c r="BF134" i="10"/>
  <c r="T134" i="10"/>
  <c r="R134" i="10"/>
  <c r="P134" i="10"/>
  <c r="BI133" i="10"/>
  <c r="BH133" i="10"/>
  <c r="BG133" i="10"/>
  <c r="BF133" i="10"/>
  <c r="T133" i="10"/>
  <c r="R133" i="10"/>
  <c r="P133" i="10"/>
  <c r="BI132" i="10"/>
  <c r="BH132" i="10"/>
  <c r="BG132" i="10"/>
  <c r="BF132" i="10"/>
  <c r="T132" i="10"/>
  <c r="R132" i="10"/>
  <c r="P132" i="10"/>
  <c r="BI131" i="10"/>
  <c r="BH131" i="10"/>
  <c r="BG131" i="10"/>
  <c r="BF131" i="10"/>
  <c r="T131" i="10"/>
  <c r="R131" i="10"/>
  <c r="P131" i="10"/>
  <c r="BI130" i="10"/>
  <c r="BH130" i="10"/>
  <c r="BG130" i="10"/>
  <c r="BF130" i="10"/>
  <c r="T130" i="10"/>
  <c r="R130" i="10"/>
  <c r="P130" i="10"/>
  <c r="BI129" i="10"/>
  <c r="BH129" i="10"/>
  <c r="BG129" i="10"/>
  <c r="BF129" i="10"/>
  <c r="T129" i="10"/>
  <c r="R129" i="10"/>
  <c r="P129" i="10"/>
  <c r="BI128" i="10"/>
  <c r="BH128" i="10"/>
  <c r="BG128" i="10"/>
  <c r="BF128" i="10"/>
  <c r="T128" i="10"/>
  <c r="R128" i="10"/>
  <c r="P128" i="10"/>
  <c r="BI127" i="10"/>
  <c r="BH127" i="10"/>
  <c r="BG127" i="10"/>
  <c r="BF127" i="10"/>
  <c r="T127" i="10"/>
  <c r="R127" i="10"/>
  <c r="P127" i="10"/>
  <c r="BI126" i="10"/>
  <c r="BH126" i="10"/>
  <c r="BG126" i="10"/>
  <c r="BF126" i="10"/>
  <c r="T126" i="10"/>
  <c r="R126" i="10"/>
  <c r="P126" i="10"/>
  <c r="BI125" i="10"/>
  <c r="BH125" i="10"/>
  <c r="BG125" i="10"/>
  <c r="BF125" i="10"/>
  <c r="T125" i="10"/>
  <c r="R125" i="10"/>
  <c r="P125" i="10"/>
  <c r="BI124" i="10"/>
  <c r="BH124" i="10"/>
  <c r="BG124" i="10"/>
  <c r="BF124" i="10"/>
  <c r="T124" i="10"/>
  <c r="R124" i="10"/>
  <c r="P124" i="10"/>
  <c r="BI123" i="10"/>
  <c r="BH123" i="10"/>
  <c r="BG123" i="10"/>
  <c r="BF123" i="10"/>
  <c r="T123" i="10"/>
  <c r="R123" i="10"/>
  <c r="P123" i="10"/>
  <c r="BI122" i="10"/>
  <c r="BH122" i="10"/>
  <c r="BG122" i="10"/>
  <c r="BF122" i="10"/>
  <c r="T122" i="10"/>
  <c r="R122" i="10"/>
  <c r="P122" i="10"/>
  <c r="BI121" i="10"/>
  <c r="BH121" i="10"/>
  <c r="BG121" i="10"/>
  <c r="BF121" i="10"/>
  <c r="T121" i="10"/>
  <c r="R121" i="10"/>
  <c r="P121" i="10"/>
  <c r="BI120" i="10"/>
  <c r="BH120" i="10"/>
  <c r="BG120" i="10"/>
  <c r="BF120" i="10"/>
  <c r="T120" i="10"/>
  <c r="R120" i="10"/>
  <c r="P120" i="10"/>
  <c r="BI119" i="10"/>
  <c r="BH119" i="10"/>
  <c r="BG119" i="10"/>
  <c r="BF119" i="10"/>
  <c r="T119" i="10"/>
  <c r="R119" i="10"/>
  <c r="P119" i="10"/>
  <c r="J114" i="10"/>
  <c r="J113" i="10"/>
  <c r="F113" i="10"/>
  <c r="F111" i="10"/>
  <c r="E109" i="10"/>
  <c r="J92" i="10"/>
  <c r="J91" i="10"/>
  <c r="F91" i="10"/>
  <c r="F89" i="10"/>
  <c r="E87" i="10"/>
  <c r="J18" i="10"/>
  <c r="E18" i="10"/>
  <c r="F92" i="10"/>
  <c r="J17" i="10"/>
  <c r="J12" i="10"/>
  <c r="J111" i="10"/>
  <c r="E7" i="10"/>
  <c r="E107" i="10"/>
  <c r="J37" i="9"/>
  <c r="J36" i="9"/>
  <c r="AY102" i="1"/>
  <c r="J35" i="9"/>
  <c r="AX102" i="1"/>
  <c r="BI174" i="9"/>
  <c r="BH174" i="9"/>
  <c r="BG174" i="9"/>
  <c r="BF174" i="9"/>
  <c r="T174" i="9"/>
  <c r="R174" i="9"/>
  <c r="P174" i="9"/>
  <c r="BI173" i="9"/>
  <c r="BH173" i="9"/>
  <c r="BG173" i="9"/>
  <c r="BF173" i="9"/>
  <c r="T173" i="9"/>
  <c r="R173" i="9"/>
  <c r="P173" i="9"/>
  <c r="BI172" i="9"/>
  <c r="BH172" i="9"/>
  <c r="BG172" i="9"/>
  <c r="BF172" i="9"/>
  <c r="T172" i="9"/>
  <c r="R172" i="9"/>
  <c r="P172" i="9"/>
  <c r="BI171" i="9"/>
  <c r="BH171" i="9"/>
  <c r="BG171" i="9"/>
  <c r="BF171" i="9"/>
  <c r="T171" i="9"/>
  <c r="R171" i="9"/>
  <c r="P171" i="9"/>
  <c r="BI170" i="9"/>
  <c r="BH170" i="9"/>
  <c r="BG170" i="9"/>
  <c r="BF170" i="9"/>
  <c r="T170" i="9"/>
  <c r="R170" i="9"/>
  <c r="P170" i="9"/>
  <c r="BI169" i="9"/>
  <c r="BH169" i="9"/>
  <c r="BG169" i="9"/>
  <c r="BF169" i="9"/>
  <c r="T169" i="9"/>
  <c r="R169" i="9"/>
  <c r="P169" i="9"/>
  <c r="BI168" i="9"/>
  <c r="BH168" i="9"/>
  <c r="BG168" i="9"/>
  <c r="BF168" i="9"/>
  <c r="T168" i="9"/>
  <c r="R168" i="9"/>
  <c r="P168" i="9"/>
  <c r="BI167" i="9"/>
  <c r="BH167" i="9"/>
  <c r="BG167" i="9"/>
  <c r="BF167" i="9"/>
  <c r="T167" i="9"/>
  <c r="R167" i="9"/>
  <c r="P167" i="9"/>
  <c r="BI166" i="9"/>
  <c r="BH166" i="9"/>
  <c r="BG166" i="9"/>
  <c r="BF166" i="9"/>
  <c r="T166" i="9"/>
  <c r="R166" i="9"/>
  <c r="P166" i="9"/>
  <c r="BI165" i="9"/>
  <c r="BH165" i="9"/>
  <c r="BG165" i="9"/>
  <c r="BF165" i="9"/>
  <c r="T165" i="9"/>
  <c r="R165" i="9"/>
  <c r="P165" i="9"/>
  <c r="BI164" i="9"/>
  <c r="BH164" i="9"/>
  <c r="BG164" i="9"/>
  <c r="BF164" i="9"/>
  <c r="T164" i="9"/>
  <c r="R164" i="9"/>
  <c r="P164" i="9"/>
  <c r="BI163" i="9"/>
  <c r="BH163" i="9"/>
  <c r="BG163" i="9"/>
  <c r="BF163" i="9"/>
  <c r="T163" i="9"/>
  <c r="R163" i="9"/>
  <c r="P163" i="9"/>
  <c r="BI162" i="9"/>
  <c r="BH162" i="9"/>
  <c r="BG162" i="9"/>
  <c r="BF162" i="9"/>
  <c r="T162" i="9"/>
  <c r="R162" i="9"/>
  <c r="P162" i="9"/>
  <c r="BI161" i="9"/>
  <c r="BH161" i="9"/>
  <c r="BG161" i="9"/>
  <c r="BF161" i="9"/>
  <c r="T161" i="9"/>
  <c r="R161" i="9"/>
  <c r="P161" i="9"/>
  <c r="BI160" i="9"/>
  <c r="BH160" i="9"/>
  <c r="BG160" i="9"/>
  <c r="BF160" i="9"/>
  <c r="T160" i="9"/>
  <c r="R160" i="9"/>
  <c r="P160" i="9"/>
  <c r="BI159" i="9"/>
  <c r="BH159" i="9"/>
  <c r="BG159" i="9"/>
  <c r="BF159" i="9"/>
  <c r="T159" i="9"/>
  <c r="R159" i="9"/>
  <c r="P159" i="9"/>
  <c r="BI158" i="9"/>
  <c r="BH158" i="9"/>
  <c r="BG158" i="9"/>
  <c r="BF158" i="9"/>
  <c r="T158" i="9"/>
  <c r="R158" i="9"/>
  <c r="P158" i="9"/>
  <c r="BI157" i="9"/>
  <c r="BH157" i="9"/>
  <c r="BG157" i="9"/>
  <c r="BF157" i="9"/>
  <c r="T157" i="9"/>
  <c r="R157" i="9"/>
  <c r="P157" i="9"/>
  <c r="BI156" i="9"/>
  <c r="BH156" i="9"/>
  <c r="BG156" i="9"/>
  <c r="BF156" i="9"/>
  <c r="T156" i="9"/>
  <c r="R156" i="9"/>
  <c r="P156" i="9"/>
  <c r="BI155" i="9"/>
  <c r="BH155" i="9"/>
  <c r="BG155" i="9"/>
  <c r="BF155" i="9"/>
  <c r="T155" i="9"/>
  <c r="R155" i="9"/>
  <c r="P155" i="9"/>
  <c r="BI154" i="9"/>
  <c r="BH154" i="9"/>
  <c r="BG154" i="9"/>
  <c r="BF154" i="9"/>
  <c r="T154" i="9"/>
  <c r="R154" i="9"/>
  <c r="P154" i="9"/>
  <c r="BI153" i="9"/>
  <c r="BH153" i="9"/>
  <c r="BG153" i="9"/>
  <c r="BF153" i="9"/>
  <c r="T153" i="9"/>
  <c r="R153" i="9"/>
  <c r="P153" i="9"/>
  <c r="BI152" i="9"/>
  <c r="BH152" i="9"/>
  <c r="BG152" i="9"/>
  <c r="BF152" i="9"/>
  <c r="T152" i="9"/>
  <c r="R152" i="9"/>
  <c r="P152" i="9"/>
  <c r="BI151" i="9"/>
  <c r="BH151" i="9"/>
  <c r="BG151" i="9"/>
  <c r="BF151" i="9"/>
  <c r="T151" i="9"/>
  <c r="R151" i="9"/>
  <c r="P151" i="9"/>
  <c r="BI150" i="9"/>
  <c r="BH150" i="9"/>
  <c r="BG150" i="9"/>
  <c r="BF150" i="9"/>
  <c r="T150" i="9"/>
  <c r="R150" i="9"/>
  <c r="P150" i="9"/>
  <c r="BI149" i="9"/>
  <c r="BH149" i="9"/>
  <c r="BG149" i="9"/>
  <c r="BF149" i="9"/>
  <c r="T149" i="9"/>
  <c r="R149" i="9"/>
  <c r="P149" i="9"/>
  <c r="BI148" i="9"/>
  <c r="BH148" i="9"/>
  <c r="BG148" i="9"/>
  <c r="BF148" i="9"/>
  <c r="T148" i="9"/>
  <c r="R148" i="9"/>
  <c r="P148" i="9"/>
  <c r="BI147" i="9"/>
  <c r="BH147" i="9"/>
  <c r="BG147" i="9"/>
  <c r="BF147" i="9"/>
  <c r="T147" i="9"/>
  <c r="R147" i="9"/>
  <c r="P147" i="9"/>
  <c r="BI146" i="9"/>
  <c r="BH146" i="9"/>
  <c r="BG146" i="9"/>
  <c r="BF146" i="9"/>
  <c r="T146" i="9"/>
  <c r="R146" i="9"/>
  <c r="P146" i="9"/>
  <c r="BI145" i="9"/>
  <c r="BH145" i="9"/>
  <c r="BG145" i="9"/>
  <c r="BF145" i="9"/>
  <c r="T145" i="9"/>
  <c r="R145" i="9"/>
  <c r="P145" i="9"/>
  <c r="BI144" i="9"/>
  <c r="BH144" i="9"/>
  <c r="BG144" i="9"/>
  <c r="BF144" i="9"/>
  <c r="T144" i="9"/>
  <c r="R144" i="9"/>
  <c r="P144" i="9"/>
  <c r="BI143" i="9"/>
  <c r="BH143" i="9"/>
  <c r="BG143" i="9"/>
  <c r="BF143" i="9"/>
  <c r="T143" i="9"/>
  <c r="R143" i="9"/>
  <c r="P143" i="9"/>
  <c r="BI142" i="9"/>
  <c r="BH142" i="9"/>
  <c r="BG142" i="9"/>
  <c r="BF142" i="9"/>
  <c r="T142" i="9"/>
  <c r="R142" i="9"/>
  <c r="P142" i="9"/>
  <c r="BI141" i="9"/>
  <c r="BH141" i="9"/>
  <c r="BG141" i="9"/>
  <c r="BF141" i="9"/>
  <c r="T141" i="9"/>
  <c r="R141" i="9"/>
  <c r="P141" i="9"/>
  <c r="BI140" i="9"/>
  <c r="BH140" i="9"/>
  <c r="BG140" i="9"/>
  <c r="BF140" i="9"/>
  <c r="T140" i="9"/>
  <c r="R140" i="9"/>
  <c r="P140" i="9"/>
  <c r="BI139" i="9"/>
  <c r="BH139" i="9"/>
  <c r="BG139" i="9"/>
  <c r="BF139" i="9"/>
  <c r="T139" i="9"/>
  <c r="R139" i="9"/>
  <c r="P139" i="9"/>
  <c r="BI138" i="9"/>
  <c r="BH138" i="9"/>
  <c r="BG138" i="9"/>
  <c r="BF138" i="9"/>
  <c r="T138" i="9"/>
  <c r="R138" i="9"/>
  <c r="P138" i="9"/>
  <c r="BI137" i="9"/>
  <c r="BH137" i="9"/>
  <c r="BG137" i="9"/>
  <c r="BF137" i="9"/>
  <c r="T137" i="9"/>
  <c r="R137" i="9"/>
  <c r="P137" i="9"/>
  <c r="BI136" i="9"/>
  <c r="BH136" i="9"/>
  <c r="BG136" i="9"/>
  <c r="BF136" i="9"/>
  <c r="T136" i="9"/>
  <c r="R136" i="9"/>
  <c r="P136" i="9"/>
  <c r="BI135" i="9"/>
  <c r="BH135" i="9"/>
  <c r="BG135" i="9"/>
  <c r="BF135" i="9"/>
  <c r="T135" i="9"/>
  <c r="R135" i="9"/>
  <c r="P135" i="9"/>
  <c r="BI134" i="9"/>
  <c r="BH134" i="9"/>
  <c r="BG134" i="9"/>
  <c r="BF134" i="9"/>
  <c r="T134" i="9"/>
  <c r="R134" i="9"/>
  <c r="P134" i="9"/>
  <c r="BI133" i="9"/>
  <c r="BH133" i="9"/>
  <c r="BG133" i="9"/>
  <c r="BF133" i="9"/>
  <c r="T133" i="9"/>
  <c r="R133" i="9"/>
  <c r="P133" i="9"/>
  <c r="BI132" i="9"/>
  <c r="BH132" i="9"/>
  <c r="BG132" i="9"/>
  <c r="BF132" i="9"/>
  <c r="T132" i="9"/>
  <c r="R132" i="9"/>
  <c r="P132" i="9"/>
  <c r="BI131" i="9"/>
  <c r="BH131" i="9"/>
  <c r="BG131" i="9"/>
  <c r="BF131" i="9"/>
  <c r="T131" i="9"/>
  <c r="R131" i="9"/>
  <c r="P131" i="9"/>
  <c r="BI130" i="9"/>
  <c r="BH130" i="9"/>
  <c r="BG130" i="9"/>
  <c r="BF130" i="9"/>
  <c r="T130" i="9"/>
  <c r="R130" i="9"/>
  <c r="P130" i="9"/>
  <c r="BI129" i="9"/>
  <c r="BH129" i="9"/>
  <c r="BG129" i="9"/>
  <c r="BF129" i="9"/>
  <c r="T129" i="9"/>
  <c r="R129" i="9"/>
  <c r="P129" i="9"/>
  <c r="BI128" i="9"/>
  <c r="BH128" i="9"/>
  <c r="BG128" i="9"/>
  <c r="BF128" i="9"/>
  <c r="T128" i="9"/>
  <c r="R128" i="9"/>
  <c r="P128" i="9"/>
  <c r="BI127" i="9"/>
  <c r="BH127" i="9"/>
  <c r="BG127" i="9"/>
  <c r="BF127" i="9"/>
  <c r="T127" i="9"/>
  <c r="R127" i="9"/>
  <c r="P127" i="9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BI124" i="9"/>
  <c r="BH124" i="9"/>
  <c r="BG124" i="9"/>
  <c r="BF124" i="9"/>
  <c r="T124" i="9"/>
  <c r="R124" i="9"/>
  <c r="P124" i="9"/>
  <c r="BI123" i="9"/>
  <c r="BH123" i="9"/>
  <c r="BG123" i="9"/>
  <c r="BF123" i="9"/>
  <c r="T123" i="9"/>
  <c r="R123" i="9"/>
  <c r="P123" i="9"/>
  <c r="BI122" i="9"/>
  <c r="BH122" i="9"/>
  <c r="BG122" i="9"/>
  <c r="BF122" i="9"/>
  <c r="T122" i="9"/>
  <c r="R122" i="9"/>
  <c r="P122" i="9"/>
  <c r="BI121" i="9"/>
  <c r="BH121" i="9"/>
  <c r="BG121" i="9"/>
  <c r="BF121" i="9"/>
  <c r="T121" i="9"/>
  <c r="R121" i="9"/>
  <c r="P121" i="9"/>
  <c r="BI120" i="9"/>
  <c r="BH120" i="9"/>
  <c r="BG120" i="9"/>
  <c r="BF120" i="9"/>
  <c r="T120" i="9"/>
  <c r="R120" i="9"/>
  <c r="P120" i="9"/>
  <c r="BI119" i="9"/>
  <c r="BH119" i="9"/>
  <c r="BG119" i="9"/>
  <c r="BF119" i="9"/>
  <c r="T119" i="9"/>
  <c r="R119" i="9"/>
  <c r="P119" i="9"/>
  <c r="F111" i="9"/>
  <c r="E109" i="9"/>
  <c r="F89" i="9"/>
  <c r="E87" i="9"/>
  <c r="J24" i="9"/>
  <c r="E24" i="9"/>
  <c r="J92" i="9" s="1"/>
  <c r="J23" i="9"/>
  <c r="J21" i="9"/>
  <c r="E21" i="9"/>
  <c r="J113" i="9" s="1"/>
  <c r="J20" i="9"/>
  <c r="J18" i="9"/>
  <c r="E18" i="9"/>
  <c r="F114" i="9" s="1"/>
  <c r="J17" i="9"/>
  <c r="J15" i="9"/>
  <c r="E15" i="9"/>
  <c r="F91" i="9" s="1"/>
  <c r="J14" i="9"/>
  <c r="J12" i="9"/>
  <c r="J89" i="9" s="1"/>
  <c r="E7" i="9"/>
  <c r="E107" i="9" s="1"/>
  <c r="J37" i="8"/>
  <c r="J36" i="8"/>
  <c r="AY101" i="1" s="1"/>
  <c r="J35" i="8"/>
  <c r="AX101" i="1"/>
  <c r="BI190" i="8"/>
  <c r="BH190" i="8"/>
  <c r="BG190" i="8"/>
  <c r="BF190" i="8"/>
  <c r="T190" i="8"/>
  <c r="R190" i="8"/>
  <c r="P190" i="8"/>
  <c r="BI189" i="8"/>
  <c r="BH189" i="8"/>
  <c r="BG189" i="8"/>
  <c r="BF189" i="8"/>
  <c r="T189" i="8"/>
  <c r="R189" i="8"/>
  <c r="P189" i="8"/>
  <c r="BI188" i="8"/>
  <c r="BH188" i="8"/>
  <c r="BG188" i="8"/>
  <c r="BF188" i="8"/>
  <c r="T188" i="8"/>
  <c r="R188" i="8"/>
  <c r="P188" i="8"/>
  <c r="BI187" i="8"/>
  <c r="BH187" i="8"/>
  <c r="BG187" i="8"/>
  <c r="BF187" i="8"/>
  <c r="T187" i="8"/>
  <c r="R187" i="8"/>
  <c r="P187" i="8"/>
  <c r="BI186" i="8"/>
  <c r="BH186" i="8"/>
  <c r="BG186" i="8"/>
  <c r="BF186" i="8"/>
  <c r="T186" i="8"/>
  <c r="R186" i="8"/>
  <c r="P186" i="8"/>
  <c r="BI185" i="8"/>
  <c r="BH185" i="8"/>
  <c r="BG185" i="8"/>
  <c r="BF185" i="8"/>
  <c r="T185" i="8"/>
  <c r="R185" i="8"/>
  <c r="P185" i="8"/>
  <c r="BI184" i="8"/>
  <c r="BH184" i="8"/>
  <c r="BG184" i="8"/>
  <c r="BF184" i="8"/>
  <c r="T184" i="8"/>
  <c r="R184" i="8"/>
  <c r="P184" i="8"/>
  <c r="BI183" i="8"/>
  <c r="BH183" i="8"/>
  <c r="BG183" i="8"/>
  <c r="BF183" i="8"/>
  <c r="T183" i="8"/>
  <c r="R183" i="8"/>
  <c r="P183" i="8"/>
  <c r="BI182" i="8"/>
  <c r="BH182" i="8"/>
  <c r="BG182" i="8"/>
  <c r="BF182" i="8"/>
  <c r="T182" i="8"/>
  <c r="R182" i="8"/>
  <c r="P182" i="8"/>
  <c r="BI181" i="8"/>
  <c r="BH181" i="8"/>
  <c r="BG181" i="8"/>
  <c r="BF181" i="8"/>
  <c r="T181" i="8"/>
  <c r="R181" i="8"/>
  <c r="P181" i="8"/>
  <c r="BI180" i="8"/>
  <c r="BH180" i="8"/>
  <c r="BG180" i="8"/>
  <c r="BF180" i="8"/>
  <c r="T180" i="8"/>
  <c r="R180" i="8"/>
  <c r="P180" i="8"/>
  <c r="BI179" i="8"/>
  <c r="BH179" i="8"/>
  <c r="BG179" i="8"/>
  <c r="BF179" i="8"/>
  <c r="T179" i="8"/>
  <c r="R179" i="8"/>
  <c r="P179" i="8"/>
  <c r="BI178" i="8"/>
  <c r="BH178" i="8"/>
  <c r="BG178" i="8"/>
  <c r="BF178" i="8"/>
  <c r="T178" i="8"/>
  <c r="R178" i="8"/>
  <c r="P178" i="8"/>
  <c r="BI177" i="8"/>
  <c r="BH177" i="8"/>
  <c r="BG177" i="8"/>
  <c r="BF177" i="8"/>
  <c r="T177" i="8"/>
  <c r="R177" i="8"/>
  <c r="P177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74" i="8"/>
  <c r="BH174" i="8"/>
  <c r="BG174" i="8"/>
  <c r="BF174" i="8"/>
  <c r="T174" i="8"/>
  <c r="R174" i="8"/>
  <c r="P174" i="8"/>
  <c r="BI173" i="8"/>
  <c r="BH173" i="8"/>
  <c r="BG173" i="8"/>
  <c r="BF173" i="8"/>
  <c r="T173" i="8"/>
  <c r="R173" i="8"/>
  <c r="P173" i="8"/>
  <c r="BI172" i="8"/>
  <c r="BH172" i="8"/>
  <c r="BG172" i="8"/>
  <c r="BF172" i="8"/>
  <c r="T172" i="8"/>
  <c r="R172" i="8"/>
  <c r="P172" i="8"/>
  <c r="BI171" i="8"/>
  <c r="BH171" i="8"/>
  <c r="BG171" i="8"/>
  <c r="BF171" i="8"/>
  <c r="T171" i="8"/>
  <c r="R171" i="8"/>
  <c r="P171" i="8"/>
  <c r="BI170" i="8"/>
  <c r="BH170" i="8"/>
  <c r="BG170" i="8"/>
  <c r="BF170" i="8"/>
  <c r="T170" i="8"/>
  <c r="R170" i="8"/>
  <c r="P170" i="8"/>
  <c r="BI169" i="8"/>
  <c r="BH169" i="8"/>
  <c r="BG169" i="8"/>
  <c r="BF169" i="8"/>
  <c r="T169" i="8"/>
  <c r="R169" i="8"/>
  <c r="P169" i="8"/>
  <c r="BI168" i="8"/>
  <c r="BH168" i="8"/>
  <c r="BG168" i="8"/>
  <c r="BF168" i="8"/>
  <c r="T168" i="8"/>
  <c r="R168" i="8"/>
  <c r="P168" i="8"/>
  <c r="BI167" i="8"/>
  <c r="BH167" i="8"/>
  <c r="BG167" i="8"/>
  <c r="BF167" i="8"/>
  <c r="T167" i="8"/>
  <c r="R167" i="8"/>
  <c r="P167" i="8"/>
  <c r="BI166" i="8"/>
  <c r="BH166" i="8"/>
  <c r="BG166" i="8"/>
  <c r="BF166" i="8"/>
  <c r="T166" i="8"/>
  <c r="R166" i="8"/>
  <c r="P166" i="8"/>
  <c r="BI165" i="8"/>
  <c r="BH165" i="8"/>
  <c r="BG165" i="8"/>
  <c r="BF165" i="8"/>
  <c r="T165" i="8"/>
  <c r="R165" i="8"/>
  <c r="P165" i="8"/>
  <c r="BI164" i="8"/>
  <c r="BH164" i="8"/>
  <c r="BG164" i="8"/>
  <c r="BF164" i="8"/>
  <c r="T164" i="8"/>
  <c r="R164" i="8"/>
  <c r="P164" i="8"/>
  <c r="BI163" i="8"/>
  <c r="BH163" i="8"/>
  <c r="BG163" i="8"/>
  <c r="BF163" i="8"/>
  <c r="T163" i="8"/>
  <c r="R163" i="8"/>
  <c r="P163" i="8"/>
  <c r="BI162" i="8"/>
  <c r="BH162" i="8"/>
  <c r="BG162" i="8"/>
  <c r="BF162" i="8"/>
  <c r="T162" i="8"/>
  <c r="R162" i="8"/>
  <c r="P162" i="8"/>
  <c r="BI161" i="8"/>
  <c r="BH161" i="8"/>
  <c r="BG161" i="8"/>
  <c r="BF161" i="8"/>
  <c r="T161" i="8"/>
  <c r="R161" i="8"/>
  <c r="P161" i="8"/>
  <c r="BI160" i="8"/>
  <c r="BH160" i="8"/>
  <c r="BG160" i="8"/>
  <c r="BF160" i="8"/>
  <c r="T160" i="8"/>
  <c r="R160" i="8"/>
  <c r="P160" i="8"/>
  <c r="BI159" i="8"/>
  <c r="BH159" i="8"/>
  <c r="BG159" i="8"/>
  <c r="BF159" i="8"/>
  <c r="T159" i="8"/>
  <c r="R159" i="8"/>
  <c r="P159" i="8"/>
  <c r="BI158" i="8"/>
  <c r="BH158" i="8"/>
  <c r="BG158" i="8"/>
  <c r="BF158" i="8"/>
  <c r="T158" i="8"/>
  <c r="R158" i="8"/>
  <c r="P158" i="8"/>
  <c r="BI157" i="8"/>
  <c r="BH157" i="8"/>
  <c r="BG157" i="8"/>
  <c r="BF157" i="8"/>
  <c r="T157" i="8"/>
  <c r="R157" i="8"/>
  <c r="P157" i="8"/>
  <c r="BI156" i="8"/>
  <c r="BH156" i="8"/>
  <c r="BG156" i="8"/>
  <c r="BF156" i="8"/>
  <c r="T156" i="8"/>
  <c r="R156" i="8"/>
  <c r="P156" i="8"/>
  <c r="BI155" i="8"/>
  <c r="BH155" i="8"/>
  <c r="BG155" i="8"/>
  <c r="BF155" i="8"/>
  <c r="T155" i="8"/>
  <c r="R155" i="8"/>
  <c r="P155" i="8"/>
  <c r="BI154" i="8"/>
  <c r="BH154" i="8"/>
  <c r="BG154" i="8"/>
  <c r="BF154" i="8"/>
  <c r="T154" i="8"/>
  <c r="R154" i="8"/>
  <c r="P154" i="8"/>
  <c r="BI153" i="8"/>
  <c r="BH153" i="8"/>
  <c r="BG153" i="8"/>
  <c r="BF153" i="8"/>
  <c r="T153" i="8"/>
  <c r="R153" i="8"/>
  <c r="P153" i="8"/>
  <c r="BI152" i="8"/>
  <c r="BH152" i="8"/>
  <c r="BG152" i="8"/>
  <c r="BF152" i="8"/>
  <c r="T152" i="8"/>
  <c r="R152" i="8"/>
  <c r="P152" i="8"/>
  <c r="BI151" i="8"/>
  <c r="BH151" i="8"/>
  <c r="BG151" i="8"/>
  <c r="BF151" i="8"/>
  <c r="T151" i="8"/>
  <c r="R151" i="8"/>
  <c r="P151" i="8"/>
  <c r="BI150" i="8"/>
  <c r="BH150" i="8"/>
  <c r="BG150" i="8"/>
  <c r="BF150" i="8"/>
  <c r="T150" i="8"/>
  <c r="R150" i="8"/>
  <c r="P150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7" i="8"/>
  <c r="BH147" i="8"/>
  <c r="BG147" i="8"/>
  <c r="BF147" i="8"/>
  <c r="T147" i="8"/>
  <c r="R147" i="8"/>
  <c r="P147" i="8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4" i="8"/>
  <c r="BH144" i="8"/>
  <c r="BG144" i="8"/>
  <c r="BF144" i="8"/>
  <c r="T144" i="8"/>
  <c r="R144" i="8"/>
  <c r="P144" i="8"/>
  <c r="BI143" i="8"/>
  <c r="BH143" i="8"/>
  <c r="BG143" i="8"/>
  <c r="BF143" i="8"/>
  <c r="T143" i="8"/>
  <c r="R143" i="8"/>
  <c r="P143" i="8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BI122" i="8"/>
  <c r="BH122" i="8"/>
  <c r="BG122" i="8"/>
  <c r="BF122" i="8"/>
  <c r="T122" i="8"/>
  <c r="R122" i="8"/>
  <c r="P122" i="8"/>
  <c r="BI121" i="8"/>
  <c r="BH121" i="8"/>
  <c r="BG121" i="8"/>
  <c r="BF121" i="8"/>
  <c r="T121" i="8"/>
  <c r="R121" i="8"/>
  <c r="P121" i="8"/>
  <c r="BI120" i="8"/>
  <c r="BH120" i="8"/>
  <c r="BG120" i="8"/>
  <c r="BF120" i="8"/>
  <c r="T120" i="8"/>
  <c r="R120" i="8"/>
  <c r="P120" i="8"/>
  <c r="BI119" i="8"/>
  <c r="BH119" i="8"/>
  <c r="BG119" i="8"/>
  <c r="BF119" i="8"/>
  <c r="T119" i="8"/>
  <c r="R119" i="8"/>
  <c r="P119" i="8"/>
  <c r="F111" i="8"/>
  <c r="E109" i="8"/>
  <c r="F89" i="8"/>
  <c r="E87" i="8"/>
  <c r="J24" i="8"/>
  <c r="E24" i="8"/>
  <c r="J114" i="8"/>
  <c r="J23" i="8"/>
  <c r="J21" i="8"/>
  <c r="E21" i="8"/>
  <c r="J113" i="8" s="1"/>
  <c r="J20" i="8"/>
  <c r="J18" i="8"/>
  <c r="E18" i="8"/>
  <c r="F92" i="8" s="1"/>
  <c r="J17" i="8"/>
  <c r="J15" i="8"/>
  <c r="E15" i="8"/>
  <c r="F113" i="8"/>
  <c r="J14" i="8"/>
  <c r="J12" i="8"/>
  <c r="J111" i="8" s="1"/>
  <c r="E7" i="8"/>
  <c r="E107" i="8" s="1"/>
  <c r="J37" i="7"/>
  <c r="J36" i="7"/>
  <c r="AY100" i="1" s="1"/>
  <c r="J35" i="7"/>
  <c r="AX100" i="1"/>
  <c r="BI292" i="7"/>
  <c r="BH292" i="7"/>
  <c r="BG292" i="7"/>
  <c r="BF292" i="7"/>
  <c r="T292" i="7"/>
  <c r="R292" i="7"/>
  <c r="P292" i="7"/>
  <c r="BI291" i="7"/>
  <c r="BH291" i="7"/>
  <c r="BG291" i="7"/>
  <c r="BF291" i="7"/>
  <c r="T291" i="7"/>
  <c r="R291" i="7"/>
  <c r="P291" i="7"/>
  <c r="BI290" i="7"/>
  <c r="BH290" i="7"/>
  <c r="BG290" i="7"/>
  <c r="BF290" i="7"/>
  <c r="T290" i="7"/>
  <c r="R290" i="7"/>
  <c r="P290" i="7"/>
  <c r="BI289" i="7"/>
  <c r="BH289" i="7"/>
  <c r="BG289" i="7"/>
  <c r="BF289" i="7"/>
  <c r="T289" i="7"/>
  <c r="R289" i="7"/>
  <c r="P289" i="7"/>
  <c r="BI287" i="7"/>
  <c r="BH287" i="7"/>
  <c r="BG287" i="7"/>
  <c r="BF287" i="7"/>
  <c r="T287" i="7"/>
  <c r="R287" i="7"/>
  <c r="P287" i="7"/>
  <c r="BI286" i="7"/>
  <c r="BH286" i="7"/>
  <c r="BG286" i="7"/>
  <c r="BF286" i="7"/>
  <c r="T286" i="7"/>
  <c r="R286" i="7"/>
  <c r="P286" i="7"/>
  <c r="BI285" i="7"/>
  <c r="BH285" i="7"/>
  <c r="BG285" i="7"/>
  <c r="BF285" i="7"/>
  <c r="T285" i="7"/>
  <c r="R285" i="7"/>
  <c r="P285" i="7"/>
  <c r="BI284" i="7"/>
  <c r="BH284" i="7"/>
  <c r="BG284" i="7"/>
  <c r="BF284" i="7"/>
  <c r="T284" i="7"/>
  <c r="R284" i="7"/>
  <c r="P284" i="7"/>
  <c r="BI282" i="7"/>
  <c r="BH282" i="7"/>
  <c r="BG282" i="7"/>
  <c r="BF282" i="7"/>
  <c r="T282" i="7"/>
  <c r="R282" i="7"/>
  <c r="P282" i="7"/>
  <c r="BI281" i="7"/>
  <c r="BH281" i="7"/>
  <c r="BG281" i="7"/>
  <c r="BF281" i="7"/>
  <c r="T281" i="7"/>
  <c r="R281" i="7"/>
  <c r="P281" i="7"/>
  <c r="BI280" i="7"/>
  <c r="BH280" i="7"/>
  <c r="BG280" i="7"/>
  <c r="BF280" i="7"/>
  <c r="T280" i="7"/>
  <c r="R280" i="7"/>
  <c r="P280" i="7"/>
  <c r="BI279" i="7"/>
  <c r="BH279" i="7"/>
  <c r="BG279" i="7"/>
  <c r="BF279" i="7"/>
  <c r="T279" i="7"/>
  <c r="R279" i="7"/>
  <c r="P279" i="7"/>
  <c r="BI278" i="7"/>
  <c r="BH278" i="7"/>
  <c r="BG278" i="7"/>
  <c r="BF278" i="7"/>
  <c r="T278" i="7"/>
  <c r="R278" i="7"/>
  <c r="P278" i="7"/>
  <c r="BI277" i="7"/>
  <c r="BH277" i="7"/>
  <c r="BG277" i="7"/>
  <c r="BF277" i="7"/>
  <c r="T277" i="7"/>
  <c r="R277" i="7"/>
  <c r="P277" i="7"/>
  <c r="BI276" i="7"/>
  <c r="BH276" i="7"/>
  <c r="BG276" i="7"/>
  <c r="BF276" i="7"/>
  <c r="T276" i="7"/>
  <c r="R276" i="7"/>
  <c r="P276" i="7"/>
  <c r="BI275" i="7"/>
  <c r="BH275" i="7"/>
  <c r="BG275" i="7"/>
  <c r="BF275" i="7"/>
  <c r="T275" i="7"/>
  <c r="R275" i="7"/>
  <c r="P275" i="7"/>
  <c r="BI274" i="7"/>
  <c r="BH274" i="7"/>
  <c r="BG274" i="7"/>
  <c r="BF274" i="7"/>
  <c r="T274" i="7"/>
  <c r="R274" i="7"/>
  <c r="P274" i="7"/>
  <c r="BI273" i="7"/>
  <c r="BH273" i="7"/>
  <c r="BG273" i="7"/>
  <c r="BF273" i="7"/>
  <c r="T273" i="7"/>
  <c r="R273" i="7"/>
  <c r="P273" i="7"/>
  <c r="BI272" i="7"/>
  <c r="BH272" i="7"/>
  <c r="BG272" i="7"/>
  <c r="BF272" i="7"/>
  <c r="T272" i="7"/>
  <c r="R272" i="7"/>
  <c r="P272" i="7"/>
  <c r="BI271" i="7"/>
  <c r="BH271" i="7"/>
  <c r="BG271" i="7"/>
  <c r="BF271" i="7"/>
  <c r="T271" i="7"/>
  <c r="R271" i="7"/>
  <c r="P271" i="7"/>
  <c r="BI270" i="7"/>
  <c r="BH270" i="7"/>
  <c r="BG270" i="7"/>
  <c r="BF270" i="7"/>
  <c r="T270" i="7"/>
  <c r="R270" i="7"/>
  <c r="P270" i="7"/>
  <c r="BI269" i="7"/>
  <c r="BH269" i="7"/>
  <c r="BG269" i="7"/>
  <c r="BF269" i="7"/>
  <c r="T269" i="7"/>
  <c r="R269" i="7"/>
  <c r="P269" i="7"/>
  <c r="BI268" i="7"/>
  <c r="BH268" i="7"/>
  <c r="BG268" i="7"/>
  <c r="BF268" i="7"/>
  <c r="T268" i="7"/>
  <c r="R268" i="7"/>
  <c r="P268" i="7"/>
  <c r="BI267" i="7"/>
  <c r="BH267" i="7"/>
  <c r="BG267" i="7"/>
  <c r="BF267" i="7"/>
  <c r="T267" i="7"/>
  <c r="R267" i="7"/>
  <c r="P267" i="7"/>
  <c r="BI266" i="7"/>
  <c r="BH266" i="7"/>
  <c r="BG266" i="7"/>
  <c r="BF266" i="7"/>
  <c r="T266" i="7"/>
  <c r="R266" i="7"/>
  <c r="P266" i="7"/>
  <c r="BI265" i="7"/>
  <c r="BH265" i="7"/>
  <c r="BG265" i="7"/>
  <c r="BF265" i="7"/>
  <c r="T265" i="7"/>
  <c r="R265" i="7"/>
  <c r="P265" i="7"/>
  <c r="BI264" i="7"/>
  <c r="BH264" i="7"/>
  <c r="BG264" i="7"/>
  <c r="BF264" i="7"/>
  <c r="T264" i="7"/>
  <c r="R264" i="7"/>
  <c r="P264" i="7"/>
  <c r="BI263" i="7"/>
  <c r="BH263" i="7"/>
  <c r="BG263" i="7"/>
  <c r="BF263" i="7"/>
  <c r="T263" i="7"/>
  <c r="R263" i="7"/>
  <c r="P263" i="7"/>
  <c r="BI262" i="7"/>
  <c r="BH262" i="7"/>
  <c r="BG262" i="7"/>
  <c r="BF262" i="7"/>
  <c r="T262" i="7"/>
  <c r="R262" i="7"/>
  <c r="P262" i="7"/>
  <c r="BI261" i="7"/>
  <c r="BH261" i="7"/>
  <c r="BG261" i="7"/>
  <c r="BF261" i="7"/>
  <c r="T261" i="7"/>
  <c r="R261" i="7"/>
  <c r="P261" i="7"/>
  <c r="BI260" i="7"/>
  <c r="BH260" i="7"/>
  <c r="BG260" i="7"/>
  <c r="BF260" i="7"/>
  <c r="T260" i="7"/>
  <c r="R260" i="7"/>
  <c r="P260" i="7"/>
  <c r="BI259" i="7"/>
  <c r="BH259" i="7"/>
  <c r="BG259" i="7"/>
  <c r="BF259" i="7"/>
  <c r="T259" i="7"/>
  <c r="R259" i="7"/>
  <c r="P259" i="7"/>
  <c r="BI258" i="7"/>
  <c r="BH258" i="7"/>
  <c r="BG258" i="7"/>
  <c r="BF258" i="7"/>
  <c r="T258" i="7"/>
  <c r="R258" i="7"/>
  <c r="P258" i="7"/>
  <c r="BI257" i="7"/>
  <c r="BH257" i="7"/>
  <c r="BG257" i="7"/>
  <c r="BF257" i="7"/>
  <c r="T257" i="7"/>
  <c r="R257" i="7"/>
  <c r="P257" i="7"/>
  <c r="BI256" i="7"/>
  <c r="BH256" i="7"/>
  <c r="BG256" i="7"/>
  <c r="BF256" i="7"/>
  <c r="T256" i="7"/>
  <c r="R256" i="7"/>
  <c r="P256" i="7"/>
  <c r="BI255" i="7"/>
  <c r="BH255" i="7"/>
  <c r="BG255" i="7"/>
  <c r="BF255" i="7"/>
  <c r="T255" i="7"/>
  <c r="R255" i="7"/>
  <c r="P255" i="7"/>
  <c r="BI254" i="7"/>
  <c r="BH254" i="7"/>
  <c r="BG254" i="7"/>
  <c r="BF254" i="7"/>
  <c r="T254" i="7"/>
  <c r="R254" i="7"/>
  <c r="P254" i="7"/>
  <c r="BI253" i="7"/>
  <c r="BH253" i="7"/>
  <c r="BG253" i="7"/>
  <c r="BF253" i="7"/>
  <c r="T253" i="7"/>
  <c r="R253" i="7"/>
  <c r="P253" i="7"/>
  <c r="BI252" i="7"/>
  <c r="BH252" i="7"/>
  <c r="BG252" i="7"/>
  <c r="BF252" i="7"/>
  <c r="T252" i="7"/>
  <c r="R252" i="7"/>
  <c r="P252" i="7"/>
  <c r="BI248" i="7"/>
  <c r="BH248" i="7"/>
  <c r="BG248" i="7"/>
  <c r="BF248" i="7"/>
  <c r="T248" i="7"/>
  <c r="R248" i="7"/>
  <c r="P248" i="7"/>
  <c r="BI247" i="7"/>
  <c r="BH247" i="7"/>
  <c r="BG247" i="7"/>
  <c r="BF247" i="7"/>
  <c r="T247" i="7"/>
  <c r="R247" i="7"/>
  <c r="P247" i="7"/>
  <c r="BI246" i="7"/>
  <c r="BH246" i="7"/>
  <c r="BG246" i="7"/>
  <c r="BF246" i="7"/>
  <c r="T246" i="7"/>
  <c r="R246" i="7"/>
  <c r="P246" i="7"/>
  <c r="BI245" i="7"/>
  <c r="BH245" i="7"/>
  <c r="BG245" i="7"/>
  <c r="BF245" i="7"/>
  <c r="T245" i="7"/>
  <c r="R245" i="7"/>
  <c r="P245" i="7"/>
  <c r="BI244" i="7"/>
  <c r="BH244" i="7"/>
  <c r="BG244" i="7"/>
  <c r="BF244" i="7"/>
  <c r="T244" i="7"/>
  <c r="R244" i="7"/>
  <c r="P244" i="7"/>
  <c r="BI243" i="7"/>
  <c r="BH243" i="7"/>
  <c r="BG243" i="7"/>
  <c r="BF243" i="7"/>
  <c r="T243" i="7"/>
  <c r="R243" i="7"/>
  <c r="P243" i="7"/>
  <c r="BI242" i="7"/>
  <c r="BH242" i="7"/>
  <c r="BG242" i="7"/>
  <c r="BF242" i="7"/>
  <c r="T242" i="7"/>
  <c r="R242" i="7"/>
  <c r="P242" i="7"/>
  <c r="BI241" i="7"/>
  <c r="BH241" i="7"/>
  <c r="BG241" i="7"/>
  <c r="BF241" i="7"/>
  <c r="T241" i="7"/>
  <c r="R241" i="7"/>
  <c r="P241" i="7"/>
  <c r="BI240" i="7"/>
  <c r="BH240" i="7"/>
  <c r="BG240" i="7"/>
  <c r="BF240" i="7"/>
  <c r="T240" i="7"/>
  <c r="R240" i="7"/>
  <c r="P240" i="7"/>
  <c r="BI239" i="7"/>
  <c r="BH239" i="7"/>
  <c r="BG239" i="7"/>
  <c r="BF239" i="7"/>
  <c r="T239" i="7"/>
  <c r="R239" i="7"/>
  <c r="P239" i="7"/>
  <c r="BI238" i="7"/>
  <c r="BH238" i="7"/>
  <c r="BG238" i="7"/>
  <c r="BF238" i="7"/>
  <c r="T238" i="7"/>
  <c r="R238" i="7"/>
  <c r="P238" i="7"/>
  <c r="BI237" i="7"/>
  <c r="BH237" i="7"/>
  <c r="BG237" i="7"/>
  <c r="BF237" i="7"/>
  <c r="T237" i="7"/>
  <c r="R237" i="7"/>
  <c r="P237" i="7"/>
  <c r="BI236" i="7"/>
  <c r="BH236" i="7"/>
  <c r="BG236" i="7"/>
  <c r="BF236" i="7"/>
  <c r="T236" i="7"/>
  <c r="R236" i="7"/>
  <c r="P236" i="7"/>
  <c r="BI234" i="7"/>
  <c r="BH234" i="7"/>
  <c r="BG234" i="7"/>
  <c r="BF234" i="7"/>
  <c r="T234" i="7"/>
  <c r="R234" i="7"/>
  <c r="P234" i="7"/>
  <c r="BI233" i="7"/>
  <c r="BH233" i="7"/>
  <c r="BG233" i="7"/>
  <c r="BF233" i="7"/>
  <c r="T233" i="7"/>
  <c r="R233" i="7"/>
  <c r="P233" i="7"/>
  <c r="BI232" i="7"/>
  <c r="BH232" i="7"/>
  <c r="BG232" i="7"/>
  <c r="BF232" i="7"/>
  <c r="T232" i="7"/>
  <c r="R232" i="7"/>
  <c r="P232" i="7"/>
  <c r="BI231" i="7"/>
  <c r="BH231" i="7"/>
  <c r="BG231" i="7"/>
  <c r="BF231" i="7"/>
  <c r="T231" i="7"/>
  <c r="R231" i="7"/>
  <c r="P231" i="7"/>
  <c r="BI230" i="7"/>
  <c r="BH230" i="7"/>
  <c r="BG230" i="7"/>
  <c r="BF230" i="7"/>
  <c r="T230" i="7"/>
  <c r="R230" i="7"/>
  <c r="P230" i="7"/>
  <c r="BI229" i="7"/>
  <c r="BH229" i="7"/>
  <c r="BG229" i="7"/>
  <c r="BF229" i="7"/>
  <c r="T229" i="7"/>
  <c r="R229" i="7"/>
  <c r="P229" i="7"/>
  <c r="BI228" i="7"/>
  <c r="BH228" i="7"/>
  <c r="BG228" i="7"/>
  <c r="BF228" i="7"/>
  <c r="T228" i="7"/>
  <c r="R228" i="7"/>
  <c r="P228" i="7"/>
  <c r="BI227" i="7"/>
  <c r="BH227" i="7"/>
  <c r="BG227" i="7"/>
  <c r="BF227" i="7"/>
  <c r="T227" i="7"/>
  <c r="R227" i="7"/>
  <c r="P227" i="7"/>
  <c r="BI226" i="7"/>
  <c r="BH226" i="7"/>
  <c r="BG226" i="7"/>
  <c r="BF226" i="7"/>
  <c r="T226" i="7"/>
  <c r="R226" i="7"/>
  <c r="P226" i="7"/>
  <c r="BI225" i="7"/>
  <c r="BH225" i="7"/>
  <c r="BG225" i="7"/>
  <c r="BF225" i="7"/>
  <c r="T225" i="7"/>
  <c r="R225" i="7"/>
  <c r="P225" i="7"/>
  <c r="BI224" i="7"/>
  <c r="BH224" i="7"/>
  <c r="BG224" i="7"/>
  <c r="BF224" i="7"/>
  <c r="T224" i="7"/>
  <c r="R224" i="7"/>
  <c r="P224" i="7"/>
  <c r="BI223" i="7"/>
  <c r="BH223" i="7"/>
  <c r="BG223" i="7"/>
  <c r="BF223" i="7"/>
  <c r="T223" i="7"/>
  <c r="R223" i="7"/>
  <c r="P223" i="7"/>
  <c r="BI222" i="7"/>
  <c r="BH222" i="7"/>
  <c r="BG222" i="7"/>
  <c r="BF222" i="7"/>
  <c r="T222" i="7"/>
  <c r="R222" i="7"/>
  <c r="P222" i="7"/>
  <c r="BI221" i="7"/>
  <c r="BH221" i="7"/>
  <c r="BG221" i="7"/>
  <c r="BF221" i="7"/>
  <c r="T221" i="7"/>
  <c r="R221" i="7"/>
  <c r="P221" i="7"/>
  <c r="BI220" i="7"/>
  <c r="BH220" i="7"/>
  <c r="BG220" i="7"/>
  <c r="BF220" i="7"/>
  <c r="T220" i="7"/>
  <c r="R220" i="7"/>
  <c r="P220" i="7"/>
  <c r="BI219" i="7"/>
  <c r="BH219" i="7"/>
  <c r="BG219" i="7"/>
  <c r="BF219" i="7"/>
  <c r="T219" i="7"/>
  <c r="R219" i="7"/>
  <c r="P219" i="7"/>
  <c r="BI218" i="7"/>
  <c r="BH218" i="7"/>
  <c r="BG218" i="7"/>
  <c r="BF218" i="7"/>
  <c r="T218" i="7"/>
  <c r="R218" i="7"/>
  <c r="P218" i="7"/>
  <c r="BI217" i="7"/>
  <c r="BH217" i="7"/>
  <c r="BG217" i="7"/>
  <c r="BF217" i="7"/>
  <c r="T217" i="7"/>
  <c r="R217" i="7"/>
  <c r="P217" i="7"/>
  <c r="BI216" i="7"/>
  <c r="BH216" i="7"/>
  <c r="BG216" i="7"/>
  <c r="BF216" i="7"/>
  <c r="T216" i="7"/>
  <c r="R216" i="7"/>
  <c r="P216" i="7"/>
  <c r="BI215" i="7"/>
  <c r="BH215" i="7"/>
  <c r="BG215" i="7"/>
  <c r="BF215" i="7"/>
  <c r="T215" i="7"/>
  <c r="R215" i="7"/>
  <c r="P215" i="7"/>
  <c r="BI214" i="7"/>
  <c r="BH214" i="7"/>
  <c r="BG214" i="7"/>
  <c r="BF214" i="7"/>
  <c r="T214" i="7"/>
  <c r="R214" i="7"/>
  <c r="P214" i="7"/>
  <c r="BI213" i="7"/>
  <c r="BH213" i="7"/>
  <c r="BG213" i="7"/>
  <c r="BF213" i="7"/>
  <c r="T213" i="7"/>
  <c r="R213" i="7"/>
  <c r="P213" i="7"/>
  <c r="BI212" i="7"/>
  <c r="BH212" i="7"/>
  <c r="BG212" i="7"/>
  <c r="BF212" i="7"/>
  <c r="T212" i="7"/>
  <c r="R212" i="7"/>
  <c r="P212" i="7"/>
  <c r="BI211" i="7"/>
  <c r="BH211" i="7"/>
  <c r="BG211" i="7"/>
  <c r="BF211" i="7"/>
  <c r="T211" i="7"/>
  <c r="R211" i="7"/>
  <c r="P211" i="7"/>
  <c r="BI210" i="7"/>
  <c r="BH210" i="7"/>
  <c r="BG210" i="7"/>
  <c r="BF210" i="7"/>
  <c r="T210" i="7"/>
  <c r="R210" i="7"/>
  <c r="P210" i="7"/>
  <c r="BI209" i="7"/>
  <c r="BH209" i="7"/>
  <c r="BG209" i="7"/>
  <c r="BF209" i="7"/>
  <c r="T209" i="7"/>
  <c r="R209" i="7"/>
  <c r="P209" i="7"/>
  <c r="BI208" i="7"/>
  <c r="BH208" i="7"/>
  <c r="BG208" i="7"/>
  <c r="BF208" i="7"/>
  <c r="T208" i="7"/>
  <c r="R208" i="7"/>
  <c r="P208" i="7"/>
  <c r="BI207" i="7"/>
  <c r="BH207" i="7"/>
  <c r="BG207" i="7"/>
  <c r="BF207" i="7"/>
  <c r="T207" i="7"/>
  <c r="R207" i="7"/>
  <c r="P207" i="7"/>
  <c r="BI206" i="7"/>
  <c r="BH206" i="7"/>
  <c r="BG206" i="7"/>
  <c r="BF206" i="7"/>
  <c r="T206" i="7"/>
  <c r="R206" i="7"/>
  <c r="P206" i="7"/>
  <c r="BI205" i="7"/>
  <c r="BH205" i="7"/>
  <c r="BG205" i="7"/>
  <c r="BF205" i="7"/>
  <c r="T205" i="7"/>
  <c r="R205" i="7"/>
  <c r="P205" i="7"/>
  <c r="BI204" i="7"/>
  <c r="BH204" i="7"/>
  <c r="BG204" i="7"/>
  <c r="BF204" i="7"/>
  <c r="T204" i="7"/>
  <c r="R204" i="7"/>
  <c r="P204" i="7"/>
  <c r="BI203" i="7"/>
  <c r="BH203" i="7"/>
  <c r="BG203" i="7"/>
  <c r="BF203" i="7"/>
  <c r="T203" i="7"/>
  <c r="R203" i="7"/>
  <c r="P203" i="7"/>
  <c r="BI202" i="7"/>
  <c r="BH202" i="7"/>
  <c r="BG202" i="7"/>
  <c r="BF202" i="7"/>
  <c r="T202" i="7"/>
  <c r="R202" i="7"/>
  <c r="P202" i="7"/>
  <c r="BI201" i="7"/>
  <c r="BH201" i="7"/>
  <c r="BG201" i="7"/>
  <c r="BF201" i="7"/>
  <c r="T201" i="7"/>
  <c r="R201" i="7"/>
  <c r="P201" i="7"/>
  <c r="BI200" i="7"/>
  <c r="BH200" i="7"/>
  <c r="BG200" i="7"/>
  <c r="BF200" i="7"/>
  <c r="T200" i="7"/>
  <c r="R200" i="7"/>
  <c r="P200" i="7"/>
  <c r="BI199" i="7"/>
  <c r="BH199" i="7"/>
  <c r="BG199" i="7"/>
  <c r="BF199" i="7"/>
  <c r="T199" i="7"/>
  <c r="R199" i="7"/>
  <c r="P199" i="7"/>
  <c r="BI198" i="7"/>
  <c r="BH198" i="7"/>
  <c r="BG198" i="7"/>
  <c r="BF198" i="7"/>
  <c r="T198" i="7"/>
  <c r="R198" i="7"/>
  <c r="P198" i="7"/>
  <c r="BI197" i="7"/>
  <c r="BH197" i="7"/>
  <c r="BG197" i="7"/>
  <c r="BF197" i="7"/>
  <c r="T197" i="7"/>
  <c r="R197" i="7"/>
  <c r="P197" i="7"/>
  <c r="BI196" i="7"/>
  <c r="BH196" i="7"/>
  <c r="BG196" i="7"/>
  <c r="BF196" i="7"/>
  <c r="T196" i="7"/>
  <c r="R196" i="7"/>
  <c r="P196" i="7"/>
  <c r="BI195" i="7"/>
  <c r="BH195" i="7"/>
  <c r="BG195" i="7"/>
  <c r="BF195" i="7"/>
  <c r="T195" i="7"/>
  <c r="R195" i="7"/>
  <c r="P195" i="7"/>
  <c r="BI194" i="7"/>
  <c r="BH194" i="7"/>
  <c r="BG194" i="7"/>
  <c r="BF194" i="7"/>
  <c r="T194" i="7"/>
  <c r="R194" i="7"/>
  <c r="P194" i="7"/>
  <c r="BI193" i="7"/>
  <c r="BH193" i="7"/>
  <c r="BG193" i="7"/>
  <c r="BF193" i="7"/>
  <c r="T193" i="7"/>
  <c r="R193" i="7"/>
  <c r="P193" i="7"/>
  <c r="BI192" i="7"/>
  <c r="BH192" i="7"/>
  <c r="BG192" i="7"/>
  <c r="BF192" i="7"/>
  <c r="T192" i="7"/>
  <c r="R192" i="7"/>
  <c r="P192" i="7"/>
  <c r="BI191" i="7"/>
  <c r="BH191" i="7"/>
  <c r="BG191" i="7"/>
  <c r="BF191" i="7"/>
  <c r="T191" i="7"/>
  <c r="R191" i="7"/>
  <c r="P191" i="7"/>
  <c r="BI190" i="7"/>
  <c r="BH190" i="7"/>
  <c r="BG190" i="7"/>
  <c r="BF190" i="7"/>
  <c r="T190" i="7"/>
  <c r="R190" i="7"/>
  <c r="P190" i="7"/>
  <c r="BI189" i="7"/>
  <c r="BH189" i="7"/>
  <c r="BG189" i="7"/>
  <c r="BF189" i="7"/>
  <c r="T189" i="7"/>
  <c r="R189" i="7"/>
  <c r="P189" i="7"/>
  <c r="BI188" i="7"/>
  <c r="BH188" i="7"/>
  <c r="BG188" i="7"/>
  <c r="BF188" i="7"/>
  <c r="T188" i="7"/>
  <c r="R188" i="7"/>
  <c r="P188" i="7"/>
  <c r="BI187" i="7"/>
  <c r="BH187" i="7"/>
  <c r="BG187" i="7"/>
  <c r="BF187" i="7"/>
  <c r="T187" i="7"/>
  <c r="R187" i="7"/>
  <c r="P187" i="7"/>
  <c r="BI186" i="7"/>
  <c r="BH186" i="7"/>
  <c r="BG186" i="7"/>
  <c r="BF186" i="7"/>
  <c r="T186" i="7"/>
  <c r="R186" i="7"/>
  <c r="P186" i="7"/>
  <c r="BI185" i="7"/>
  <c r="BH185" i="7"/>
  <c r="BG185" i="7"/>
  <c r="BF185" i="7"/>
  <c r="T185" i="7"/>
  <c r="R185" i="7"/>
  <c r="P185" i="7"/>
  <c r="BI184" i="7"/>
  <c r="BH184" i="7"/>
  <c r="BG184" i="7"/>
  <c r="BF184" i="7"/>
  <c r="T184" i="7"/>
  <c r="R184" i="7"/>
  <c r="P184" i="7"/>
  <c r="BI183" i="7"/>
  <c r="BH183" i="7"/>
  <c r="BG183" i="7"/>
  <c r="BF183" i="7"/>
  <c r="T183" i="7"/>
  <c r="R183" i="7"/>
  <c r="P183" i="7"/>
  <c r="BI182" i="7"/>
  <c r="BH182" i="7"/>
  <c r="BG182" i="7"/>
  <c r="BF182" i="7"/>
  <c r="T182" i="7"/>
  <c r="R182" i="7"/>
  <c r="P182" i="7"/>
  <c r="BI181" i="7"/>
  <c r="BH181" i="7"/>
  <c r="BG181" i="7"/>
  <c r="BF181" i="7"/>
  <c r="T181" i="7"/>
  <c r="R181" i="7"/>
  <c r="P181" i="7"/>
  <c r="BI180" i="7"/>
  <c r="BH180" i="7"/>
  <c r="BG180" i="7"/>
  <c r="BF180" i="7"/>
  <c r="T180" i="7"/>
  <c r="R180" i="7"/>
  <c r="P180" i="7"/>
  <c r="BI179" i="7"/>
  <c r="BH179" i="7"/>
  <c r="BG179" i="7"/>
  <c r="BF179" i="7"/>
  <c r="T179" i="7"/>
  <c r="R179" i="7"/>
  <c r="P179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5" i="7"/>
  <c r="BH175" i="7"/>
  <c r="BG175" i="7"/>
  <c r="BF175" i="7"/>
  <c r="T175" i="7"/>
  <c r="R175" i="7"/>
  <c r="P175" i="7"/>
  <c r="BI174" i="7"/>
  <c r="BH174" i="7"/>
  <c r="BG174" i="7"/>
  <c r="BF174" i="7"/>
  <c r="T174" i="7"/>
  <c r="R174" i="7"/>
  <c r="P174" i="7"/>
  <c r="BI173" i="7"/>
  <c r="BH173" i="7"/>
  <c r="BG173" i="7"/>
  <c r="BF173" i="7"/>
  <c r="T173" i="7"/>
  <c r="R173" i="7"/>
  <c r="P173" i="7"/>
  <c r="BI172" i="7"/>
  <c r="BH172" i="7"/>
  <c r="BG172" i="7"/>
  <c r="BF172" i="7"/>
  <c r="T172" i="7"/>
  <c r="R172" i="7"/>
  <c r="P172" i="7"/>
  <c r="BI171" i="7"/>
  <c r="BH171" i="7"/>
  <c r="BG171" i="7"/>
  <c r="BF171" i="7"/>
  <c r="T171" i="7"/>
  <c r="R171" i="7"/>
  <c r="P171" i="7"/>
  <c r="BI170" i="7"/>
  <c r="BH170" i="7"/>
  <c r="BG170" i="7"/>
  <c r="BF170" i="7"/>
  <c r="T170" i="7"/>
  <c r="R170" i="7"/>
  <c r="P170" i="7"/>
  <c r="BI169" i="7"/>
  <c r="BH169" i="7"/>
  <c r="BG169" i="7"/>
  <c r="BF169" i="7"/>
  <c r="T169" i="7"/>
  <c r="R169" i="7"/>
  <c r="P169" i="7"/>
  <c r="BI167" i="7"/>
  <c r="BH167" i="7"/>
  <c r="BG167" i="7"/>
  <c r="BF167" i="7"/>
  <c r="T167" i="7"/>
  <c r="R167" i="7"/>
  <c r="P167" i="7"/>
  <c r="BI165" i="7"/>
  <c r="BH165" i="7"/>
  <c r="BG165" i="7"/>
  <c r="BF165" i="7"/>
  <c r="T165" i="7"/>
  <c r="R165" i="7"/>
  <c r="P165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J120" i="7"/>
  <c r="J119" i="7"/>
  <c r="F119" i="7"/>
  <c r="F117" i="7"/>
  <c r="E115" i="7"/>
  <c r="J92" i="7"/>
  <c r="J91" i="7"/>
  <c r="F91" i="7"/>
  <c r="F89" i="7"/>
  <c r="E87" i="7"/>
  <c r="J18" i="7"/>
  <c r="E18" i="7"/>
  <c r="F120" i="7"/>
  <c r="J17" i="7"/>
  <c r="J12" i="7"/>
  <c r="J117" i="7"/>
  <c r="E7" i="7"/>
  <c r="E113" i="7" s="1"/>
  <c r="J37" i="6"/>
  <c r="J36" i="6"/>
  <c r="AY99" i="1" s="1"/>
  <c r="J35" i="6"/>
  <c r="AX99" i="1" s="1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BI120" i="6"/>
  <c r="BH120" i="6"/>
  <c r="BG120" i="6"/>
  <c r="BF120" i="6"/>
  <c r="T120" i="6"/>
  <c r="R120" i="6"/>
  <c r="P120" i="6"/>
  <c r="F112" i="6"/>
  <c r="E110" i="6"/>
  <c r="F89" i="6"/>
  <c r="E87" i="6"/>
  <c r="J24" i="6"/>
  <c r="E24" i="6"/>
  <c r="J92" i="6" s="1"/>
  <c r="J23" i="6"/>
  <c r="J21" i="6"/>
  <c r="E21" i="6"/>
  <c r="J91" i="6"/>
  <c r="J20" i="6"/>
  <c r="J18" i="6"/>
  <c r="E18" i="6"/>
  <c r="F115" i="6"/>
  <c r="J17" i="6"/>
  <c r="J15" i="6"/>
  <c r="E15" i="6"/>
  <c r="F114" i="6" s="1"/>
  <c r="J14" i="6"/>
  <c r="J12" i="6"/>
  <c r="J89" i="6" s="1"/>
  <c r="E7" i="6"/>
  <c r="E108" i="6"/>
  <c r="J37" i="5"/>
  <c r="J36" i="5"/>
  <c r="AY98" i="1"/>
  <c r="J35" i="5"/>
  <c r="AX98" i="1" s="1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BI120" i="5"/>
  <c r="BH120" i="5"/>
  <c r="BG120" i="5"/>
  <c r="BF120" i="5"/>
  <c r="T120" i="5"/>
  <c r="R120" i="5"/>
  <c r="P120" i="5"/>
  <c r="BI119" i="5"/>
  <c r="BH119" i="5"/>
  <c r="BG119" i="5"/>
  <c r="BF119" i="5"/>
  <c r="T119" i="5"/>
  <c r="R119" i="5"/>
  <c r="P119" i="5"/>
  <c r="BI118" i="5"/>
  <c r="BH118" i="5"/>
  <c r="BG118" i="5"/>
  <c r="BF118" i="5"/>
  <c r="T118" i="5"/>
  <c r="R118" i="5"/>
  <c r="P118" i="5"/>
  <c r="BI117" i="5"/>
  <c r="BH117" i="5"/>
  <c r="BG117" i="5"/>
  <c r="BF117" i="5"/>
  <c r="T117" i="5"/>
  <c r="R117" i="5"/>
  <c r="P117" i="5"/>
  <c r="F110" i="5"/>
  <c r="E108" i="5"/>
  <c r="F89" i="5"/>
  <c r="E87" i="5"/>
  <c r="J24" i="5"/>
  <c r="E24" i="5"/>
  <c r="J113" i="5"/>
  <c r="J23" i="5"/>
  <c r="J21" i="5"/>
  <c r="E21" i="5"/>
  <c r="J112" i="5" s="1"/>
  <c r="J20" i="5"/>
  <c r="J18" i="5"/>
  <c r="E18" i="5"/>
  <c r="F92" i="5" s="1"/>
  <c r="J17" i="5"/>
  <c r="J15" i="5"/>
  <c r="E15" i="5"/>
  <c r="F112" i="5"/>
  <c r="J14" i="5"/>
  <c r="J12" i="5"/>
  <c r="J110" i="5" s="1"/>
  <c r="E7" i="5"/>
  <c r="E106" i="5"/>
  <c r="J37" i="4"/>
  <c r="J36" i="4"/>
  <c r="AY97" i="1" s="1"/>
  <c r="J35" i="4"/>
  <c r="AX97" i="1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BI120" i="4"/>
  <c r="BH120" i="4"/>
  <c r="BG120" i="4"/>
  <c r="BF120" i="4"/>
  <c r="T120" i="4"/>
  <c r="R120" i="4"/>
  <c r="P120" i="4"/>
  <c r="BI119" i="4"/>
  <c r="BH119" i="4"/>
  <c r="BG119" i="4"/>
  <c r="BF119" i="4"/>
  <c r="T119" i="4"/>
  <c r="R119" i="4"/>
  <c r="P119" i="4"/>
  <c r="BI118" i="4"/>
  <c r="BH118" i="4"/>
  <c r="BG118" i="4"/>
  <c r="BF118" i="4"/>
  <c r="T118" i="4"/>
  <c r="R118" i="4"/>
  <c r="P118" i="4"/>
  <c r="BI117" i="4"/>
  <c r="BH117" i="4"/>
  <c r="BG117" i="4"/>
  <c r="BF117" i="4"/>
  <c r="T117" i="4"/>
  <c r="R117" i="4"/>
  <c r="P117" i="4"/>
  <c r="F110" i="4"/>
  <c r="E108" i="4"/>
  <c r="F89" i="4"/>
  <c r="E87" i="4"/>
  <c r="J24" i="4"/>
  <c r="E24" i="4"/>
  <c r="J113" i="4" s="1"/>
  <c r="J23" i="4"/>
  <c r="J21" i="4"/>
  <c r="E21" i="4"/>
  <c r="J112" i="4"/>
  <c r="J20" i="4"/>
  <c r="J18" i="4"/>
  <c r="E18" i="4"/>
  <c r="F113" i="4" s="1"/>
  <c r="J17" i="4"/>
  <c r="J15" i="4"/>
  <c r="E15" i="4"/>
  <c r="F91" i="4" s="1"/>
  <c r="J14" i="4"/>
  <c r="J12" i="4"/>
  <c r="J110" i="4" s="1"/>
  <c r="E7" i="4"/>
  <c r="E106" i="4" s="1"/>
  <c r="J37" i="3"/>
  <c r="J36" i="3"/>
  <c r="AY96" i="1" s="1"/>
  <c r="J35" i="3"/>
  <c r="AX96" i="1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J121" i="3"/>
  <c r="J120" i="3"/>
  <c r="F120" i="3"/>
  <c r="F118" i="3"/>
  <c r="E116" i="3"/>
  <c r="J92" i="3"/>
  <c r="J91" i="3"/>
  <c r="F91" i="3"/>
  <c r="F89" i="3"/>
  <c r="E87" i="3"/>
  <c r="J18" i="3"/>
  <c r="E18" i="3"/>
  <c r="F121" i="3"/>
  <c r="J17" i="3"/>
  <c r="J12" i="3"/>
  <c r="J118" i="3" s="1"/>
  <c r="E7" i="3"/>
  <c r="E85" i="3" s="1"/>
  <c r="J37" i="2"/>
  <c r="J36" i="2"/>
  <c r="AY95" i="1" s="1"/>
  <c r="J35" i="2"/>
  <c r="AX95" i="1" s="1"/>
  <c r="BI692" i="2"/>
  <c r="BH692" i="2"/>
  <c r="BG692" i="2"/>
  <c r="BF692" i="2"/>
  <c r="T692" i="2"/>
  <c r="R692" i="2"/>
  <c r="P692" i="2"/>
  <c r="BI691" i="2"/>
  <c r="BH691" i="2"/>
  <c r="BG691" i="2"/>
  <c r="BF691" i="2"/>
  <c r="T691" i="2"/>
  <c r="R691" i="2"/>
  <c r="P691" i="2"/>
  <c r="BI682" i="2"/>
  <c r="BH682" i="2"/>
  <c r="BG682" i="2"/>
  <c r="BF682" i="2"/>
  <c r="T682" i="2"/>
  <c r="R682" i="2"/>
  <c r="P682" i="2"/>
  <c r="BI680" i="2"/>
  <c r="BH680" i="2"/>
  <c r="BG680" i="2"/>
  <c r="BF680" i="2"/>
  <c r="T680" i="2"/>
  <c r="R680" i="2"/>
  <c r="P680" i="2"/>
  <c r="BI679" i="2"/>
  <c r="BH679" i="2"/>
  <c r="BG679" i="2"/>
  <c r="BF679" i="2"/>
  <c r="T679" i="2"/>
  <c r="R679" i="2"/>
  <c r="P679" i="2"/>
  <c r="BI670" i="2"/>
  <c r="BH670" i="2"/>
  <c r="BG670" i="2"/>
  <c r="BF670" i="2"/>
  <c r="T670" i="2"/>
  <c r="R670" i="2"/>
  <c r="P670" i="2"/>
  <c r="BI661" i="2"/>
  <c r="BH661" i="2"/>
  <c r="BG661" i="2"/>
  <c r="BF661" i="2"/>
  <c r="T661" i="2"/>
  <c r="R661" i="2"/>
  <c r="P661" i="2"/>
  <c r="BI652" i="2"/>
  <c r="BH652" i="2"/>
  <c r="BG652" i="2"/>
  <c r="BF652" i="2"/>
  <c r="T652" i="2"/>
  <c r="R652" i="2"/>
  <c r="P652" i="2"/>
  <c r="BI624" i="2"/>
  <c r="BH624" i="2"/>
  <c r="BG624" i="2"/>
  <c r="BF624" i="2"/>
  <c r="T624" i="2"/>
  <c r="R624" i="2"/>
  <c r="P624" i="2"/>
  <c r="BI618" i="2"/>
  <c r="BH618" i="2"/>
  <c r="BG618" i="2"/>
  <c r="BF618" i="2"/>
  <c r="T618" i="2"/>
  <c r="R618" i="2"/>
  <c r="P618" i="2"/>
  <c r="BI613" i="2"/>
  <c r="BH613" i="2"/>
  <c r="BG613" i="2"/>
  <c r="BF613" i="2"/>
  <c r="T613" i="2"/>
  <c r="R613" i="2"/>
  <c r="P613" i="2"/>
  <c r="BI608" i="2"/>
  <c r="BH608" i="2"/>
  <c r="BG608" i="2"/>
  <c r="BF608" i="2"/>
  <c r="T608" i="2"/>
  <c r="R608" i="2"/>
  <c r="P608" i="2"/>
  <c r="BI607" i="2"/>
  <c r="BH607" i="2"/>
  <c r="BG607" i="2"/>
  <c r="BF607" i="2"/>
  <c r="T607" i="2"/>
  <c r="R607" i="2"/>
  <c r="P607" i="2"/>
  <c r="BI604" i="2"/>
  <c r="BH604" i="2"/>
  <c r="BG604" i="2"/>
  <c r="BF604" i="2"/>
  <c r="T604" i="2"/>
  <c r="R604" i="2"/>
  <c r="P604" i="2"/>
  <c r="BI599" i="2"/>
  <c r="BH599" i="2"/>
  <c r="BG599" i="2"/>
  <c r="BF599" i="2"/>
  <c r="T599" i="2"/>
  <c r="R599" i="2"/>
  <c r="P599" i="2"/>
  <c r="BI597" i="2"/>
  <c r="BH597" i="2"/>
  <c r="BG597" i="2"/>
  <c r="BF597" i="2"/>
  <c r="T597" i="2"/>
  <c r="R597" i="2"/>
  <c r="P597" i="2"/>
  <c r="BI590" i="2"/>
  <c r="BH590" i="2"/>
  <c r="BG590" i="2"/>
  <c r="BF590" i="2"/>
  <c r="T590" i="2"/>
  <c r="R590" i="2"/>
  <c r="P590" i="2"/>
  <c r="BI588" i="2"/>
  <c r="BH588" i="2"/>
  <c r="BG588" i="2"/>
  <c r="BF588" i="2"/>
  <c r="T588" i="2"/>
  <c r="R588" i="2"/>
  <c r="P588" i="2"/>
  <c r="BI584" i="2"/>
  <c r="BH584" i="2"/>
  <c r="BG584" i="2"/>
  <c r="BF584" i="2"/>
  <c r="T584" i="2"/>
  <c r="R584" i="2"/>
  <c r="P584" i="2"/>
  <c r="BI582" i="2"/>
  <c r="BH582" i="2"/>
  <c r="BG582" i="2"/>
  <c r="BF582" i="2"/>
  <c r="T582" i="2"/>
  <c r="R582" i="2"/>
  <c r="P582" i="2"/>
  <c r="BI575" i="2"/>
  <c r="BH575" i="2"/>
  <c r="BG575" i="2"/>
  <c r="BF575" i="2"/>
  <c r="T575" i="2"/>
  <c r="R575" i="2"/>
  <c r="P575" i="2"/>
  <c r="BI570" i="2"/>
  <c r="BH570" i="2"/>
  <c r="BG570" i="2"/>
  <c r="BF570" i="2"/>
  <c r="T570" i="2"/>
  <c r="R570" i="2"/>
  <c r="P570" i="2"/>
  <c r="BI563" i="2"/>
  <c r="BH563" i="2"/>
  <c r="BG563" i="2"/>
  <c r="BF563" i="2"/>
  <c r="T563" i="2"/>
  <c r="R563" i="2"/>
  <c r="P563" i="2"/>
  <c r="BI556" i="2"/>
  <c r="BH556" i="2"/>
  <c r="BG556" i="2"/>
  <c r="BF556" i="2"/>
  <c r="T556" i="2"/>
  <c r="R556" i="2"/>
  <c r="P556" i="2"/>
  <c r="BI549" i="2"/>
  <c r="BH549" i="2"/>
  <c r="BG549" i="2"/>
  <c r="BF549" i="2"/>
  <c r="T549" i="2"/>
  <c r="R549" i="2"/>
  <c r="P549" i="2"/>
  <c r="BI544" i="2"/>
  <c r="BH544" i="2"/>
  <c r="BG544" i="2"/>
  <c r="BF544" i="2"/>
  <c r="T544" i="2"/>
  <c r="R544" i="2"/>
  <c r="P544" i="2"/>
  <c r="BI542" i="2"/>
  <c r="BH542" i="2"/>
  <c r="BG542" i="2"/>
  <c r="BF542" i="2"/>
  <c r="T542" i="2"/>
  <c r="R542" i="2"/>
  <c r="P542" i="2"/>
  <c r="BI532" i="2"/>
  <c r="BH532" i="2"/>
  <c r="BG532" i="2"/>
  <c r="BF532" i="2"/>
  <c r="T532" i="2"/>
  <c r="R532" i="2"/>
  <c r="P532" i="2"/>
  <c r="BI522" i="2"/>
  <c r="BH522" i="2"/>
  <c r="BG522" i="2"/>
  <c r="BF522" i="2"/>
  <c r="T522" i="2"/>
  <c r="R522" i="2"/>
  <c r="P522" i="2"/>
  <c r="BI518" i="2"/>
  <c r="BH518" i="2"/>
  <c r="BG518" i="2"/>
  <c r="BF518" i="2"/>
  <c r="T518" i="2"/>
  <c r="R518" i="2"/>
  <c r="P518" i="2"/>
  <c r="BI514" i="2"/>
  <c r="BH514" i="2"/>
  <c r="BG514" i="2"/>
  <c r="BF514" i="2"/>
  <c r="T514" i="2"/>
  <c r="R514" i="2"/>
  <c r="P514" i="2"/>
  <c r="BI508" i="2"/>
  <c r="BH508" i="2"/>
  <c r="BG508" i="2"/>
  <c r="BF508" i="2"/>
  <c r="T508" i="2"/>
  <c r="R508" i="2"/>
  <c r="P508" i="2"/>
  <c r="BI505" i="2"/>
  <c r="BH505" i="2"/>
  <c r="BG505" i="2"/>
  <c r="BF505" i="2"/>
  <c r="T505" i="2"/>
  <c r="R505" i="2"/>
  <c r="P505" i="2"/>
  <c r="BI503" i="2"/>
  <c r="BH503" i="2"/>
  <c r="BG503" i="2"/>
  <c r="BF503" i="2"/>
  <c r="T503" i="2"/>
  <c r="R503" i="2"/>
  <c r="P503" i="2"/>
  <c r="BI497" i="2"/>
  <c r="BH497" i="2"/>
  <c r="BG497" i="2"/>
  <c r="BF497" i="2"/>
  <c r="T497" i="2"/>
  <c r="R497" i="2"/>
  <c r="P497" i="2"/>
  <c r="BI495" i="2"/>
  <c r="BH495" i="2"/>
  <c r="BG495" i="2"/>
  <c r="BF495" i="2"/>
  <c r="T495" i="2"/>
  <c r="R495" i="2"/>
  <c r="P495" i="2"/>
  <c r="BI489" i="2"/>
  <c r="BH489" i="2"/>
  <c r="BG489" i="2"/>
  <c r="BF489" i="2"/>
  <c r="T489" i="2"/>
  <c r="R489" i="2"/>
  <c r="P489" i="2"/>
  <c r="BI486" i="2"/>
  <c r="BH486" i="2"/>
  <c r="BG486" i="2"/>
  <c r="BF486" i="2"/>
  <c r="T486" i="2"/>
  <c r="R486" i="2"/>
  <c r="P486" i="2"/>
  <c r="BI476" i="2"/>
  <c r="BH476" i="2"/>
  <c r="BG476" i="2"/>
  <c r="BF476" i="2"/>
  <c r="T476" i="2"/>
  <c r="R476" i="2"/>
  <c r="P476" i="2"/>
  <c r="BI466" i="2"/>
  <c r="BH466" i="2"/>
  <c r="BG466" i="2"/>
  <c r="BF466" i="2"/>
  <c r="T466" i="2"/>
  <c r="R466" i="2"/>
  <c r="P466" i="2"/>
  <c r="BI456" i="2"/>
  <c r="BH456" i="2"/>
  <c r="BG456" i="2"/>
  <c r="BF456" i="2"/>
  <c r="T456" i="2"/>
  <c r="R456" i="2"/>
  <c r="P456" i="2"/>
  <c r="BI446" i="2"/>
  <c r="BH446" i="2"/>
  <c r="BG446" i="2"/>
  <c r="BF446" i="2"/>
  <c r="T446" i="2"/>
  <c r="R446" i="2"/>
  <c r="P446" i="2"/>
  <c r="BI438" i="2"/>
  <c r="BH438" i="2"/>
  <c r="BG438" i="2"/>
  <c r="BF438" i="2"/>
  <c r="T438" i="2"/>
  <c r="R438" i="2"/>
  <c r="P438" i="2"/>
  <c r="BI436" i="2"/>
  <c r="BH436" i="2"/>
  <c r="BG436" i="2"/>
  <c r="BF436" i="2"/>
  <c r="T436" i="2"/>
  <c r="R436" i="2"/>
  <c r="P436" i="2"/>
  <c r="BI430" i="2"/>
  <c r="BH430" i="2"/>
  <c r="BG430" i="2"/>
  <c r="BF430" i="2"/>
  <c r="T430" i="2"/>
  <c r="R430" i="2"/>
  <c r="P430" i="2"/>
  <c r="BI424" i="2"/>
  <c r="BH424" i="2"/>
  <c r="BG424" i="2"/>
  <c r="BF424" i="2"/>
  <c r="T424" i="2"/>
  <c r="R424" i="2"/>
  <c r="P424" i="2"/>
  <c r="BI418" i="2"/>
  <c r="BH418" i="2"/>
  <c r="BG418" i="2"/>
  <c r="BF418" i="2"/>
  <c r="T418" i="2"/>
  <c r="R418" i="2"/>
  <c r="P418" i="2"/>
  <c r="BI416" i="2"/>
  <c r="BH416" i="2"/>
  <c r="BG416" i="2"/>
  <c r="BF416" i="2"/>
  <c r="T416" i="2"/>
  <c r="R416" i="2"/>
  <c r="P416" i="2"/>
  <c r="BI410" i="2"/>
  <c r="BH410" i="2"/>
  <c r="BG410" i="2"/>
  <c r="BF410" i="2"/>
  <c r="T410" i="2"/>
  <c r="R410" i="2"/>
  <c r="P410" i="2"/>
  <c r="BI407" i="2"/>
  <c r="BH407" i="2"/>
  <c r="BG407" i="2"/>
  <c r="BF407" i="2"/>
  <c r="T407" i="2"/>
  <c r="R407" i="2"/>
  <c r="P407" i="2"/>
  <c r="BI405" i="2"/>
  <c r="BH405" i="2"/>
  <c r="BG405" i="2"/>
  <c r="BF405" i="2"/>
  <c r="T405" i="2"/>
  <c r="R405" i="2"/>
  <c r="P405" i="2"/>
  <c r="BI402" i="2"/>
  <c r="BH402" i="2"/>
  <c r="BG402" i="2"/>
  <c r="BF402" i="2"/>
  <c r="T402" i="2"/>
  <c r="R402" i="2"/>
  <c r="P402" i="2"/>
  <c r="BI399" i="2"/>
  <c r="BH399" i="2"/>
  <c r="BG399" i="2"/>
  <c r="BF399" i="2"/>
  <c r="T399" i="2"/>
  <c r="R399" i="2"/>
  <c r="P399" i="2"/>
  <c r="BI393" i="2"/>
  <c r="BH393" i="2"/>
  <c r="BG393" i="2"/>
  <c r="BF393" i="2"/>
  <c r="T393" i="2"/>
  <c r="R393" i="2"/>
  <c r="P393" i="2"/>
  <c r="BI387" i="2"/>
  <c r="BH387" i="2"/>
  <c r="BG387" i="2"/>
  <c r="BF387" i="2"/>
  <c r="T387" i="2"/>
  <c r="R387" i="2"/>
  <c r="P387" i="2"/>
  <c r="BI381" i="2"/>
  <c r="BH381" i="2"/>
  <c r="BG381" i="2"/>
  <c r="BF381" i="2"/>
  <c r="T381" i="2"/>
  <c r="R381" i="2"/>
  <c r="P381" i="2"/>
  <c r="BI377" i="2"/>
  <c r="BH377" i="2"/>
  <c r="BG377" i="2"/>
  <c r="BF377" i="2"/>
  <c r="T377" i="2"/>
  <c r="R377" i="2"/>
  <c r="P377" i="2"/>
  <c r="BI375" i="2"/>
  <c r="BH375" i="2"/>
  <c r="BG375" i="2"/>
  <c r="BF375" i="2"/>
  <c r="T375" i="2"/>
  <c r="R375" i="2"/>
  <c r="P375" i="2"/>
  <c r="BI374" i="2"/>
  <c r="BH374" i="2"/>
  <c r="BG374" i="2"/>
  <c r="BF374" i="2"/>
  <c r="T374" i="2"/>
  <c r="R374" i="2"/>
  <c r="P374" i="2"/>
  <c r="BI373" i="2"/>
  <c r="BH373" i="2"/>
  <c r="BG373" i="2"/>
  <c r="BF373" i="2"/>
  <c r="T373" i="2"/>
  <c r="R373" i="2"/>
  <c r="P373" i="2"/>
  <c r="BI371" i="2"/>
  <c r="BH371" i="2"/>
  <c r="BG371" i="2"/>
  <c r="BF371" i="2"/>
  <c r="T371" i="2"/>
  <c r="R371" i="2"/>
  <c r="P371" i="2"/>
  <c r="BI370" i="2"/>
  <c r="BH370" i="2"/>
  <c r="BG370" i="2"/>
  <c r="BF370" i="2"/>
  <c r="T370" i="2"/>
  <c r="R370" i="2"/>
  <c r="P370" i="2"/>
  <c r="BI369" i="2"/>
  <c r="BH369" i="2"/>
  <c r="BG369" i="2"/>
  <c r="BF369" i="2"/>
  <c r="T369" i="2"/>
  <c r="R369" i="2"/>
  <c r="P369" i="2"/>
  <c r="BI368" i="2"/>
  <c r="BH368" i="2"/>
  <c r="BG368" i="2"/>
  <c r="BF368" i="2"/>
  <c r="T368" i="2"/>
  <c r="R368" i="2"/>
  <c r="P368" i="2"/>
  <c r="BI367" i="2"/>
  <c r="BH367" i="2"/>
  <c r="BG367" i="2"/>
  <c r="BF367" i="2"/>
  <c r="T367" i="2"/>
  <c r="R367" i="2"/>
  <c r="P367" i="2"/>
  <c r="BI366" i="2"/>
  <c r="BH366" i="2"/>
  <c r="BG366" i="2"/>
  <c r="BF366" i="2"/>
  <c r="T366" i="2"/>
  <c r="R366" i="2"/>
  <c r="P366" i="2"/>
  <c r="BI365" i="2"/>
  <c r="BH365" i="2"/>
  <c r="BG365" i="2"/>
  <c r="BF365" i="2"/>
  <c r="T365" i="2"/>
  <c r="R365" i="2"/>
  <c r="P365" i="2"/>
  <c r="BI364" i="2"/>
  <c r="BH364" i="2"/>
  <c r="BG364" i="2"/>
  <c r="BF364" i="2"/>
  <c r="T364" i="2"/>
  <c r="R364" i="2"/>
  <c r="P364" i="2"/>
  <c r="BI363" i="2"/>
  <c r="BH363" i="2"/>
  <c r="BG363" i="2"/>
  <c r="BF363" i="2"/>
  <c r="T363" i="2"/>
  <c r="R363" i="2"/>
  <c r="P363" i="2"/>
  <c r="BI362" i="2"/>
  <c r="BH362" i="2"/>
  <c r="BG362" i="2"/>
  <c r="BF362" i="2"/>
  <c r="T362" i="2"/>
  <c r="R362" i="2"/>
  <c r="P362" i="2"/>
  <c r="BI361" i="2"/>
  <c r="BH361" i="2"/>
  <c r="BG361" i="2"/>
  <c r="BF361" i="2"/>
  <c r="T361" i="2"/>
  <c r="R361" i="2"/>
  <c r="P361" i="2"/>
  <c r="BI360" i="2"/>
  <c r="BH360" i="2"/>
  <c r="BG360" i="2"/>
  <c r="BF360" i="2"/>
  <c r="T360" i="2"/>
  <c r="R360" i="2"/>
  <c r="P360" i="2"/>
  <c r="BI359" i="2"/>
  <c r="BH359" i="2"/>
  <c r="BG359" i="2"/>
  <c r="BF359" i="2"/>
  <c r="T359" i="2"/>
  <c r="R359" i="2"/>
  <c r="P359" i="2"/>
  <c r="BI357" i="2"/>
  <c r="BH357" i="2"/>
  <c r="BG357" i="2"/>
  <c r="BF357" i="2"/>
  <c r="T357" i="2"/>
  <c r="R357" i="2"/>
  <c r="P357" i="2"/>
  <c r="BI354" i="2"/>
  <c r="BH354" i="2"/>
  <c r="BG354" i="2"/>
  <c r="BF354" i="2"/>
  <c r="T354" i="2"/>
  <c r="R354" i="2"/>
  <c r="P354" i="2"/>
  <c r="BI350" i="2"/>
  <c r="BH350" i="2"/>
  <c r="BG350" i="2"/>
  <c r="BF350" i="2"/>
  <c r="T350" i="2"/>
  <c r="R350" i="2"/>
  <c r="P350" i="2"/>
  <c r="BI349" i="2"/>
  <c r="BH349" i="2"/>
  <c r="BG349" i="2"/>
  <c r="BF349" i="2"/>
  <c r="T349" i="2"/>
  <c r="R349" i="2"/>
  <c r="P349" i="2"/>
  <c r="BI346" i="2"/>
  <c r="BH346" i="2"/>
  <c r="BG346" i="2"/>
  <c r="BF346" i="2"/>
  <c r="T346" i="2"/>
  <c r="R346" i="2"/>
  <c r="P346" i="2"/>
  <c r="BI345" i="2"/>
  <c r="BH345" i="2"/>
  <c r="BG345" i="2"/>
  <c r="BF345" i="2"/>
  <c r="T345" i="2"/>
  <c r="R345" i="2"/>
  <c r="P345" i="2"/>
  <c r="BI344" i="2"/>
  <c r="BH344" i="2"/>
  <c r="BG344" i="2"/>
  <c r="BF344" i="2"/>
  <c r="T344" i="2"/>
  <c r="R344" i="2"/>
  <c r="P344" i="2"/>
  <c r="BI342" i="2"/>
  <c r="BH342" i="2"/>
  <c r="BG342" i="2"/>
  <c r="BF342" i="2"/>
  <c r="T342" i="2"/>
  <c r="R342" i="2"/>
  <c r="P342" i="2"/>
  <c r="BI335" i="2"/>
  <c r="BH335" i="2"/>
  <c r="BG335" i="2"/>
  <c r="BF335" i="2"/>
  <c r="T335" i="2"/>
  <c r="R335" i="2"/>
  <c r="P335" i="2"/>
  <c r="BI332" i="2"/>
  <c r="BH332" i="2"/>
  <c r="BG332" i="2"/>
  <c r="BF332" i="2"/>
  <c r="T332" i="2"/>
  <c r="R332" i="2"/>
  <c r="P332" i="2"/>
  <c r="BI329" i="2"/>
  <c r="BH329" i="2"/>
  <c r="BG329" i="2"/>
  <c r="BF329" i="2"/>
  <c r="T329" i="2"/>
  <c r="R329" i="2"/>
  <c r="P329" i="2"/>
  <c r="BI326" i="2"/>
  <c r="BH326" i="2"/>
  <c r="BG326" i="2"/>
  <c r="BF326" i="2"/>
  <c r="T326" i="2"/>
  <c r="R326" i="2"/>
  <c r="P326" i="2"/>
  <c r="BI323" i="2"/>
  <c r="BH323" i="2"/>
  <c r="BG323" i="2"/>
  <c r="BF323" i="2"/>
  <c r="T323" i="2"/>
  <c r="R323" i="2"/>
  <c r="P323" i="2"/>
  <c r="BI321" i="2"/>
  <c r="BH321" i="2"/>
  <c r="BG321" i="2"/>
  <c r="BF321" i="2"/>
  <c r="T321" i="2"/>
  <c r="R321" i="2"/>
  <c r="P321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8" i="2"/>
  <c r="BH318" i="2"/>
  <c r="BG318" i="2"/>
  <c r="BF318" i="2"/>
  <c r="T318" i="2"/>
  <c r="R318" i="2"/>
  <c r="P318" i="2"/>
  <c r="BI317" i="2"/>
  <c r="BH317" i="2"/>
  <c r="BG317" i="2"/>
  <c r="BF317" i="2"/>
  <c r="T317" i="2"/>
  <c r="R317" i="2"/>
  <c r="P317" i="2"/>
  <c r="BI314" i="2"/>
  <c r="BH314" i="2"/>
  <c r="BG314" i="2"/>
  <c r="BF314" i="2"/>
  <c r="T314" i="2"/>
  <c r="T313" i="2" s="1"/>
  <c r="R314" i="2"/>
  <c r="R313" i="2"/>
  <c r="P314" i="2"/>
  <c r="P313" i="2" s="1"/>
  <c r="BI310" i="2"/>
  <c r="BH310" i="2"/>
  <c r="BG310" i="2"/>
  <c r="BF310" i="2"/>
  <c r="T310" i="2"/>
  <c r="R310" i="2"/>
  <c r="P310" i="2"/>
  <c r="BI307" i="2"/>
  <c r="BH307" i="2"/>
  <c r="BG307" i="2"/>
  <c r="BF307" i="2"/>
  <c r="T307" i="2"/>
  <c r="R307" i="2"/>
  <c r="P307" i="2"/>
  <c r="BI304" i="2"/>
  <c r="BH304" i="2"/>
  <c r="BG304" i="2"/>
  <c r="BF304" i="2"/>
  <c r="T304" i="2"/>
  <c r="R304" i="2"/>
  <c r="P304" i="2"/>
  <c r="BI301" i="2"/>
  <c r="BH301" i="2"/>
  <c r="BG301" i="2"/>
  <c r="BF301" i="2"/>
  <c r="T301" i="2"/>
  <c r="R301" i="2"/>
  <c r="P301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87" i="2"/>
  <c r="BH287" i="2"/>
  <c r="BG287" i="2"/>
  <c r="BF287" i="2"/>
  <c r="T287" i="2"/>
  <c r="R287" i="2"/>
  <c r="P287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7" i="2"/>
  <c r="BH277" i="2"/>
  <c r="BG277" i="2"/>
  <c r="BF277" i="2"/>
  <c r="T277" i="2"/>
  <c r="R277" i="2"/>
  <c r="P277" i="2"/>
  <c r="BI275" i="2"/>
  <c r="BH275" i="2"/>
  <c r="BG275" i="2"/>
  <c r="BF275" i="2"/>
  <c r="T275" i="2"/>
  <c r="R275" i="2"/>
  <c r="P275" i="2"/>
  <c r="BI269" i="2"/>
  <c r="BH269" i="2"/>
  <c r="BG269" i="2"/>
  <c r="BF269" i="2"/>
  <c r="T269" i="2"/>
  <c r="R269" i="2"/>
  <c r="P269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58" i="2"/>
  <c r="BH258" i="2"/>
  <c r="BG258" i="2"/>
  <c r="BF258" i="2"/>
  <c r="T258" i="2"/>
  <c r="R258" i="2"/>
  <c r="P258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R244" i="2"/>
  <c r="P244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0" i="2"/>
  <c r="BH230" i="2"/>
  <c r="BG230" i="2"/>
  <c r="BF230" i="2"/>
  <c r="T230" i="2"/>
  <c r="R230" i="2"/>
  <c r="P230" i="2"/>
  <c r="BI225" i="2"/>
  <c r="BH225" i="2"/>
  <c r="BG225" i="2"/>
  <c r="BF225" i="2"/>
  <c r="T225" i="2"/>
  <c r="R225" i="2"/>
  <c r="P225" i="2"/>
  <c r="BI218" i="2"/>
  <c r="BH218" i="2"/>
  <c r="BG218" i="2"/>
  <c r="BF218" i="2"/>
  <c r="T218" i="2"/>
  <c r="R218" i="2"/>
  <c r="P218" i="2"/>
  <c r="BI205" i="2"/>
  <c r="BH205" i="2"/>
  <c r="BG205" i="2"/>
  <c r="BF205" i="2"/>
  <c r="T205" i="2"/>
  <c r="R205" i="2"/>
  <c r="P205" i="2"/>
  <c r="BI186" i="2"/>
  <c r="BH186" i="2"/>
  <c r="BG186" i="2"/>
  <c r="BF186" i="2"/>
  <c r="T186" i="2"/>
  <c r="R186" i="2"/>
  <c r="P186" i="2"/>
  <c r="BI167" i="2"/>
  <c r="BH167" i="2"/>
  <c r="BG167" i="2"/>
  <c r="BF167" i="2"/>
  <c r="T167" i="2"/>
  <c r="R167" i="2"/>
  <c r="P167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0" i="2"/>
  <c r="BH140" i="2"/>
  <c r="BG140" i="2"/>
  <c r="BF140" i="2"/>
  <c r="T140" i="2"/>
  <c r="R140" i="2"/>
  <c r="P140" i="2"/>
  <c r="BI135" i="2"/>
  <c r="BH135" i="2"/>
  <c r="BG135" i="2"/>
  <c r="BF135" i="2"/>
  <c r="T135" i="2"/>
  <c r="R135" i="2"/>
  <c r="P135" i="2"/>
  <c r="J129" i="2"/>
  <c r="J128" i="2"/>
  <c r="F128" i="2"/>
  <c r="F126" i="2"/>
  <c r="E124" i="2"/>
  <c r="J92" i="2"/>
  <c r="J91" i="2"/>
  <c r="F91" i="2"/>
  <c r="F89" i="2"/>
  <c r="E87" i="2"/>
  <c r="J18" i="2"/>
  <c r="E18" i="2"/>
  <c r="F92" i="2"/>
  <c r="J17" i="2"/>
  <c r="J12" i="2"/>
  <c r="J126" i="2" s="1"/>
  <c r="E7" i="2"/>
  <c r="E85" i="2" s="1"/>
  <c r="L90" i="1"/>
  <c r="AM90" i="1"/>
  <c r="AM89" i="1"/>
  <c r="L89" i="1"/>
  <c r="AM87" i="1"/>
  <c r="L87" i="1"/>
  <c r="L85" i="1"/>
  <c r="L84" i="1"/>
  <c r="BK128" i="11"/>
  <c r="BK146" i="10"/>
  <c r="BK142" i="10"/>
  <c r="BK140" i="10"/>
  <c r="J138" i="10"/>
  <c r="J136" i="10"/>
  <c r="J133" i="10"/>
  <c r="J132" i="10"/>
  <c r="J130" i="10"/>
  <c r="J128" i="10"/>
  <c r="J122" i="10"/>
  <c r="BK120" i="10"/>
  <c r="BK174" i="9"/>
  <c r="BK172" i="9"/>
  <c r="BK167" i="9"/>
  <c r="BK165" i="9"/>
  <c r="BK160" i="9"/>
  <c r="BK158" i="9"/>
  <c r="BK156" i="9"/>
  <c r="J152" i="9"/>
  <c r="BK151" i="9"/>
  <c r="BK148" i="9"/>
  <c r="J143" i="9"/>
  <c r="BK141" i="9"/>
  <c r="J137" i="9"/>
  <c r="BK127" i="9"/>
  <c r="J124" i="9"/>
  <c r="J122" i="9"/>
  <c r="BK119" i="9"/>
  <c r="BK190" i="8"/>
  <c r="BK187" i="8"/>
  <c r="J185" i="8"/>
  <c r="BK182" i="8"/>
  <c r="J178" i="8"/>
  <c r="J177" i="8"/>
  <c r="J173" i="8"/>
  <c r="BK171" i="8"/>
  <c r="J166" i="8"/>
  <c r="J165" i="8"/>
  <c r="BK159" i="8"/>
  <c r="J157" i="8"/>
  <c r="J156" i="8"/>
  <c r="BK154" i="8"/>
  <c r="J151" i="8"/>
  <c r="BK149" i="8"/>
  <c r="BK146" i="8"/>
  <c r="BK143" i="8"/>
  <c r="J140" i="8"/>
  <c r="J137" i="8"/>
  <c r="BK136" i="8"/>
  <c r="J133" i="8"/>
  <c r="J130" i="8"/>
  <c r="J128" i="8"/>
  <c r="J289" i="7"/>
  <c r="BK287" i="7"/>
  <c r="J286" i="7"/>
  <c r="J282" i="7"/>
  <c r="J279" i="7"/>
  <c r="BK278" i="7"/>
  <c r="J277" i="7"/>
  <c r="J276" i="7"/>
  <c r="J274" i="7"/>
  <c r="J272" i="7"/>
  <c r="J267" i="7"/>
  <c r="J263" i="7"/>
  <c r="J262" i="7"/>
  <c r="BK261" i="7"/>
  <c r="BK255" i="7"/>
  <c r="BK254" i="7"/>
  <c r="BK244" i="7"/>
  <c r="BK243" i="7"/>
  <c r="BK237" i="7"/>
  <c r="J234" i="7"/>
  <c r="BK231" i="7"/>
  <c r="BK227" i="7"/>
  <c r="BK219" i="7"/>
  <c r="BK218" i="7"/>
  <c r="BK217" i="7"/>
  <c r="BK215" i="7"/>
  <c r="J201" i="7"/>
  <c r="BK200" i="7"/>
  <c r="BK199" i="7"/>
  <c r="BK193" i="7"/>
  <c r="BK186" i="7"/>
  <c r="BK183" i="7"/>
  <c r="BK176" i="7"/>
  <c r="BK167" i="7"/>
  <c r="J163" i="7"/>
  <c r="BK162" i="7"/>
  <c r="J159" i="7"/>
  <c r="BK158" i="7"/>
  <c r="BK150" i="7"/>
  <c r="J148" i="7"/>
  <c r="BK147" i="7"/>
  <c r="J145" i="7"/>
  <c r="J143" i="7"/>
  <c r="BK139" i="7"/>
  <c r="J137" i="7"/>
  <c r="BK135" i="7"/>
  <c r="BK133" i="7"/>
  <c r="BK129" i="7"/>
  <c r="BK143" i="6"/>
  <c r="J142" i="6"/>
  <c r="J140" i="6"/>
  <c r="BK138" i="6"/>
  <c r="BK127" i="6"/>
  <c r="J121" i="6"/>
  <c r="BK120" i="6"/>
  <c r="J159" i="5"/>
  <c r="BK152" i="5"/>
  <c r="J151" i="5"/>
  <c r="BK148" i="5"/>
  <c r="BK145" i="5"/>
  <c r="BK143" i="5"/>
  <c r="J129" i="5"/>
  <c r="J126" i="5"/>
  <c r="BK119" i="5"/>
  <c r="J117" i="5"/>
  <c r="J156" i="4"/>
  <c r="J155" i="4"/>
  <c r="J152" i="4"/>
  <c r="J150" i="4"/>
  <c r="BK145" i="4"/>
  <c r="J144" i="4"/>
  <c r="J141" i="4"/>
  <c r="BK139" i="4"/>
  <c r="J134" i="4"/>
  <c r="BK131" i="4"/>
  <c r="BK129" i="4"/>
  <c r="BK117" i="4"/>
  <c r="J189" i="3"/>
  <c r="J185" i="3"/>
  <c r="J184" i="3"/>
  <c r="J181" i="3"/>
  <c r="J178" i="3"/>
  <c r="BK174" i="3"/>
  <c r="BK172" i="3"/>
  <c r="J170" i="3"/>
  <c r="BK167" i="3"/>
  <c r="BK165" i="3"/>
  <c r="J164" i="3"/>
  <c r="BK154" i="3"/>
  <c r="J153" i="3"/>
  <c r="J152" i="3"/>
  <c r="J148" i="3"/>
  <c r="J146" i="3"/>
  <c r="J139" i="3"/>
  <c r="J128" i="3"/>
  <c r="BK692" i="2"/>
  <c r="J692" i="2"/>
  <c r="BK691" i="2"/>
  <c r="J691" i="2"/>
  <c r="BK682" i="2"/>
  <c r="J682" i="2"/>
  <c r="BK680" i="2"/>
  <c r="J680" i="2"/>
  <c r="BK679" i="2"/>
  <c r="J670" i="2"/>
  <c r="BK661" i="2"/>
  <c r="J608" i="2"/>
  <c r="J599" i="2"/>
  <c r="BK597" i="2"/>
  <c r="BK570" i="2"/>
  <c r="J563" i="2"/>
  <c r="J542" i="2"/>
  <c r="BK522" i="2"/>
  <c r="J505" i="2"/>
  <c r="BK497" i="2"/>
  <c r="BK495" i="2"/>
  <c r="J446" i="2"/>
  <c r="J438" i="2"/>
  <c r="BK436" i="2"/>
  <c r="BK418" i="2"/>
  <c r="J381" i="2"/>
  <c r="J375" i="2"/>
  <c r="J373" i="2"/>
  <c r="J369" i="2"/>
  <c r="BK361" i="2"/>
  <c r="BK360" i="2"/>
  <c r="BK350" i="2"/>
  <c r="J346" i="2"/>
  <c r="J342" i="2"/>
  <c r="BK332" i="2"/>
  <c r="J329" i="2"/>
  <c r="BK326" i="2"/>
  <c r="BK321" i="2"/>
  <c r="J318" i="2"/>
  <c r="J293" i="2"/>
  <c r="J285" i="2"/>
  <c r="BK281" i="2"/>
  <c r="BK275" i="2"/>
  <c r="BK265" i="2"/>
  <c r="J252" i="2"/>
  <c r="J249" i="2"/>
  <c r="BK244" i="2"/>
  <c r="J241" i="2"/>
  <c r="BK205" i="2"/>
  <c r="J145" i="2"/>
  <c r="J135" i="11"/>
  <c r="BK133" i="11"/>
  <c r="J130" i="11"/>
  <c r="J128" i="11"/>
  <c r="BK148" i="10"/>
  <c r="J146" i="10"/>
  <c r="BK145" i="10"/>
  <c r="BK144" i="10"/>
  <c r="BK137" i="10"/>
  <c r="BK132" i="10"/>
  <c r="J131" i="10"/>
  <c r="J127" i="10"/>
  <c r="BK126" i="10"/>
  <c r="J120" i="10"/>
  <c r="J119" i="10"/>
  <c r="J173" i="9"/>
  <c r="J171" i="9"/>
  <c r="BK168" i="9"/>
  <c r="J166" i="9"/>
  <c r="BK164" i="9"/>
  <c r="J162" i="9"/>
  <c r="J161" i="9"/>
  <c r="BK159" i="9"/>
  <c r="J156" i="9"/>
  <c r="J155" i="9"/>
  <c r="J146" i="9"/>
  <c r="BK142" i="9"/>
  <c r="BK140" i="9"/>
  <c r="J138" i="9"/>
  <c r="J136" i="9"/>
  <c r="BK133" i="9"/>
  <c r="BK129" i="9"/>
  <c r="J126" i="9"/>
  <c r="BK122" i="9"/>
  <c r="J119" i="9"/>
  <c r="J190" i="8"/>
  <c r="J186" i="8"/>
  <c r="J184" i="8"/>
  <c r="J183" i="8"/>
  <c r="BK176" i="8"/>
  <c r="J170" i="8"/>
  <c r="J169" i="8"/>
  <c r="J167" i="8"/>
  <c r="BK166" i="8"/>
  <c r="BK163" i="8"/>
  <c r="BK161" i="8"/>
  <c r="BK155" i="8"/>
  <c r="BK151" i="8"/>
  <c r="BK148" i="8"/>
  <c r="J145" i="8"/>
  <c r="BK142" i="8"/>
  <c r="BK140" i="8"/>
  <c r="BK139" i="8"/>
  <c r="J138" i="8"/>
  <c r="BK134" i="8"/>
  <c r="BK131" i="8"/>
  <c r="J129" i="8"/>
  <c r="BK128" i="8"/>
  <c r="BK127" i="8"/>
  <c r="J125" i="8"/>
  <c r="J124" i="8"/>
  <c r="BK121" i="8"/>
  <c r="BK290" i="7"/>
  <c r="J287" i="7"/>
  <c r="J285" i="7"/>
  <c r="BK279" i="7"/>
  <c r="BK271" i="7"/>
  <c r="J268" i="7"/>
  <c r="J265" i="7"/>
  <c r="J254" i="7"/>
  <c r="J247" i="7"/>
  <c r="BK246" i="7"/>
  <c r="J245" i="7"/>
  <c r="J242" i="7"/>
  <c r="J241" i="7"/>
  <c r="BK234" i="7"/>
  <c r="J232" i="7"/>
  <c r="J228" i="7"/>
  <c r="BK222" i="7"/>
  <c r="BK220" i="7"/>
  <c r="J219" i="7"/>
  <c r="J218" i="7"/>
  <c r="J216" i="7"/>
  <c r="J209" i="7"/>
  <c r="BK206" i="7"/>
  <c r="J203" i="7"/>
  <c r="J202" i="7"/>
  <c r="J200" i="7"/>
  <c r="J183" i="7"/>
  <c r="BK179" i="7"/>
  <c r="J177" i="7"/>
  <c r="J144" i="7"/>
  <c r="J140" i="7"/>
  <c r="BK132" i="7"/>
  <c r="BK130" i="7"/>
  <c r="J144" i="6"/>
  <c r="J143" i="6"/>
  <c r="J133" i="6"/>
  <c r="BK128" i="6"/>
  <c r="J123" i="6"/>
  <c r="J122" i="6"/>
  <c r="BK121" i="6"/>
  <c r="BK157" i="5"/>
  <c r="BK151" i="5"/>
  <c r="BK149" i="5"/>
  <c r="BK146" i="5"/>
  <c r="J143" i="5"/>
  <c r="J142" i="5"/>
  <c r="J139" i="5"/>
  <c r="BK135" i="5"/>
  <c r="BK131" i="5"/>
  <c r="J130" i="5"/>
  <c r="J122" i="5"/>
  <c r="J121" i="5"/>
  <c r="J120" i="5"/>
  <c r="J160" i="4"/>
  <c r="J158" i="4"/>
  <c r="BK152" i="4"/>
  <c r="J149" i="4"/>
  <c r="BK147" i="4"/>
  <c r="BK146" i="4"/>
  <c r="J142" i="4"/>
  <c r="J139" i="4"/>
  <c r="J137" i="4"/>
  <c r="BK124" i="4"/>
  <c r="J122" i="4"/>
  <c r="BK189" i="3"/>
  <c r="BK181" i="3"/>
  <c r="BK169" i="3"/>
  <c r="J166" i="3"/>
  <c r="BK156" i="3"/>
  <c r="BK151" i="3"/>
  <c r="BK148" i="3"/>
  <c r="BK147" i="3"/>
  <c r="BK138" i="3"/>
  <c r="BK135" i="3"/>
  <c r="J132" i="3"/>
  <c r="J131" i="3"/>
  <c r="J129" i="3"/>
  <c r="J679" i="2"/>
  <c r="J652" i="2"/>
  <c r="J607" i="2"/>
  <c r="BK604" i="2"/>
  <c r="BK588" i="2"/>
  <c r="BK563" i="2"/>
  <c r="BK556" i="2"/>
  <c r="BK549" i="2"/>
  <c r="BK542" i="2"/>
  <c r="J522" i="2"/>
  <c r="J503" i="2"/>
  <c r="J495" i="2"/>
  <c r="J476" i="2"/>
  <c r="BK430" i="2"/>
  <c r="J402" i="2"/>
  <c r="BK374" i="2"/>
  <c r="BK369" i="2"/>
  <c r="BK364" i="2"/>
  <c r="J360" i="2"/>
  <c r="J354" i="2"/>
  <c r="BK349" i="2"/>
  <c r="BK335" i="2"/>
  <c r="BK317" i="2"/>
  <c r="BK304" i="2"/>
  <c r="BK292" i="2"/>
  <c r="J288" i="2"/>
  <c r="J275" i="2"/>
  <c r="BK241" i="2"/>
  <c r="J238" i="2"/>
  <c r="BK218" i="2"/>
  <c r="BK186" i="2"/>
  <c r="BK148" i="2"/>
  <c r="J133" i="11"/>
  <c r="BK130" i="11"/>
  <c r="BK149" i="10"/>
  <c r="J147" i="10"/>
  <c r="J145" i="10"/>
  <c r="J142" i="10"/>
  <c r="J140" i="10"/>
  <c r="BK139" i="10"/>
  <c r="BK133" i="10"/>
  <c r="J129" i="10"/>
  <c r="BK125" i="10"/>
  <c r="J124" i="10"/>
  <c r="BK123" i="10"/>
  <c r="BK121" i="10"/>
  <c r="J174" i="9"/>
  <c r="BK169" i="9"/>
  <c r="J168" i="9"/>
  <c r="J154" i="9"/>
  <c r="J153" i="9"/>
  <c r="BK150" i="9"/>
  <c r="J149" i="9"/>
  <c r="J144" i="9"/>
  <c r="J133" i="9"/>
  <c r="BK131" i="9"/>
  <c r="J130" i="9"/>
  <c r="BK128" i="9"/>
  <c r="BK125" i="9"/>
  <c r="J121" i="9"/>
  <c r="BK275" i="7"/>
  <c r="BK274" i="7"/>
  <c r="J269" i="7"/>
  <c r="BK267" i="7"/>
  <c r="BK266" i="7"/>
  <c r="J258" i="7"/>
  <c r="J239" i="7"/>
  <c r="BK233" i="7"/>
  <c r="BK232" i="7"/>
  <c r="BK223" i="7"/>
  <c r="J222" i="7"/>
  <c r="J213" i="7"/>
  <c r="J199" i="7"/>
  <c r="BK197" i="7"/>
  <c r="J195" i="7"/>
  <c r="J191" i="7"/>
  <c r="BK184" i="7"/>
  <c r="BK175" i="7"/>
  <c r="BK174" i="7"/>
  <c r="J173" i="7"/>
  <c r="BK169" i="7"/>
  <c r="J162" i="7"/>
  <c r="BK159" i="7"/>
  <c r="J156" i="7"/>
  <c r="BK154" i="7"/>
  <c r="J150" i="7"/>
  <c r="BK149" i="7"/>
  <c r="J146" i="7"/>
  <c r="BK143" i="7"/>
  <c r="J141" i="7"/>
  <c r="BK138" i="7"/>
  <c r="J131" i="7"/>
  <c r="J126" i="7"/>
  <c r="BK146" i="6"/>
  <c r="J145" i="6"/>
  <c r="J137" i="6"/>
  <c r="J136" i="6"/>
  <c r="J134" i="6"/>
  <c r="BK130" i="6"/>
  <c r="J125" i="6"/>
  <c r="BK158" i="5"/>
  <c r="J156" i="5"/>
  <c r="J153" i="5"/>
  <c r="J152" i="5"/>
  <c r="BK150" i="5"/>
  <c r="J148" i="5"/>
  <c r="J146" i="5"/>
  <c r="J145" i="5"/>
  <c r="BK144" i="5"/>
  <c r="BK142" i="5"/>
  <c r="BK134" i="5"/>
  <c r="J133" i="5"/>
  <c r="J128" i="5"/>
  <c r="J124" i="5"/>
  <c r="J118" i="5"/>
  <c r="BK159" i="4"/>
  <c r="BK154" i="4"/>
  <c r="BK151" i="4"/>
  <c r="J148" i="4"/>
  <c r="J145" i="4"/>
  <c r="BK144" i="4"/>
  <c r="BK141" i="4"/>
  <c r="J138" i="4"/>
  <c r="J135" i="4"/>
  <c r="J132" i="4"/>
  <c r="J129" i="4"/>
  <c r="J126" i="4"/>
  <c r="BK125" i="4"/>
  <c r="BK123" i="4"/>
  <c r="BK120" i="4"/>
  <c r="BK184" i="3"/>
  <c r="J175" i="3"/>
  <c r="J173" i="3"/>
  <c r="J169" i="3"/>
  <c r="J167" i="3"/>
  <c r="BK161" i="3"/>
  <c r="J142" i="3"/>
  <c r="BK139" i="3"/>
  <c r="J137" i="3"/>
  <c r="J135" i="3"/>
  <c r="J133" i="3"/>
  <c r="BK130" i="3"/>
  <c r="BK670" i="2"/>
  <c r="J661" i="2"/>
  <c r="J624" i="2"/>
  <c r="BK590" i="2"/>
  <c r="J588" i="2"/>
  <c r="J556" i="2"/>
  <c r="J549" i="2"/>
  <c r="J514" i="2"/>
  <c r="BK508" i="2"/>
  <c r="BK466" i="2"/>
  <c r="J436" i="2"/>
  <c r="J424" i="2"/>
  <c r="J405" i="2"/>
  <c r="J377" i="2"/>
  <c r="BK373" i="2"/>
  <c r="BK367" i="2"/>
  <c r="J364" i="2"/>
  <c r="BK363" i="2"/>
  <c r="J359" i="2"/>
  <c r="J357" i="2"/>
  <c r="J335" i="2"/>
  <c r="BK329" i="2"/>
  <c r="J323" i="2"/>
  <c r="BK314" i="2"/>
  <c r="J307" i="2"/>
  <c r="BK290" i="2"/>
  <c r="BK285" i="2"/>
  <c r="BK280" i="2"/>
  <c r="J250" i="2"/>
  <c r="BK230" i="2"/>
  <c r="J135" i="2"/>
  <c r="J138" i="11"/>
  <c r="BK137" i="11"/>
  <c r="J148" i="10"/>
  <c r="J141" i="10"/>
  <c r="J139" i="10"/>
  <c r="J137" i="10"/>
  <c r="BK136" i="10"/>
  <c r="J135" i="10"/>
  <c r="BK134" i="10"/>
  <c r="BK130" i="10"/>
  <c r="BK127" i="10"/>
  <c r="BK124" i="10"/>
  <c r="BK122" i="10"/>
  <c r="BK119" i="10"/>
  <c r="J172" i="9"/>
  <c r="BK171" i="9"/>
  <c r="J170" i="9"/>
  <c r="BK166" i="9"/>
  <c r="J159" i="9"/>
  <c r="BK157" i="9"/>
  <c r="BK147" i="9"/>
  <c r="J145" i="9"/>
  <c r="BK135" i="9"/>
  <c r="J131" i="9"/>
  <c r="J128" i="9"/>
  <c r="BK126" i="9"/>
  <c r="J125" i="9"/>
  <c r="J120" i="9"/>
  <c r="BK188" i="8"/>
  <c r="J181" i="8"/>
  <c r="BK180" i="8"/>
  <c r="J179" i="8"/>
  <c r="J176" i="8"/>
  <c r="BK173" i="8"/>
  <c r="J172" i="8"/>
  <c r="BK168" i="8"/>
  <c r="BK164" i="8"/>
  <c r="J160" i="8"/>
  <c r="BK158" i="8"/>
  <c r="BK153" i="8"/>
  <c r="BK152" i="8"/>
  <c r="J149" i="8"/>
  <c r="BK145" i="8"/>
  <c r="J142" i="8"/>
  <c r="J136" i="8"/>
  <c r="J134" i="8"/>
  <c r="J131" i="8"/>
  <c r="J122" i="8"/>
  <c r="BK120" i="8"/>
  <c r="J292" i="7"/>
  <c r="J290" i="7"/>
  <c r="BK285" i="7"/>
  <c r="J284" i="7"/>
  <c r="BK280" i="7"/>
  <c r="BK273" i="7"/>
  <c r="BK265" i="7"/>
  <c r="J259" i="7"/>
  <c r="BK258" i="7"/>
  <c r="BK257" i="7"/>
  <c r="J253" i="7"/>
  <c r="BK248" i="7"/>
  <c r="BK247" i="7"/>
  <c r="J244" i="7"/>
  <c r="BK236" i="7"/>
  <c r="J233" i="7"/>
  <c r="BK230" i="7"/>
  <c r="BK226" i="7"/>
  <c r="J224" i="7"/>
  <c r="BK211" i="7"/>
  <c r="BK210" i="7"/>
  <c r="J207" i="7"/>
  <c r="BK204" i="7"/>
  <c r="J197" i="7"/>
  <c r="BK195" i="7"/>
  <c r="J194" i="7"/>
  <c r="J193" i="7"/>
  <c r="J187" i="7"/>
  <c r="J186" i="7"/>
  <c r="J185" i="7"/>
  <c r="J181" i="7"/>
  <c r="BK173" i="7"/>
  <c r="BK172" i="7"/>
  <c r="BK170" i="7"/>
  <c r="J165" i="7"/>
  <c r="BK161" i="7"/>
  <c r="J155" i="7"/>
  <c r="BK142" i="7"/>
  <c r="J136" i="7"/>
  <c r="J129" i="7"/>
  <c r="J127" i="7"/>
  <c r="BK126" i="7"/>
  <c r="J141" i="6"/>
  <c r="BK137" i="6"/>
  <c r="J124" i="6"/>
  <c r="BK155" i="5"/>
  <c r="J154" i="5"/>
  <c r="BK153" i="5"/>
  <c r="BK136" i="5"/>
  <c r="BK133" i="5"/>
  <c r="J131" i="5"/>
  <c r="BK130" i="5"/>
  <c r="J127" i="5"/>
  <c r="BK126" i="5"/>
  <c r="BK123" i="5"/>
  <c r="BK160" i="4"/>
  <c r="J159" i="4"/>
  <c r="BK158" i="4"/>
  <c r="J154" i="4"/>
  <c r="J128" i="4"/>
  <c r="J127" i="4"/>
  <c r="BK122" i="4"/>
  <c r="J119" i="4"/>
  <c r="J186" i="3"/>
  <c r="BK185" i="3"/>
  <c r="J180" i="3"/>
  <c r="J179" i="3"/>
  <c r="J177" i="3"/>
  <c r="BK175" i="3"/>
  <c r="BK170" i="3"/>
  <c r="BK168" i="3"/>
  <c r="J165" i="3"/>
  <c r="J162" i="3"/>
  <c r="J159" i="3"/>
  <c r="BK153" i="3"/>
  <c r="BK150" i="3"/>
  <c r="J149" i="3"/>
  <c r="J147" i="3"/>
  <c r="BK141" i="3"/>
  <c r="J136" i="3"/>
  <c r="J127" i="3"/>
  <c r="BK652" i="2"/>
  <c r="BK624" i="2"/>
  <c r="J597" i="2"/>
  <c r="J575" i="2"/>
  <c r="J518" i="2"/>
  <c r="BK503" i="2"/>
  <c r="J497" i="2"/>
  <c r="BK489" i="2"/>
  <c r="J466" i="2"/>
  <c r="BK456" i="2"/>
  <c r="J418" i="2"/>
  <c r="J407" i="2"/>
  <c r="BK377" i="2"/>
  <c r="BK370" i="2"/>
  <c r="BK368" i="2"/>
  <c r="J366" i="2"/>
  <c r="J363" i="2"/>
  <c r="J349" i="2"/>
  <c r="J345" i="2"/>
  <c r="J320" i="2"/>
  <c r="J319" i="2"/>
  <c r="BK318" i="2"/>
  <c r="J301" i="2"/>
  <c r="BK293" i="2"/>
  <c r="BK288" i="2"/>
  <c r="BK287" i="2"/>
  <c r="J269" i="2"/>
  <c r="BK266" i="2"/>
  <c r="J265" i="2"/>
  <c r="BK249" i="2"/>
  <c r="J225" i="2"/>
  <c r="J167" i="2"/>
  <c r="BK138" i="11"/>
  <c r="BK135" i="11"/>
  <c r="J144" i="10"/>
  <c r="J143" i="10"/>
  <c r="BK138" i="10"/>
  <c r="J223" i="7"/>
  <c r="BK221" i="7"/>
  <c r="BK216" i="7"/>
  <c r="BK213" i="7"/>
  <c r="J204" i="7"/>
  <c r="BK203" i="7"/>
  <c r="J198" i="7"/>
  <c r="BK196" i="7"/>
  <c r="J192" i="7"/>
  <c r="BK191" i="7"/>
  <c r="J189" i="7"/>
  <c r="BK185" i="7"/>
  <c r="BK182" i="7"/>
  <c r="BK180" i="7"/>
  <c r="J176" i="7"/>
  <c r="J171" i="7"/>
  <c r="J160" i="7"/>
  <c r="BK156" i="7"/>
  <c r="J152" i="7"/>
  <c r="BK148" i="7"/>
  <c r="BK146" i="7"/>
  <c r="J133" i="7"/>
  <c r="J139" i="6"/>
  <c r="BK136" i="6"/>
  <c r="BK134" i="6"/>
  <c r="BK132" i="6"/>
  <c r="BK123" i="6"/>
  <c r="BK124" i="5"/>
  <c r="J123" i="5"/>
  <c r="BK117" i="5"/>
  <c r="BK150" i="4"/>
  <c r="J147" i="4"/>
  <c r="BK138" i="4"/>
  <c r="BK135" i="4"/>
  <c r="J133" i="4"/>
  <c r="BK132" i="4"/>
  <c r="BK130" i="4"/>
  <c r="J124" i="4"/>
  <c r="J123" i="4"/>
  <c r="BK183" i="3"/>
  <c r="BK182" i="3"/>
  <c r="BK178" i="3"/>
  <c r="J160" i="3"/>
  <c r="J156" i="3"/>
  <c r="BK152" i="3"/>
  <c r="BK146" i="3"/>
  <c r="J145" i="3"/>
  <c r="J141" i="3"/>
  <c r="BK136" i="3"/>
  <c r="J130" i="3"/>
  <c r="BK127" i="3"/>
  <c r="J613" i="2"/>
  <c r="BK608" i="2"/>
  <c r="BK607" i="2"/>
  <c r="BK584" i="2"/>
  <c r="J582" i="2"/>
  <c r="BK544" i="2"/>
  <c r="BK514" i="2"/>
  <c r="BK505" i="2"/>
  <c r="BK446" i="2"/>
  <c r="J430" i="2"/>
  <c r="J416" i="2"/>
  <c r="BK410" i="2"/>
  <c r="BK405" i="2"/>
  <c r="BK375" i="2"/>
  <c r="BK371" i="2"/>
  <c r="BK366" i="2"/>
  <c r="J365" i="2"/>
  <c r="J361" i="2"/>
  <c r="J314" i="2"/>
  <c r="BK310" i="2"/>
  <c r="BK284" i="2"/>
  <c r="J258" i="2"/>
  <c r="BK253" i="2"/>
  <c r="BK238" i="2"/>
  <c r="BK225" i="2"/>
  <c r="J205" i="2"/>
  <c r="J148" i="2"/>
  <c r="J137" i="11"/>
  <c r="BK126" i="11"/>
  <c r="BK147" i="10"/>
  <c r="BK129" i="10"/>
  <c r="J126" i="10"/>
  <c r="J123" i="10"/>
  <c r="BK173" i="9"/>
  <c r="J169" i="9"/>
  <c r="BK163" i="9"/>
  <c r="BK162" i="9"/>
  <c r="BK153" i="9"/>
  <c r="BK152" i="9"/>
  <c r="J150" i="9"/>
  <c r="J148" i="9"/>
  <c r="J147" i="9"/>
  <c r="J142" i="9"/>
  <c r="BK134" i="9"/>
  <c r="J132" i="9"/>
  <c r="BK130" i="9"/>
  <c r="J123" i="9"/>
  <c r="BK121" i="9"/>
  <c r="BK189" i="8"/>
  <c r="BK184" i="8"/>
  <c r="BK179" i="8"/>
  <c r="BK175" i="8"/>
  <c r="BK172" i="8"/>
  <c r="BK169" i="8"/>
  <c r="J168" i="8"/>
  <c r="J164" i="8"/>
  <c r="BK162" i="8"/>
  <c r="J159" i="8"/>
  <c r="J155" i="8"/>
  <c r="BK150" i="8"/>
  <c r="J147" i="8"/>
  <c r="BK144" i="8"/>
  <c r="J139" i="8"/>
  <c r="BK138" i="8"/>
  <c r="BK126" i="8"/>
  <c r="BK124" i="8"/>
  <c r="BK123" i="8"/>
  <c r="BK119" i="8"/>
  <c r="J291" i="7"/>
  <c r="BK284" i="7"/>
  <c r="BK282" i="7"/>
  <c r="J280" i="7"/>
  <c r="J278" i="7"/>
  <c r="BK276" i="7"/>
  <c r="J275" i="7"/>
  <c r="BK272" i="7"/>
  <c r="J270" i="7"/>
  <c r="BK264" i="7"/>
  <c r="J252" i="7"/>
  <c r="BK242" i="7"/>
  <c r="J240" i="7"/>
  <c r="BK239" i="7"/>
  <c r="J236" i="7"/>
  <c r="J229" i="7"/>
  <c r="BK228" i="7"/>
  <c r="BK225" i="7"/>
  <c r="J221" i="7"/>
  <c r="J220" i="7"/>
  <c r="J217" i="7"/>
  <c r="BK214" i="7"/>
  <c r="BK208" i="7"/>
  <c r="J205" i="7"/>
  <c r="BK201" i="7"/>
  <c r="BK194" i="7"/>
  <c r="BK189" i="7"/>
  <c r="BK188" i="7"/>
  <c r="J179" i="7"/>
  <c r="BK178" i="7"/>
  <c r="J142" i="7"/>
  <c r="BK141" i="7"/>
  <c r="BK140" i="7"/>
  <c r="BK136" i="7"/>
  <c r="BK134" i="7"/>
  <c r="BK131" i="7"/>
  <c r="BK127" i="7"/>
  <c r="BK142" i="6"/>
  <c r="BK139" i="6"/>
  <c r="J135" i="6"/>
  <c r="BK129" i="6"/>
  <c r="BK126" i="6"/>
  <c r="BK125" i="6"/>
  <c r="J120" i="6"/>
  <c r="BK159" i="5"/>
  <c r="J155" i="5"/>
  <c r="BK141" i="5"/>
  <c r="BK139" i="5"/>
  <c r="BK137" i="5"/>
  <c r="J135" i="5"/>
  <c r="BK129" i="5"/>
  <c r="BK127" i="5"/>
  <c r="J125" i="5"/>
  <c r="BK122" i="5"/>
  <c r="J157" i="4"/>
  <c r="BK156" i="4"/>
  <c r="BK153" i="4"/>
  <c r="BK149" i="4"/>
  <c r="J146" i="4"/>
  <c r="BK143" i="4"/>
  <c r="BK140" i="4"/>
  <c r="J130" i="4"/>
  <c r="BK126" i="4"/>
  <c r="BK121" i="4"/>
  <c r="BK118" i="4"/>
  <c r="BK190" i="3"/>
  <c r="J190" i="3"/>
  <c r="J182" i="3"/>
  <c r="BK179" i="3"/>
  <c r="J176" i="3"/>
  <c r="J172" i="3"/>
  <c r="BK166" i="3"/>
  <c r="BK164" i="3"/>
  <c r="BK160" i="3"/>
  <c r="J157" i="3"/>
  <c r="BK149" i="3"/>
  <c r="BK145" i="3"/>
  <c r="BK143" i="3"/>
  <c r="BK140" i="3"/>
  <c r="BK131" i="3"/>
  <c r="BK129" i="3"/>
  <c r="J584" i="2"/>
  <c r="BK518" i="2"/>
  <c r="BK486" i="2"/>
  <c r="J456" i="2"/>
  <c r="BK416" i="2"/>
  <c r="J410" i="2"/>
  <c r="J399" i="2"/>
  <c r="BK393" i="2"/>
  <c r="J371" i="2"/>
  <c r="J370" i="2"/>
  <c r="BK362" i="2"/>
  <c r="BK357" i="2"/>
  <c r="J350" i="2"/>
  <c r="BK346" i="2"/>
  <c r="BK342" i="2"/>
  <c r="J332" i="2"/>
  <c r="BK323" i="2"/>
  <c r="J321" i="2"/>
  <c r="J290" i="2"/>
  <c r="BK277" i="2"/>
  <c r="BK250" i="2"/>
  <c r="BK248" i="2"/>
  <c r="J230" i="2"/>
  <c r="BK167" i="2"/>
  <c r="BK145" i="2"/>
  <c r="J126" i="11"/>
  <c r="J149" i="10"/>
  <c r="BK143" i="10"/>
  <c r="BK141" i="10"/>
  <c r="BK135" i="10"/>
  <c r="J134" i="10"/>
  <c r="BK131" i="10"/>
  <c r="J125" i="10"/>
  <c r="J121" i="10"/>
  <c r="BK170" i="9"/>
  <c r="J167" i="9"/>
  <c r="J165" i="9"/>
  <c r="J164" i="9"/>
  <c r="BK161" i="9"/>
  <c r="J158" i="9"/>
  <c r="J157" i="9"/>
  <c r="BK155" i="9"/>
  <c r="BK149" i="9"/>
  <c r="BK144" i="9"/>
  <c r="J140" i="9"/>
  <c r="BK139" i="9"/>
  <c r="BK136" i="9"/>
  <c r="BK120" i="9"/>
  <c r="J189" i="8"/>
  <c r="J188" i="8"/>
  <c r="J187" i="8"/>
  <c r="BK183" i="8"/>
  <c r="BK177" i="8"/>
  <c r="J175" i="8"/>
  <c r="J174" i="8"/>
  <c r="J171" i="8"/>
  <c r="J163" i="8"/>
  <c r="J161" i="8"/>
  <c r="BK160" i="8"/>
  <c r="J158" i="8"/>
  <c r="J154" i="8"/>
  <c r="J152" i="8"/>
  <c r="J150" i="8"/>
  <c r="BK147" i="8"/>
  <c r="J143" i="8"/>
  <c r="BK141" i="8"/>
  <c r="BK135" i="8"/>
  <c r="BK132" i="8"/>
  <c r="BK129" i="8"/>
  <c r="J126" i="8"/>
  <c r="J123" i="8"/>
  <c r="BK122" i="8"/>
  <c r="J120" i="8"/>
  <c r="J119" i="8"/>
  <c r="BK289" i="7"/>
  <c r="J281" i="7"/>
  <c r="BK277" i="7"/>
  <c r="BK270" i="7"/>
  <c r="BK268" i="7"/>
  <c r="J266" i="7"/>
  <c r="J264" i="7"/>
  <c r="J261" i="7"/>
  <c r="J260" i="7"/>
  <c r="BK259" i="7"/>
  <c r="J256" i="7"/>
  <c r="J255" i="7"/>
  <c r="BK253" i="7"/>
  <c r="J248" i="7"/>
  <c r="J246" i="7"/>
  <c r="BK240" i="7"/>
  <c r="J238" i="7"/>
  <c r="J227" i="7"/>
  <c r="J226" i="7"/>
  <c r="J225" i="7"/>
  <c r="BK224" i="7"/>
  <c r="J208" i="7"/>
  <c r="BK207" i="7"/>
  <c r="BK205" i="7"/>
  <c r="BK202" i="7"/>
  <c r="J196" i="7"/>
  <c r="J190" i="7"/>
  <c r="J188" i="7"/>
  <c r="J184" i="7"/>
  <c r="BK181" i="7"/>
  <c r="BK177" i="7"/>
  <c r="J175" i="7"/>
  <c r="J170" i="7"/>
  <c r="J167" i="7"/>
  <c r="BK165" i="7"/>
  <c r="J161" i="7"/>
  <c r="BK160" i="7"/>
  <c r="J157" i="7"/>
  <c r="J154" i="7"/>
  <c r="BK152" i="7"/>
  <c r="J151" i="7"/>
  <c r="J149" i="7"/>
  <c r="J147" i="7"/>
  <c r="BK144" i="7"/>
  <c r="J139" i="7"/>
  <c r="J138" i="7"/>
  <c r="BK137" i="7"/>
  <c r="J134" i="7"/>
  <c r="J130" i="7"/>
  <c r="J146" i="6"/>
  <c r="BK145" i="6"/>
  <c r="BK144" i="6"/>
  <c r="BK141" i="6"/>
  <c r="J138" i="6"/>
  <c r="BK135" i="6"/>
  <c r="BK133" i="6"/>
  <c r="J130" i="6"/>
  <c r="J128" i="6"/>
  <c r="J127" i="6"/>
  <c r="J157" i="5"/>
  <c r="BK156" i="5"/>
  <c r="BK147" i="5"/>
  <c r="J141" i="5"/>
  <c r="J138" i="5"/>
  <c r="J136" i="5"/>
  <c r="J134" i="5"/>
  <c r="BK132" i="5"/>
  <c r="BK120" i="5"/>
  <c r="BK118" i="5"/>
  <c r="BK157" i="4"/>
  <c r="BK142" i="4"/>
  <c r="J140" i="4"/>
  <c r="BK136" i="4"/>
  <c r="BK134" i="4"/>
  <c r="J131" i="4"/>
  <c r="J125" i="4"/>
  <c r="J120" i="4"/>
  <c r="BK119" i="4"/>
  <c r="J118" i="4"/>
  <c r="J187" i="3"/>
  <c r="J183" i="3"/>
  <c r="BK177" i="3"/>
  <c r="BK176" i="3"/>
  <c r="J174" i="3"/>
  <c r="J171" i="3"/>
  <c r="J161" i="3"/>
  <c r="J151" i="3"/>
  <c r="J150" i="3"/>
  <c r="J143" i="3"/>
  <c r="BK142" i="3"/>
  <c r="J140" i="3"/>
  <c r="BK133" i="3"/>
  <c r="J618" i="2"/>
  <c r="J604" i="2"/>
  <c r="J570" i="2"/>
  <c r="J544" i="2"/>
  <c r="BK532" i="2"/>
  <c r="J508" i="2"/>
  <c r="J486" i="2"/>
  <c r="BK438" i="2"/>
  <c r="BK424" i="2"/>
  <c r="BK407" i="2"/>
  <c r="J387" i="2"/>
  <c r="BK381" i="2"/>
  <c r="J367" i="2"/>
  <c r="BK365" i="2"/>
  <c r="BK359" i="2"/>
  <c r="BK354" i="2"/>
  <c r="BK344" i="2"/>
  <c r="BK320" i="2"/>
  <c r="J317" i="2"/>
  <c r="J304" i="2"/>
  <c r="BK301" i="2"/>
  <c r="J284" i="2"/>
  <c r="J277" i="2"/>
  <c r="J266" i="2"/>
  <c r="BK258" i="2"/>
  <c r="J253" i="2"/>
  <c r="J247" i="2"/>
  <c r="J244" i="2"/>
  <c r="J218" i="2"/>
  <c r="J186" i="2"/>
  <c r="J140" i="2"/>
  <c r="BK128" i="10"/>
  <c r="J163" i="9"/>
  <c r="J160" i="9"/>
  <c r="BK154" i="9"/>
  <c r="J151" i="9"/>
  <c r="BK146" i="9"/>
  <c r="BK145" i="9"/>
  <c r="BK143" i="9"/>
  <c r="J141" i="9"/>
  <c r="J139" i="9"/>
  <c r="BK138" i="9"/>
  <c r="BK137" i="9"/>
  <c r="J135" i="9"/>
  <c r="J134" i="9"/>
  <c r="BK132" i="9"/>
  <c r="J129" i="9"/>
  <c r="J127" i="9"/>
  <c r="BK124" i="9"/>
  <c r="BK123" i="9"/>
  <c r="BK186" i="8"/>
  <c r="BK185" i="8"/>
  <c r="J182" i="8"/>
  <c r="BK181" i="8"/>
  <c r="J180" i="8"/>
  <c r="BK178" i="8"/>
  <c r="BK174" i="8"/>
  <c r="BK170" i="8"/>
  <c r="BK167" i="8"/>
  <c r="BK165" i="8"/>
  <c r="J162" i="8"/>
  <c r="BK157" i="8"/>
  <c r="BK156" i="8"/>
  <c r="J153" i="8"/>
  <c r="J148" i="8"/>
  <c r="J146" i="8"/>
  <c r="J144" i="8"/>
  <c r="J141" i="8"/>
  <c r="BK137" i="8"/>
  <c r="J135" i="8"/>
  <c r="BK133" i="8"/>
  <c r="J132" i="8"/>
  <c r="BK130" i="8"/>
  <c r="J127" i="8"/>
  <c r="BK125" i="8"/>
  <c r="J121" i="8"/>
  <c r="BK292" i="7"/>
  <c r="BK291" i="7"/>
  <c r="BK286" i="7"/>
  <c r="BK281" i="7"/>
  <c r="J273" i="7"/>
  <c r="J271" i="7"/>
  <c r="BK269" i="7"/>
  <c r="BK263" i="7"/>
  <c r="BK262" i="7"/>
  <c r="BK260" i="7"/>
  <c r="J257" i="7"/>
  <c r="BK256" i="7"/>
  <c r="BK252" i="7"/>
  <c r="BK245" i="7"/>
  <c r="J243" i="7"/>
  <c r="BK241" i="7"/>
  <c r="BK238" i="7"/>
  <c r="J237" i="7"/>
  <c r="J231" i="7"/>
  <c r="J230" i="7"/>
  <c r="BK229" i="7"/>
  <c r="J215" i="7"/>
  <c r="J214" i="7"/>
  <c r="BK212" i="7"/>
  <c r="J212" i="7"/>
  <c r="J211" i="7"/>
  <c r="J210" i="7"/>
  <c r="BK209" i="7"/>
  <c r="J206" i="7"/>
  <c r="BK198" i="7"/>
  <c r="BK192" i="7"/>
  <c r="BK190" i="7"/>
  <c r="BK187" i="7"/>
  <c r="J182" i="7"/>
  <c r="J180" i="7"/>
  <c r="J178" i="7"/>
  <c r="J174" i="7"/>
  <c r="J172" i="7"/>
  <c r="BK171" i="7"/>
  <c r="J169" i="7"/>
  <c r="BK163" i="7"/>
  <c r="J158" i="7"/>
  <c r="BK157" i="7"/>
  <c r="BK155" i="7"/>
  <c r="BK151" i="7"/>
  <c r="BK145" i="7"/>
  <c r="J135" i="7"/>
  <c r="J132" i="7"/>
  <c r="BK140" i="6"/>
  <c r="J132" i="6"/>
  <c r="J129" i="6"/>
  <c r="J126" i="6"/>
  <c r="BK124" i="6"/>
  <c r="BK122" i="6"/>
  <c r="J158" i="5"/>
  <c r="BK154" i="5"/>
  <c r="J150" i="5"/>
  <c r="J149" i="5"/>
  <c r="J147" i="5"/>
  <c r="J144" i="5"/>
  <c r="BK140" i="5"/>
  <c r="J140" i="5"/>
  <c r="BK138" i="5"/>
  <c r="J137" i="5"/>
  <c r="J132" i="5"/>
  <c r="BK128" i="5"/>
  <c r="BK125" i="5"/>
  <c r="BK121" i="5"/>
  <c r="J119" i="5"/>
  <c r="BK155" i="4"/>
  <c r="J153" i="4"/>
  <c r="J151" i="4"/>
  <c r="BK148" i="4"/>
  <c r="J143" i="4"/>
  <c r="BK137" i="4"/>
  <c r="J136" i="4"/>
  <c r="BK133" i="4"/>
  <c r="BK128" i="4"/>
  <c r="BK127" i="4"/>
  <c r="J121" i="4"/>
  <c r="J117" i="4"/>
  <c r="BK187" i="3"/>
  <c r="BK186" i="3"/>
  <c r="BK180" i="3"/>
  <c r="BK173" i="3"/>
  <c r="BK171" i="3"/>
  <c r="J168" i="3"/>
  <c r="BK162" i="3"/>
  <c r="BK159" i="3"/>
  <c r="BK157" i="3"/>
  <c r="J154" i="3"/>
  <c r="J138" i="3"/>
  <c r="BK137" i="3"/>
  <c r="BK132" i="3"/>
  <c r="BK128" i="3"/>
  <c r="BK618" i="2"/>
  <c r="BK613" i="2"/>
  <c r="BK599" i="2"/>
  <c r="J590" i="2"/>
  <c r="BK582" i="2"/>
  <c r="BK575" i="2"/>
  <c r="J532" i="2"/>
  <c r="J489" i="2"/>
  <c r="BK476" i="2"/>
  <c r="BK402" i="2"/>
  <c r="BK399" i="2"/>
  <c r="J393" i="2"/>
  <c r="BK387" i="2"/>
  <c r="J374" i="2"/>
  <c r="J368" i="2"/>
  <c r="J362" i="2"/>
  <c r="BK345" i="2"/>
  <c r="J344" i="2"/>
  <c r="J326" i="2"/>
  <c r="BK319" i="2"/>
  <c r="J310" i="2"/>
  <c r="BK307" i="2"/>
  <c r="J292" i="2"/>
  <c r="J287" i="2"/>
  <c r="J281" i="2"/>
  <c r="J280" i="2"/>
  <c r="BK269" i="2"/>
  <c r="BK252" i="2"/>
  <c r="J248" i="2"/>
  <c r="BK247" i="2"/>
  <c r="BK140" i="2"/>
  <c r="BK135" i="2"/>
  <c r="AS94" i="1"/>
  <c r="R134" i="2" l="1"/>
  <c r="P251" i="2"/>
  <c r="T316" i="2"/>
  <c r="T358" i="2"/>
  <c r="P437" i="2"/>
  <c r="T623" i="2"/>
  <c r="T144" i="3"/>
  <c r="R163" i="3"/>
  <c r="T116" i="4"/>
  <c r="P119" i="6"/>
  <c r="P128" i="7"/>
  <c r="R168" i="7"/>
  <c r="T283" i="7"/>
  <c r="BK134" i="2"/>
  <c r="BK251" i="2"/>
  <c r="J251" i="2"/>
  <c r="J100" i="2"/>
  <c r="BK316" i="2"/>
  <c r="R358" i="2"/>
  <c r="BK376" i="2"/>
  <c r="J376" i="2"/>
  <c r="J108" i="2" s="1"/>
  <c r="R543" i="2"/>
  <c r="T598" i="2"/>
  <c r="BK144" i="3"/>
  <c r="J144" i="3"/>
  <c r="J100" i="3"/>
  <c r="BK163" i="3"/>
  <c r="J163" i="3"/>
  <c r="J103" i="3" s="1"/>
  <c r="BK188" i="3"/>
  <c r="J188" i="3"/>
  <c r="J104" i="3"/>
  <c r="R116" i="4"/>
  <c r="BK116" i="5"/>
  <c r="J116" i="5"/>
  <c r="J96" i="5" s="1"/>
  <c r="P131" i="6"/>
  <c r="P125" i="7"/>
  <c r="T125" i="7"/>
  <c r="R128" i="7"/>
  <c r="T235" i="7"/>
  <c r="BK288" i="7"/>
  <c r="J288" i="7"/>
  <c r="J103" i="7"/>
  <c r="R118" i="8"/>
  <c r="R117" i="8"/>
  <c r="P147" i="2"/>
  <c r="P133" i="2" s="1"/>
  <c r="P283" i="2"/>
  <c r="R316" i="2"/>
  <c r="BK358" i="2"/>
  <c r="J358" i="2"/>
  <c r="J106" i="2"/>
  <c r="R372" i="2"/>
  <c r="R376" i="2"/>
  <c r="BK543" i="2"/>
  <c r="J543" i="2"/>
  <c r="J110" i="2" s="1"/>
  <c r="BK598" i="2"/>
  <c r="J598" i="2"/>
  <c r="J111" i="2" s="1"/>
  <c r="P134" i="3"/>
  <c r="T134" i="3"/>
  <c r="T155" i="3"/>
  <c r="P158" i="3"/>
  <c r="R188" i="3"/>
  <c r="R131" i="6"/>
  <c r="BK125" i="7"/>
  <c r="J125" i="7"/>
  <c r="J98" i="7" s="1"/>
  <c r="R125" i="7"/>
  <c r="T128" i="7"/>
  <c r="R235" i="7"/>
  <c r="R288" i="7"/>
  <c r="T118" i="8"/>
  <c r="T117" i="8"/>
  <c r="R118" i="9"/>
  <c r="R117" i="9" s="1"/>
  <c r="T118" i="10"/>
  <c r="T117" i="10"/>
  <c r="BK136" i="11"/>
  <c r="J136" i="11" s="1"/>
  <c r="J103" i="11" s="1"/>
  <c r="BK147" i="2"/>
  <c r="J147" i="2" s="1"/>
  <c r="J99" i="2" s="1"/>
  <c r="T251" i="2"/>
  <c r="T322" i="2"/>
  <c r="T372" i="2"/>
  <c r="P376" i="2"/>
  <c r="T543" i="2"/>
  <c r="P598" i="2"/>
  <c r="P126" i="3"/>
  <c r="T126" i="3"/>
  <c r="BK116" i="4"/>
  <c r="J116" i="4" s="1"/>
  <c r="J96" i="4" s="1"/>
  <c r="BK119" i="6"/>
  <c r="BK118" i="10"/>
  <c r="J118" i="10"/>
  <c r="J97" i="10"/>
  <c r="P134" i="2"/>
  <c r="BK283" i="2"/>
  <c r="J283" i="2"/>
  <c r="J101" i="2" s="1"/>
  <c r="BK322" i="2"/>
  <c r="J322" i="2"/>
  <c r="J105" i="2" s="1"/>
  <c r="BK372" i="2"/>
  <c r="J372" i="2"/>
  <c r="J107" i="2"/>
  <c r="T437" i="2"/>
  <c r="P623" i="2"/>
  <c r="P144" i="3"/>
  <c r="P163" i="3"/>
  <c r="R116" i="5"/>
  <c r="R119" i="6"/>
  <c r="R118" i="6"/>
  <c r="BK128" i="7"/>
  <c r="J128" i="7" s="1"/>
  <c r="J99" i="7" s="1"/>
  <c r="T168" i="7"/>
  <c r="BK283" i="7"/>
  <c r="J283" i="7"/>
  <c r="J102" i="7" s="1"/>
  <c r="P288" i="7"/>
  <c r="P118" i="9"/>
  <c r="P117" i="9"/>
  <c r="AU102" i="1" s="1"/>
  <c r="P118" i="10"/>
  <c r="P117" i="10"/>
  <c r="AU103" i="1" s="1"/>
  <c r="R136" i="11"/>
  <c r="R124" i="11"/>
  <c r="R123" i="11" s="1"/>
  <c r="T147" i="2"/>
  <c r="T283" i="2"/>
  <c r="P316" i="2"/>
  <c r="P358" i="2"/>
  <c r="R437" i="2"/>
  <c r="BK623" i="2"/>
  <c r="J623" i="2"/>
  <c r="J112" i="2"/>
  <c r="BK126" i="3"/>
  <c r="J126" i="3" s="1"/>
  <c r="J98" i="3" s="1"/>
  <c r="R126" i="3"/>
  <c r="BK155" i="3"/>
  <c r="J155" i="3" s="1"/>
  <c r="J101" i="3" s="1"/>
  <c r="BK158" i="3"/>
  <c r="J158" i="3"/>
  <c r="J102" i="3" s="1"/>
  <c r="R158" i="3"/>
  <c r="P188" i="3"/>
  <c r="P116" i="5"/>
  <c r="AU98" i="1" s="1"/>
  <c r="T131" i="6"/>
  <c r="P118" i="8"/>
  <c r="P117" i="8"/>
  <c r="AU101" i="1" s="1"/>
  <c r="P136" i="11"/>
  <c r="P124" i="11"/>
  <c r="P123" i="11"/>
  <c r="AU104" i="1" s="1"/>
  <c r="T134" i="2"/>
  <c r="T133" i="2"/>
  <c r="R251" i="2"/>
  <c r="P322" i="2"/>
  <c r="BK437" i="2"/>
  <c r="J437" i="2" s="1"/>
  <c r="J109" i="2" s="1"/>
  <c r="R623" i="2"/>
  <c r="R144" i="3"/>
  <c r="R155" i="3"/>
  <c r="T158" i="3"/>
  <c r="T188" i="3"/>
  <c r="T119" i="6"/>
  <c r="T118" i="6"/>
  <c r="BK168" i="7"/>
  <c r="J168" i="7" s="1"/>
  <c r="J100" i="7" s="1"/>
  <c r="BK235" i="7"/>
  <c r="J235" i="7"/>
  <c r="J101" i="7" s="1"/>
  <c r="P283" i="7"/>
  <c r="T288" i="7"/>
  <c r="BK118" i="8"/>
  <c r="BK117" i="8" s="1"/>
  <c r="J117" i="8" s="1"/>
  <c r="J96" i="8" s="1"/>
  <c r="BK118" i="9"/>
  <c r="J118" i="9" s="1"/>
  <c r="J97" i="9" s="1"/>
  <c r="T136" i="11"/>
  <c r="T124" i="11"/>
  <c r="T123" i="11" s="1"/>
  <c r="R147" i="2"/>
  <c r="R283" i="2"/>
  <c r="R322" i="2"/>
  <c r="P372" i="2"/>
  <c r="T376" i="2"/>
  <c r="P543" i="2"/>
  <c r="R598" i="2"/>
  <c r="BK134" i="3"/>
  <c r="J134" i="3"/>
  <c r="J99" i="3"/>
  <c r="R134" i="3"/>
  <c r="P155" i="3"/>
  <c r="T163" i="3"/>
  <c r="P116" i="4"/>
  <c r="AU97" i="1" s="1"/>
  <c r="T116" i="5"/>
  <c r="BK131" i="6"/>
  <c r="J131" i="6"/>
  <c r="J98" i="6" s="1"/>
  <c r="P168" i="7"/>
  <c r="P235" i="7"/>
  <c r="R283" i="7"/>
  <c r="T118" i="9"/>
  <c r="T117" i="9" s="1"/>
  <c r="R118" i="10"/>
  <c r="R117" i="10" s="1"/>
  <c r="BE301" i="2"/>
  <c r="BE335" i="2"/>
  <c r="BE350" i="2"/>
  <c r="BE357" i="2"/>
  <c r="BE359" i="2"/>
  <c r="BE366" i="2"/>
  <c r="BE370" i="2"/>
  <c r="BE381" i="2"/>
  <c r="BE416" i="2"/>
  <c r="BE495" i="2"/>
  <c r="BE497" i="2"/>
  <c r="BE508" i="2"/>
  <c r="BE514" i="2"/>
  <c r="BE522" i="2"/>
  <c r="BE563" i="2"/>
  <c r="BE597" i="2"/>
  <c r="BE661" i="2"/>
  <c r="BK313" i="2"/>
  <c r="J313" i="2"/>
  <c r="J102" i="2"/>
  <c r="J89" i="3"/>
  <c r="BE135" i="3"/>
  <c r="BE145" i="3"/>
  <c r="BE169" i="3"/>
  <c r="BE170" i="3"/>
  <c r="BE175" i="3"/>
  <c r="J89" i="4"/>
  <c r="BE118" i="4"/>
  <c r="BE119" i="4"/>
  <c r="BE131" i="4"/>
  <c r="BE132" i="4"/>
  <c r="BE141" i="4"/>
  <c r="BE150" i="4"/>
  <c r="BE157" i="4"/>
  <c r="J89" i="5"/>
  <c r="BE117" i="5"/>
  <c r="BE123" i="5"/>
  <c r="BE127" i="5"/>
  <c r="BE134" i="5"/>
  <c r="BE139" i="5"/>
  <c r="BE146" i="5"/>
  <c r="BE156" i="5"/>
  <c r="BE159" i="5"/>
  <c r="J114" i="6"/>
  <c r="BE138" i="6"/>
  <c r="BE130" i="7"/>
  <c r="BE138" i="7"/>
  <c r="BE152" i="7"/>
  <c r="BE154" i="7"/>
  <c r="BE161" i="7"/>
  <c r="BE162" i="7"/>
  <c r="BE184" i="7"/>
  <c r="BE185" i="7"/>
  <c r="BE195" i="7"/>
  <c r="BE207" i="7"/>
  <c r="BE222" i="7"/>
  <c r="BE223" i="7"/>
  <c r="BE228" i="7"/>
  <c r="BE248" i="7"/>
  <c r="BE266" i="7"/>
  <c r="BE267" i="7"/>
  <c r="BE268" i="7"/>
  <c r="BE280" i="7"/>
  <c r="BE290" i="7"/>
  <c r="J92" i="8"/>
  <c r="BE124" i="8"/>
  <c r="BE126" i="8"/>
  <c r="BE129" i="8"/>
  <c r="BE136" i="8"/>
  <c r="BE143" i="8"/>
  <c r="BE164" i="8"/>
  <c r="BE169" i="8"/>
  <c r="BE177" i="8"/>
  <c r="J91" i="9"/>
  <c r="F113" i="9"/>
  <c r="BE125" i="9"/>
  <c r="BE142" i="9"/>
  <c r="BE150" i="9"/>
  <c r="BE152" i="9"/>
  <c r="BE155" i="9"/>
  <c r="BE161" i="9"/>
  <c r="BE164" i="9"/>
  <c r="BE165" i="9"/>
  <c r="BE166" i="9"/>
  <c r="BE145" i="2"/>
  <c r="BE148" i="2"/>
  <c r="BE167" i="2"/>
  <c r="BE248" i="2"/>
  <c r="BE280" i="2"/>
  <c r="BE290" i="2"/>
  <c r="BE293" i="2"/>
  <c r="BE307" i="2"/>
  <c r="BE323" i="2"/>
  <c r="BE326" i="2"/>
  <c r="BE329" i="2"/>
  <c r="BE346" i="2"/>
  <c r="BE349" i="2"/>
  <c r="BE361" i="2"/>
  <c r="BE368" i="2"/>
  <c r="BE373" i="2"/>
  <c r="BE374" i="2"/>
  <c r="BE418" i="2"/>
  <c r="BE489" i="2"/>
  <c r="BE505" i="2"/>
  <c r="BE582" i="2"/>
  <c r="BE670" i="2"/>
  <c r="F92" i="3"/>
  <c r="BE131" i="3"/>
  <c r="BE138" i="3"/>
  <c r="BE148" i="3"/>
  <c r="BE149" i="3"/>
  <c r="BE154" i="3"/>
  <c r="BE156" i="3"/>
  <c r="BE168" i="3"/>
  <c r="BE179" i="3"/>
  <c r="BE181" i="3"/>
  <c r="J92" i="4"/>
  <c r="BE121" i="4"/>
  <c r="BE123" i="4"/>
  <c r="BE154" i="4"/>
  <c r="BE155" i="4"/>
  <c r="BE158" i="4"/>
  <c r="J92" i="5"/>
  <c r="F113" i="5"/>
  <c r="BE122" i="5"/>
  <c r="BE124" i="5"/>
  <c r="BE125" i="5"/>
  <c r="BE126" i="5"/>
  <c r="BE128" i="5"/>
  <c r="BE130" i="5"/>
  <c r="BE131" i="5"/>
  <c r="BE137" i="5"/>
  <c r="BE154" i="5"/>
  <c r="BE155" i="5"/>
  <c r="BE157" i="5"/>
  <c r="BE158" i="5"/>
  <c r="E85" i="6"/>
  <c r="J112" i="6"/>
  <c r="BE120" i="6"/>
  <c r="BE121" i="6"/>
  <c r="BE122" i="6"/>
  <c r="BE123" i="6"/>
  <c r="BE125" i="6"/>
  <c r="J89" i="7"/>
  <c r="BE127" i="7"/>
  <c r="BE132" i="7"/>
  <c r="BE136" i="7"/>
  <c r="BE145" i="7"/>
  <c r="BE171" i="7"/>
  <c r="BE172" i="7"/>
  <c r="BE180" i="7"/>
  <c r="BE186" i="7"/>
  <c r="BE194" i="7"/>
  <c r="BE212" i="7"/>
  <c r="BE232" i="7"/>
  <c r="BE233" i="7"/>
  <c r="BE234" i="7"/>
  <c r="BE247" i="7"/>
  <c r="BE257" i="7"/>
  <c r="BE258" i="7"/>
  <c r="BE279" i="7"/>
  <c r="J91" i="8"/>
  <c r="BE121" i="8"/>
  <c r="BE125" i="8"/>
  <c r="BE127" i="8"/>
  <c r="BE128" i="8"/>
  <c r="BE134" i="8"/>
  <c r="BE140" i="8"/>
  <c r="BE144" i="8"/>
  <c r="BE146" i="8"/>
  <c r="BE159" i="8"/>
  <c r="BE172" i="8"/>
  <c r="BE173" i="8"/>
  <c r="BE176" i="8"/>
  <c r="BE184" i="8"/>
  <c r="BE185" i="8"/>
  <c r="BE186" i="8"/>
  <c r="F92" i="9"/>
  <c r="BE122" i="9"/>
  <c r="BE123" i="9"/>
  <c r="BE128" i="9"/>
  <c r="BE133" i="9"/>
  <c r="BE134" i="9"/>
  <c r="BE141" i="9"/>
  <c r="BE146" i="9"/>
  <c r="BE147" i="9"/>
  <c r="BE148" i="9"/>
  <c r="BE159" i="9"/>
  <c r="BE168" i="9"/>
  <c r="BE169" i="9"/>
  <c r="BE124" i="10"/>
  <c r="BE127" i="10"/>
  <c r="BE128" i="10"/>
  <c r="BE130" i="10"/>
  <c r="BE137" i="10"/>
  <c r="BE138" i="10"/>
  <c r="BE139" i="10"/>
  <c r="BE140" i="10"/>
  <c r="BE147" i="10"/>
  <c r="E85" i="11"/>
  <c r="BE138" i="11"/>
  <c r="BK132" i="11"/>
  <c r="J132" i="11"/>
  <c r="J101" i="11" s="1"/>
  <c r="E122" i="2"/>
  <c r="BE205" i="2"/>
  <c r="BE241" i="2"/>
  <c r="BE244" i="2"/>
  <c r="BE252" i="2"/>
  <c r="BE258" i="2"/>
  <c r="BE266" i="2"/>
  <c r="BE269" i="2"/>
  <c r="BE284" i="2"/>
  <c r="BE304" i="2"/>
  <c r="BE320" i="2"/>
  <c r="BE345" i="2"/>
  <c r="BE354" i="2"/>
  <c r="BE365" i="2"/>
  <c r="BE375" i="2"/>
  <c r="BE377" i="2"/>
  <c r="BE387" i="2"/>
  <c r="BE405" i="2"/>
  <c r="BE407" i="2"/>
  <c r="BE438" i="2"/>
  <c r="BE476" i="2"/>
  <c r="BE503" i="2"/>
  <c r="BE542" i="2"/>
  <c r="BE549" i="2"/>
  <c r="BE588" i="2"/>
  <c r="BE608" i="2"/>
  <c r="BE613" i="2"/>
  <c r="E114" i="3"/>
  <c r="BE132" i="3"/>
  <c r="BE139" i="3"/>
  <c r="BE147" i="3"/>
  <c r="BE161" i="3"/>
  <c r="BE167" i="3"/>
  <c r="BE174" i="3"/>
  <c r="BE177" i="3"/>
  <c r="BE185" i="3"/>
  <c r="BE189" i="3"/>
  <c r="BE190" i="3"/>
  <c r="J91" i="4"/>
  <c r="F112" i="4"/>
  <c r="BE120" i="4"/>
  <c r="BE133" i="4"/>
  <c r="BE134" i="4"/>
  <c r="BE139" i="4"/>
  <c r="BE148" i="4"/>
  <c r="BE151" i="4"/>
  <c r="BE159" i="4"/>
  <c r="BE120" i="5"/>
  <c r="BE132" i="5"/>
  <c r="BE136" i="5"/>
  <c r="BE140" i="5"/>
  <c r="F92" i="6"/>
  <c r="BE128" i="6"/>
  <c r="BE133" i="6"/>
  <c r="BE143" i="6"/>
  <c r="BE144" i="6"/>
  <c r="BE145" i="6"/>
  <c r="F92" i="7"/>
  <c r="BE144" i="7"/>
  <c r="BE146" i="7"/>
  <c r="BE182" i="7"/>
  <c r="BE183" i="7"/>
  <c r="BE192" i="7"/>
  <c r="BE198" i="7"/>
  <c r="BE199" i="7"/>
  <c r="BE213" i="7"/>
  <c r="BE245" i="7"/>
  <c r="BE263" i="7"/>
  <c r="BE275" i="7"/>
  <c r="BE276" i="7"/>
  <c r="BE286" i="7"/>
  <c r="BE287" i="7"/>
  <c r="J89" i="8"/>
  <c r="BE122" i="8"/>
  <c r="BE148" i="8"/>
  <c r="BE149" i="8"/>
  <c r="BE158" i="8"/>
  <c r="BE171" i="8"/>
  <c r="BE174" i="8"/>
  <c r="BE178" i="8"/>
  <c r="BE180" i="8"/>
  <c r="BE188" i="8"/>
  <c r="BE119" i="9"/>
  <c r="BE144" i="9"/>
  <c r="BE145" i="9"/>
  <c r="BE151" i="9"/>
  <c r="BE158" i="9"/>
  <c r="E85" i="10"/>
  <c r="F114" i="10"/>
  <c r="BE136" i="10"/>
  <c r="BE141" i="10"/>
  <c r="BE142" i="10"/>
  <c r="BE148" i="10"/>
  <c r="BE149" i="10"/>
  <c r="BE128" i="11"/>
  <c r="BE130" i="11"/>
  <c r="J89" i="2"/>
  <c r="F129" i="2"/>
  <c r="BE140" i="2"/>
  <c r="BE218" i="2"/>
  <c r="BE275" i="2"/>
  <c r="BE287" i="2"/>
  <c r="BE288" i="2"/>
  <c r="BE292" i="2"/>
  <c r="BE360" i="2"/>
  <c r="BE364" i="2"/>
  <c r="BE369" i="2"/>
  <c r="BE399" i="2"/>
  <c r="BE402" i="2"/>
  <c r="BE466" i="2"/>
  <c r="BE532" i="2"/>
  <c r="BE599" i="2"/>
  <c r="BE604" i="2"/>
  <c r="BE133" i="3"/>
  <c r="BE151" i="3"/>
  <c r="BE164" i="3"/>
  <c r="BE180" i="3"/>
  <c r="BE129" i="4"/>
  <c r="BE136" i="4"/>
  <c r="BE137" i="4"/>
  <c r="BE140" i="4"/>
  <c r="BE143" i="4"/>
  <c r="BE146" i="4"/>
  <c r="E85" i="5"/>
  <c r="BE124" i="6"/>
  <c r="BE126" i="6"/>
  <c r="BE127" i="6"/>
  <c r="BE131" i="7"/>
  <c r="BE139" i="7"/>
  <c r="BE143" i="7"/>
  <c r="BE155" i="7"/>
  <c r="BE165" i="7"/>
  <c r="BE167" i="7"/>
  <c r="BE169" i="7"/>
  <c r="BE170" i="7"/>
  <c r="BE173" i="7"/>
  <c r="BE174" i="7"/>
  <c r="BE175" i="7"/>
  <c r="BE187" i="7"/>
  <c r="BE193" i="7"/>
  <c r="BE200" i="7"/>
  <c r="BE219" i="7"/>
  <c r="BE135" i="10"/>
  <c r="BK134" i="11"/>
  <c r="J134" i="11"/>
  <c r="J102" i="11" s="1"/>
  <c r="BE135" i="2"/>
  <c r="BE247" i="2"/>
  <c r="BE277" i="2"/>
  <c r="BE281" i="2"/>
  <c r="BE310" i="2"/>
  <c r="BE332" i="2"/>
  <c r="BE344" i="2"/>
  <c r="BE556" i="2"/>
  <c r="BE584" i="2"/>
  <c r="BE618" i="2"/>
  <c r="BE129" i="3"/>
  <c r="BE137" i="3"/>
  <c r="BE143" i="3"/>
  <c r="BE157" i="3"/>
  <c r="BE182" i="3"/>
  <c r="BE184" i="3"/>
  <c r="E85" i="4"/>
  <c r="BE117" i="4"/>
  <c r="BE124" i="4"/>
  <c r="BE125" i="4"/>
  <c r="BE118" i="5"/>
  <c r="BE119" i="5"/>
  <c r="BE129" i="5"/>
  <c r="BE135" i="5"/>
  <c r="BE138" i="5"/>
  <c r="BE143" i="5"/>
  <c r="BE151" i="5"/>
  <c r="BE152" i="5"/>
  <c r="BE134" i="7"/>
  <c r="BE137" i="7"/>
  <c r="BE147" i="7"/>
  <c r="BE149" i="7"/>
  <c r="BE159" i="7"/>
  <c r="BE160" i="7"/>
  <c r="BE202" i="7"/>
  <c r="BE209" i="7"/>
  <c r="BE210" i="7"/>
  <c r="BE211" i="7"/>
  <c r="BE218" i="7"/>
  <c r="BE237" i="7"/>
  <c r="BE238" i="7"/>
  <c r="BE243" i="7"/>
  <c r="BE246" i="7"/>
  <c r="BE255" i="7"/>
  <c r="BE256" i="7"/>
  <c r="BE262" i="7"/>
  <c r="BE264" i="7"/>
  <c r="BE272" i="7"/>
  <c r="BE282" i="7"/>
  <c r="BE289" i="7"/>
  <c r="BE291" i="7"/>
  <c r="E85" i="8"/>
  <c r="F91" i="8"/>
  <c r="F114" i="8"/>
  <c r="BE130" i="8"/>
  <c r="BE132" i="8"/>
  <c r="BE133" i="8"/>
  <c r="BE135" i="8"/>
  <c r="BE151" i="8"/>
  <c r="BE155" i="8"/>
  <c r="BE156" i="8"/>
  <c r="BE157" i="8"/>
  <c r="BE162" i="8"/>
  <c r="BE163" i="8"/>
  <c r="BE166" i="8"/>
  <c r="BE167" i="8"/>
  <c r="BE175" i="8"/>
  <c r="BE182" i="8"/>
  <c r="BE183" i="8"/>
  <c r="E85" i="9"/>
  <c r="J114" i="9"/>
  <c r="BE129" i="9"/>
  <c r="BE130" i="9"/>
  <c r="BE135" i="9"/>
  <c r="BE136" i="9"/>
  <c r="BE153" i="9"/>
  <c r="BE154" i="9"/>
  <c r="BE156" i="9"/>
  <c r="BE121" i="10"/>
  <c r="BE123" i="10"/>
  <c r="BE129" i="10"/>
  <c r="BE145" i="10"/>
  <c r="BE146" i="10"/>
  <c r="J89" i="11"/>
  <c r="F120" i="11"/>
  <c r="BE126" i="11"/>
  <c r="BE133" i="11"/>
  <c r="BE135" i="11"/>
  <c r="BE265" i="2"/>
  <c r="BE319" i="2"/>
  <c r="BE321" i="2"/>
  <c r="BE371" i="2"/>
  <c r="BE393" i="2"/>
  <c r="BE410" i="2"/>
  <c r="BE430" i="2"/>
  <c r="BE570" i="2"/>
  <c r="BE575" i="2"/>
  <c r="BE607" i="2"/>
  <c r="BE128" i="3"/>
  <c r="BE146" i="3"/>
  <c r="BE152" i="3"/>
  <c r="BE153" i="3"/>
  <c r="BE165" i="3"/>
  <c r="BE166" i="3"/>
  <c r="BE178" i="3"/>
  <c r="BE186" i="3"/>
  <c r="F92" i="4"/>
  <c r="BE122" i="4"/>
  <c r="BE147" i="4"/>
  <c r="BE152" i="4"/>
  <c r="BE160" i="4"/>
  <c r="F91" i="5"/>
  <c r="BE121" i="5"/>
  <c r="BE141" i="5"/>
  <c r="BE149" i="5"/>
  <c r="F91" i="6"/>
  <c r="BE129" i="6"/>
  <c r="BE139" i="6"/>
  <c r="BE141" i="6"/>
  <c r="E85" i="7"/>
  <c r="BE129" i="7"/>
  <c r="BE135" i="7"/>
  <c r="BE148" i="7"/>
  <c r="BE158" i="7"/>
  <c r="BE177" i="7"/>
  <c r="BE178" i="7"/>
  <c r="BE179" i="7"/>
  <c r="BE189" i="7"/>
  <c r="BE208" i="7"/>
  <c r="BE215" i="7"/>
  <c r="BE217" i="7"/>
  <c r="BE220" i="7"/>
  <c r="BE221" i="7"/>
  <c r="BE231" i="7"/>
  <c r="BE241" i="7"/>
  <c r="BE252" i="7"/>
  <c r="BE253" i="7"/>
  <c r="BE254" i="7"/>
  <c r="BE259" i="7"/>
  <c r="BE260" i="7"/>
  <c r="BE261" i="7"/>
  <c r="BE265" i="7"/>
  <c r="BE271" i="7"/>
  <c r="J111" i="9"/>
  <c r="BE124" i="9"/>
  <c r="BE137" i="9"/>
  <c r="BE138" i="9"/>
  <c r="BE160" i="9"/>
  <c r="BE163" i="9"/>
  <c r="BE173" i="9"/>
  <c r="BE174" i="9"/>
  <c r="BE120" i="10"/>
  <c r="BE122" i="10"/>
  <c r="BE126" i="10"/>
  <c r="BE132" i="10"/>
  <c r="BE134" i="10"/>
  <c r="BK127" i="11"/>
  <c r="J127" i="11"/>
  <c r="J99" i="11" s="1"/>
  <c r="BK129" i="11"/>
  <c r="J129" i="11"/>
  <c r="J100" i="11"/>
  <c r="BE249" i="2"/>
  <c r="BE285" i="2"/>
  <c r="BE314" i="2"/>
  <c r="BE318" i="2"/>
  <c r="BE342" i="2"/>
  <c r="BE363" i="2"/>
  <c r="BE424" i="2"/>
  <c r="BE436" i="2"/>
  <c r="BE446" i="2"/>
  <c r="BE456" i="2"/>
  <c r="BE518" i="2"/>
  <c r="BE544" i="2"/>
  <c r="BE140" i="3"/>
  <c r="BE141" i="3"/>
  <c r="BE142" i="3"/>
  <c r="BE150" i="3"/>
  <c r="BE159" i="3"/>
  <c r="BE172" i="3"/>
  <c r="BE173" i="3"/>
  <c r="BE176" i="3"/>
  <c r="BE183" i="3"/>
  <c r="BE187" i="3"/>
  <c r="BE144" i="4"/>
  <c r="BE145" i="4"/>
  <c r="BE156" i="4"/>
  <c r="J91" i="5"/>
  <c r="BE133" i="5"/>
  <c r="BE144" i="5"/>
  <c r="BE145" i="5"/>
  <c r="BE148" i="5"/>
  <c r="BE150" i="5"/>
  <c r="J115" i="6"/>
  <c r="BE136" i="6"/>
  <c r="BE140" i="6"/>
  <c r="BE142" i="6"/>
  <c r="BE133" i="7"/>
  <c r="BE142" i="7"/>
  <c r="BE150" i="7"/>
  <c r="BE151" i="7"/>
  <c r="BE163" i="7"/>
  <c r="BE176" i="7"/>
  <c r="BE181" i="7"/>
  <c r="BE188" i="7"/>
  <c r="BE201" i="7"/>
  <c r="BE205" i="7"/>
  <c r="BE226" i="7"/>
  <c r="BE227" i="7"/>
  <c r="BE236" i="7"/>
  <c r="BE239" i="7"/>
  <c r="BE240" i="7"/>
  <c r="BE244" i="7"/>
  <c r="BE269" i="7"/>
  <c r="BE270" i="7"/>
  <c r="BE277" i="7"/>
  <c r="BE278" i="7"/>
  <c r="BE292" i="7"/>
  <c r="BE119" i="8"/>
  <c r="BE120" i="8"/>
  <c r="BE123" i="8"/>
  <c r="BE137" i="8"/>
  <c r="BE141" i="8"/>
  <c r="BE145" i="8"/>
  <c r="BE147" i="8"/>
  <c r="BE150" i="8"/>
  <c r="BE152" i="8"/>
  <c r="BE154" i="8"/>
  <c r="BE160" i="8"/>
  <c r="BE165" i="8"/>
  <c r="BE168" i="8"/>
  <c r="BE179" i="8"/>
  <c r="BE187" i="8"/>
  <c r="BE189" i="8"/>
  <c r="BE120" i="9"/>
  <c r="BE121" i="9"/>
  <c r="BE127" i="9"/>
  <c r="BE132" i="9"/>
  <c r="BE139" i="9"/>
  <c r="BE143" i="9"/>
  <c r="BE149" i="9"/>
  <c r="BE167" i="9"/>
  <c r="BE172" i="9"/>
  <c r="BE125" i="10"/>
  <c r="BE133" i="10"/>
  <c r="BE143" i="10"/>
  <c r="BE186" i="2"/>
  <c r="BE225" i="2"/>
  <c r="BE230" i="2"/>
  <c r="BE238" i="2"/>
  <c r="BE250" i="2"/>
  <c r="BE253" i="2"/>
  <c r="BE317" i="2"/>
  <c r="BE362" i="2"/>
  <c r="BE367" i="2"/>
  <c r="BE486" i="2"/>
  <c r="BE590" i="2"/>
  <c r="BE624" i="2"/>
  <c r="BE652" i="2"/>
  <c r="BE679" i="2"/>
  <c r="BE680" i="2"/>
  <c r="BE682" i="2"/>
  <c r="BE691" i="2"/>
  <c r="BE692" i="2"/>
  <c r="BE127" i="3"/>
  <c r="BE130" i="3"/>
  <c r="BE136" i="3"/>
  <c r="BE160" i="3"/>
  <c r="BE162" i="3"/>
  <c r="BE171" i="3"/>
  <c r="BE126" i="4"/>
  <c r="BE127" i="4"/>
  <c r="BE128" i="4"/>
  <c r="BE130" i="4"/>
  <c r="BE135" i="4"/>
  <c r="BE138" i="4"/>
  <c r="BE142" i="4"/>
  <c r="BE149" i="4"/>
  <c r="BE153" i="4"/>
  <c r="BE142" i="5"/>
  <c r="BE147" i="5"/>
  <c r="BE153" i="5"/>
  <c r="BE130" i="6"/>
  <c r="BE132" i="6"/>
  <c r="BE134" i="6"/>
  <c r="BE135" i="6"/>
  <c r="BE137" i="6"/>
  <c r="BE146" i="6"/>
  <c r="BE126" i="7"/>
  <c r="BE140" i="7"/>
  <c r="BE141" i="7"/>
  <c r="BE156" i="7"/>
  <c r="BE157" i="7"/>
  <c r="BE190" i="7"/>
  <c r="BE191" i="7"/>
  <c r="BE196" i="7"/>
  <c r="BE197" i="7"/>
  <c r="BE203" i="7"/>
  <c r="BE204" i="7"/>
  <c r="BE206" i="7"/>
  <c r="BE214" i="7"/>
  <c r="BE216" i="7"/>
  <c r="BE224" i="7"/>
  <c r="BE225" i="7"/>
  <c r="BE229" i="7"/>
  <c r="BE230" i="7"/>
  <c r="BE242" i="7"/>
  <c r="BE273" i="7"/>
  <c r="BE274" i="7"/>
  <c r="BE281" i="7"/>
  <c r="BE284" i="7"/>
  <c r="BE285" i="7"/>
  <c r="BE131" i="8"/>
  <c r="BE138" i="8"/>
  <c r="BE139" i="8"/>
  <c r="BE142" i="8"/>
  <c r="BE153" i="8"/>
  <c r="BE161" i="8"/>
  <c r="BE170" i="8"/>
  <c r="BE181" i="8"/>
  <c r="BE190" i="8"/>
  <c r="BE126" i="9"/>
  <c r="BE131" i="9"/>
  <c r="BE140" i="9"/>
  <c r="BE157" i="9"/>
  <c r="BE162" i="9"/>
  <c r="BE170" i="9"/>
  <c r="BE171" i="9"/>
  <c r="J89" i="10"/>
  <c r="BE119" i="10"/>
  <c r="BE131" i="10"/>
  <c r="BE144" i="10"/>
  <c r="BE137" i="11"/>
  <c r="BK125" i="11"/>
  <c r="BK124" i="11"/>
  <c r="BK123" i="11" s="1"/>
  <c r="J123" i="11" s="1"/>
  <c r="J96" i="11" s="1"/>
  <c r="F36" i="5"/>
  <c r="BC98" i="1" s="1"/>
  <c r="F36" i="2"/>
  <c r="BC95" i="1" s="1"/>
  <c r="F35" i="5"/>
  <c r="BB98" i="1" s="1"/>
  <c r="F36" i="10"/>
  <c r="BC103" i="1" s="1"/>
  <c r="J34" i="3"/>
  <c r="AW96" i="1" s="1"/>
  <c r="F37" i="3"/>
  <c r="BD96" i="1"/>
  <c r="F34" i="7"/>
  <c r="BA100" i="1" s="1"/>
  <c r="J34" i="8"/>
  <c r="AW101" i="1" s="1"/>
  <c r="F36" i="3"/>
  <c r="BC96" i="1" s="1"/>
  <c r="F37" i="7"/>
  <c r="BD100" i="1" s="1"/>
  <c r="J34" i="2"/>
  <c r="AW95" i="1" s="1"/>
  <c r="F36" i="6"/>
  <c r="BC99" i="1"/>
  <c r="F34" i="8"/>
  <c r="BA101" i="1" s="1"/>
  <c r="J34" i="9"/>
  <c r="AW102" i="1" s="1"/>
  <c r="F36" i="11"/>
  <c r="BC104" i="1" s="1"/>
  <c r="F35" i="2"/>
  <c r="BB95" i="1" s="1"/>
  <c r="J34" i="7"/>
  <c r="AW100" i="1" s="1"/>
  <c r="F35" i="9"/>
  <c r="BB102" i="1"/>
  <c r="F35" i="6"/>
  <c r="BB99" i="1" s="1"/>
  <c r="F37" i="11"/>
  <c r="BD104" i="1" s="1"/>
  <c r="F36" i="7"/>
  <c r="BC100" i="1" s="1"/>
  <c r="F36" i="4"/>
  <c r="BC97" i="1" s="1"/>
  <c r="F37" i="2"/>
  <c r="BD95" i="1" s="1"/>
  <c r="F34" i="10"/>
  <c r="BA103" i="1"/>
  <c r="J34" i="5"/>
  <c r="AW98" i="1" s="1"/>
  <c r="F34" i="2"/>
  <c r="BA95" i="1" s="1"/>
  <c r="J34" i="4"/>
  <c r="AW97" i="1" s="1"/>
  <c r="F37" i="4"/>
  <c r="BD97" i="1" s="1"/>
  <c r="J34" i="10"/>
  <c r="AW103" i="1" s="1"/>
  <c r="F34" i="11"/>
  <c r="BA104" i="1"/>
  <c r="F34" i="4"/>
  <c r="BA97" i="1" s="1"/>
  <c r="F35" i="8"/>
  <c r="BB101" i="1" s="1"/>
  <c r="F37" i="6"/>
  <c r="BD99" i="1" s="1"/>
  <c r="F37" i="10"/>
  <c r="BD103" i="1" s="1"/>
  <c r="F34" i="9"/>
  <c r="BA102" i="1" s="1"/>
  <c r="F35" i="11"/>
  <c r="BB104" i="1"/>
  <c r="F37" i="9"/>
  <c r="BD102" i="1" s="1"/>
  <c r="F35" i="4"/>
  <c r="BB97" i="1" s="1"/>
  <c r="J34" i="11"/>
  <c r="AW104" i="1" s="1"/>
  <c r="F34" i="5"/>
  <c r="BA98" i="1" s="1"/>
  <c r="F35" i="7"/>
  <c r="BB100" i="1" s="1"/>
  <c r="J34" i="6"/>
  <c r="AW99" i="1"/>
  <c r="F36" i="9"/>
  <c r="BC102" i="1" s="1"/>
  <c r="F37" i="5"/>
  <c r="BD98" i="1" s="1"/>
  <c r="F34" i="6"/>
  <c r="BA99" i="1" s="1"/>
  <c r="F37" i="8"/>
  <c r="BD101" i="1" s="1"/>
  <c r="F35" i="10"/>
  <c r="BB103" i="1" s="1"/>
  <c r="F34" i="3"/>
  <c r="BA96" i="1"/>
  <c r="F35" i="3"/>
  <c r="BB96" i="1" s="1"/>
  <c r="F36" i="8"/>
  <c r="BC101" i="1" s="1"/>
  <c r="T124" i="7" l="1"/>
  <c r="T123" i="7"/>
  <c r="P118" i="6"/>
  <c r="AU99" i="1" s="1"/>
  <c r="P315" i="2"/>
  <c r="P132" i="2"/>
  <c r="AU95" i="1"/>
  <c r="BK118" i="6"/>
  <c r="J118" i="6"/>
  <c r="P125" i="3"/>
  <c r="P124" i="3"/>
  <c r="AU96" i="1" s="1"/>
  <c r="P124" i="7"/>
  <c r="P123" i="7"/>
  <c r="AU100" i="1"/>
  <c r="BK315" i="2"/>
  <c r="BK132" i="2" s="1"/>
  <c r="J132" i="2" s="1"/>
  <c r="J96" i="2" s="1"/>
  <c r="J315" i="2"/>
  <c r="J103" i="2"/>
  <c r="R133" i="2"/>
  <c r="T125" i="3"/>
  <c r="T124" i="3"/>
  <c r="R315" i="2"/>
  <c r="R125" i="3"/>
  <c r="R124" i="3" s="1"/>
  <c r="BK133" i="2"/>
  <c r="T315" i="2"/>
  <c r="T132" i="2"/>
  <c r="R124" i="7"/>
  <c r="R123" i="7" s="1"/>
  <c r="BK125" i="3"/>
  <c r="J125" i="3" s="1"/>
  <c r="J97" i="3" s="1"/>
  <c r="J134" i="2"/>
  <c r="J98" i="2" s="1"/>
  <c r="J316" i="2"/>
  <c r="J104" i="2" s="1"/>
  <c r="BK124" i="7"/>
  <c r="J124" i="7"/>
  <c r="J97" i="7"/>
  <c r="J124" i="11"/>
  <c r="J97" i="11" s="1"/>
  <c r="J119" i="6"/>
  <c r="J97" i="6" s="1"/>
  <c r="J118" i="8"/>
  <c r="J97" i="8" s="1"/>
  <c r="BK117" i="9"/>
  <c r="J117" i="9"/>
  <c r="J96" i="9" s="1"/>
  <c r="J125" i="11"/>
  <c r="J98" i="11"/>
  <c r="BK117" i="10"/>
  <c r="J117" i="10"/>
  <c r="J96" i="10" s="1"/>
  <c r="J30" i="6"/>
  <c r="AG99" i="1" s="1"/>
  <c r="J33" i="8"/>
  <c r="AV101" i="1" s="1"/>
  <c r="AT101" i="1" s="1"/>
  <c r="AN101" i="1" s="1"/>
  <c r="BD94" i="1"/>
  <c r="W33" i="1" s="1"/>
  <c r="J33" i="3"/>
  <c r="AV96" i="1" s="1"/>
  <c r="AT96" i="1" s="1"/>
  <c r="BC94" i="1"/>
  <c r="W32" i="1" s="1"/>
  <c r="F33" i="4"/>
  <c r="AZ97" i="1" s="1"/>
  <c r="J33" i="5"/>
  <c r="AV98" i="1" s="1"/>
  <c r="AT98" i="1" s="1"/>
  <c r="F33" i="7"/>
  <c r="AZ100" i="1" s="1"/>
  <c r="BB94" i="1"/>
  <c r="W31" i="1" s="1"/>
  <c r="F33" i="10"/>
  <c r="AZ103" i="1"/>
  <c r="F33" i="8"/>
  <c r="AZ101" i="1" s="1"/>
  <c r="J33" i="2"/>
  <c r="AV95" i="1" s="1"/>
  <c r="AT95" i="1" s="1"/>
  <c r="J30" i="11"/>
  <c r="AG104" i="1" s="1"/>
  <c r="J33" i="4"/>
  <c r="AV97" i="1" s="1"/>
  <c r="AT97" i="1" s="1"/>
  <c r="J33" i="6"/>
  <c r="AV99" i="1"/>
  <c r="AT99" i="1"/>
  <c r="F33" i="5"/>
  <c r="AZ98" i="1"/>
  <c r="J33" i="9"/>
  <c r="AV102" i="1"/>
  <c r="AT102" i="1"/>
  <c r="J30" i="5"/>
  <c r="AG98" i="1" s="1"/>
  <c r="J33" i="7"/>
  <c r="AV100" i="1"/>
  <c r="AT100" i="1"/>
  <c r="J30" i="8"/>
  <c r="AG101" i="1"/>
  <c r="F33" i="11"/>
  <c r="AZ104" i="1"/>
  <c r="F33" i="2"/>
  <c r="AZ95" i="1" s="1"/>
  <c r="J30" i="4"/>
  <c r="AG97" i="1" s="1"/>
  <c r="BA94" i="1"/>
  <c r="AW94" i="1" s="1"/>
  <c r="AK30" i="1" s="1"/>
  <c r="J33" i="11"/>
  <c r="AV104" i="1"/>
  <c r="AT104" i="1"/>
  <c r="F33" i="3"/>
  <c r="AZ96" i="1"/>
  <c r="F33" i="6"/>
  <c r="AZ99" i="1" s="1"/>
  <c r="J33" i="10"/>
  <c r="AV103" i="1"/>
  <c r="AT103" i="1"/>
  <c r="F33" i="9"/>
  <c r="AZ102" i="1" s="1"/>
  <c r="AN97" i="1" l="1"/>
  <c r="AN98" i="1"/>
  <c r="R132" i="2"/>
  <c r="J39" i="8"/>
  <c r="J39" i="4"/>
  <c r="J39" i="6"/>
  <c r="J39" i="11"/>
  <c r="J39" i="5"/>
  <c r="J133" i="2"/>
  <c r="J97" i="2"/>
  <c r="J96" i="6"/>
  <c r="BK123" i="7"/>
  <c r="J123" i="7" s="1"/>
  <c r="J96" i="7" s="1"/>
  <c r="BK124" i="3"/>
  <c r="J124" i="3"/>
  <c r="J30" i="3" s="1"/>
  <c r="AG96" i="1" s="1"/>
  <c r="AN96" i="1" s="1"/>
  <c r="AN99" i="1"/>
  <c r="AN104" i="1"/>
  <c r="W30" i="1"/>
  <c r="AZ94" i="1"/>
  <c r="AV94" i="1" s="1"/>
  <c r="AK29" i="1" s="1"/>
  <c r="J30" i="2"/>
  <c r="AG95" i="1"/>
  <c r="AN95" i="1"/>
  <c r="AX94" i="1"/>
  <c r="J30" i="10"/>
  <c r="AG103" i="1"/>
  <c r="AN103" i="1"/>
  <c r="AU94" i="1"/>
  <c r="AY94" i="1"/>
  <c r="J30" i="9"/>
  <c r="AG102" i="1"/>
  <c r="AN102" i="1"/>
  <c r="J39" i="2" l="1"/>
  <c r="J39" i="9"/>
  <c r="J39" i="3"/>
  <c r="J96" i="3"/>
  <c r="J39" i="10"/>
  <c r="W29" i="1"/>
  <c r="AT94" i="1"/>
  <c r="J30" i="7"/>
  <c r="AG100" i="1"/>
  <c r="AN100" i="1"/>
  <c r="J39" i="7" l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<sst xmlns="http://schemas.openxmlformats.org/spreadsheetml/2006/main" count="13830" uniqueCount="2213">
  <si>
    <t>Export Komplet</t>
  </si>
  <si>
    <t/>
  </si>
  <si>
    <t>2.0</t>
  </si>
  <si>
    <t>False</t>
  </si>
  <si>
    <t>{c2a8f4fc-dbc4-495b-8e9b-5e643cb274b2}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</si>
  <si>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</si>
  <si>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</si>
  <si>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</si>
  <si>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</si>
  <si>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</si>
  <si>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</si>
  <si>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</si>
  <si>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</si>
  <si>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</si>
  <si>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05/25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</si>
  <si>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</si>
  <si>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</si>
  <si>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Revitalizace endoskopického oddělení</t>
  </si>
  <si>
    <t>KSO:</t>
  </si>
  <si>
    <t>CC-CZ:</t>
  </si>
  <si>
    <t>Místo:</t>
  </si>
  <si>
    <t>ON Náchod</t>
  </si>
  <si>
    <t>Datum:</t>
  </si>
  <si>
    <t>15. 12. 2025</t>
  </si>
  <si>
    <t>Zadavatel:</t>
  </si>
  <si>
    <t>IČ:</t>
  </si>
  <si>
    <t>26000202</t>
  </si>
  <si>
    <t>Oblastní Nemocnice Náchod</t>
  </si>
  <si>
    <t>DIČ:</t>
  </si>
  <si>
    <t>CZ26000202</t>
  </si>
  <si>
    <t>Uchazeč:</t>
  </si>
  <si>
    <t>Vyplň údaj</t>
  </si>
  <si>
    <t>Projektant:</t>
  </si>
  <si>
    <t>13997220</t>
  </si>
  <si>
    <t>PRISPO s.r.o.</t>
  </si>
  <si>
    <t>CZ13997220</t>
  </si>
  <si>
    <t>True</t>
  </si>
  <si>
    <t>Zpracovatel:</t>
  </si>
  <si>
    <t>Ing. Petr Chobotský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</si>
  <si>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</si>
  <si>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</si>
  <si>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</si>
  <si>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</si>
  <si>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</si>
  <si>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</si>
  <si>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</si>
  <si>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</si>
  <si>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</si>
  <si>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</si>
  <si>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</si>
  <si>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</si>
  <si>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</si>
  <si>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</si>
  <si>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</si>
  <si>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</si>
  <si>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</si>
  <si>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</si>
  <si>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</si>
  <si>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</si>
  <si>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</si>
  <si>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</si>
  <si>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</si>
  <si>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</si>
  <si>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</si>
  <si>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</si>
  <si>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</si>
  <si>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</si>
  <si>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</si>
  <si>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</si>
  <si>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</si>
  <si>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</si>
  <si>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</si>
  <si>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</si>
  <si>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</si>
  <si>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</si>
  <si>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</si>
  <si>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</si>
  <si>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</si>
  <si>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</si>
  <si>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</si>
  <si>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</si>
  <si>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</si>
  <si>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</si>
  <si>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</si>
  <si>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</si>
  <si>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</si>
  <si>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</si>
  <si>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</si>
  <si>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</si>
  <si>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{fb5e51fd-3964-4a4e-8aab-9d03aa054d3a}</t>
  </si>
  <si>
    <t>2</t>
  </si>
  <si>
    <t>02</t>
  </si>
  <si>
    <t>VZT,UT</t>
  </si>
  <si>
    <t>{2324964f-7ede-477f-bbc4-fbe48d5416e9}</t>
  </si>
  <si>
    <t>03</t>
  </si>
  <si>
    <t>ZT,mobiliář,IT,ostatní</t>
  </si>
  <si>
    <t>{1c6f57e4-79d3-441f-a558-cc064b324169}</t>
  </si>
  <si>
    <t>04</t>
  </si>
  <si>
    <t>Interiér</t>
  </si>
  <si>
    <t>{094a5244-aecb-478b-b36e-2f1406efad63}</t>
  </si>
  <si>
    <t>05</t>
  </si>
  <si>
    <t>MaR</t>
  </si>
  <si>
    <t>{5f0bc56c-4adf-4396-bea2-5e6c10d8e634}</t>
  </si>
  <si>
    <t>06</t>
  </si>
  <si>
    <t>Zdravotně-technické instalace</t>
  </si>
  <si>
    <t>{fc0101eb-aacf-40d5-8336-1160dabbe2b3}</t>
  </si>
  <si>
    <t>07</t>
  </si>
  <si>
    <t>EL - Silnoproud</t>
  </si>
  <si>
    <t>{01e2506b-9e2e-4260-9813-591fe414295f}</t>
  </si>
  <si>
    <t>08</t>
  </si>
  <si>
    <t>EL - slaboproud</t>
  </si>
  <si>
    <t>{14ce87cf-1b09-4a6c-945d-316b99eb44a3}</t>
  </si>
  <si>
    <t>09</t>
  </si>
  <si>
    <t>Mediciální plyny</t>
  </si>
  <si>
    <t>{cd2aced8-5ce3-4f6b-9eca-01deee000e96}</t>
  </si>
  <si>
    <t>VRN</t>
  </si>
  <si>
    <t>{47429507-c97c-45ae-a16a-297d3c540feb}</t>
  </si>
  <si>
    <t>Antistat</t>
  </si>
  <si>
    <t>Nová podlahová krytina - antistatická</t>
  </si>
  <si>
    <t>m2</t>
  </si>
  <si>
    <t>215,69</t>
  </si>
  <si>
    <t>dlažba</t>
  </si>
  <si>
    <t>Nová podlahová krytina - keramická dlažba</t>
  </si>
  <si>
    <t>27,61</t>
  </si>
  <si>
    <t>KRYCÍ LIST SOUPISU PRACÍ</t>
  </si>
  <si>
    <t>malba</t>
  </si>
  <si>
    <t>Výmalba</t>
  </si>
  <si>
    <t>903,357</t>
  </si>
  <si>
    <t>obklad</t>
  </si>
  <si>
    <t>Nový keramický obklad</t>
  </si>
  <si>
    <t>536,002</t>
  </si>
  <si>
    <t>omyv_odstr</t>
  </si>
  <si>
    <t>Odstranění omyvateného nátěru</t>
  </si>
  <si>
    <t>125,24</t>
  </si>
  <si>
    <t>př_100</t>
  </si>
  <si>
    <t>Příčka tl. 100mm</t>
  </si>
  <si>
    <t>33,713</t>
  </si>
  <si>
    <t>Objekt:</t>
  </si>
  <si>
    <t>př_150</t>
  </si>
  <si>
    <t>Příčka tl. 150mm</t>
  </si>
  <si>
    <t>55,625</t>
  </si>
  <si>
    <t>01 - Stavební část</t>
  </si>
  <si>
    <t>PVC</t>
  </si>
  <si>
    <t>Nová podlahová krytina - PVC</t>
  </si>
  <si>
    <t>136,314</t>
  </si>
  <si>
    <t>sdk_100</t>
  </si>
  <si>
    <t>Příčka SDK tl. 100mm</t>
  </si>
  <si>
    <t>186,68</t>
  </si>
  <si>
    <t>sdk_200</t>
  </si>
  <si>
    <t>Příčka SDK tl. 200mm</t>
  </si>
  <si>
    <t>29,25</t>
  </si>
  <si>
    <t>Michael Hlušek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</si>
  <si>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</si>
  <si>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</si>
  <si>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</si>
  <si>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</si>
  <si>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</si>
  <si>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</si>
  <si>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</si>
  <si>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</si>
  <si>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</si>
  <si>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</si>
  <si>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</si>
  <si>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</si>
  <si>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725 - Zdravotechnika - zařizovací předměty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</si>
  <si>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</si>
  <si>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</si>
  <si>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</si>
  <si>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</si>
  <si>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</si>
  <si>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</si>
  <si>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</si>
  <si>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</si>
  <si>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</si>
  <si>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</si>
  <si>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</si>
  <si>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</si>
  <si>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</si>
  <si>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</si>
  <si>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</si>
  <si>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</si>
  <si>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</si>
  <si>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</si>
  <si>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</si>
  <si>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</si>
  <si>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</si>
  <si>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</si>
  <si>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</si>
  <si>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</si>
  <si>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</si>
  <si>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</si>
  <si>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</si>
  <si>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342272225</t>
  </si>
  <si>
    <t>Příčka z pórobetonových hladkých tvárnic na tenkovrstvou maltu tl 100 mm</t>
  </si>
  <si>
    <t>CS ÚRS 2025 02</t>
  </si>
  <si>
    <t>4</t>
  </si>
  <si>
    <t>1690266913</t>
  </si>
  <si>
    <t>VV</t>
  </si>
  <si>
    <t>Nové pórobetonové příčky</t>
  </si>
  <si>
    <t>6+2,5*2+3,4+6*2+0,8*3,25</t>
  </si>
  <si>
    <t>1,2*3,25+0,25*3,25</t>
  </si>
  <si>
    <t>Součet</t>
  </si>
  <si>
    <t>342272245</t>
  </si>
  <si>
    <t>Příčka z pórobetonových hladkých tvárnic na tenkovrstvou maltu tl 150 mm</t>
  </si>
  <si>
    <t>-578135750</t>
  </si>
  <si>
    <t>6+6*3,25+(1,5*2,1)</t>
  </si>
  <si>
    <t>0,75*3,25+0,385*3,25+0,765*3,25+1,2*2*3,25+0,8*3,25+1,2*2*3,25+0,8*3,25</t>
  </si>
  <si>
    <t>342291121</t>
  </si>
  <si>
    <t>Ukotvení příček k cihelným konstrukcím plochými kotvami</t>
  </si>
  <si>
    <t>m</t>
  </si>
  <si>
    <t>1761267835</t>
  </si>
  <si>
    <t>6+2,5+3,4+6+0,8+1,2+0,25+6+6+(1,5)+0,75+0,385+0,765+1,2*2+0,8+3,25*28+1,2*2+0,8+3,75*2+3,14+4+0,98*4+1,25+2,85</t>
  </si>
  <si>
    <t>6</t>
  </si>
  <si>
    <t>Úpravy povrchů, podlahy a osazování výplní</t>
  </si>
  <si>
    <t>612131121</t>
  </si>
  <si>
    <t>Penetrační disperzní nátěr vnitřních stěn nanášený ručně</t>
  </si>
  <si>
    <t>-1315375330</t>
  </si>
  <si>
    <t>nové příčky</t>
  </si>
  <si>
    <t>(př_100+př_150+sdk_100+sdk_200)*2</t>
  </si>
  <si>
    <t>FIG</t>
  </si>
  <si>
    <t>Rozpad figury: př_100</t>
  </si>
  <si>
    <t>Rozpad figury: př_150</t>
  </si>
  <si>
    <t>Rozpad figury: sdk_100</t>
  </si>
  <si>
    <t>Nové SDK příčky</t>
  </si>
  <si>
    <t>(2,05+2,05+2,05+2,05+0,7+1,27+0,9+2,6+2,5+1,5+2,83+3,49+2,5+3,065+1,6+3,36+2,67+1,2+2,6+2,955+4,23+3,97+1,2+4,1)*3,25</t>
  </si>
  <si>
    <t>Rozpad figury: sdk_200</t>
  </si>
  <si>
    <t>(3+6,0)*3,25</t>
  </si>
  <si>
    <t>5</t>
  </si>
  <si>
    <t>612142001</t>
  </si>
  <si>
    <t>Pletivo sklovláknité vnitřních stěn vtlačené do tmelu</t>
  </si>
  <si>
    <t>-1238041222</t>
  </si>
  <si>
    <t>612321141</t>
  </si>
  <si>
    <t>Vápenocementová omítka štuková dvouvrstvá vnitřních stěn nanášená ručně</t>
  </si>
  <si>
    <t>120671901</t>
  </si>
  <si>
    <t>7</t>
  </si>
  <si>
    <t>612325422</t>
  </si>
  <si>
    <t>Oprava vnitřní vápenocementové štukové omítky tl jádrové omítky do 20 mm a tl štuku do 3 mm stěn v rozsahu plochy přes 10 do 30 %</t>
  </si>
  <si>
    <t>-616240964</t>
  </si>
  <si>
    <t>Stvající plochy</t>
  </si>
  <si>
    <t>2,75*(4,65+7,745+6*20+1,98*2+1,85*2+5,1*2+1,68*2+2,78*2+4,36*2+4,49*2+4,4*2+5,765*2+3,25*2+5,25*2+5,37*2+6,25*2+3,91*2+43,73)+omyv_odstr</t>
  </si>
  <si>
    <t>-obklad</t>
  </si>
  <si>
    <t>Rozpad figury: omyv_odstr</t>
  </si>
  <si>
    <t>omyvatelný nátěr - odstranění</t>
  </si>
  <si>
    <t>4,65*2+7,745*2+2,35*2+2,54*2+1,98*2+1,85*2+6*2*2+6,245*2+3,44*2+3,91*2*2+6*2*2</t>
  </si>
  <si>
    <t>Rozpad figury: obklad</t>
  </si>
  <si>
    <t>(3,05+2,6+4,6+4,6+7,1+5,6+3*2+4+1,5+0,5+0,4+5,3+5+0,45+5,15)*2+(3+3+4,5+2,2+6,3+2,3+1,5+3,15+5,4)*0,9+(3,27+2,9+2,1+2,1)*0,6+(0,9+0,85+1,5+1+0,95)*1,5</t>
  </si>
  <si>
    <t>(5,3+3,4+2,3+2,7+3,4+2,6+6,3+1,53+2,1+2,3+5,7+3,5+4+1,3+3,9+4,8+3,5+5,9+4,3+6,1+6+2,5+3,6+3,6+2,5+3,2+4,25+5+1,5+2,2+5,2+4,35+2,15+3+7,2)*2,75+8,2*2,6</t>
  </si>
  <si>
    <t>8</t>
  </si>
  <si>
    <t>619995001</t>
  </si>
  <si>
    <t>Začištění omítek kolem oken, dveří, podlah nebo obkladů</t>
  </si>
  <si>
    <t>-716667362</t>
  </si>
  <si>
    <t>dveře</t>
  </si>
  <si>
    <t>(0,7+2,1*2)*2*10+(0,8+2,1*2)*2*3+(1,1+2,1*2)*2*12</t>
  </si>
  <si>
    <t>obklady</t>
  </si>
  <si>
    <t>(3,05+2,6+4,6+4,6+7,1+5,6+3+0,5+0,4+5,3+5+0,45+5,15)+(3+3+4,5+2,2+6,3+3,15+5,4)+(3,27+2,9+2,1+2,1)+(0,9+0,85+1+0,95)</t>
  </si>
  <si>
    <t>(5,3+3,4+2,3+2,7+3,4+2,6+6,3+2,3+5,7+3,5+4+1,3+3,9+4,8+3,5+5,9+4,3+6,1+6+2,5+3,6+3,6+2,5+5+1,5+2,2+5,2+7,2)+8,2</t>
  </si>
  <si>
    <t>9</t>
  </si>
  <si>
    <t>631311122</t>
  </si>
  <si>
    <t>Mazanina tl přes 80 do 120 mm z betonu prostého bez zvýšených nároků na prostředí tř. C 8/10</t>
  </si>
  <si>
    <t>m3</t>
  </si>
  <si>
    <t>1916438529</t>
  </si>
  <si>
    <t>po vybouraných příčkách</t>
  </si>
  <si>
    <t>0,15*0,2*(6+1+6+2,855+1+1,96+6+5,65+1,4+2+1,4+1,9+1+1,825+0,990+0,9+1,5+0,12+2,885+5,56+1,96+0,6+0,9+0,8+1,2+0,93+1,3*2)</t>
  </si>
  <si>
    <t>0,15*0,2*(0,9+2+6*2+1,1+1+2+0,9*5+1,05+2,1*2+1+3,16*2+0,75+0,85+1+0,955+0,535+0,3)</t>
  </si>
  <si>
    <t>10</t>
  </si>
  <si>
    <t>642944121</t>
  </si>
  <si>
    <t>Osazování ocelových zárubní dodatečné pl do 2,5 m2</t>
  </si>
  <si>
    <t>kus</t>
  </si>
  <si>
    <t>-2030013421</t>
  </si>
  <si>
    <t>zárubeň 700</t>
  </si>
  <si>
    <t>zárubeň 800</t>
  </si>
  <si>
    <t>zárubeň 1100</t>
  </si>
  <si>
    <t>11</t>
  </si>
  <si>
    <t>M</t>
  </si>
  <si>
    <t>55331431</t>
  </si>
  <si>
    <t>zárubeň jednokřídlá ocelová pro dodatečnou montáž tl stěny 75-100mm rozměru 700/1970, 2100mm</t>
  </si>
  <si>
    <t>-2110960513</t>
  </si>
  <si>
    <t>55331437</t>
  </si>
  <si>
    <t>zárubeň jednokřídlá ocelová pro dodatečnou montáž tl stěny 110-150mm rozměru 800/1970, 2100mm</t>
  </si>
  <si>
    <t>1622692262</t>
  </si>
  <si>
    <t>13</t>
  </si>
  <si>
    <t>55331439</t>
  </si>
  <si>
    <t>zárubeň jednokřídlá ocelová pro dodatečnou montáž tl stěny 110-150mm rozměru 1100/1970, 2100mm</t>
  </si>
  <si>
    <t>1593069106</t>
  </si>
  <si>
    <t>14</t>
  </si>
  <si>
    <t>642946111</t>
  </si>
  <si>
    <t>Osazování pouzdra posuvných dveří s jednou kapsou pro jedno křídlo š do 800 mm do zděné příčky</t>
  </si>
  <si>
    <t>990072510</t>
  </si>
  <si>
    <t>15</t>
  </si>
  <si>
    <t>55331612</t>
  </si>
  <si>
    <t>pouzdro stavební do zdiva pro 1 křídlo posuvných dveří š 800mm v do 2100mm</t>
  </si>
  <si>
    <t>1408744715</t>
  </si>
  <si>
    <t>16</t>
  </si>
  <si>
    <t>642946112</t>
  </si>
  <si>
    <t>Osazování pouzdra posuvných dveří s jednou kapsou pro jedno křídlo š přes 800 do 1200 mm do zděné příčky</t>
  </si>
  <si>
    <t>-522743613</t>
  </si>
  <si>
    <t>17</t>
  </si>
  <si>
    <t>55331615</t>
  </si>
  <si>
    <t>pouzdro stavební do zdiva pro 1 křídlo posuvných dveří š 1100mm v do 2100mm</t>
  </si>
  <si>
    <t>190222633</t>
  </si>
  <si>
    <t>Ostatní konstrukce a práce, bourání</t>
  </si>
  <si>
    <t>18</t>
  </si>
  <si>
    <t>952901114</t>
  </si>
  <si>
    <t>Vyčištění budov bytové a občanské výstavby při výšce podlaží přes 4 m</t>
  </si>
  <si>
    <t>-1764544725</t>
  </si>
  <si>
    <t>19</t>
  </si>
  <si>
    <t>962031011</t>
  </si>
  <si>
    <t>Bourání příček nebo přizdívek z cihel děrovaných tl do 100 mm</t>
  </si>
  <si>
    <t>757849553</t>
  </si>
  <si>
    <t>vybourání příček dle nové dispozice tl. 100mm</t>
  </si>
  <si>
    <t>((6+1+6+2,855+1+1,96+6+5,65+1,4+2+1,4+1,9+1+1,825+0,990+0,9+1,5+0,12+2,885+5,56+1,96)*3,25)+(0,6*0,6)+(9*0,7*2,1)</t>
  </si>
  <si>
    <t>(0,8*2,15+1,2+0,93+1,3*2)*2</t>
  </si>
  <si>
    <t>20</t>
  </si>
  <si>
    <t>962031013</t>
  </si>
  <si>
    <t>Bourání příček nebo přizdívek z cihel děrovaných tl přes 100 do 150 mm</t>
  </si>
  <si>
    <t>268873385</t>
  </si>
  <si>
    <t>vybourání příček dle nové dispozice tl. 125mm</t>
  </si>
  <si>
    <t>(0,9+2+6*2+1,1+1+2)*3,25</t>
  </si>
  <si>
    <t>vybourání příček dle nové dispozice tl. 150mm</t>
  </si>
  <si>
    <t>(0,9*5+1,05+2,1*2+1+3,16*2)*3,25</t>
  </si>
  <si>
    <t>0,75*3,25+0,85*2,75+1*3,25+0,955*3,25+0,535*3,25+0,3*3,25</t>
  </si>
  <si>
    <t>96807.R</t>
  </si>
  <si>
    <t>Oprava zasažených sloupů</t>
  </si>
  <si>
    <t>R- položka</t>
  </si>
  <si>
    <t>-554094243</t>
  </si>
  <si>
    <t>22</t>
  </si>
  <si>
    <t>968072455</t>
  </si>
  <si>
    <t>Vybourání kovových dveřních zárubní pl do 2 m2</t>
  </si>
  <si>
    <t>669430355</t>
  </si>
  <si>
    <t>zárubně 1100/2100</t>
  </si>
  <si>
    <t>(1,1*2,1)*13</t>
  </si>
  <si>
    <t>23</t>
  </si>
  <si>
    <t>968072456</t>
  </si>
  <si>
    <t>Vybourání kovových dveřních zárubní pl přes 2 m2</t>
  </si>
  <si>
    <t>-1352701896</t>
  </si>
  <si>
    <t>zárubně 800/2100</t>
  </si>
  <si>
    <t>(0,8*2,1)*5</t>
  </si>
  <si>
    <t>zárubně 700/2100</t>
  </si>
  <si>
    <t>(0,7*2,1)*11</t>
  </si>
  <si>
    <t>24</t>
  </si>
  <si>
    <t>974032155</t>
  </si>
  <si>
    <t>Vysekání rýh ve stěnách nebo příčkách z dutých cihel nebo tvárnic hl do 100 mm š do 200 mm</t>
  </si>
  <si>
    <t>1808880198</t>
  </si>
  <si>
    <t>3,25*18</t>
  </si>
  <si>
    <t>25</t>
  </si>
  <si>
    <t>977151224</t>
  </si>
  <si>
    <t>Jádrové vrty dovrchní diamantovými korunkami do stavebních materiálů D přes 150 do 180 mm</t>
  </si>
  <si>
    <t>355350398</t>
  </si>
  <si>
    <t>ZTI prostupy</t>
  </si>
  <si>
    <t>6*0,3</t>
  </si>
  <si>
    <t>26</t>
  </si>
  <si>
    <t>993121211</t>
  </si>
  <si>
    <t>Dovoz a odvoz lešení prostorového těžkého do 10 km včetně naložení a složení</t>
  </si>
  <si>
    <t>2094562799</t>
  </si>
  <si>
    <t>27</t>
  </si>
  <si>
    <t>993121219</t>
  </si>
  <si>
    <t>Příplatek k ceně dovozu a odvozu lešení prostorového těžkého ZKD 10 km přes 10 km</t>
  </si>
  <si>
    <t>1295740319</t>
  </si>
  <si>
    <t>150*4 'Přepočtené koeficientem množství</t>
  </si>
  <si>
    <t>997</t>
  </si>
  <si>
    <t>Doprava suti a vybouraných hmot</t>
  </si>
  <si>
    <t>28</t>
  </si>
  <si>
    <t>997013154</t>
  </si>
  <si>
    <t>Vnitrostaveništní doprava suti a vybouraných hmot pro budovy v přes 12 do 15 m s omezením mechanizace</t>
  </si>
  <si>
    <t>t</t>
  </si>
  <si>
    <t>-1426126458</t>
  </si>
  <si>
    <t>29</t>
  </si>
  <si>
    <t>997013219</t>
  </si>
  <si>
    <t>Příplatek k vnitrostaveništní dopravě suti a vybouraných hmot za zvětšenou dopravu suti ZKD 10 m</t>
  </si>
  <si>
    <t>-951232258</t>
  </si>
  <si>
    <t>85,02*4 'Přepočtené koeficientem množství</t>
  </si>
  <si>
    <t>30</t>
  </si>
  <si>
    <t>997013312</t>
  </si>
  <si>
    <t>Montáž a demontáž shozu suti v přes 10 do 20 m</t>
  </si>
  <si>
    <t>69404574</t>
  </si>
  <si>
    <t>31</t>
  </si>
  <si>
    <t>997013322</t>
  </si>
  <si>
    <t>Příplatek k shozu suti v přes 10 do 20 m za první a ZKD den použití</t>
  </si>
  <si>
    <t>-1492996970</t>
  </si>
  <si>
    <t>15*90 'Přepočtené koeficientem množství</t>
  </si>
  <si>
    <t>32</t>
  </si>
  <si>
    <t>997013509</t>
  </si>
  <si>
    <t>Příplatek k odvozu suti a vybouraných hmot na skládku ZKD 1 km přes 1 km</t>
  </si>
  <si>
    <t>-562137891</t>
  </si>
  <si>
    <t>85,02*9 'Přepočtené koeficientem množství</t>
  </si>
  <si>
    <t>33</t>
  </si>
  <si>
    <t>997013511</t>
  </si>
  <si>
    <t>Odvoz suti a vybouraných hmot z meziskládky na skládku do 1 km s naložením a se složením</t>
  </si>
  <si>
    <t>98072330</t>
  </si>
  <si>
    <t>34</t>
  </si>
  <si>
    <t>997013607</t>
  </si>
  <si>
    <t>Poplatek za uložení na skládce (skládkovné) stavebního odpadu keramického kód odpadu 17 01 03</t>
  </si>
  <si>
    <t>-1738958972</t>
  </si>
  <si>
    <t>17,898</t>
  </si>
  <si>
    <t>dlažba suť</t>
  </si>
  <si>
    <t>3,235</t>
  </si>
  <si>
    <t>umyvadla, zachody, výlevky</t>
  </si>
  <si>
    <t>0,462</t>
  </si>
  <si>
    <t>35</t>
  </si>
  <si>
    <t>997013631</t>
  </si>
  <si>
    <t>Poplatek za uložení na skládce (skládkovné) stavebního odpadu směsného kód odpadu 17 09 04</t>
  </si>
  <si>
    <t>-1076101389</t>
  </si>
  <si>
    <t>bourané kce</t>
  </si>
  <si>
    <t>56,201</t>
  </si>
  <si>
    <t>36</t>
  </si>
  <si>
    <t>997013811</t>
  </si>
  <si>
    <t>Poplatek za uložení na skládce (skládkovné) stavebního odpadu dřevěného kód odpadu 17 02 01</t>
  </si>
  <si>
    <t>-910712140</t>
  </si>
  <si>
    <t>truhlářské</t>
  </si>
  <si>
    <t>2,082</t>
  </si>
  <si>
    <t>37</t>
  </si>
  <si>
    <t>997013812</t>
  </si>
  <si>
    <t>Poplatek za uložení na skládce (skládkovné) stavebního odpadu na bázi sádry kód odpadu 17 08 02</t>
  </si>
  <si>
    <t>953883620</t>
  </si>
  <si>
    <t>podhledy</t>
  </si>
  <si>
    <t>2,867</t>
  </si>
  <si>
    <t>38</t>
  </si>
  <si>
    <t>997013813</t>
  </si>
  <si>
    <t>Poplatek za uložení na skládce (skládkovné) stavebního odpadu z plastických hmot kód odpadu 17 02 03</t>
  </si>
  <si>
    <t>-60333244</t>
  </si>
  <si>
    <t>PVC a vinyl</t>
  </si>
  <si>
    <t>1,087</t>
  </si>
  <si>
    <t>998</t>
  </si>
  <si>
    <t>Přesun hmot</t>
  </si>
  <si>
    <t>39</t>
  </si>
  <si>
    <t>998011010</t>
  </si>
  <si>
    <t>Přesun hmot pro budovy zděné s omezením mechanizace pro budovy v přes 12 do 24 m</t>
  </si>
  <si>
    <t>1375411626</t>
  </si>
  <si>
    <t>PSV</t>
  </si>
  <si>
    <t>Práce a dodávky PSV</t>
  </si>
  <si>
    <t>725</t>
  </si>
  <si>
    <t>Zdravotechnika - zařizovací předměty</t>
  </si>
  <si>
    <t>40</t>
  </si>
  <si>
    <t>725110811</t>
  </si>
  <si>
    <t>Demontáž klozetů splachovacích s nádrží</t>
  </si>
  <si>
    <t>soubor</t>
  </si>
  <si>
    <t>-1310037478</t>
  </si>
  <si>
    <t>41</t>
  </si>
  <si>
    <t>725210821</t>
  </si>
  <si>
    <t>Demontáž umyvadel bez výtokových armatur</t>
  </si>
  <si>
    <t>208003671</t>
  </si>
  <si>
    <t>42</t>
  </si>
  <si>
    <t>725291678</t>
  </si>
  <si>
    <t>Montáž zrcadla nástěnného</t>
  </si>
  <si>
    <t>1287596919</t>
  </si>
  <si>
    <t>43</t>
  </si>
  <si>
    <t>55441015</t>
  </si>
  <si>
    <t>zrcadlo šroubované leštěný nerez 400x900mm</t>
  </si>
  <si>
    <t>1576545887</t>
  </si>
  <si>
    <t>44</t>
  </si>
  <si>
    <t>725330820</t>
  </si>
  <si>
    <t>Demontáž výlevka diturvitová</t>
  </si>
  <si>
    <t>1320299354</t>
  </si>
  <si>
    <t>763</t>
  </si>
  <si>
    <t>Konstrukce suché výstavby</t>
  </si>
  <si>
    <t>45</t>
  </si>
  <si>
    <t>763111313</t>
  </si>
  <si>
    <t>SDK příčka tl 100 mm profil CW+UW 75 desky 1xA 12,5 bez izolace do EI 30</t>
  </si>
  <si>
    <t>776657380</t>
  </si>
  <si>
    <t>46</t>
  </si>
  <si>
    <t>763111429</t>
  </si>
  <si>
    <t>SDK příčka tl 200 mm profil CW+UW 150 desky 2xDF 12,5 s izolací EI 90 Rw do 56 dB</t>
  </si>
  <si>
    <t>-531951321</t>
  </si>
  <si>
    <t>47</t>
  </si>
  <si>
    <t>763111752</t>
  </si>
  <si>
    <t>Příplatek k SDK příčce za zakřivení do plynulého oblouku</t>
  </si>
  <si>
    <t>-1634095812</t>
  </si>
  <si>
    <t>Sklad, úklid</t>
  </si>
  <si>
    <t>2,75*(1,6+3,36+0,1+2,57+2,6)</t>
  </si>
  <si>
    <t>48</t>
  </si>
  <si>
    <t>763135801</t>
  </si>
  <si>
    <t>Demontáž podhledu sádrokartonového z desek děrovaných se spárami lepenými</t>
  </si>
  <si>
    <t>983857668</t>
  </si>
  <si>
    <t>Odstranění stávajících SDK podhledů</t>
  </si>
  <si>
    <t>20,13+20,17+45,22+20,81+24,68+5,5+5,94+5,99+13,86+4,49</t>
  </si>
  <si>
    <t>49</t>
  </si>
  <si>
    <t>763164531</t>
  </si>
  <si>
    <t>SDK obklad kcí tvaru L š do 0,8 m desky 1xA 12,5</t>
  </si>
  <si>
    <t>1652168804</t>
  </si>
  <si>
    <t>"obklad žlabu" 2,6</t>
  </si>
  <si>
    <t>50</t>
  </si>
  <si>
    <t>763164551</t>
  </si>
  <si>
    <t>SDK obklad kcí tvaru L š přes 0,8 m desky 1xA 12,5</t>
  </si>
  <si>
    <t>2034802225</t>
  </si>
  <si>
    <t>"opláštění rozvaděče" 2*0,4*2,6</t>
  </si>
  <si>
    <t>51</t>
  </si>
  <si>
    <t>763181311</t>
  </si>
  <si>
    <t>Montáž jednokřídlové kovové zárubně do SDK příčky</t>
  </si>
  <si>
    <t>900436746</t>
  </si>
  <si>
    <t>52</t>
  </si>
  <si>
    <t>55331589</t>
  </si>
  <si>
    <t>zárubeň jednokřídlá ocelová pro sádrokartonové příčky tl stěny 75-100mm rozměru 700/1970, 2100mm</t>
  </si>
  <si>
    <t>-1304656016</t>
  </si>
  <si>
    <t>53</t>
  </si>
  <si>
    <t>763431011</t>
  </si>
  <si>
    <t>Montáž minerálního podhledu s vyjímatelnými panely vel. do 0,36 m2 na zavěšený polozapuštěný rošt</t>
  </si>
  <si>
    <t>-236087754</t>
  </si>
  <si>
    <t>Nový minerální podhled</t>
  </si>
  <si>
    <t>4,91+21,22+34,06+19,73+21,72+22,53+20,08+20,13+21,06+25,12+34,06+25,12+39,22+24,58+48,13+3,68+7,32+6,72+10,95+4,98</t>
  </si>
  <si>
    <t>54</t>
  </si>
  <si>
    <t>59036.R</t>
  </si>
  <si>
    <t>podhled kazetový hladký, polozapuštěný, bílý tl 15mm 600x600mm, do zdravotních budov</t>
  </si>
  <si>
    <t>-199719458</t>
  </si>
  <si>
    <t>55</t>
  </si>
  <si>
    <t>763431201</t>
  </si>
  <si>
    <t>Napojení minerálního podhledu na stěnu obvodovou lištou</t>
  </si>
  <si>
    <t>742665616</t>
  </si>
  <si>
    <t>2*2+6,1*2+4,65*2+6*2+6*2+7,745*2+6*2+6*2+3,2*2+4,3*2+5,1*2+6*2+6,3*2+4*2+4,36*2+6*2+6*2+4,5*2+4,4*2+6*2+5,75*2+6*2+6,25*2+6*2+5,25*2+6*2+5,37*2+6*2</t>
  </si>
  <si>
    <t>6,25*2+6*2+3,91*2+6*2+2,525*2+1,5*2+1,2*4+1,5*4+2,5*2+1,5*2+3,5*2+2,45*2+1*2+3,065+1,6+3,36+1,2+2,6+2,6+1,2+2,85+2,57+4,3*2+2,85*2+5,25*2+4,36*2+3,2*2</t>
  </si>
  <si>
    <t>56</t>
  </si>
  <si>
    <t>763431802</t>
  </si>
  <si>
    <t>Demontáž minerálního podhledu zavěšeného na polozapuštěném roštu</t>
  </si>
  <si>
    <t>816076011</t>
  </si>
  <si>
    <t>Odstranění stávajících minerálních podhledů</t>
  </si>
  <si>
    <t>18,46+18,08+19,89+19,73+21,72+22,53+20,08+21,41+11,81</t>
  </si>
  <si>
    <t>57</t>
  </si>
  <si>
    <t>998763323</t>
  </si>
  <si>
    <t>Přesun hmot tonážní pro konstrukce montované z desek s omezením mechanizace v objektech v přes 12 do 24 m</t>
  </si>
  <si>
    <t>-1286589825</t>
  </si>
  <si>
    <t>766</t>
  </si>
  <si>
    <t>Konstrukce truhlářské</t>
  </si>
  <si>
    <t>58</t>
  </si>
  <si>
    <t>766490813</t>
  </si>
  <si>
    <t>Demontáž umyvadlových desek délky jednoho kusu do 2000 mm</t>
  </si>
  <si>
    <t>-2136083214</t>
  </si>
  <si>
    <t>59</t>
  </si>
  <si>
    <t>766621R</t>
  </si>
  <si>
    <t>Oprava parapetů ve 30%</t>
  </si>
  <si>
    <t>kpl</t>
  </si>
  <si>
    <t>1883123249</t>
  </si>
  <si>
    <t>60</t>
  </si>
  <si>
    <t>766622R</t>
  </si>
  <si>
    <t>Úprava ochranného madla na chodbě</t>
  </si>
  <si>
    <t>-708670021</t>
  </si>
  <si>
    <t>61</t>
  </si>
  <si>
    <t>766629R</t>
  </si>
  <si>
    <t>D+M Sendvičová deska - výplň do plastového okna, síla 24mm, bílá</t>
  </si>
  <si>
    <t>-362049961</t>
  </si>
  <si>
    <t>62</t>
  </si>
  <si>
    <t>76662R</t>
  </si>
  <si>
    <t>D+M Systém generálního klíče - na všechny dveře Endoskopie</t>
  </si>
  <si>
    <t>381763491</t>
  </si>
  <si>
    <t>63</t>
  </si>
  <si>
    <t>76666.R</t>
  </si>
  <si>
    <t>Přesun dveři šíře 800 kvůli rozvaděči</t>
  </si>
  <si>
    <t>-2015855882</t>
  </si>
  <si>
    <t>64</t>
  </si>
  <si>
    <t>766660001</t>
  </si>
  <si>
    <t>Montáž dveřních křídel otvíravých jednokřídlových š do 0,8 m do ocelové zárubně</t>
  </si>
  <si>
    <t>799885844</t>
  </si>
  <si>
    <t>65</t>
  </si>
  <si>
    <t>61162025</t>
  </si>
  <si>
    <t>dveře jednokřídlé dřevotřískové povrch fóliový plné 700x1970-2100mm</t>
  </si>
  <si>
    <t>-1835175252</t>
  </si>
  <si>
    <t>66</t>
  </si>
  <si>
    <t>766660022</t>
  </si>
  <si>
    <t>Montáž dveřních křídel otvíravých jednokřídlových š přes 0,8 m požárních do ocelové zárubně</t>
  </si>
  <si>
    <t>-1407783237</t>
  </si>
  <si>
    <t>67</t>
  </si>
  <si>
    <t>61173218</t>
  </si>
  <si>
    <t>dveře jednokřídlé dřevotřískové povrch laminátový 600-1100x1970mm bezpečnostní do bytu třídy RC2 protipožární EI30 protihlukové útlum 34dB</t>
  </si>
  <si>
    <t>1724400959</t>
  </si>
  <si>
    <t>68</t>
  </si>
  <si>
    <t>766660311</t>
  </si>
  <si>
    <t>Montáž posuvných dveří jednokřídlových průchozí š do 800 mm do pouzdra s jednou kapsou</t>
  </si>
  <si>
    <t>1378356027</t>
  </si>
  <si>
    <t>69</t>
  </si>
  <si>
    <t>61162073</t>
  </si>
  <si>
    <t>dveře jednokřídlé voštinové povrch laminátový plné 700x1970-2100mm</t>
  </si>
  <si>
    <t>1419766878</t>
  </si>
  <si>
    <t>70</t>
  </si>
  <si>
    <t>76681.R</t>
  </si>
  <si>
    <t>Demontáž komplet kuchyňských linek (vč. dřezů, skříněk atd...)</t>
  </si>
  <si>
    <t>1466685111</t>
  </si>
  <si>
    <t>767</t>
  </si>
  <si>
    <t>Konstrukce zámečnické</t>
  </si>
  <si>
    <t>71</t>
  </si>
  <si>
    <t>767641111</t>
  </si>
  <si>
    <t>Montáž automatických dveří lineárních v do 2,2 m š do 1,0 m</t>
  </si>
  <si>
    <t>-263796741</t>
  </si>
  <si>
    <t>72</t>
  </si>
  <si>
    <t>55329130</t>
  </si>
  <si>
    <t>dveře automatické vnitřní lineární, rám Al profily 25mm, zasklení jednoduché bezpečnostní, 1křídlé 1000x2200mm</t>
  </si>
  <si>
    <t>-1882437926</t>
  </si>
  <si>
    <t>73</t>
  </si>
  <si>
    <t>998767113</t>
  </si>
  <si>
    <t>Přesun hmot tonážní pro zámečnické konstrukce s omezením mechanizace v objektech v přes 12 do 24 m</t>
  </si>
  <si>
    <t>1872048372</t>
  </si>
  <si>
    <t>771</t>
  </si>
  <si>
    <t>Podlahy z dlaždic</t>
  </si>
  <si>
    <t>74</t>
  </si>
  <si>
    <t>771111011</t>
  </si>
  <si>
    <t>Vysátí podkladu před pokládkou dlažby</t>
  </si>
  <si>
    <t>-2044035847</t>
  </si>
  <si>
    <t>4,91+3,68+7,32+6,72+4,98</t>
  </si>
  <si>
    <t>75</t>
  </si>
  <si>
    <t>771121011</t>
  </si>
  <si>
    <t>Nátěr penetrační na podlahu</t>
  </si>
  <si>
    <t>-1062224841</t>
  </si>
  <si>
    <t>Rozpad figury: dlažba</t>
  </si>
  <si>
    <t>76</t>
  </si>
  <si>
    <t>771121025</t>
  </si>
  <si>
    <t>Broušení stávajícího podkladu před litím stěrky před pokládkou dlažby</t>
  </si>
  <si>
    <t>-1919590987</t>
  </si>
  <si>
    <t>77</t>
  </si>
  <si>
    <t>771151023</t>
  </si>
  <si>
    <t>Samonivelační stěrka podlah pevnosti 30 MPa tl přes 5 do 8 mm</t>
  </si>
  <si>
    <t>698338816</t>
  </si>
  <si>
    <t>78</t>
  </si>
  <si>
    <t>771471810</t>
  </si>
  <si>
    <t>Demontáž soklíků z dlaždic keramických kladených do malty rovných</t>
  </si>
  <si>
    <t>774379798</t>
  </si>
  <si>
    <t>Odstranění stávajících soklíků</t>
  </si>
  <si>
    <t>13,393+13,7+25,223+8,75</t>
  </si>
  <si>
    <t>79</t>
  </si>
  <si>
    <t>771474112</t>
  </si>
  <si>
    <t>Montáž soklů z dlaždic keramických rovných lepených cementovým flexibilním lepidlem v přes 65 do 90 mm</t>
  </si>
  <si>
    <t>-902729755</t>
  </si>
  <si>
    <t>11,698+7,9+16,5+16,041+9,017</t>
  </si>
  <si>
    <t>80</t>
  </si>
  <si>
    <t>59761184</t>
  </si>
  <si>
    <t>sokl keramický mrazuvzdorný povrch hladký/matný tl do 10mm výšky přes 65 do 90mm</t>
  </si>
  <si>
    <t>-1209820022</t>
  </si>
  <si>
    <t>61,156*1,1 'Přepočtené koeficientem množství</t>
  </si>
  <si>
    <t>81</t>
  </si>
  <si>
    <t>771571810</t>
  </si>
  <si>
    <t>Demontáž podlah z dlaždic keramických kladených do malty</t>
  </si>
  <si>
    <t>1456815553</t>
  </si>
  <si>
    <t>Odstranění stávající podlahové krytiny - keramická dlažba</t>
  </si>
  <si>
    <t>4,49+13,86+5,99+5,94</t>
  </si>
  <si>
    <t>82</t>
  </si>
  <si>
    <t>771574416</t>
  </si>
  <si>
    <t>Montáž podlah keramických hladkých lepených cementovým flexibilním lepidlem přes 9 do 12 ks/m2</t>
  </si>
  <si>
    <t>-1880549267</t>
  </si>
  <si>
    <t>83</t>
  </si>
  <si>
    <t>59761160</t>
  </si>
  <si>
    <t>dlažba keramická slinutá mrazuvzdorná povrch hladký/matný tl do 10mm přes 9 do 12ks/m2</t>
  </si>
  <si>
    <t>894868865</t>
  </si>
  <si>
    <t>27,61*1,1 'Přepočtené koeficientem množství</t>
  </si>
  <si>
    <t>84</t>
  </si>
  <si>
    <t>771591112</t>
  </si>
  <si>
    <t>Izolace pod dlažbu nátěrem nebo stěrkou ve dvou vrstvách</t>
  </si>
  <si>
    <t>-353594517</t>
  </si>
  <si>
    <t>85</t>
  </si>
  <si>
    <t>771591115</t>
  </si>
  <si>
    <t>Podlahy spárování silikonem</t>
  </si>
  <si>
    <t>540814482</t>
  </si>
  <si>
    <t>dlažba*15</t>
  </si>
  <si>
    <t>86</t>
  </si>
  <si>
    <t>771592011</t>
  </si>
  <si>
    <t>Čištění vnitřních ploch podlah nebo schodišť po položení dlažby chemickými prostředky</t>
  </si>
  <si>
    <t>-670889383</t>
  </si>
  <si>
    <t>87</t>
  </si>
  <si>
    <t>998771113</t>
  </si>
  <si>
    <t>Přesun hmot tonážní pro podlahy z dlaždic s omezením mechanizace v objektech v přes 12 do 24 m</t>
  </si>
  <si>
    <t>-828884471</t>
  </si>
  <si>
    <t>776</t>
  </si>
  <si>
    <t>Podlahy povlakové</t>
  </si>
  <si>
    <t>88</t>
  </si>
  <si>
    <t>776111116</t>
  </si>
  <si>
    <t>Odstranění zbytků lepidla z podkladu povlakových podlah broušením</t>
  </si>
  <si>
    <t>618678589</t>
  </si>
  <si>
    <t>Nová podlahovina PVC + oprava chodby a čekárny 20%</t>
  </si>
  <si>
    <t>21,22+19,73+39,22+10,95+196,98*0,2+17,75*0,2+11,24*0,2</t>
  </si>
  <si>
    <t>Mezisoučet</t>
  </si>
  <si>
    <t>Nová podlahovina antistatická</t>
  </si>
  <si>
    <t>34,06+22,53+20,08+20,13+21,06+25,12+24,58+48,13</t>
  </si>
  <si>
    <t>89</t>
  </si>
  <si>
    <t>776111311</t>
  </si>
  <si>
    <t>Vysátí podkladu povlakových podlah</t>
  </si>
  <si>
    <t>297288047</t>
  </si>
  <si>
    <t>PVC+Antistat</t>
  </si>
  <si>
    <t>Rozpad figury: PVC</t>
  </si>
  <si>
    <t>Rozpad figury: Antistat</t>
  </si>
  <si>
    <t>90</t>
  </si>
  <si>
    <t>776121321</t>
  </si>
  <si>
    <t>Neředěná penetrace savého podkladu povlakových podlah</t>
  </si>
  <si>
    <t>47243917</t>
  </si>
  <si>
    <t>91</t>
  </si>
  <si>
    <t>776131111</t>
  </si>
  <si>
    <t>Vyztužení podkladu povlakových podlah armovacím pletivem ze skelných vláken</t>
  </si>
  <si>
    <t>1145662161</t>
  </si>
  <si>
    <t>92</t>
  </si>
  <si>
    <t>776141123</t>
  </si>
  <si>
    <t>Stěrka podlahová nivelační pro vyrovnání podkladu povlakových podlah pevnosti 30 MPa tl přes 5 do 8 mm</t>
  </si>
  <si>
    <t>624982535</t>
  </si>
  <si>
    <t>93</t>
  </si>
  <si>
    <t>776201812</t>
  </si>
  <si>
    <t>Demontáž lepených povlakových podlah s podložkou ručně</t>
  </si>
  <si>
    <t>705522395</t>
  </si>
  <si>
    <t>Odstranění stávající podlahové krytiny - PVC + vinyl + oprava chodby a čekárny 20%</t>
  </si>
  <si>
    <t>18,46+18,08+19,89+19,73+22,53+20,08+20,13+20,17+45,22+20,81+24,68+21,41+5,5+11,81+196,98*0,2+17,75*0,2+11,24*0,2</t>
  </si>
  <si>
    <t>94</t>
  </si>
  <si>
    <t>776221111</t>
  </si>
  <si>
    <t>Lepení pásů z PVC standardním lepidlem</t>
  </si>
  <si>
    <t>-1640651695</t>
  </si>
  <si>
    <t>95</t>
  </si>
  <si>
    <t>28411020</t>
  </si>
  <si>
    <t>podlahovina vinylová homogenní zátěžová úprava PUR, třída zátěže 34/43, hořlavost Bfl S1 tl 2,00 mm,</t>
  </si>
  <si>
    <t>-8824135</t>
  </si>
  <si>
    <t>136,314*1,15 'Přepočtené koeficientem množství</t>
  </si>
  <si>
    <t>96</t>
  </si>
  <si>
    <t>776221121</t>
  </si>
  <si>
    <t>Lepení elektrostaticky vodivých pásů z PVC</t>
  </si>
  <si>
    <t>-1692340267</t>
  </si>
  <si>
    <t>97</t>
  </si>
  <si>
    <t>28411142</t>
  </si>
  <si>
    <t>podlahovina vinylová homogenní protiskluzná se vsypem a výztuž. vrstvou, elektrostaticky vodivá, třída zátěže 34/43, hořlavost Bfl-s1 tl 2,00mm</t>
  </si>
  <si>
    <t>1575518345</t>
  </si>
  <si>
    <t>215,69*1,15 'Přepočtené koeficientem množství</t>
  </si>
  <si>
    <t>98</t>
  </si>
  <si>
    <t>776410811</t>
  </si>
  <si>
    <t>Odstranění soklíků a lišt pryžových nebo plastových</t>
  </si>
  <si>
    <t>-486888446</t>
  </si>
  <si>
    <t>20,186+19,211+19,701+22,478+20,657+19,724+19,920+18,827+35,053+20,034+24,923+20,231+9,38+17,108</t>
  </si>
  <si>
    <t>99</t>
  </si>
  <si>
    <t>776411212</t>
  </si>
  <si>
    <t>Montáž tahaných obvodových soklíků z PVC výšky do 100 mm</t>
  </si>
  <si>
    <t>98418219</t>
  </si>
  <si>
    <t>nová podlahová krytina PVC</t>
  </si>
  <si>
    <t>19,15+19,517+38,67+13,76</t>
  </si>
  <si>
    <t>nová podlahová krytina antistatická</t>
  </si>
  <si>
    <t>25,546+20,657+19,724+19,92+20,675+22,522+22,425+32,747</t>
  </si>
  <si>
    <t>100</t>
  </si>
  <si>
    <t>1288498863</t>
  </si>
  <si>
    <t>91,097*0,2 'Přepočtené koeficientem množství</t>
  </si>
  <si>
    <t>101</t>
  </si>
  <si>
    <t>-1374660024</t>
  </si>
  <si>
    <t>184,216*0,2 'Přepočtené koeficientem množství</t>
  </si>
  <si>
    <t>102</t>
  </si>
  <si>
    <t>776991121</t>
  </si>
  <si>
    <t>Základní čištění nově položených podlahovin vysátím a setřením vlhkým mopem</t>
  </si>
  <si>
    <t>1863238893</t>
  </si>
  <si>
    <t>103</t>
  </si>
  <si>
    <t>776991141</t>
  </si>
  <si>
    <t>Pastování a leštění podlahovin ručně</t>
  </si>
  <si>
    <t>-458312471</t>
  </si>
  <si>
    <t>104</t>
  </si>
  <si>
    <t>998776113</t>
  </si>
  <si>
    <t>Přesun hmot tonážní pro podlahy povlakové s omezením mechanizace v objektech v přes 12 do 24 m</t>
  </si>
  <si>
    <t>-1351631756</t>
  </si>
  <si>
    <t>781</t>
  </si>
  <si>
    <t>Dokončovací práce - obklady</t>
  </si>
  <si>
    <t>105</t>
  </si>
  <si>
    <t>781111011</t>
  </si>
  <si>
    <t>Ometení (oprášení) stěny při přípravě podkladu</t>
  </si>
  <si>
    <t>1181715330</t>
  </si>
  <si>
    <t>106</t>
  </si>
  <si>
    <t>781121011</t>
  </si>
  <si>
    <t>Nátěr penetrační na stěnu</t>
  </si>
  <si>
    <t>-1975543479</t>
  </si>
  <si>
    <t>107</t>
  </si>
  <si>
    <t>781131112</t>
  </si>
  <si>
    <t>Izolace pod obklad nátěrem nebo stěrkou ve dvou vrstvách</t>
  </si>
  <si>
    <t>426267473</t>
  </si>
  <si>
    <t>108</t>
  </si>
  <si>
    <t>781151031</t>
  </si>
  <si>
    <t>Celoplošné vyrovnání podkladu stěrkou tl 3 mm</t>
  </si>
  <si>
    <t>709155724</t>
  </si>
  <si>
    <t>109</t>
  </si>
  <si>
    <t>781471810</t>
  </si>
  <si>
    <t>Demontáž obkladů z obkladaček keramických kladených do malty</t>
  </si>
  <si>
    <t>1632923119</t>
  </si>
  <si>
    <t>Odstranění stávajících obkladů</t>
  </si>
  <si>
    <t>(3,42+1,2+1,5+3+2,1+2,4+1,2+2,75+2,5+3,2+2,25+2,5)*0,6+(0,72+0,72+1,2+4+1,4+4,65+1,4+0,9+0,9+0,9+0,9+1+2,3+1,4)*1,5+(3,1+6,28+5,37)*0,9</t>
  </si>
  <si>
    <t>(5,9+3,4+6)*2,8+(2,7+2,3+3,5+3,65+3+2,4+3,5+3,8+8+1+4,1+4,3+1+4+5,8+3,5)*2</t>
  </si>
  <si>
    <t>110</t>
  </si>
  <si>
    <t>781472216</t>
  </si>
  <si>
    <t>Montáž obkladů keramických hladkých lepených cementovým flexibilním lepidlem přes 9 do 12 ks/m2</t>
  </si>
  <si>
    <t>-2126927746</t>
  </si>
  <si>
    <t>111</t>
  </si>
  <si>
    <t>59761790</t>
  </si>
  <si>
    <t>obklad keramický nemrazuvzdorný povrch hladký/lesklý tl do 10mm přes 9 do 12ks/m2</t>
  </si>
  <si>
    <t>-2016385687</t>
  </si>
  <si>
    <t>536,002*1,15 'Přepočtené koeficientem množství</t>
  </si>
  <si>
    <t>112</t>
  </si>
  <si>
    <t>781492251</t>
  </si>
  <si>
    <t>Montáž profilů ukončovacích lepených flexibilním cementovým lepidlem</t>
  </si>
  <si>
    <t>1641554441</t>
  </si>
  <si>
    <t>(3,05+2,6+4,6+4,6+7,1+5,6+3*2+4+1,5+0,5+0,4+5,3+5+0,45+5,15)+(3+3+4,5+2,2+6,3+2,3+1,5+3,15+5,4)+(3,27+2,9+2,1+2,1)+(0,9+0,85+1,5+1+0,95)</t>
  </si>
  <si>
    <t>(5,3+3,4+2,3+2,7+3,4+2,6+6,3+1,53+2,1+2,3+5,7+3,5+4+1,3+3,9+4,8+3,5+5,9+4,3+6,1+6+2,5+3,6+3,6+2,5+3,2+4,25+5+1,5+2,2+5,2+4,35+2,15+3+7,2)+8,2</t>
  </si>
  <si>
    <t>113</t>
  </si>
  <si>
    <t>28342003</t>
  </si>
  <si>
    <t>lišta ukončovací z PVC 10mm</t>
  </si>
  <si>
    <t>-336659033</t>
  </si>
  <si>
    <t>242,15*1,1 'Přepočtené koeficientem množství</t>
  </si>
  <si>
    <t>114</t>
  </si>
  <si>
    <t>781495211</t>
  </si>
  <si>
    <t>Čištění vnitřních ploch stěn po provedení obkladu chemickými prostředky</t>
  </si>
  <si>
    <t>1661805618</t>
  </si>
  <si>
    <t>115</t>
  </si>
  <si>
    <t>998781103</t>
  </si>
  <si>
    <t>Přesun hmot tonážní pro obklady keramické v objektech v přes 12 do 24 m</t>
  </si>
  <si>
    <t>1123299858</t>
  </si>
  <si>
    <t>783</t>
  </si>
  <si>
    <t>Dokončovací práce - nátěry</t>
  </si>
  <si>
    <t>116</t>
  </si>
  <si>
    <t>783801201</t>
  </si>
  <si>
    <t>Obroušení omítek před provedením nátěru</t>
  </si>
  <si>
    <t>-448958449</t>
  </si>
  <si>
    <t>omyv_odstr+(6*7)*2</t>
  </si>
  <si>
    <t>117</t>
  </si>
  <si>
    <t>783806805</t>
  </si>
  <si>
    <t>Odstranění nátěrů z omítek opálením</t>
  </si>
  <si>
    <t>-299869844</t>
  </si>
  <si>
    <t>118</t>
  </si>
  <si>
    <t>783806811</t>
  </si>
  <si>
    <t>Odstranění nátěrů z omítek oškrábáním</t>
  </si>
  <si>
    <t>-1636334263</t>
  </si>
  <si>
    <t>119</t>
  </si>
  <si>
    <t>783822211</t>
  </si>
  <si>
    <t>Celoplošné vyrovnání omítky před provedením nátěru vápennou stěrkou tl do 3 mm</t>
  </si>
  <si>
    <t>-1662742473</t>
  </si>
  <si>
    <t>120</t>
  </si>
  <si>
    <t>783823131</t>
  </si>
  <si>
    <t>Penetrační akrylátový nátěr hladkých, tenkovrstvých zrnitých nebo štukových omítek</t>
  </si>
  <si>
    <t>-1069050870</t>
  </si>
  <si>
    <t>121</t>
  </si>
  <si>
    <t>783827445</t>
  </si>
  <si>
    <t>Krycí dvojnásobný silikonový nátěr omítek stupně členitosti 3</t>
  </si>
  <si>
    <t>1077593142</t>
  </si>
  <si>
    <t>784</t>
  </si>
  <si>
    <t>Dokončovací práce - malby a tapety</t>
  </si>
  <si>
    <t>122</t>
  </si>
  <si>
    <t>784111001</t>
  </si>
  <si>
    <t>Oprášení (ometení ) podkladu v místnostech v do 3,80 m</t>
  </si>
  <si>
    <t>-1664373182</t>
  </si>
  <si>
    <t>2,75*(4,65*2+7,745*2+6*20+1,98*2+1,85*2+5,1*2+1,68*2+2,78*2+4,36*2+4,49*2+4,4*2+5,765*2+3,25*2+5,25*2+5,37*2+6,25*2+3,91*2+43,73)</t>
  </si>
  <si>
    <t>123</t>
  </si>
  <si>
    <t>784111011</t>
  </si>
  <si>
    <t>Obroušení podkladu omítnutého v místnostech v do 3,80 m</t>
  </si>
  <si>
    <t>1050416224</t>
  </si>
  <si>
    <t>Rozpad figury: malba</t>
  </si>
  <si>
    <t>124</t>
  </si>
  <si>
    <t>784121001</t>
  </si>
  <si>
    <t>Oškrabání malby v místnostech v do 3,80 m</t>
  </si>
  <si>
    <t>853038567</t>
  </si>
  <si>
    <t>125</t>
  </si>
  <si>
    <t>784121011</t>
  </si>
  <si>
    <t>Rozmývání podkladu po oškrabání malby v místnostech v do 3,80 m</t>
  </si>
  <si>
    <t>1672350028</t>
  </si>
  <si>
    <t>126</t>
  </si>
  <si>
    <t>784171101</t>
  </si>
  <si>
    <t>Zakrytí vnitřních podlah včetně pozdějšího odkrytí</t>
  </si>
  <si>
    <t>-1298594785</t>
  </si>
  <si>
    <t>127</t>
  </si>
  <si>
    <t>58124842</t>
  </si>
  <si>
    <t>fólie pro malířské potřeby zakrývací tl 7µ 4x5m</t>
  </si>
  <si>
    <t>-1805103186</t>
  </si>
  <si>
    <t>385,13*1,05 'Přepočtené koeficientem množství</t>
  </si>
  <si>
    <t>128</t>
  </si>
  <si>
    <t>784181101</t>
  </si>
  <si>
    <t>Základní akrylátová jednonásobná bezbarvá penetrace podkladu v místnostech v do 3,80 m</t>
  </si>
  <si>
    <t>341032714</t>
  </si>
  <si>
    <t>129</t>
  </si>
  <si>
    <t>784191007</t>
  </si>
  <si>
    <t>Čištění vnitřních ploch podlah po provedení malířských prací</t>
  </si>
  <si>
    <t>565694612</t>
  </si>
  <si>
    <t>130</t>
  </si>
  <si>
    <t>784211101</t>
  </si>
  <si>
    <t>Dvojnásobné bílé malby ze směsí za mokra výborně oděruvzdorných v místnostech v do 3,80 m</t>
  </si>
  <si>
    <t>-235875755</t>
  </si>
  <si>
    <t>02 - VZT,UT</t>
  </si>
  <si>
    <t xml:space="preserve"> 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</si>
  <si>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</si>
  <si>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PSV - PSV</t>
  </si>
  <si>
    <t xml:space="preserve">    713 - Izolace tepelné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</si>
  <si>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</si>
  <si>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</si>
  <si>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</si>
  <si>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Vzduchotechnika - </t>
  </si>
  <si>
    <t>HZS - Hodinové zúčtovací sazby</t>
  </si>
  <si>
    <t>713</t>
  </si>
  <si>
    <t>Izolace tepelné</t>
  </si>
  <si>
    <t>713463111</t>
  </si>
  <si>
    <t>Montáž izolace tepelné potrubí a ohybů tvarovkami nebo deskami potrubními pouzdry bez povrchové úpravy (izolační materiál ve specifikaci) staženými pozinkovaným drátem potrubí jednovrstvá D do 100 mm</t>
  </si>
  <si>
    <t>1324467619</t>
  </si>
  <si>
    <t>27127009</t>
  </si>
  <si>
    <t>pouzdro izolační potrubní z EPDM kaučuku 22/19mm</t>
  </si>
  <si>
    <t>1651545633</t>
  </si>
  <si>
    <t>RGL.12155</t>
  </si>
  <si>
    <t>Izolace DNa28, tloušťka 19mm</t>
  </si>
  <si>
    <t>-856363009</t>
  </si>
  <si>
    <t>RGL.9392</t>
  </si>
  <si>
    <t>Izolace DNa35, tloušťka 19mm samolepící</t>
  </si>
  <si>
    <t>1408740185</t>
  </si>
  <si>
    <t>27127203</t>
  </si>
  <si>
    <t>izolace plošná kaučuková samolepící tl 19mm</t>
  </si>
  <si>
    <t>-1112296641</t>
  </si>
  <si>
    <t>998713113</t>
  </si>
  <si>
    <t>Přesun hmot pro izolace tepelné stanovený z hmotnosti přesunovaného materiálu vodorovná dopravní vzdálenost do 50 m s omezením mechanizace v objektech výšky přes 12 m do 24 m</t>
  </si>
  <si>
    <t>1663455368</t>
  </si>
  <si>
    <t>998713193</t>
  </si>
  <si>
    <t>Přesun hmot pro izolace tepelné stanovený z hmotnosti přesunovaného materiálu vodorovná dopravní vzdálenost do 50 m Příplatek k cenám za zvětšený přesun přes vymezenou vodorovnou dopravní vzdálenost do 500 m</t>
  </si>
  <si>
    <t>-41514623</t>
  </si>
  <si>
    <t>733</t>
  </si>
  <si>
    <t>Ústřední vytápění - rozvodné potrubí</t>
  </si>
  <si>
    <t>733111103</t>
  </si>
  <si>
    <t>Potrubí z trubek ocelových závitových černých spojovaných svařováním bezešvých běžných nízkotlakých PN 16 do 115°C DN 15</t>
  </si>
  <si>
    <t>1347600935</t>
  </si>
  <si>
    <t>733111104</t>
  </si>
  <si>
    <t>Potrubí z trubek ocelových závitových černých spojovaných svařováním bezešvých běžných nízkotlakých PN 16 do 115°C DN 20</t>
  </si>
  <si>
    <t>537523826</t>
  </si>
  <si>
    <t>733111105</t>
  </si>
  <si>
    <t>Potrubí z trubek ocelových závitových černých spojovaných svařováním bezešvých běžných nízkotlakých PN 16 do 115°C DN 25</t>
  </si>
  <si>
    <t>-1959154072</t>
  </si>
  <si>
    <t>733111106</t>
  </si>
  <si>
    <t>Potrubí z trubek ocelových závitových černých spojovaných svařováním bezešvých běžných nízkotlakých PN 16 do 115°C DN 32</t>
  </si>
  <si>
    <t>-1997140070</t>
  </si>
  <si>
    <t>733111107</t>
  </si>
  <si>
    <t>Potrubí z trubek ocelových závitových černých spojovaných svařováním bezešvých běžných nízkotlakých PN 16 do 115°C DN 40</t>
  </si>
  <si>
    <t>-120986000</t>
  </si>
  <si>
    <t>733121119</t>
  </si>
  <si>
    <t>Potrubí z trubek ocelových hladkých spojovaných svařováním černých bezešvých nízkotlakých T= do +115°C Ø 60,3/4,0</t>
  </si>
  <si>
    <t>-1674460882</t>
  </si>
  <si>
    <t>733121124</t>
  </si>
  <si>
    <t>Potrubí z trubek ocelových hladkých spojovaných svařováním černých bezešvých nízkotlakých T= do +115°C Ø 76/3,6</t>
  </si>
  <si>
    <t>-1857859603</t>
  </si>
  <si>
    <t>998733103</t>
  </si>
  <si>
    <t>Přesun hmot pro rozvody potrubí stanovený z hmotnosti přesunovaného materiálu vodorovná dopravní vzdálenost do 50 m základní v objektech výšky přes 12 do 24 m</t>
  </si>
  <si>
    <t>1401488216</t>
  </si>
  <si>
    <t>998733193</t>
  </si>
  <si>
    <t>Přesun hmot pro rozvody potrubí stanovený z hmotnosti přesunovaného materiálu vodorovná dopravní vzdálenost do 50 m Příplatek k cenám za zvětšený přesun přes vymezenou vodorovnou dopravní vzdálenost do 500 m</t>
  </si>
  <si>
    <t>-80952793</t>
  </si>
  <si>
    <t>734</t>
  </si>
  <si>
    <t>Ústřední vytápění - armatury</t>
  </si>
  <si>
    <t>734200821</t>
  </si>
  <si>
    <t>Demontáž armatur závitových se dvěma závity do G 1/2</t>
  </si>
  <si>
    <t>1940321522</t>
  </si>
  <si>
    <t>734209114</t>
  </si>
  <si>
    <t>Montáž závitových armatur se 2 závity G 3/4 (DN 20)</t>
  </si>
  <si>
    <t>546867974</t>
  </si>
  <si>
    <t>IMI.52164020</t>
  </si>
  <si>
    <t>TA-COMPACT-P, tlakově nezávislý regulační a vyvažovací ventil, DN20 NF</t>
  </si>
  <si>
    <t>-1966334226</t>
  </si>
  <si>
    <t>734211120</t>
  </si>
  <si>
    <t>Ventily odvzdušňovací závitové automatické PN 14 do 120°C G 1/2</t>
  </si>
  <si>
    <t>-2003660088</t>
  </si>
  <si>
    <t>R00002</t>
  </si>
  <si>
    <t>Pružné nerezové opletené připojovací hadice se závity ¾″×¾″ včetně matic a těsnění, délka 400 mm, pro připojení FCU / jednotky na rozvod chladicí vody. Hadice EPDM vnitřní, nerezový opletení, tlak PN 10, teplota do ~80 °C.</t>
  </si>
  <si>
    <t>-1368930523</t>
  </si>
  <si>
    <t>734261402</t>
  </si>
  <si>
    <t>Šroubení připojovací armatury radiátorů VK PN 10 do 110°C, regulační uzavíratelné rohové G 1/2 x 18</t>
  </si>
  <si>
    <t>-1115497456</t>
  </si>
  <si>
    <t>734292773.GCM</t>
  </si>
  <si>
    <t>Kohout kulový Giacomini R910 přímý G 3/4 PN 42 do 185°C plnoprůtokový s koulí DADO vnitřní závit</t>
  </si>
  <si>
    <t>441326693</t>
  </si>
  <si>
    <t>734292778.GCM</t>
  </si>
  <si>
    <t>Kohout kulový Giacomini R910 přímý G 2 1/2 PN 42 do 185°C plnoprůtokový s koulí DADO vnitřní závit</t>
  </si>
  <si>
    <t>27592471</t>
  </si>
  <si>
    <t>998734103</t>
  </si>
  <si>
    <t>Přesun hmot pro armatury stanovený z hmotnosti přesunovaného materiálu vodorovná dopravní vzdálenost do 50 m základní v objektech výšky přes 12 do 24 m</t>
  </si>
  <si>
    <t>78141987</t>
  </si>
  <si>
    <t>998734193</t>
  </si>
  <si>
    <t>Přesun hmot pro armatury stanovený z hmotnosti přesunovaného materiálu vodorovná dopravní vzdálenost do 50 m Příplatek k cenám za zvětšený přesun přes vymezenou vodorovnou dopravní vzdálenost do 500 m</t>
  </si>
  <si>
    <t>2108659686</t>
  </si>
  <si>
    <t>735</t>
  </si>
  <si>
    <t>Ústřední vytápění - otopná tělesa</t>
  </si>
  <si>
    <t>735151579</t>
  </si>
  <si>
    <t>Otopná tělesa panelová dvoudesková PN 1,0 MPa, T do 110°C se dvěma přídavnými přestupními plochami výšky tělesa 600 mm stavební délky / výkonu 1200 mm / 2015 W</t>
  </si>
  <si>
    <t>1837110044</t>
  </si>
  <si>
    <t>735151821</t>
  </si>
  <si>
    <t>Demontáž otopných těles panelových dvouřadých stavební délky do 1500 mm</t>
  </si>
  <si>
    <t>-1818206760</t>
  </si>
  <si>
    <t>783314101</t>
  </si>
  <si>
    <t>Základní nátěr zámečnických konstrukcí jednonásobný syntetický</t>
  </si>
  <si>
    <t>211711438</t>
  </si>
  <si>
    <t>783315101</t>
  </si>
  <si>
    <t>Mezinátěr zámečnických konstrukcí jednonásobný syntetický standardní</t>
  </si>
  <si>
    <t>-2046812999</t>
  </si>
  <si>
    <t>783417101</t>
  </si>
  <si>
    <t>Krycí nátěr (email) klempířských konstrukcí jednonásobný syntetický standardní</t>
  </si>
  <si>
    <t>-1486313503</t>
  </si>
  <si>
    <t>783614661</t>
  </si>
  <si>
    <t>Základní antikorozní nátěr armatur a kovových potrubí jednonásobný potrubí přes DN 50 do DN 100 mm syntetický standardní</t>
  </si>
  <si>
    <t>355112897</t>
  </si>
  <si>
    <t>Vzduchotechnika</t>
  </si>
  <si>
    <t>751111052</t>
  </si>
  <si>
    <t>Montáž ventilátoru axiálního nízkotlakého podhledového, průměru přes 100 do 200 mm</t>
  </si>
  <si>
    <t>-1936588891</t>
  </si>
  <si>
    <t>ELD.SP200102020</t>
  </si>
  <si>
    <t>Pozice: 3.B.1_x000D_
TD 500/160 3V</t>
  </si>
  <si>
    <t>1101982189</t>
  </si>
  <si>
    <t>751322012</t>
  </si>
  <si>
    <t>Montáž talířových ventilů, anemostatů, dýz talířového ventilu, průměru přes 100 do 200 mm</t>
  </si>
  <si>
    <t>-1108192333</t>
  </si>
  <si>
    <t>42972202</t>
  </si>
  <si>
    <t>Pozice: 3.D.1_x000D_
ventil talířový pro přívod a odvod vzduchu plastový D 125mm</t>
  </si>
  <si>
    <t>-1257360324</t>
  </si>
  <si>
    <t>42972306</t>
  </si>
  <si>
    <t>Pozice: 3.D.2_x000D_
mřížka stěnová otevřená jednořadá kovová úhel lamel 0° 400x200mm</t>
  </si>
  <si>
    <t>-42574513</t>
  </si>
  <si>
    <t>751398022</t>
  </si>
  <si>
    <t>Montáž ostatních zařízení větrací mřížky stěnové, průřezu přes 0,04 do 0,100 m2</t>
  </si>
  <si>
    <t>470386292</t>
  </si>
  <si>
    <t>ELD.PR540100100</t>
  </si>
  <si>
    <t>Pozice: 3.D.3_x000D_
Střešní hlavice RH160A</t>
  </si>
  <si>
    <t>793099400</t>
  </si>
  <si>
    <t>751510042</t>
  </si>
  <si>
    <t>Vzduchotechnické potrubí z pozinkovaného plechu kruhové, trouba spirálně vinutá bez příruby, průměru přes 100 do 200 mm</t>
  </si>
  <si>
    <t>-210167273</t>
  </si>
  <si>
    <t>751510861</t>
  </si>
  <si>
    <t>Demontáž vzduchotechnického potrubí plechového do suti čtyřhranného s přírubou, průřezu přes 0,03 do 0,13 m2</t>
  </si>
  <si>
    <t>31296469</t>
  </si>
  <si>
    <t>751537012</t>
  </si>
  <si>
    <t>Montáž potrubí ohebného kruhového neizolovaného z Al laminátové hadice, průměru přes 100 do 200 mm</t>
  </si>
  <si>
    <t>2070262203</t>
  </si>
  <si>
    <t>42981636</t>
  </si>
  <si>
    <t>hadice hlukově a tepelně izolovaná několikavrstvá z Al-polyesteru vyztužená drátem D 152mm, l=10m</t>
  </si>
  <si>
    <t>1719337863</t>
  </si>
  <si>
    <t>751731112</t>
  </si>
  <si>
    <t>Montáž fan-coilu kazetového dvoutrubního čtyřcestného</t>
  </si>
  <si>
    <t>-1795532989</t>
  </si>
  <si>
    <t>42952025</t>
  </si>
  <si>
    <t>Pozice: 20.A.1_x000D_
fan-coil kazetový kompaktní dvoutrubní čtyřcestný výkon topení do 6,0kW chlazení do 4,5kW_x000D_
včetně trojcestného ventilu, pohon 24V, 0-10V</t>
  </si>
  <si>
    <t>779456619</t>
  </si>
  <si>
    <t>R00001</t>
  </si>
  <si>
    <t>Dekorační panel - nutné příslušenství, RAL 9010, design: zaoblené rohy</t>
  </si>
  <si>
    <t>-247307325</t>
  </si>
  <si>
    <t>751731812</t>
  </si>
  <si>
    <t>Demontáž fan-coilu kazetového dvoutrubního čtyřcestného</t>
  </si>
  <si>
    <t>1829578191</t>
  </si>
  <si>
    <t>751122393</t>
  </si>
  <si>
    <t>Montáž ventilátoru radiálního středotlakého potrubního základního, průřezu přes 0,070 do 0,140 m2</t>
  </si>
  <si>
    <t>2036916097</t>
  </si>
  <si>
    <t>42914624</t>
  </si>
  <si>
    <t>Pozice: 2.B.1_x000D_
Ventilátor radiální střešní protipožární ocelový Pz 6 pólů IP55 příkon 170-190W připojení D 315mm</t>
  </si>
  <si>
    <t>-1155981835</t>
  </si>
  <si>
    <t>R00003</t>
  </si>
  <si>
    <t>Zpětné gravitační klapky pro střešní ventilátory pr. 315 mm</t>
  </si>
  <si>
    <t>1302838342</t>
  </si>
  <si>
    <t>R0004</t>
  </si>
  <si>
    <t>Střešní izolovaný průchod pro střešní ventilátor</t>
  </si>
  <si>
    <t>834271142</t>
  </si>
  <si>
    <t>R00005</t>
  </si>
  <si>
    <t>Pružná manžeta pro střešní ventilátory</t>
  </si>
  <si>
    <t>-378263752</t>
  </si>
  <si>
    <t>R00006</t>
  </si>
  <si>
    <t>Adaptér pro střešní nástavec</t>
  </si>
  <si>
    <t>-1182826217</t>
  </si>
  <si>
    <t>R00007</t>
  </si>
  <si>
    <t>Střešní nástavec</t>
  </si>
  <si>
    <t>1952753952</t>
  </si>
  <si>
    <t>998751102</t>
  </si>
  <si>
    <t>Přesun hmot pro vzduchotechniku stanovený z hmotnosti přesunovaného materiálu vodorovná dopravní vzdálenost do 100 m základní v objektech výšky přes 12 do 24 m</t>
  </si>
  <si>
    <t>-910489313</t>
  </si>
  <si>
    <t>998751191</t>
  </si>
  <si>
    <t>Přesun hmot pro vzduchotechniku stanovený z hmotnosti přesunovaného materiálu vodorovná dopravní vzdálenost do 100 m Příplatek k cenám za zvětšený přesun přes vymezenou vodorovnou dopravní vzdálenost do 500 m</t>
  </si>
  <si>
    <t>1686564731</t>
  </si>
  <si>
    <t>HZS</t>
  </si>
  <si>
    <t>Hodinové zúčtovací sazby</t>
  </si>
  <si>
    <t>HZS1301</t>
  </si>
  <si>
    <t>Hodinové zúčtovací sazby profesí HSV provádění konstrukcí zedník</t>
  </si>
  <si>
    <t>hod</t>
  </si>
  <si>
    <t>512</t>
  </si>
  <si>
    <t>1728710830</t>
  </si>
  <si>
    <t>HZS4211</t>
  </si>
  <si>
    <t>Hodinové zúčtovací sazby ostatních profesí revizní a kontrolní činnost revizní technik</t>
  </si>
  <si>
    <t>-527558330</t>
  </si>
  <si>
    <t>03 - ZT,mobiliář,IT,ostatní</t>
  </si>
  <si>
    <t>107101</t>
  </si>
  <si>
    <t>přístroj ultrazvukový diagnostický</t>
  </si>
  <si>
    <t>ks</t>
  </si>
  <si>
    <t>128010</t>
  </si>
  <si>
    <t>systém videoendoskopický - gastroskopie</t>
  </si>
  <si>
    <t>128020</t>
  </si>
  <si>
    <t>systém videoendoskopický - kolonoskopie</t>
  </si>
  <si>
    <t>128130</t>
  </si>
  <si>
    <t>systém endoskopický - komplet</t>
  </si>
  <si>
    <t>128300</t>
  </si>
  <si>
    <t>automat mycí a dezinfekční (pro 1 endoskop)</t>
  </si>
  <si>
    <t>128301</t>
  </si>
  <si>
    <t>128302</t>
  </si>
  <si>
    <t>128401</t>
  </si>
  <si>
    <t>skříň na endoskopy sušicí a skladovací (kapacita 8 ks endoskopů)</t>
  </si>
  <si>
    <t>128500</t>
  </si>
  <si>
    <t>změkčovač vody pro kontinuální odběr do 40 st. C</t>
  </si>
  <si>
    <t>129000</t>
  </si>
  <si>
    <t>PC na stativu (pro videointegrace)</t>
  </si>
  <si>
    <t>141102</t>
  </si>
  <si>
    <t>monitor základních životních funkcí vč. držáku - EKG, SpO2, NIBP, TT</t>
  </si>
  <si>
    <t>141103</t>
  </si>
  <si>
    <t>monitor zákl. životních funkcí</t>
  </si>
  <si>
    <t>141217</t>
  </si>
  <si>
    <t>oxymetr pulsní stolní</t>
  </si>
  <si>
    <t>143106</t>
  </si>
  <si>
    <t>defibrilátor automatický</t>
  </si>
  <si>
    <t>144133</t>
  </si>
  <si>
    <t>pumpa infúzní</t>
  </si>
  <si>
    <t>147230</t>
  </si>
  <si>
    <t>vak resuscitační s rezervoárem</t>
  </si>
  <si>
    <t>147602</t>
  </si>
  <si>
    <t>laryngoskop vč. lžic</t>
  </si>
  <si>
    <t>360030</t>
  </si>
  <si>
    <t>360031</t>
  </si>
  <si>
    <t>360032</t>
  </si>
  <si>
    <t>371130</t>
  </si>
  <si>
    <t>vozík dezinfekční pro použité endoskopy</t>
  </si>
  <si>
    <t>392000</t>
  </si>
  <si>
    <t>křeslo polohovatelné od sedu po leh, vč. inf. tyče</t>
  </si>
  <si>
    <t>392002</t>
  </si>
  <si>
    <t>lehátko / Stretcher výšk.zdvih., vč.zábran, inf. tyče</t>
  </si>
  <si>
    <t>393401</t>
  </si>
  <si>
    <t>lehátko 2-dílné výšk. zdvih., pojízdné, vč. držáku papír. role</t>
  </si>
  <si>
    <t>410010</t>
  </si>
  <si>
    <t>vozík nástrojový 2-podlažní</t>
  </si>
  <si>
    <t>410012</t>
  </si>
  <si>
    <t>vozík nemocniční zásuvkový vč. pracovní plochy</t>
  </si>
  <si>
    <t>410051</t>
  </si>
  <si>
    <t>vozík pracovní (pracovní plocha, 3x zásuvka uzamyk., nástavba, přísl.)</t>
  </si>
  <si>
    <t>413683</t>
  </si>
  <si>
    <t>vozík na endoskopy / 2 zásobníky</t>
  </si>
  <si>
    <t>491346</t>
  </si>
  <si>
    <t>regál kovový 5-polic (nosnost police cca 100 kg)</t>
  </si>
  <si>
    <t>491349</t>
  </si>
  <si>
    <t>regál kovový 5-polic (nosnost police cca 80 kg)</t>
  </si>
  <si>
    <t>495103</t>
  </si>
  <si>
    <t>vozík úklidový</t>
  </si>
  <si>
    <t>495306</t>
  </si>
  <si>
    <t>skříň pro úklidové potřeby uzamykatelná</t>
  </si>
  <si>
    <t>495542</t>
  </si>
  <si>
    <t>vozík na třídění odpadu, 3 vaky  vč. vík, nožní ovládání</t>
  </si>
  <si>
    <t>495547</t>
  </si>
  <si>
    <t>vozík na špinavé prádlo / odpad, 1 vak + víko, nožní ovládání</t>
  </si>
  <si>
    <t>496350</t>
  </si>
  <si>
    <t>zásobník na jednorázové rukavice nerez</t>
  </si>
  <si>
    <t>502400</t>
  </si>
  <si>
    <t>PC vč. monitoru, klávesnice, myš</t>
  </si>
  <si>
    <t>502401</t>
  </si>
  <si>
    <t>PC panelový integrovaný do displeje, pro použití ve zdravotnický, vč.silik.klávesnice,PC myš voděodolná</t>
  </si>
  <si>
    <t>502402</t>
  </si>
  <si>
    <t>tiskárna laserová</t>
  </si>
  <si>
    <t>502410</t>
  </si>
  <si>
    <t>monitor nástěnný (pro přenos z jednotlivých sálků)</t>
  </si>
  <si>
    <t>502420</t>
  </si>
  <si>
    <t>čtečka bezdrátová</t>
  </si>
  <si>
    <t>503000</t>
  </si>
  <si>
    <t>televizor vč. držáku (nástěnný)</t>
  </si>
  <si>
    <t>503010</t>
  </si>
  <si>
    <t>televizor vč. stropního držáku</t>
  </si>
  <si>
    <t>600001</t>
  </si>
  <si>
    <t>trouba mikrovlnná</t>
  </si>
  <si>
    <t>600005</t>
  </si>
  <si>
    <t>konvice varná</t>
  </si>
  <si>
    <t>04 - Interiér</t>
  </si>
  <si>
    <t>360012</t>
  </si>
  <si>
    <t>linka pracovní vč. dřezu, chladničky, dolní+horní skříňky, sortery, skříň/lékárna uzamyk.</t>
  </si>
  <si>
    <t>360015</t>
  </si>
  <si>
    <t>linka pracovní - dolní + horní skříňky</t>
  </si>
  <si>
    <t>360016</t>
  </si>
  <si>
    <t>linka pracovní vč. dřezu, dolní+horní skříňky, sortery</t>
  </si>
  <si>
    <t>360018</t>
  </si>
  <si>
    <t>360019</t>
  </si>
  <si>
    <t>linka pracovní vč. dřezu, dolní+skříňky, sortery</t>
  </si>
  <si>
    <t>399014</t>
  </si>
  <si>
    <t>zástěna</t>
  </si>
  <si>
    <t>420010</t>
  </si>
  <si>
    <t>linka kuchyňská vč. dřezu,myčky nádobí š.450 mm,dolní+horní skříňky, sortery</t>
  </si>
  <si>
    <t>420020</t>
  </si>
  <si>
    <t>linka pracovní vč. dřezu, dolní + horní skříňky, sortery</t>
  </si>
  <si>
    <t>420029</t>
  </si>
  <si>
    <t>linka pracovní vč. umyvadla, dřezu, podst.chladničky, dolní + horní skříňky, sortery</t>
  </si>
  <si>
    <t>420030</t>
  </si>
  <si>
    <t>linka pracovní vč. dřezu, podst.chladničky, dolní + horní skříňky, sortery</t>
  </si>
  <si>
    <t>420031</t>
  </si>
  <si>
    <t>420032</t>
  </si>
  <si>
    <t>linka pracovní vč. dřezu, pods. chladničky, dolní + horní skříňky, sortery</t>
  </si>
  <si>
    <t>420034</t>
  </si>
  <si>
    <t>42HS36</t>
  </si>
  <si>
    <t>sestava skříněk nástěnných policových uzamykatelných</t>
  </si>
  <si>
    <t>460013</t>
  </si>
  <si>
    <t>stůl pracovní 130/60 - kov. podnož</t>
  </si>
  <si>
    <t>460035</t>
  </si>
  <si>
    <t>stůl pracovní 150/60 - kov. podnož</t>
  </si>
  <si>
    <t>460036</t>
  </si>
  <si>
    <t>stůl pracovní 160/60 - kov. podnož</t>
  </si>
  <si>
    <t>460044</t>
  </si>
  <si>
    <t>stůl pracovní 140/70 - kov. podnož</t>
  </si>
  <si>
    <t>460045</t>
  </si>
  <si>
    <t>stůl pracovní 160 - kov. podnož</t>
  </si>
  <si>
    <t>460046</t>
  </si>
  <si>
    <t>stůl pracovní 180 - kov. podnož</t>
  </si>
  <si>
    <t>460049</t>
  </si>
  <si>
    <t>stůl pracovní 190/70 - kov. podnož</t>
  </si>
  <si>
    <t>460302</t>
  </si>
  <si>
    <t>kontejner pojízdný 4 zásuvky centrální zámek</t>
  </si>
  <si>
    <t>460510</t>
  </si>
  <si>
    <t>skříň / lékárna policová 4-dvéřová, horní čáat prosklená, uzamykatelná</t>
  </si>
  <si>
    <t>460561</t>
  </si>
  <si>
    <t>skříň šatní 1-dvéřová uzamykatelná</t>
  </si>
  <si>
    <t>460601</t>
  </si>
  <si>
    <t>kartotéka A5 / 5 sloupců (á 5x zásuvka)</t>
  </si>
  <si>
    <t>460602</t>
  </si>
  <si>
    <t>kartotéka A5 / 3 sloupce (á 5x zásuvka)</t>
  </si>
  <si>
    <t>460801</t>
  </si>
  <si>
    <t>skříň / lékárna 2-dvéřová policová uzamykatelná</t>
  </si>
  <si>
    <t>460810</t>
  </si>
  <si>
    <t>skříň / lékárna uzamykatelná - horní část policová 2-dvéřová, dolní část 3x zásuvka</t>
  </si>
  <si>
    <t>469003</t>
  </si>
  <si>
    <t>věšák nástěnný 3 háčky</t>
  </si>
  <si>
    <t>469050</t>
  </si>
  <si>
    <t>stůl víceúčelový 140/80 - kov. podnož</t>
  </si>
  <si>
    <t>481001</t>
  </si>
  <si>
    <t>židle pojízdná otočná výšk. zdvihatelná</t>
  </si>
  <si>
    <t>481002</t>
  </si>
  <si>
    <t>židle pojízdná otočná výšk. zdvihatelná, s područkami</t>
  </si>
  <si>
    <t>481011</t>
  </si>
  <si>
    <t>židle pevná</t>
  </si>
  <si>
    <t>481013</t>
  </si>
  <si>
    <t>židle pevná (DMZ)</t>
  </si>
  <si>
    <t>481020</t>
  </si>
  <si>
    <t>taburetka</t>
  </si>
  <si>
    <t>483002</t>
  </si>
  <si>
    <t>pohovka čalouněná</t>
  </si>
  <si>
    <t>492115</t>
  </si>
  <si>
    <t>nádoba na odpad</t>
  </si>
  <si>
    <t>496125</t>
  </si>
  <si>
    <t>dávkovač mýdla</t>
  </si>
  <si>
    <t>496127</t>
  </si>
  <si>
    <t>dávkovač dezinfekce</t>
  </si>
  <si>
    <t>496337</t>
  </si>
  <si>
    <t>zásobník papírových ručníků</t>
  </si>
  <si>
    <t>631007</t>
  </si>
  <si>
    <t>chladnička s mrazničkou, 2-dvéřová, užitný objem cca 270 l</t>
  </si>
  <si>
    <t>05 - MaR</t>
  </si>
  <si>
    <t>D1 - IRC - 4.NP</t>
  </si>
  <si>
    <t>D2 - KABELY A NOSNÁ ČÁST</t>
  </si>
  <si>
    <t>D1</t>
  </si>
  <si>
    <t>IRC - 4.NP</t>
  </si>
  <si>
    <t>1.0001</t>
  </si>
  <si>
    <t>Nástěnný modul (ovládací jednotka) se zabudovaným snímačem teploty, integrovaný display, Sylk, kompatabilní se schválenými ovladači ONN</t>
  </si>
  <si>
    <t>-898468498</t>
  </si>
  <si>
    <t>1.0002</t>
  </si>
  <si>
    <t>Volně programovatelný kompaktní controler pro rozsáhlé aplikace HVAC, Bacnet MS/TP (RS485), MOD-Bus RTU, T1L, 8xUIO, 4xSSR, 4x Relays, Sylk, BLE, 230V, krátká S-verze (s použitím ochranných krytek svorek), hromadný downloud, flexibilní rozšiřitelnost, int</t>
  </si>
  <si>
    <t>-1963597634</t>
  </si>
  <si>
    <t>1.0003</t>
  </si>
  <si>
    <t>Regulátor Hawk NX - ND (HW bez licence) - podpora BACnet IP, BACnet MS/TP, Panel-Bus, Meter-Bus, ModBus RTU, Modbus TCP, LonWorks, webserwer - výstup pro displej</t>
  </si>
  <si>
    <t>-2016637720</t>
  </si>
  <si>
    <t>1.0004</t>
  </si>
  <si>
    <t>Hawk NX - licence pro 250 DB BACnet MS/TP, připojení  IRC regulátorů</t>
  </si>
  <si>
    <t>-2028451985</t>
  </si>
  <si>
    <t>1.0005</t>
  </si>
  <si>
    <t>Nástěnný rozvaděč o rozměrech 300x400x210mm (DT-4.1), Příkon - 1kW-230V vč. přístrojové výzbroje, hl.vypínač, jistič, přepěťová ochrana, zdroj 24V</t>
  </si>
  <si>
    <t>1967949170</t>
  </si>
  <si>
    <t>1.0006</t>
  </si>
  <si>
    <t>Termický pohon 24V; NC; kabel 2,5m (montáž na ventily topných těles, M30), před dodáním prověřit kompatabilitu a dodat příslušný adaptér</t>
  </si>
  <si>
    <t>1896941577</t>
  </si>
  <si>
    <t>1.0007</t>
  </si>
  <si>
    <t>Okenní kontakt, povrchová montáž</t>
  </si>
  <si>
    <t>-166324931</t>
  </si>
  <si>
    <t>1.0008</t>
  </si>
  <si>
    <t>Zapojení jednotky fan-coil (EC-motor ventilátoru, pohon chl. PWM regulace 24V, kond.čerpadlo)</t>
  </si>
  <si>
    <t>-1403324395</t>
  </si>
  <si>
    <t>1.0009</t>
  </si>
  <si>
    <t>Nástěnná plastová rozvodnice IRC regulace, IP54, rozměry 250x300x120 mm, vč.příslušenství (zdroje, jistící a spínací prvky - oddělovací polovodičové a kontaktní relé pro společné ovládání term.pohonů) montáž nad podhled k FCU</t>
  </si>
  <si>
    <t>1507215508</t>
  </si>
  <si>
    <t>1.0010</t>
  </si>
  <si>
    <t>Naprogramování IRC regulátorů - 4.NP</t>
  </si>
  <si>
    <t>1825117879</t>
  </si>
  <si>
    <t>1.0011</t>
  </si>
  <si>
    <t>Konfigurace vizualizace</t>
  </si>
  <si>
    <t>1496462751</t>
  </si>
  <si>
    <t>D2</t>
  </si>
  <si>
    <t>KABELY A NOSNÁ ČÁST</t>
  </si>
  <si>
    <t>3.0001</t>
  </si>
  <si>
    <t>Kabel s měděným jádrem (R-J) B2ca s1d0 2 x 1,5</t>
  </si>
  <si>
    <t>-750908290</t>
  </si>
  <si>
    <t>3.0002</t>
  </si>
  <si>
    <t>Kabel s měděným jádrem (R-J) B2ca s1d0 3 x 1,5</t>
  </si>
  <si>
    <t>-1091083423</t>
  </si>
  <si>
    <t>3.0003</t>
  </si>
  <si>
    <t>Kabel s měděným jádrem (R) B2ca s1d0 1 x 2 x 0,8</t>
  </si>
  <si>
    <t>-464500302</t>
  </si>
  <si>
    <t>3.0004</t>
  </si>
  <si>
    <t>Kabel s měděným jádrem (R) B2ca s1d0 2 x 2 x 0,8</t>
  </si>
  <si>
    <t>83995038</t>
  </si>
  <si>
    <t>3.0005</t>
  </si>
  <si>
    <t>Kabelové příchytky, vč. montážního materiálu</t>
  </si>
  <si>
    <t>-219011050</t>
  </si>
  <si>
    <t>3.0006</t>
  </si>
  <si>
    <t>Stahovací pásky</t>
  </si>
  <si>
    <t>-2059259805</t>
  </si>
  <si>
    <t>3.0007</t>
  </si>
  <si>
    <t>Drobný instalační materiál</t>
  </si>
  <si>
    <t>-2115533536</t>
  </si>
  <si>
    <t>3.0008</t>
  </si>
  <si>
    <t>Tuhá elektroinstalační trubka PVC pr. 25mm, vč. Příslušenství a protahovacího drátu</t>
  </si>
  <si>
    <t>587174923</t>
  </si>
  <si>
    <t>5.0001</t>
  </si>
  <si>
    <t>Montážní práce</t>
  </si>
  <si>
    <t>-1149481102</t>
  </si>
  <si>
    <t>5.0002</t>
  </si>
  <si>
    <t>Výrobní dokumentace zhotovitele</t>
  </si>
  <si>
    <t>124234904</t>
  </si>
  <si>
    <t>5.0003</t>
  </si>
  <si>
    <t>Manuály</t>
  </si>
  <si>
    <t>205445196</t>
  </si>
  <si>
    <t>5.0004</t>
  </si>
  <si>
    <t>Testy, revize</t>
  </si>
  <si>
    <t>1301438409</t>
  </si>
  <si>
    <t>5.0005</t>
  </si>
  <si>
    <t>Zaškolení</t>
  </si>
  <si>
    <t>-607508934</t>
  </si>
  <si>
    <t>5.0006</t>
  </si>
  <si>
    <t>Náklady na zkoušky</t>
  </si>
  <si>
    <t>1111624558</t>
  </si>
  <si>
    <t>5.0007</t>
  </si>
  <si>
    <t>Zkušební provoz</t>
  </si>
  <si>
    <t>-525963509</t>
  </si>
  <si>
    <t>06 - Zdravotně-technické instalace</t>
  </si>
  <si>
    <t>pavilon A; p.č. st. 3613, k.ú. Náchod</t>
  </si>
  <si>
    <t xml:space="preserve">    721 - Zdravotechnika - vnitřní kanalizace</t>
  </si>
  <si>
    <t xml:space="preserve">    722 - Zdravotechnika - vnitřní vodovod</t>
  </si>
  <si>
    <t xml:space="preserve">    726 - Zdravotechnika - předstěnové instalace</t>
  </si>
  <si>
    <t xml:space="preserve">    727 - Zdravotechnika - protipožární ochrana</t>
  </si>
  <si>
    <t>71399041x</t>
  </si>
  <si>
    <t>Návleková kaučuková izolace na kanalizační potrubí d75 mm, tloušťka 25 mm (25/75 - veškeré volně vedené potrubí kanalizace)</t>
  </si>
  <si>
    <t>-1345134950</t>
  </si>
  <si>
    <t>71399042x</t>
  </si>
  <si>
    <t>Návleková kaučuková izolace na kanalizační potrubí d110 mm, tloušťka 25 mm (25/110 - veškeré volně vedené potrubí kanalizace)</t>
  </si>
  <si>
    <t>-1445509796</t>
  </si>
  <si>
    <t>721</t>
  </si>
  <si>
    <t>Zdravotechnika - vnitřní kanalizace</t>
  </si>
  <si>
    <t>72101.A03</t>
  </si>
  <si>
    <t>Prostup stropem - komplet včetně utěsnění</t>
  </si>
  <si>
    <t>soub</t>
  </si>
  <si>
    <t>-60407979</t>
  </si>
  <si>
    <t>721140802</t>
  </si>
  <si>
    <t>Demontáž potrubí z litinových trub odpadních nebo dešťových do DN 100</t>
  </si>
  <si>
    <t>CS ÚRS 2025 01</t>
  </si>
  <si>
    <t>567611849</t>
  </si>
  <si>
    <t>721170974</t>
  </si>
  <si>
    <t>Opravy odpadního potrubí plastového krácení trub DN 110</t>
  </si>
  <si>
    <t>-280464622</t>
  </si>
  <si>
    <t>721171803</t>
  </si>
  <si>
    <t>Demontáž potrubí z novodurových trub odpadních nebo připojovacích do D 75</t>
  </si>
  <si>
    <t>2053260451</t>
  </si>
  <si>
    <t>721171808</t>
  </si>
  <si>
    <t>Demontáž potrubí z novodurových trub odpadních nebo připojovacích přes 75 do D 114</t>
  </si>
  <si>
    <t>-1492229315</t>
  </si>
  <si>
    <t>721171905</t>
  </si>
  <si>
    <t>Opravy odpadního potrubí plastového vsazení odbočky do potrubí DN 110</t>
  </si>
  <si>
    <t>190540567</t>
  </si>
  <si>
    <t>721171915</t>
  </si>
  <si>
    <t>Opravy odpadního potrubí plastového propojení dosavadního potrubí DN 110</t>
  </si>
  <si>
    <t>-1711205011</t>
  </si>
  <si>
    <t>721175201</t>
  </si>
  <si>
    <t>Plastové potrubí odhlučněné třívrstvé připojovací DN 32</t>
  </si>
  <si>
    <t>157248661</t>
  </si>
  <si>
    <t>721175202</t>
  </si>
  <si>
    <t>Plastové potrubí odhlučněné třívrstvé připojovací DN 40</t>
  </si>
  <si>
    <t>2132221676</t>
  </si>
  <si>
    <t>721175203</t>
  </si>
  <si>
    <t>Plastové potrubí odhlučněné třívrstvé připojovací DN 50</t>
  </si>
  <si>
    <t>870586517</t>
  </si>
  <si>
    <t>721175204</t>
  </si>
  <si>
    <t>Plastové potrubí odhlučněné třívrstvé připojovací DN 75</t>
  </si>
  <si>
    <t>-543395035</t>
  </si>
  <si>
    <t>721175205</t>
  </si>
  <si>
    <t>Plastové potrubí odhlučněné třívrstvé připojovací DN 110</t>
  </si>
  <si>
    <t>1538388721</t>
  </si>
  <si>
    <t>721175211</t>
  </si>
  <si>
    <t>Plastové potrubí odhlučněné třívrstvé odpadní (svislé) DN 75</t>
  </si>
  <si>
    <t>-1893614432</t>
  </si>
  <si>
    <t>721175212</t>
  </si>
  <si>
    <t>Plastové potrubí odhlučněné třívrstvé odpadní (svislé) DN 110</t>
  </si>
  <si>
    <t>-1444904995</t>
  </si>
  <si>
    <t>721194103</t>
  </si>
  <si>
    <t>Vyměření přípojek na potrubí vyvedení a upevnění odpadních výpustek DN 32</t>
  </si>
  <si>
    <t>707545791</t>
  </si>
  <si>
    <t>721194104</t>
  </si>
  <si>
    <t>Vyměření přípojek na potrubí vyvedení a upevnění odpadních výpustek DN 40</t>
  </si>
  <si>
    <t>746981785</t>
  </si>
  <si>
    <t>721194105</t>
  </si>
  <si>
    <t>Vyměření přípojek na potrubí vyvedení a upevnění odpadních výpustek DN 50</t>
  </si>
  <si>
    <t>-974819762</t>
  </si>
  <si>
    <t>721194109</t>
  </si>
  <si>
    <t>Vyměření přípojek na potrubí vyvedení a upevnění odpadních výpustek DN 110</t>
  </si>
  <si>
    <t>1331180193</t>
  </si>
  <si>
    <t>721220801</t>
  </si>
  <si>
    <t>Demontáž zápachových uzávěrek do DN 70</t>
  </si>
  <si>
    <t>-1673449825</t>
  </si>
  <si>
    <t>721226512</t>
  </si>
  <si>
    <t>Zápachové uzávěrky podomítkové (Pe) s krycí deskou pro pračku a myčku DN 50</t>
  </si>
  <si>
    <t>-2073821931</t>
  </si>
  <si>
    <t>721274103</t>
  </si>
  <si>
    <t>Ventily přivzdušňovací odpadních potrubí venkovní DN 110</t>
  </si>
  <si>
    <t>1626995619</t>
  </si>
  <si>
    <t>721274121</t>
  </si>
  <si>
    <t>Ventily přivzdušňovací odpadních potrubí vnitřní od DN 32 do DN 50</t>
  </si>
  <si>
    <t>-1428250452</t>
  </si>
  <si>
    <t>721290111</t>
  </si>
  <si>
    <t>Zkouška těsnosti kanalizace v objektech vodou do DN 125</t>
  </si>
  <si>
    <t>1222036611</t>
  </si>
  <si>
    <t>72199001x</t>
  </si>
  <si>
    <t>Ostatní přepojovací práce na vnitřní kanalizaci</t>
  </si>
  <si>
    <t>-2069863300</t>
  </si>
  <si>
    <t>"2 lidi -  8 hodin - týden"  80</t>
  </si>
  <si>
    <t>72199002x</t>
  </si>
  <si>
    <t>Ostatní zednické přípomoce na vnirřní kanalizaci (10% z ceny vnitřní kanalizace)</t>
  </si>
  <si>
    <t>-2124786316</t>
  </si>
  <si>
    <t>72199004x</t>
  </si>
  <si>
    <t>HL 21 vtok (nálevka) DN32 se zápachovou uzávěrkou a kuličkou pro suchý stav</t>
  </si>
  <si>
    <t>-289059034</t>
  </si>
  <si>
    <t>72199005x</t>
  </si>
  <si>
    <t>Přivzdušňovací ventil HL905 - podomítková verze</t>
  </si>
  <si>
    <t>-1524585943</t>
  </si>
  <si>
    <t>72199007x</t>
  </si>
  <si>
    <t xml:space="preserve">Napojovací koleno pro záchodovodu mísu HL227 s odbočkou DN50 (včetně napojovací soupravy) </t>
  </si>
  <si>
    <t>1973598850</t>
  </si>
  <si>
    <t>72199008x</t>
  </si>
  <si>
    <t>Ostatní kovový profilový materiál pro uchycení a osazení potrubí (uchycení na konzolách)</t>
  </si>
  <si>
    <t>kg</t>
  </si>
  <si>
    <t>-1662594629</t>
  </si>
  <si>
    <t>72199011x</t>
  </si>
  <si>
    <t>Podlahová vpusť se suchou klapkou 310Prblue-3000, včetně izolační soupravy</t>
  </si>
  <si>
    <t>-432714607</t>
  </si>
  <si>
    <t>72199017x</t>
  </si>
  <si>
    <t>Sifon pro imobilní umývadlo HL134.0</t>
  </si>
  <si>
    <t>918786875</t>
  </si>
  <si>
    <t>72199026x</t>
  </si>
  <si>
    <t>Kondenzační sifon s kuličkou pro kondenzát HL136.2</t>
  </si>
  <si>
    <t>375939138</t>
  </si>
  <si>
    <t>72199030x</t>
  </si>
  <si>
    <t>Příplatek za dodávku a montáž lešení nad 3 m pro vnitřní kanalizaci</t>
  </si>
  <si>
    <t>-1471480764</t>
  </si>
  <si>
    <t>72199033x</t>
  </si>
  <si>
    <t>Rozkrývání stávajícího rastrového minerálního podhledu z desek 600/600 mm a 600/1200 mm, včetně zpětného zakrývání, za účelem montáže chladicích jednotek a jejich napojení na NN, MAR, ZTI. Včetně opatření za účelem zabránění znečištění desek a včetně zapo</t>
  </si>
  <si>
    <t>1537290826</t>
  </si>
  <si>
    <t>"kanalizace a vodovod"  30,0</t>
  </si>
  <si>
    <t>72199035x</t>
  </si>
  <si>
    <t>Dodávka a montáž SDK horizontální a vertikální kapotáže doplňovaných rozvodů NN, MAR, ZTI pro chladicí jednotky, tvořená systémem SDK předstěny, jednostranné, dvojitě opláštěné 2x12,5, rošt UW/CW100, profil kapotáže cca 300/300 mm, včetně tmelení spár a h</t>
  </si>
  <si>
    <t>-960412336</t>
  </si>
  <si>
    <t>"kanalizace a vodovod"  8,0</t>
  </si>
  <si>
    <t>998721103</t>
  </si>
  <si>
    <t>Přesun hmot pro vnitřní kanalizaci stanovený z hmotnosti přesunovaného materiálu vodorovná dopravní vzdálenost do 50 m základní v objektech výšky přes 12 do 24 m</t>
  </si>
  <si>
    <t>170307324</t>
  </si>
  <si>
    <t>722</t>
  </si>
  <si>
    <t>Zdravotechnika - vnitřní vodovod</t>
  </si>
  <si>
    <t>722130233</t>
  </si>
  <si>
    <t>Potrubí z ocelových trubek pozinkovaných závitových svařovaných běžných DN 25</t>
  </si>
  <si>
    <t>-1253602885</t>
  </si>
  <si>
    <t>722130235</t>
  </si>
  <si>
    <t>Potrubí z ocelových trubek pozinkovaných závitových svařovaných běžných DN 40</t>
  </si>
  <si>
    <t>-1833825548</t>
  </si>
  <si>
    <t>722130236</t>
  </si>
  <si>
    <t>Potrubí z ocelových trubek pozinkovaných závitových svařovaných běžných DN 50</t>
  </si>
  <si>
    <t>-1223910097</t>
  </si>
  <si>
    <t>722130821</t>
  </si>
  <si>
    <t>Demontáž potrubí z ocelových trubek pozinkovaných šroubení do G 6/4</t>
  </si>
  <si>
    <t>873250447</t>
  </si>
  <si>
    <t>722130831</t>
  </si>
  <si>
    <t>Demontáž potrubí z ocelových trubek pozinkovaných tvarovek nástěnek</t>
  </si>
  <si>
    <t>638694605</t>
  </si>
  <si>
    <t>722130994</t>
  </si>
  <si>
    <t>Opravy vodovodního potrubí z ocelových trubek pozinkovaných závitových vsazení odbočky do potrubí oboustrannými svěrnými spojkami DN potrubí / G odbočky DN 40 / G 5/4</t>
  </si>
  <si>
    <t>-1729656993</t>
  </si>
  <si>
    <t>722130995</t>
  </si>
  <si>
    <t>Opravy vodovodního potrubí z ocelových trubek pozinkovaných závitových vsazení odbočky do potrubí oboustrannými svěrnými spojkami DN potrubí / G odbočky DN 50 / G 6/4</t>
  </si>
  <si>
    <t>-1228033222</t>
  </si>
  <si>
    <t>722131914</t>
  </si>
  <si>
    <t>Opravy vodovodního potrubí z ocelových trubek pozinkovaných závitových vsazení odbočky do potrubí DN 32</t>
  </si>
  <si>
    <t>1356999793</t>
  </si>
  <si>
    <t>722131916</t>
  </si>
  <si>
    <t>Opravy vodovodního potrubí z ocelových trubek pozinkovaných závitových vsazení odbočky do potrubí DN 50</t>
  </si>
  <si>
    <t>-733647482</t>
  </si>
  <si>
    <t>722131934</t>
  </si>
  <si>
    <t>Opravy vodovodního potrubí z ocelových trubek pozinkovaných závitových propojení dosavadního potrubí DN 32</t>
  </si>
  <si>
    <t>459180702</t>
  </si>
  <si>
    <t>722131936</t>
  </si>
  <si>
    <t>Opravy vodovodního potrubí z ocelových trubek pozinkovaných závitových propojení dosavadního potrubí DN 50</t>
  </si>
  <si>
    <t>-1851035952</t>
  </si>
  <si>
    <t>722170804</t>
  </si>
  <si>
    <t>Demontáž rozvodů vody z plastů přes 25 do Ø 50 mm</t>
  </si>
  <si>
    <t>677433384</t>
  </si>
  <si>
    <t>722175041</t>
  </si>
  <si>
    <t>Potrubí z trubek polypropylenových spojovaných svařováním z vícevrstvého PP-RCT s čedičovými nebo karbonovými vlákny S3,2 (PN 16) D 20/2,8</t>
  </si>
  <si>
    <t>-1437530600</t>
  </si>
  <si>
    <t>722175042</t>
  </si>
  <si>
    <t>Potrubí z trubek polypropylenových spojovaných svařováním z vícevrstvého PP-RCT s čedičovými nebo karbonovými vlákny S3,2 (PN 16) D 25/3,5</t>
  </si>
  <si>
    <t>-292604605</t>
  </si>
  <si>
    <t>722175043</t>
  </si>
  <si>
    <t>Potrubí z trubek polypropylenových spojovaných svařováním z vícevrstvého PP-RCT s čedičovými nebo karbonovými vlákny S3,2 (PN 16) D 32/4,4</t>
  </si>
  <si>
    <t>-1891631806</t>
  </si>
  <si>
    <t>722175044</t>
  </si>
  <si>
    <t>Potrubí z trubek polypropylenových spojovaných svařováním z vícevrstvého PP-RCT s čedičovými nebo karbonovými vlákny S3,2 (PN 16) D 40/5,5</t>
  </si>
  <si>
    <t>-576991295</t>
  </si>
  <si>
    <t>722175045</t>
  </si>
  <si>
    <t>Potrubí z trubek polypropylenových spojovaných svařováním z vícevrstvého PP-RCT s čedičovými nebo karbonovými vlákny S3,2 (PN 16) D 50/6,9</t>
  </si>
  <si>
    <t>-1114479865</t>
  </si>
  <si>
    <t>722175046</t>
  </si>
  <si>
    <t>Potrubí z trubek polypropylenových spojovaných svařováním z vícevrstvého PP-RCT s čedičovými nebo karbonovými vlákny S3,2 (PN 16) D 63/8,6</t>
  </si>
  <si>
    <t>970311920</t>
  </si>
  <si>
    <t>722175062</t>
  </si>
  <si>
    <t>Potrubí z trubek polypropylenových spojovaných svařováním z vícevrstvého PP-RCT křížení potrubí (PPR, PP-RCT) D 20/3,4</t>
  </si>
  <si>
    <t>581907072</t>
  </si>
  <si>
    <t>722175063</t>
  </si>
  <si>
    <t>Potrubí z trubek polypropylenových spojovaných svařováním z vícevrstvého PP-RCT křížení potrubí (PPR, PP-RCT) D 25/4,2</t>
  </si>
  <si>
    <t>1703408019</t>
  </si>
  <si>
    <t>722175064</t>
  </si>
  <si>
    <t>Potrubí z trubek polypropylenových spojovaných svařováním z vícevrstvého PP-RCT křížení potrubí (PPR, PP-RCT) D 32/5,4</t>
  </si>
  <si>
    <t>1673612731</t>
  </si>
  <si>
    <t>722175073</t>
  </si>
  <si>
    <t>Potrubí z trubek polypropylenových spojovaných svařováním z vícevrstvého PP-RCT kompenzační smyčky na potrubí (PPR, PP-RCT) D 25/4,2</t>
  </si>
  <si>
    <t>-234087882</t>
  </si>
  <si>
    <t>722175074</t>
  </si>
  <si>
    <t>Potrubí z trubek polypropylenových spojovaných svařováním z vícevrstvého PP-RCT kompenzační smyčky na potrubí (PPR, PP-RCT) D 32/5,4</t>
  </si>
  <si>
    <t>1660069416</t>
  </si>
  <si>
    <t>722175075</t>
  </si>
  <si>
    <t>Potrubí z trubek polypropylenových spojovaných svařováním z vícevrstvého PP-RCT kompenzační smyčky na potrubí (PPR, PP-RCT) D 40/6,7</t>
  </si>
  <si>
    <t>612489128</t>
  </si>
  <si>
    <t>722181251</t>
  </si>
  <si>
    <t>Ochrana potrubí termoizolačními trubicemi z pěnového polyetylenu PE přilepenými v příčných a podélných spojích, tloušťky izolace přes 20 do 25 mm, vnitřního průměru izolace DN do 22 mm</t>
  </si>
  <si>
    <t>1257388682</t>
  </si>
  <si>
    <t>722181252</t>
  </si>
  <si>
    <t>Ochrana potrubí termoizolačními trubicemi z pěnového polyetylenu PE přilepenými v příčných a podélných spojích, tloušťky izolace přes 20 do 25 mm, vnitřního průměru izolace DN přes 22 do 45 mm</t>
  </si>
  <si>
    <t>-482421214</t>
  </si>
  <si>
    <t>722181253</t>
  </si>
  <si>
    <t>Ochrana potrubí termoizolačními trubicemi z pěnového polyetylenu PE přilepenými v příčných a podélných spojích, tloušťky izolace přes 20 do 25 mm, vnitřního průměru izolace DN přes 45 do 63 mm</t>
  </si>
  <si>
    <t>-200827593</t>
  </si>
  <si>
    <t>722181812</t>
  </si>
  <si>
    <t>Demontáž ochrany potrubí plstěných pásů z trub, průměru do 50 mm</t>
  </si>
  <si>
    <t>738802244</t>
  </si>
  <si>
    <t>722182012</t>
  </si>
  <si>
    <t>Podpůrný žlab pro potrubí průměru D 25</t>
  </si>
  <si>
    <t>238922912</t>
  </si>
  <si>
    <t>722182013</t>
  </si>
  <si>
    <t>Podpůrný žlab pro potrubí průměru D 32</t>
  </si>
  <si>
    <t>-401067763</t>
  </si>
  <si>
    <t>722182014</t>
  </si>
  <si>
    <t>Podpůrný žlab pro potrubí průměru D 40</t>
  </si>
  <si>
    <t>206885121</t>
  </si>
  <si>
    <t>722182015</t>
  </si>
  <si>
    <t>Podpůrný žlab pro potrubí průměru D 50</t>
  </si>
  <si>
    <t>-1096922789</t>
  </si>
  <si>
    <t>722182016</t>
  </si>
  <si>
    <t>Podpůrný žlab pro potrubí průměru D 63</t>
  </si>
  <si>
    <t>1447546389</t>
  </si>
  <si>
    <t>722190401</t>
  </si>
  <si>
    <t>Zřízení přípojek na potrubí vyvedení a upevnění výpustek do DN 25</t>
  </si>
  <si>
    <t>365413396</t>
  </si>
  <si>
    <t>722190901</t>
  </si>
  <si>
    <t>Opravy ostatní uzavření nebo otevření vodovodního potrubí při opravách včetně vypuštění a napuštění</t>
  </si>
  <si>
    <t>975170452</t>
  </si>
  <si>
    <t>722220111</t>
  </si>
  <si>
    <t>Armatury s jedním závitem nástěnky pro výtokový ventil G 1/2"</t>
  </si>
  <si>
    <t>-1167920427</t>
  </si>
  <si>
    <t>722220852</t>
  </si>
  <si>
    <t>Demontáž armatur závitových s jedním závitem přes 3/4 do G 5/4</t>
  </si>
  <si>
    <t>-2062372200</t>
  </si>
  <si>
    <t>722220862</t>
  </si>
  <si>
    <t>Demontáž armatur závitových se dvěma závity přes 3/4 do G 5/4</t>
  </si>
  <si>
    <t>1165455291</t>
  </si>
  <si>
    <t>722224115</t>
  </si>
  <si>
    <t>Armatury s jedním závitem kohouty plnicí a vypouštěcí PN 10 G 1/2"</t>
  </si>
  <si>
    <t>1963053389</t>
  </si>
  <si>
    <t>722231072</t>
  </si>
  <si>
    <t>Armatury se dvěma závity ventily zpětné mosazné PN 10 do 110°C G 1/2"</t>
  </si>
  <si>
    <t>236587621</t>
  </si>
  <si>
    <t>722231073</t>
  </si>
  <si>
    <t>Armatury se dvěma závity ventily zpětné mosazné PN 10 do 110°C G 3/4"</t>
  </si>
  <si>
    <t>214038782</t>
  </si>
  <si>
    <t>722231074</t>
  </si>
  <si>
    <t>Armatury se dvěma závity ventily zpětné mosazné PN 10 do 110°C G 1"</t>
  </si>
  <si>
    <t>-950086255</t>
  </si>
  <si>
    <t>722232061</t>
  </si>
  <si>
    <t>Armatury se dvěma závity kulové kohouty PN 42 do 185 °C přímé vnitřní závit s vypouštěním G 1/2"</t>
  </si>
  <si>
    <t>-1772245517</t>
  </si>
  <si>
    <t>722232062</t>
  </si>
  <si>
    <t>Armatury se dvěma závity kulové kohouty PN 42 do 185 °C přímé vnitřní závit s vypouštěním G 3/4"</t>
  </si>
  <si>
    <t>-1155200687</t>
  </si>
  <si>
    <t>722232063</t>
  </si>
  <si>
    <t>Armatury se dvěma závity kulové kohouty PN 42 do 185 °C přímé vnitřní závit s vypouštěním G 1"</t>
  </si>
  <si>
    <t>732553458</t>
  </si>
  <si>
    <t>722232153</t>
  </si>
  <si>
    <t>Armatury se dvěma závity kulové kohouty PN 42 do 185 °C plnoprůtokové vnitřní závit těžká řada G 1/2"</t>
  </si>
  <si>
    <t>1535862238</t>
  </si>
  <si>
    <t>722232154</t>
  </si>
  <si>
    <t>Armatury se dvěma závity kulové kohouty PN 42 do 185 °C plnoprůtokové vnitřní závit těžká řada G 3/4"</t>
  </si>
  <si>
    <t>-40679606</t>
  </si>
  <si>
    <t>722232155</t>
  </si>
  <si>
    <t>Armatury se dvěma závity kulové kohouty PN 42 do 185 °C plnoprůtokové vnitřní závit těžká řada G 1"</t>
  </si>
  <si>
    <t>-1418312434</t>
  </si>
  <si>
    <t>722232157</t>
  </si>
  <si>
    <t>Armatury se dvěma závity kulové kohouty PN 42 do 185 °C plnoprůtokové vnitřní závit těžká řada G 6/4"</t>
  </si>
  <si>
    <t>-1162239591</t>
  </si>
  <si>
    <t>722232501</t>
  </si>
  <si>
    <t>Armatury se dvěma závity potrubní oddělovače vnější závit PN 10 do 65 °C G 1/2"</t>
  </si>
  <si>
    <t>1996749048</t>
  </si>
  <si>
    <t>722234263</t>
  </si>
  <si>
    <t>Armatury se dvěma závity filtry mosazný PN 20 do 80 °C G 1/2"</t>
  </si>
  <si>
    <t>1012922531</t>
  </si>
  <si>
    <t>722234264</t>
  </si>
  <si>
    <t>Armatury se dvěma závity filtry mosazný PN 20 do 80 °C G 3/4"</t>
  </si>
  <si>
    <t>1845766161</t>
  </si>
  <si>
    <t>722260811</t>
  </si>
  <si>
    <t>Demontáž vodoměrů závitových G 1/2</t>
  </si>
  <si>
    <t>40915973</t>
  </si>
  <si>
    <t>722262225</t>
  </si>
  <si>
    <t>Vodoměry pro vodu do 40°C závitové horizontální jednovtokové suchoběžné pro dálkový odečet G 1/2" x 110 mm Qn 1,6 R80</t>
  </si>
  <si>
    <t>1491705921</t>
  </si>
  <si>
    <t>722290234</t>
  </si>
  <si>
    <t>Zkoušky, proplach a desinfekce vodovodního potrubí proplach a desinfekce vodovodního potrubí do DN 80</t>
  </si>
  <si>
    <t>1225329309</t>
  </si>
  <si>
    <t>722290246</t>
  </si>
  <si>
    <t>Zkoušky, proplach a desinfekce vodovodního potrubí zkoušky těsnosti vodovodního potrubí plastového do DN 40</t>
  </si>
  <si>
    <t>-279473352</t>
  </si>
  <si>
    <t>722290249</t>
  </si>
  <si>
    <t>Zkoušky, proplach a desinfekce vodovodního potrubí zkoušky těsnosti vodovodního potrubí plastového přes DN 40 do DN 90</t>
  </si>
  <si>
    <t>-394931388</t>
  </si>
  <si>
    <t>72299001x</t>
  </si>
  <si>
    <t>Ostatní přepojovací práce na vnitřním vodovodu</t>
  </si>
  <si>
    <t>103147011</t>
  </si>
  <si>
    <t>72299002x</t>
  </si>
  <si>
    <t>Ostatní zednické přípomoce na vnitřním vodovodu (6% z ceny vnitřního vodovodu)</t>
  </si>
  <si>
    <t>1318207543</t>
  </si>
  <si>
    <t>72299003x</t>
  </si>
  <si>
    <t>1250807907</t>
  </si>
  <si>
    <t>72299004x</t>
  </si>
  <si>
    <t>Štítky s popisem větví a sekcí u jednotlivých uzávěrů (dle požadavků a standardů investora) - včetně označení směru proudění vody, barvy šipek, popis stoupaček..</t>
  </si>
  <si>
    <t>-957159687</t>
  </si>
  <si>
    <t>72299005x</t>
  </si>
  <si>
    <t>Příplatek za dodávku a montáž lešení nad 3 m pro vnitřní vodovod</t>
  </si>
  <si>
    <t>-24653047</t>
  </si>
  <si>
    <t>72299006x</t>
  </si>
  <si>
    <t>Vyvažovací /regulační) ventil pro teplou vodu STAD B DN25 vnější závit, s vypouštěním, včetně izolačního pouzdra</t>
  </si>
  <si>
    <t>-1239007350</t>
  </si>
  <si>
    <t>72299008x</t>
  </si>
  <si>
    <t>Manometr s manometrickým kohoutem 0-10 bar</t>
  </si>
  <si>
    <t>-1753697243</t>
  </si>
  <si>
    <t>72299013x</t>
  </si>
  <si>
    <t>Napojení technologie (kohout v nerezovém provedení DN 3/8", 1/2", 3/4") - dle požadavku technologie</t>
  </si>
  <si>
    <t>2133228792</t>
  </si>
  <si>
    <t>998722103</t>
  </si>
  <si>
    <t>Přesun hmot pro vnitřní vodovod stanovený z hmotnosti přesunovaného materiálu vodorovná dopravní vzdálenost do 50 m základní v objektech výšky přes 12 do 24 m</t>
  </si>
  <si>
    <t>-1474321299</t>
  </si>
  <si>
    <t>725110814</t>
  </si>
  <si>
    <t>Demontáž klozetů kombi</t>
  </si>
  <si>
    <t>1888671366</t>
  </si>
  <si>
    <t>725112022</t>
  </si>
  <si>
    <t>Zařízení záchodů klozety keramické závěsné na nosné stěny s hlubokým splachováním odpad vodorovný</t>
  </si>
  <si>
    <t>1035443842</t>
  </si>
  <si>
    <t>725121527</t>
  </si>
  <si>
    <t>Pisoárové záchodky keramické automatické s integrovaným napájecím zdrojem</t>
  </si>
  <si>
    <t>215232842</t>
  </si>
  <si>
    <t>725122813</t>
  </si>
  <si>
    <t>Demontáž pisoárů s nádrží a 1 záchodkem</t>
  </si>
  <si>
    <t>-832291368</t>
  </si>
  <si>
    <t>Demontáž umyvadel bez výtokových armatur umyvadel</t>
  </si>
  <si>
    <t>1394145</t>
  </si>
  <si>
    <t>725211615</t>
  </si>
  <si>
    <t>Umyvadla keramická bílá bez výtokových armatur připevněná na stěnu šrouby s krytem na sifon (polosloupem), šířka umyvadla 500 mm</t>
  </si>
  <si>
    <t>-1206497931</t>
  </si>
  <si>
    <t>725211617</t>
  </si>
  <si>
    <t>Umyvadla keramická bílá bez výtokových armatur připevněná na stěnu šrouby s krytem na sifon (polosloupem), šířka umyvadla 600 mm</t>
  </si>
  <si>
    <t>892261453</t>
  </si>
  <si>
    <t>725211624</t>
  </si>
  <si>
    <t>Umyvadla keramická bílá bez výtokových armatur připevněná na stěnu šrouby se sloupem, šířka umyvadla 650 mm</t>
  </si>
  <si>
    <t>-1459635578</t>
  </si>
  <si>
    <t>725211661</t>
  </si>
  <si>
    <t>Umyvadla keramická bílá bez výtokových armatur do desky zápustná, šířky umyvadla 550 až 560 mm</t>
  </si>
  <si>
    <t>-457826273</t>
  </si>
  <si>
    <t>725230811</t>
  </si>
  <si>
    <t>Demontáž bidetů diturvitových</t>
  </si>
  <si>
    <t>-233716960</t>
  </si>
  <si>
    <t>725240811</t>
  </si>
  <si>
    <t>Demontáž sprchových kabin a vaniček bez výtokových armatur kabin</t>
  </si>
  <si>
    <t>-1700456607</t>
  </si>
  <si>
    <t>725240812</t>
  </si>
  <si>
    <t>Demontáž sprchových kabin a vaniček bez výtokových armatur vaniček</t>
  </si>
  <si>
    <t>-1014771779</t>
  </si>
  <si>
    <t>725291652</t>
  </si>
  <si>
    <t>Montáž doplňků zařízení koupelen a záchodů dávkovače tekutého mýdla</t>
  </si>
  <si>
    <t>-583277298</t>
  </si>
  <si>
    <t>"umývadla"  15,0</t>
  </si>
  <si>
    <t>"dřezy"  18,0</t>
  </si>
  <si>
    <t>55431098</t>
  </si>
  <si>
    <t>dávkovač tekutého mýdla bílý 0,8L</t>
  </si>
  <si>
    <t>1353747835</t>
  </si>
  <si>
    <t>725291653</t>
  </si>
  <si>
    <t>Montáž doplňků zařízení koupelen a záchodů zásobníku toaletních papírů</t>
  </si>
  <si>
    <t>1514514763</t>
  </si>
  <si>
    <t>55431090</t>
  </si>
  <si>
    <t>zásobník toaletních papírů nerez D 310mm</t>
  </si>
  <si>
    <t>-379770510</t>
  </si>
  <si>
    <t>725291654</t>
  </si>
  <si>
    <t>Montáž doplňků zařízení koupelen a záchodů zásobníku papírových ručníků</t>
  </si>
  <si>
    <t>1379911342</t>
  </si>
  <si>
    <t>55431084</t>
  </si>
  <si>
    <t>zásobník papírových ručníků skládaných nerezové provedení</t>
  </si>
  <si>
    <t>-121528804</t>
  </si>
  <si>
    <t>725291664</t>
  </si>
  <si>
    <t>Montáž doplňků zařízení koupelen a záchodů štětky závěsné</t>
  </si>
  <si>
    <t>1000580717</t>
  </si>
  <si>
    <t>55779013</t>
  </si>
  <si>
    <t>štětka na WC závěsná nebo na podlahu kartáč nylon nerezové záchytné pouzdro mat</t>
  </si>
  <si>
    <t>-1717804876</t>
  </si>
  <si>
    <t>725291666</t>
  </si>
  <si>
    <t>Montáž doplňků zařízení koupelen a záchodů háčku</t>
  </si>
  <si>
    <t>1853095259</t>
  </si>
  <si>
    <t>SNL.SLZN57X</t>
  </si>
  <si>
    <t>Nerezový dvojitý háček - povrch matný</t>
  </si>
  <si>
    <t>1503321444</t>
  </si>
  <si>
    <t>725310823</t>
  </si>
  <si>
    <t>Demontáž dřezů jednodílných bez výtokových armatur vestavěných v kuchyňských sestavách</t>
  </si>
  <si>
    <t>-1075277904</t>
  </si>
  <si>
    <t>725311121</t>
  </si>
  <si>
    <t>Dřezy bez výtokových armatur jednoduché se zápachovou uzávěrkou nerezové s odkapávací plochou 560x480 mm a miskou</t>
  </si>
  <si>
    <t>93247374</t>
  </si>
  <si>
    <t>Demontáž výlevek bez výtokových armatur a bez nádrže a splachovacího potrubí diturvitových</t>
  </si>
  <si>
    <t>-2011538940</t>
  </si>
  <si>
    <t>725331112</t>
  </si>
  <si>
    <t>Výlevky bez výtokových armatur a splachovací nádrže keramické se sklopnou plastovou mřížkou závěsné, výšky 500 mm</t>
  </si>
  <si>
    <t>511724888</t>
  </si>
  <si>
    <t>131</t>
  </si>
  <si>
    <t>72533001x</t>
  </si>
  <si>
    <t>Závěsný modul pro keramickou závěsnou výlevku pro zazdění (včetně splachovací nádobky a ventilu pro splachování START-STOP)</t>
  </si>
  <si>
    <t>1888760595</t>
  </si>
  <si>
    <t>132</t>
  </si>
  <si>
    <t>725813111</t>
  </si>
  <si>
    <t>Ventily rohové bez připojovací trubičky nebo flexi hadičky G 1/2"</t>
  </si>
  <si>
    <t>-1007247760</t>
  </si>
  <si>
    <t>133</t>
  </si>
  <si>
    <t>725813112</t>
  </si>
  <si>
    <t>Ventily rohové bez připojovací trubičky nebo flexi hadičky pračkové G 3/4"</t>
  </si>
  <si>
    <t>2016339719</t>
  </si>
  <si>
    <t>134</t>
  </si>
  <si>
    <t>725820801</t>
  </si>
  <si>
    <t>Demontáž baterií nástěnných do G 3/4</t>
  </si>
  <si>
    <t>-1773202649</t>
  </si>
  <si>
    <t>135</t>
  </si>
  <si>
    <t>725821312</t>
  </si>
  <si>
    <t>Baterie dřezové nástěnné pákové s otáčivým kulatým ústím a délkou ramínka 300 mm</t>
  </si>
  <si>
    <t>-535360971</t>
  </si>
  <si>
    <t>136</t>
  </si>
  <si>
    <t>725821325</t>
  </si>
  <si>
    <t>Baterie dřezové stojánkové pákové s otáčivým ústím a délkou ramínka 220 mm</t>
  </si>
  <si>
    <t>556032483</t>
  </si>
  <si>
    <t>137</t>
  </si>
  <si>
    <t>725822613</t>
  </si>
  <si>
    <t>Baterie umyvadlové stojánkové pákové s výpustí</t>
  </si>
  <si>
    <t>384090341</t>
  </si>
  <si>
    <t>138</t>
  </si>
  <si>
    <t>725840850</t>
  </si>
  <si>
    <t>Demontáž baterií sprchových diferenciálních do G 3/4 x 1</t>
  </si>
  <si>
    <t>2142924484</t>
  </si>
  <si>
    <t>139</t>
  </si>
  <si>
    <t>725850800</t>
  </si>
  <si>
    <t>Demontáž odpadních ventilů všech připojovacích dimenzí</t>
  </si>
  <si>
    <t>-899841766</t>
  </si>
  <si>
    <t>140</t>
  </si>
  <si>
    <t>725851315</t>
  </si>
  <si>
    <t>Ventily odpadní pro zařizovací předměty dřezové s přepadem G 6/4"</t>
  </si>
  <si>
    <t>404276506</t>
  </si>
  <si>
    <t>141</t>
  </si>
  <si>
    <t>725851325</t>
  </si>
  <si>
    <t>Ventily odpadní pro zařizovací předměty umyvadlové bez přepadu G 5/4"</t>
  </si>
  <si>
    <t>-1027349149</t>
  </si>
  <si>
    <t>142</t>
  </si>
  <si>
    <t>725860811</t>
  </si>
  <si>
    <t>Demontáž zápachových uzávěrek pro zařizovací předměty jednoduchých</t>
  </si>
  <si>
    <t>13638777</t>
  </si>
  <si>
    <t>143</t>
  </si>
  <si>
    <t>725869101</t>
  </si>
  <si>
    <t>Zápachové uzávěrky zařizovacích předmětů montáž zápachových uzávěrek umyvadlových do DN 40</t>
  </si>
  <si>
    <t>-3302188</t>
  </si>
  <si>
    <t>144</t>
  </si>
  <si>
    <t>55162001</t>
  </si>
  <si>
    <t>uzávěrka zápachová umyvadlová s celokovovým kulatým designem DN 32</t>
  </si>
  <si>
    <t>734322475</t>
  </si>
  <si>
    <t>145</t>
  </si>
  <si>
    <t>725869204</t>
  </si>
  <si>
    <t>Zápachové uzávěrky zařizovacích předmětů montáž zápachových uzávěrek dřezových jednodílných DN 50</t>
  </si>
  <si>
    <t>-256674401</t>
  </si>
  <si>
    <t>146</t>
  </si>
  <si>
    <t>55161116</t>
  </si>
  <si>
    <t>uzávěrka zápachová dřezová s kulovým kloubem DN 50</t>
  </si>
  <si>
    <t>-775582292</t>
  </si>
  <si>
    <t>147</t>
  </si>
  <si>
    <t>725980123</t>
  </si>
  <si>
    <t>Dvířka 30/30</t>
  </si>
  <si>
    <t>2114820474</t>
  </si>
  <si>
    <t>148</t>
  </si>
  <si>
    <t>998725103</t>
  </si>
  <si>
    <t>Přesun hmot pro zařizovací předměty stanovený z hmotnosti přesunovaného materiálu vodorovná dopravní vzdálenost do 50 m základní v objektech výšky přes 12 do 24 m</t>
  </si>
  <si>
    <t>-166373921</t>
  </si>
  <si>
    <t>726</t>
  </si>
  <si>
    <t>Zdravotechnika - předstěnové instalace</t>
  </si>
  <si>
    <t>149</t>
  </si>
  <si>
    <t>726131041</t>
  </si>
  <si>
    <t>Předstěnové instalační systémy do lehkých stěn s kovovou konstrukcí pro závěsné klozety ovládání zepředu, stavební výšky 1120 mm</t>
  </si>
  <si>
    <t>380095625</t>
  </si>
  <si>
    <t>150</t>
  </si>
  <si>
    <t>726191001</t>
  </si>
  <si>
    <t>Ostatní příslušenství instalačních systémů zvukoizolační souprava pro WC a bidet</t>
  </si>
  <si>
    <t>-779276835</t>
  </si>
  <si>
    <t>151</t>
  </si>
  <si>
    <t>726191002</t>
  </si>
  <si>
    <t>Ostatní příslušenství instalačních systémů souprava pro předstěnovou montáž</t>
  </si>
  <si>
    <t>2081348948</t>
  </si>
  <si>
    <t>152</t>
  </si>
  <si>
    <t>998726113</t>
  </si>
  <si>
    <t>Přesun hmot pro instalační prefabrikáty stanovený z hmotnosti přesunovaného materiálu vodorovná dopravní vzdálenost do 50 m základní v objektech výšky přes 12 m do 24 m</t>
  </si>
  <si>
    <t>-574153355</t>
  </si>
  <si>
    <t>727</t>
  </si>
  <si>
    <t>Zdravotechnika - protipožární ochrana</t>
  </si>
  <si>
    <t>153</t>
  </si>
  <si>
    <t>727223101</t>
  </si>
  <si>
    <t>Protipožární ochranné manžety plastového potrubí prostup stropem tloušťky 150 mm požární odolnost EI 90 D 50</t>
  </si>
  <si>
    <t>-578757405</t>
  </si>
  <si>
    <t>154</t>
  </si>
  <si>
    <t>727223103</t>
  </si>
  <si>
    <t>Protipožární ochranné manžety plastového potrubí prostup stropem tloušťky 150 mm požární odolnost EI 90 D 75</t>
  </si>
  <si>
    <t>768185535</t>
  </si>
  <si>
    <t>155</t>
  </si>
  <si>
    <t>727223105</t>
  </si>
  <si>
    <t>Protipožární ochranné manžety plastového potrubí prostup stropem tloušťky 150 mm požární odolnost EI 90 D 110</t>
  </si>
  <si>
    <t>-1242754205</t>
  </si>
  <si>
    <t>156</t>
  </si>
  <si>
    <t>998727103</t>
  </si>
  <si>
    <t>Přesun hmot pro protipožární ochranu stanovený z hmotnosti přesunovaného materiálu vodorovná dopravní vzdálenost do 50 m základní v objektech výšky přes 12 do 24 m</t>
  </si>
  <si>
    <t>894666968</t>
  </si>
  <si>
    <t>07 - EL - Silnoproud</t>
  </si>
  <si>
    <t>D1 - Název</t>
  </si>
  <si>
    <t>Název</t>
  </si>
  <si>
    <t>Pol56</t>
  </si>
  <si>
    <t>Drátěný kabelový žlab 250/50mm, včetně spojek a stropního závěsu</t>
  </si>
  <si>
    <t>Pol57</t>
  </si>
  <si>
    <t>Drátěný kabelový žlab 100/50mm, včetně spojek a stropního závěsu</t>
  </si>
  <si>
    <t>Pol58</t>
  </si>
  <si>
    <t>Kabelová příchytka svazková GRIP 30</t>
  </si>
  <si>
    <t>Pol59</t>
  </si>
  <si>
    <t>Trubka ohebná instalační 2323</t>
  </si>
  <si>
    <t>Pol60</t>
  </si>
  <si>
    <t>Krabice instalační KU 68/1</t>
  </si>
  <si>
    <t>Pol61</t>
  </si>
  <si>
    <t>Krabice spojovací KR68 včetně svorkovnice</t>
  </si>
  <si>
    <t>Pol62</t>
  </si>
  <si>
    <t>Krabice spojovací KR97 pro svorku PA, včetně PA svorkovnice</t>
  </si>
  <si>
    <t>Pol63</t>
  </si>
  <si>
    <t>Krabice spojovací KT250 pro MET, včetně svorky EPS</t>
  </si>
  <si>
    <t>Pol64</t>
  </si>
  <si>
    <t>Spínač velkoplošný 230V/10A, řazení 1, kryt, rámeček</t>
  </si>
  <si>
    <t>Pol65</t>
  </si>
  <si>
    <t>Spínač velkoplošný 230V/10A, řazení 1/0, kryt, rámeček</t>
  </si>
  <si>
    <t>Pol66</t>
  </si>
  <si>
    <t>Spínač velkoplošný 230V/10A, řazení 1/0+1/0, kryt, rámeček</t>
  </si>
  <si>
    <t>Pol67</t>
  </si>
  <si>
    <t>Spínač velkoplošný 230V/10A, žaluziový, kryt, rámeček</t>
  </si>
  <si>
    <t>Pol68</t>
  </si>
  <si>
    <t>Připojovací svorkovncie pro kabelový vývod</t>
  </si>
  <si>
    <t>Pol69</t>
  </si>
  <si>
    <t>Rozhraní tlačítka DALI2, 4-kanál, do inst.krabice</t>
  </si>
  <si>
    <t>Pol70</t>
  </si>
  <si>
    <t>DALI2 router 910, 2x DALI sběrnice, LAN</t>
  </si>
  <si>
    <t>Pol71</t>
  </si>
  <si>
    <t>Senzor pohybu a osvětlení, DALI2, vestavný stropní</t>
  </si>
  <si>
    <t>Pol72</t>
  </si>
  <si>
    <t>Zásuvka 230V/16A, sign.provozu, bílá, rám.</t>
  </si>
  <si>
    <t>Pol73</t>
  </si>
  <si>
    <t>Zásuvka 230V/16A, sign.provozu, žlutá, rám.</t>
  </si>
  <si>
    <t>Pol74</t>
  </si>
  <si>
    <t>Zásuvka 230V/16A, sign.provozu, zelená, rám</t>
  </si>
  <si>
    <t>Pol75</t>
  </si>
  <si>
    <t>Zásuvka 230V/16A, sign.provozu, speciál (RTG), rám</t>
  </si>
  <si>
    <t>Pol76</t>
  </si>
  <si>
    <t>Zásuvka 230V/16A, sign.provozu, bílá s přep.ochrn.,rám</t>
  </si>
  <si>
    <t>Pol77</t>
  </si>
  <si>
    <t>Svorka pro vyrovnání potenciálů, rám</t>
  </si>
  <si>
    <t>Pol78</t>
  </si>
  <si>
    <t>Hlídač izolačního stavu, dálková signalizace</t>
  </si>
  <si>
    <t>Pol79</t>
  </si>
  <si>
    <t>A-Svítidlo El-Lumen LAMIA SUN M600 DMPP 4K6/940 DALI</t>
  </si>
  <si>
    <t>Pol80</t>
  </si>
  <si>
    <t>B-Svítidlo El-Lumen LAMIA SUN M600 DMPP 2K6/940 DALI</t>
  </si>
  <si>
    <t>Pol81</t>
  </si>
  <si>
    <t>C-Svítidlo El-Lumen LAMIA SUN M600 DMPP 5K6/940 DALI</t>
  </si>
  <si>
    <t>Pol82</t>
  </si>
  <si>
    <t>D-Svítidlo El-Lumen LAMIA SUN M600 DMPP 3K3/940 DALI</t>
  </si>
  <si>
    <t>Pol83</t>
  </si>
  <si>
    <t>E-Svítidlo El-Lumen SUN SDK DMPP 3K3/940 DALI</t>
  </si>
  <si>
    <t>Pol84</t>
  </si>
  <si>
    <t>F-Svítidlo El-Lumen SUN SDK DMPP 4K6/940 DALI</t>
  </si>
  <si>
    <t>Pol85</t>
  </si>
  <si>
    <t>G-Svítidlo El-Lumen QUADRA DMPP 1K9/840</t>
  </si>
  <si>
    <t>Pol86</t>
  </si>
  <si>
    <t>H-Svítidlo El-Lumen LAMIA SUN SDK DMPP 5K6/940 DALI</t>
  </si>
  <si>
    <t>Pol87</t>
  </si>
  <si>
    <t>I-LED pásek pod kuchyňskou linku, 2m, 30W, vč.zdroje, lišty</t>
  </si>
  <si>
    <t>Pol88</t>
  </si>
  <si>
    <t>N1-Svítidlo nouzové, antipanic, vestavné, 3W, area, 3hod.</t>
  </si>
  <si>
    <t>Pol89</t>
  </si>
  <si>
    <t>N2-Svítidlo nouzové, přisazené, směrové, 1W, 3hod.</t>
  </si>
  <si>
    <t>Pol90</t>
  </si>
  <si>
    <t>Kabel CXKH-R-J 2x1,5mm2</t>
  </si>
  <si>
    <t>Pol91</t>
  </si>
  <si>
    <t>Kabel CXKH-R-J 3x1,5mm2</t>
  </si>
  <si>
    <t>Pol92</t>
  </si>
  <si>
    <t>Kabel CXKH-R-O 3x1,5mm2</t>
  </si>
  <si>
    <t>Pol93</t>
  </si>
  <si>
    <t>Kabel CXKH-R-J 3x2,5mm2</t>
  </si>
  <si>
    <t>Pol94</t>
  </si>
  <si>
    <t>Kabel CXKH-R-J 5x4mm2</t>
  </si>
  <si>
    <t>Pol95</t>
  </si>
  <si>
    <t>Kabel CXKH-R-J 5x10mm2</t>
  </si>
  <si>
    <t>Pol96</t>
  </si>
  <si>
    <t>Kabel CXKH-R-J 5x16mm2</t>
  </si>
  <si>
    <t>Pol97</t>
  </si>
  <si>
    <t>Vodič H07V-U 1x4mm2, zž</t>
  </si>
  <si>
    <t>Pol98</t>
  </si>
  <si>
    <t>Vodič H07V-U 1x6mm2, zž</t>
  </si>
  <si>
    <t>Pol99</t>
  </si>
  <si>
    <t>Vodič H07V-U 1x16mm2, zž</t>
  </si>
  <si>
    <t>Pol100</t>
  </si>
  <si>
    <t>Vodič H07V-U 1x25mm2, zž</t>
  </si>
  <si>
    <t>Pol101</t>
  </si>
  <si>
    <t>Zapojení zařízení VZT, MaR, a jiné 1f</t>
  </si>
  <si>
    <t>Pol102</t>
  </si>
  <si>
    <t>Zapojení zařízení VZT, MaR, a jiné 3f</t>
  </si>
  <si>
    <t>Pol103</t>
  </si>
  <si>
    <t>ukonč.vod.v rozv.vč.zap.a konc. do 2,5mm2</t>
  </si>
  <si>
    <t>Pol104</t>
  </si>
  <si>
    <t>ukonč.vod.v rozv.vč.zap.a konc. do 6mm2</t>
  </si>
  <si>
    <t>Pol105</t>
  </si>
  <si>
    <t>ukonč.vod.v rozv.vč.zap.a konc. do 16mm2</t>
  </si>
  <si>
    <t>Pol106</t>
  </si>
  <si>
    <t>ukonč.vod.v rozv.vč.zap.a konc. do 25mm2</t>
  </si>
  <si>
    <t>Pol107</t>
  </si>
  <si>
    <t>ukonč. Doplňující ochranné spojení, konektor, kabelové oko</t>
  </si>
  <si>
    <t>Pol108</t>
  </si>
  <si>
    <t>Nastavení a oživení systému řízení osvětlení DALI</t>
  </si>
  <si>
    <t>Pol109</t>
  </si>
  <si>
    <t>Demontáž stáv.zařízení bez opětovné montáže</t>
  </si>
  <si>
    <t>Pol110</t>
  </si>
  <si>
    <t>Rozvaděč R4, MDO, DO, VDO</t>
  </si>
  <si>
    <t>Pol111</t>
  </si>
  <si>
    <t>Nastavení a oživení systému řízení žaluzií</t>
  </si>
  <si>
    <t>Pol112</t>
  </si>
  <si>
    <t>UPS 20kVA/3f/15 minut pro VDO, umístěná v rozvodně NN v 1.PP</t>
  </si>
  <si>
    <t>Pol113</t>
  </si>
  <si>
    <t>Úprava zapojení v rozvodně budovy RH 1.PP</t>
  </si>
  <si>
    <t>Pol114</t>
  </si>
  <si>
    <t>Vyhledání a přepojení vývodu nerekonstruované části</t>
  </si>
  <si>
    <t>Pol115</t>
  </si>
  <si>
    <t>Provizorní přepojení stávajících vývodů po dobu stavby</t>
  </si>
  <si>
    <t>Pol116</t>
  </si>
  <si>
    <t>Dodávka a montáž požárních uzávěru kabelů a tras</t>
  </si>
  <si>
    <t>Pol117</t>
  </si>
  <si>
    <t>Přesun a přepojení UPS ze serverovny v 1.NP do rozvodny v 1.PP</t>
  </si>
  <si>
    <t>Pol39</t>
  </si>
  <si>
    <t>Koordinace se stavbou a ostatními prof.</t>
  </si>
  <si>
    <t>Pol40</t>
  </si>
  <si>
    <t>Úklid stavby</t>
  </si>
  <si>
    <t>Pol41</t>
  </si>
  <si>
    <t>Průraz zdí</t>
  </si>
  <si>
    <t>Pol42</t>
  </si>
  <si>
    <t>Průraz stropem</t>
  </si>
  <si>
    <t>Pol44</t>
  </si>
  <si>
    <t>Stavební přípomoce, sekání, drážkování</t>
  </si>
  <si>
    <t>h</t>
  </si>
  <si>
    <t>Pol118</t>
  </si>
  <si>
    <t>Recyklační poplatky elektro zařízení</t>
  </si>
  <si>
    <t>Pol119</t>
  </si>
  <si>
    <t>Výchozí revize elektro</t>
  </si>
  <si>
    <t>Pol120</t>
  </si>
  <si>
    <t>Spolupráce s revizním technikem</t>
  </si>
  <si>
    <t>Pol121</t>
  </si>
  <si>
    <t>Osvědčení TIČR</t>
  </si>
  <si>
    <t>Pol122</t>
  </si>
  <si>
    <t>Uvedení do provozu</t>
  </si>
  <si>
    <t>08 - EL - slaboproud</t>
  </si>
  <si>
    <t>Pol157</t>
  </si>
  <si>
    <t>Drátěný kabelový žlab 400/100mm, včetně spojek a stropního závěsu</t>
  </si>
  <si>
    <t>Pol1</t>
  </si>
  <si>
    <t>Drátěný kabelový žlab 250/100mm, včetně spojek a stropního závěsu</t>
  </si>
  <si>
    <t>Pol2</t>
  </si>
  <si>
    <t>Pol3</t>
  </si>
  <si>
    <t>Pol4</t>
  </si>
  <si>
    <t>Pol5</t>
  </si>
  <si>
    <t>Čtečka čipů s biometrickým senzorem dle specifikace v TZ</t>
  </si>
  <si>
    <t>Pol6</t>
  </si>
  <si>
    <t>Nízkooběrový elektronický zámek (součástí dveří)</t>
  </si>
  <si>
    <t>Pol7</t>
  </si>
  <si>
    <t>Přístupový WiFi AP,  dle technické specifikace v TZ, stopní držák</t>
  </si>
  <si>
    <t>Pol8</t>
  </si>
  <si>
    <t>Licence pro AP</t>
  </si>
  <si>
    <t>Pol9</t>
  </si>
  <si>
    <t>Vysílač IP DECT pro IP telefony</t>
  </si>
  <si>
    <t>Pol10</t>
  </si>
  <si>
    <t>Datová zásuvka 2xRJ45 CAT 6a</t>
  </si>
  <si>
    <t>Pol11</t>
  </si>
  <si>
    <t>IP přenosný telefon</t>
  </si>
  <si>
    <t>Pol12</t>
  </si>
  <si>
    <t>Parapetní kanál PK 170x70</t>
  </si>
  <si>
    <t>Pol13</t>
  </si>
  <si>
    <t>Zásuvka HDMI do instalační krabice</t>
  </si>
  <si>
    <t>Pol14</t>
  </si>
  <si>
    <t>Kabel propojovací (TV ŘETĚZEC), vč. Koncových konektorů</t>
  </si>
  <si>
    <t>Pol15</t>
  </si>
  <si>
    <t>Datový kabel SFTP CAT 6A</t>
  </si>
  <si>
    <t>Pol16</t>
  </si>
  <si>
    <t>Patch cord kabel k propojení zásuvky -&gt; periferie 3m</t>
  </si>
  <si>
    <t>Pol17</t>
  </si>
  <si>
    <t>Patch cord kabel k propojení zásuvky -&gt; periferie 1m</t>
  </si>
  <si>
    <t>Pol18</t>
  </si>
  <si>
    <t>Kabel pro připojení zámku SYKFY 3x2x0,5</t>
  </si>
  <si>
    <t>Pol19</t>
  </si>
  <si>
    <t>IP kamera 8Mpix, IR 30m DOME dle specifikace v TZ</t>
  </si>
  <si>
    <t>Pol20</t>
  </si>
  <si>
    <t>Soket pod IP kameru</t>
  </si>
  <si>
    <t>Pol21</t>
  </si>
  <si>
    <t>Rozvaděč RACK 80x80cm 42U</t>
  </si>
  <si>
    <t>Pol22</t>
  </si>
  <si>
    <t>Vyvazovací panel do RACKu</t>
  </si>
  <si>
    <t>Pol23</t>
  </si>
  <si>
    <t>Ventilační jednotka</t>
  </si>
  <si>
    <t>Pol24</t>
  </si>
  <si>
    <t>Napájecí panel 8x 230V, přepěťová ochrana pro RACK</t>
  </si>
  <si>
    <t>Pol25</t>
  </si>
  <si>
    <t>Patch panel 24 port CAT 6a, včetně ukončení vodičů</t>
  </si>
  <si>
    <t>Pol26</t>
  </si>
  <si>
    <t>Řídící jednotka managementu fyzické vrstvy</t>
  </si>
  <si>
    <t>Pol27</t>
  </si>
  <si>
    <t>Management fyzické vrstvy</t>
  </si>
  <si>
    <t>Pol28</t>
  </si>
  <si>
    <t>Switch POE 48 port, dle tech.specifikace</t>
  </si>
  <si>
    <t>Pol29</t>
  </si>
  <si>
    <t>Záložní zdroj USP do RACKU dle specifikace TZ</t>
  </si>
  <si>
    <t>Pol30</t>
  </si>
  <si>
    <t>Krabice instalační pod omítku</t>
  </si>
  <si>
    <t>Pol31</t>
  </si>
  <si>
    <t>Krabice instalační na povrch</t>
  </si>
  <si>
    <t>Pol32</t>
  </si>
  <si>
    <t>Krabice protahovací s víčkem</t>
  </si>
  <si>
    <t>Pol33</t>
  </si>
  <si>
    <t>Certifikované měření kabeláže</t>
  </si>
  <si>
    <t>Pol34</t>
  </si>
  <si>
    <t>Ukončení optických vláken, včetně příslušenství</t>
  </si>
  <si>
    <t>Pol35</t>
  </si>
  <si>
    <t>Ukončení metalické kabeláže v RACKU</t>
  </si>
  <si>
    <t>Pol36</t>
  </si>
  <si>
    <t>Nastavení a oživení IP telefonů</t>
  </si>
  <si>
    <t>Pol37</t>
  </si>
  <si>
    <t>Nastavení a oživení EKV, přidělení přístupových práv</t>
  </si>
  <si>
    <t>Pol38</t>
  </si>
  <si>
    <t>Nastavení a oživení AP WiFi</t>
  </si>
  <si>
    <t>Pol43</t>
  </si>
  <si>
    <t>SDK zakrytí kabelového žlabu ve 2.NP</t>
  </si>
  <si>
    <t>Pol45</t>
  </si>
  <si>
    <t>Dodávka stolního PC, viz. specifikace</t>
  </si>
  <si>
    <t>Pol46</t>
  </si>
  <si>
    <t>Dodávka tiskárny A, viz. specifikace</t>
  </si>
  <si>
    <t>Pol47</t>
  </si>
  <si>
    <t>Dodávka tiskárny B, viz. specifikace</t>
  </si>
  <si>
    <t>Pol48</t>
  </si>
  <si>
    <t>Dodávka tiskárny C, viz. specifikace</t>
  </si>
  <si>
    <t>Pol49</t>
  </si>
  <si>
    <t>Dodávka tiskárny D, viz. specifikace</t>
  </si>
  <si>
    <t>Pol50</t>
  </si>
  <si>
    <t>Dodávka 43´´ Media suite IPTV, vč. Stropního držáku</t>
  </si>
  <si>
    <t>Pol51</t>
  </si>
  <si>
    <t>Dodávka 50´´ Media suite IPTV, vč. Stropního držáku</t>
  </si>
  <si>
    <t>Pol52</t>
  </si>
  <si>
    <t>Dodávka 55´´ Media suite IPTV, vč. Stropního držáku</t>
  </si>
  <si>
    <t>Pol53</t>
  </si>
  <si>
    <t>Monitor 24palců, viz. Specifikace</t>
  </si>
  <si>
    <t>Pol54</t>
  </si>
  <si>
    <t>Výchozí revize SLP</t>
  </si>
  <si>
    <t>Pol55</t>
  </si>
  <si>
    <t>09 - Mediciální plyny</t>
  </si>
  <si>
    <t>D1 - Mediciální plyny</t>
  </si>
  <si>
    <t>Pol123</t>
  </si>
  <si>
    <t>měděná trubka 8x1</t>
  </si>
  <si>
    <t>661175138</t>
  </si>
  <si>
    <t>Pol124</t>
  </si>
  <si>
    <t>měděná trubka 12x1</t>
  </si>
  <si>
    <t>-1854450981</t>
  </si>
  <si>
    <t>Pol125</t>
  </si>
  <si>
    <t>měděná trubka 18x1</t>
  </si>
  <si>
    <t>-874388188</t>
  </si>
  <si>
    <t>Pol126</t>
  </si>
  <si>
    <t>měděná trubka 22x1</t>
  </si>
  <si>
    <t>593898024</t>
  </si>
  <si>
    <t>Pol127</t>
  </si>
  <si>
    <t>měděná trubka 28x1</t>
  </si>
  <si>
    <t>668456965</t>
  </si>
  <si>
    <t>Pol128</t>
  </si>
  <si>
    <t>prořez trubek 3%</t>
  </si>
  <si>
    <t>397693284</t>
  </si>
  <si>
    <t>Pol129</t>
  </si>
  <si>
    <t>Ag pájka 45+pasta</t>
  </si>
  <si>
    <t>g</t>
  </si>
  <si>
    <t>-810246744</t>
  </si>
  <si>
    <t>Pol130</t>
  </si>
  <si>
    <t>chránička potrubí-oc.trubka 21.6x2.6 (0,5m)</t>
  </si>
  <si>
    <t>1325598035</t>
  </si>
  <si>
    <t>Pol131</t>
  </si>
  <si>
    <t>chránička potrubí-oc.trubka 26.9x2.6 (0,5m)</t>
  </si>
  <si>
    <t>601529336</t>
  </si>
  <si>
    <t>Pol132</t>
  </si>
  <si>
    <t>chránička potrubí-oc.trubka 31.8x2.6 (0,5m)</t>
  </si>
  <si>
    <t>-365311450</t>
  </si>
  <si>
    <t>Pol133</t>
  </si>
  <si>
    <t>chránička potrubí-oc.trubka 38x2.6 (0,5m)</t>
  </si>
  <si>
    <t>38396755</t>
  </si>
  <si>
    <t>Pol134</t>
  </si>
  <si>
    <t>chránička potrubí-oc.trubka 44.5x3.2 (0,5m)</t>
  </si>
  <si>
    <t>-334974403</t>
  </si>
  <si>
    <t>Pol135</t>
  </si>
  <si>
    <t>tvarovky Cu do pr.28</t>
  </si>
  <si>
    <t>1480212380</t>
  </si>
  <si>
    <t>Pol136</t>
  </si>
  <si>
    <t>konzole jednoduchá</t>
  </si>
  <si>
    <t>1883988202</t>
  </si>
  <si>
    <t>Pol137</t>
  </si>
  <si>
    <t>konzole středně složitá</t>
  </si>
  <si>
    <t>918039468</t>
  </si>
  <si>
    <t>Pol138</t>
  </si>
  <si>
    <t>značení potrubí</t>
  </si>
  <si>
    <t>1603898114</t>
  </si>
  <si>
    <t>Pol139</t>
  </si>
  <si>
    <t>ochranný plyn pro pájení Cu trubek</t>
  </si>
  <si>
    <t>-1600632560</t>
  </si>
  <si>
    <t>Pol140</t>
  </si>
  <si>
    <t>propláchnutí rozvodu dusíkem</t>
  </si>
  <si>
    <t>-677536211</t>
  </si>
  <si>
    <t>Pol141</t>
  </si>
  <si>
    <t>napojení na stávající rozvod</t>
  </si>
  <si>
    <t>1714869307</t>
  </si>
  <si>
    <t>Pol142</t>
  </si>
  <si>
    <t>odstavení části stávajícího rozvodu</t>
  </si>
  <si>
    <t>-168005543</t>
  </si>
  <si>
    <t>Pol143</t>
  </si>
  <si>
    <t>úseková tlaková zkouška</t>
  </si>
  <si>
    <t>-322219446</t>
  </si>
  <si>
    <t>Pol144</t>
  </si>
  <si>
    <t>závěrečná tlaková zkouška</t>
  </si>
  <si>
    <t>346145606</t>
  </si>
  <si>
    <t>Pol145</t>
  </si>
  <si>
    <t>ventilová krabice pro 3 plyny kompletní do zdi (3xuzav.ventil,3xpřip.zálohy,3xčidlo snímání tlaku)</t>
  </si>
  <si>
    <t>277790478</t>
  </si>
  <si>
    <t>Pol146</t>
  </si>
  <si>
    <t>monitorovací zařízení s dotyk.LCD displejem pro 12 vstupů do zdi, uživatelsky nastavitelné, příprava pro měření spotřeby plynu</t>
  </si>
  <si>
    <t>1743174769</t>
  </si>
  <si>
    <t>Pol147</t>
  </si>
  <si>
    <t>kabel signalizace</t>
  </si>
  <si>
    <t>958232690</t>
  </si>
  <si>
    <t>Pol148</t>
  </si>
  <si>
    <t>lékařský nástěnný panel s terminální jednotkou do zdi</t>
  </si>
  <si>
    <t>306515028</t>
  </si>
  <si>
    <t>Pol149</t>
  </si>
  <si>
    <t>otočný sklopný stropní stropní stativ s pasivním ramenem pro monitor výbava viz detail č. 1</t>
  </si>
  <si>
    <t>1557847536</t>
  </si>
  <si>
    <t>Pol150</t>
  </si>
  <si>
    <t>stropní vertikálně přestavitelný stativ výbava viz detail č. 2</t>
  </si>
  <si>
    <t>-663513510</t>
  </si>
  <si>
    <t>Pol153</t>
  </si>
  <si>
    <t>přesun hmot</t>
  </si>
  <si>
    <t>689306914</t>
  </si>
  <si>
    <t>Pol155</t>
  </si>
  <si>
    <t>LEK 15 - zkouška čistoty medic.stl.vzduchu dle čl.3.2 odst.b</t>
  </si>
  <si>
    <t>-2076616368</t>
  </si>
  <si>
    <t>Pol156</t>
  </si>
  <si>
    <t>zkoušky a revize plynových částí</t>
  </si>
  <si>
    <t>-2143703037</t>
  </si>
  <si>
    <t>VRN - VRN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</si>
  <si>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</si>
  <si>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</si>
  <si>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</si>
  <si>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</si>
  <si>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</si>
  <si>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</si>
  <si>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</si>
  <si>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Vedlejší rozpočtové náklady</t>
  </si>
  <si>
    <t>VRN1</t>
  </si>
  <si>
    <t>Průzkumné, zeměměřičské a projektové práce</t>
  </si>
  <si>
    <t>013254000</t>
  </si>
  <si>
    <t>Dokumentace skutečného provedení stavby</t>
  </si>
  <si>
    <t>1024</t>
  </si>
  <si>
    <t>-465019254</t>
  </si>
  <si>
    <t>VRN2</t>
  </si>
  <si>
    <t>Příprava staveniště</t>
  </si>
  <si>
    <t>020001000</t>
  </si>
  <si>
    <t>-352382950</t>
  </si>
  <si>
    <t>VRN3</t>
  </si>
  <si>
    <t>Zařízení staveniště</t>
  </si>
  <si>
    <t>030001000</t>
  </si>
  <si>
    <t>-720221875</t>
  </si>
  <si>
    <t>"zařízení staveniště, zakrytování staveniště příčkami atd..."1</t>
  </si>
  <si>
    <t>VRN4</t>
  </si>
  <si>
    <t>Inženýrská činnost</t>
  </si>
  <si>
    <t>043002000</t>
  </si>
  <si>
    <t>Zkoušky a ostatní měření</t>
  </si>
  <si>
    <t>-512933425</t>
  </si>
  <si>
    <t>VRN6</t>
  </si>
  <si>
    <t>Územní vlivy</t>
  </si>
  <si>
    <t>065002000</t>
  </si>
  <si>
    <t>Mimostaveništní doprava materiálů, výrobků a strojů</t>
  </si>
  <si>
    <t>795663266</t>
  </si>
  <si>
    <t>VRN7</t>
  </si>
  <si>
    <t>Provozní vlivy</t>
  </si>
  <si>
    <t>070001000</t>
  </si>
  <si>
    <t>1946772085</t>
  </si>
  <si>
    <t>071002000</t>
  </si>
  <si>
    <t>Provoz investora, třetích osob</t>
  </si>
  <si>
    <t>-415231235</t>
  </si>
  <si>
    <t>SEZNAM FIGUR</t>
  </si>
  <si>
    <t>Výměra</t>
  </si>
  <si>
    <t>Použití figury:</t>
  </si>
  <si>
    <t>NECENIT</t>
  </si>
  <si>
    <t>linka pracovní - pracovní deska z umělého kamene, chemicky odolná, v jednolitém monolitickém provedení bez spár, včetně 5 integrovaných dřezů ze stejného materiálu.
Dřezy budou bezešvé, každý dřez bude opatřen objemovou ryskou po litrech.
Horní a dolní skříňky z materiálu odolného vůči chemikáliím, vhodného pro zdravotnický provoz.</t>
  </si>
  <si>
    <t>linka pracovní - mycí,pracovní deska z umělého kamene, chemicky odolná, v jednolitém monolitickém provedení bez spár, včetně 2 integrovaných velkých dřezů ze stejného materiálu.
Dřezy budou bezešvé, tvarově profilované s funkčními výstupky umožňujícími uchycení a manipulaci s endoskopem.
Každý dřez bude opatřen objemovou ryskou po litrech.
Horní a dolní skříňky z materiálu odolného vůči chemikáliím, vhodného pro zdravotnický provoz.</t>
  </si>
  <si>
    <t>linka pracovní -pracovní deska z umělého kamene, chemicky odolná, v jednolitém monolitickém provedení bez spár.
Horní a dolní skříňky z materiálu odolného vůči chemikáliím, vhodného pro zdravotnický provoz.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</si>
</sst>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family val="2"/>
      <charset val="238"/>
      <scheme val="minor"/>
    </font>
    <font>
      <sz val="9"/>
      <color rgb="FFFF0000"/>
      <name val="Arial CE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7" fillId="0" borderId="0" xfId="0" applyFont="1" applyAlignment="1">
      <alignment horizontal="left" vertical="center" indent="1"/>
    </xf>
    <xf numFmtId="0" fontId="0" fillId="0" borderId="14" xfId="0" applyBorder="1" applyAlignment="1">
      <alignment vertical="center"/>
    </xf>
    <xf numFmtId="0" fontId="22" fillId="0" borderId="0" xfId="0" applyFont="1" applyAlignment="1">
      <alignment horizontal="left" vertical="center" indent="1"/>
    </xf>
    <xf numFmtId="167" fontId="22" fillId="0" borderId="0" xfId="0" applyNumberFormat="1" applyFont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41" fillId="6" borderId="22" xfId="0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>
      <alignment horizontal="left" vertical="center" wrapText="1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3" fillId="5" borderId="7" xfId="0" applyFont="1" applyFill="1" applyBorder="1" applyAlignment="1">
      <alignment horizontal="righ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5" borderId="8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4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82</xdr:row>
      <xdr:rowOff>50165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103</xdr:row>
      <xdr:rowOff>0</xdr:rowOff>
    </xdr:from>
    <xdr:to>
      <xdr:col>9</xdr:col>
      <xdr:colOff>1215390</xdr:colOff>
      <xdr:row>104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109</xdr:row>
      <xdr:rowOff>0</xdr:rowOff>
    </xdr:from>
    <xdr:to>
      <xdr:col>9</xdr:col>
      <xdr:colOff>1215390</xdr:colOff>
      <xdr:row>110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118</xdr:row>
      <xdr:rowOff>0</xdr:rowOff>
    </xdr:from>
    <xdr:to>
      <xdr:col>9</xdr:col>
      <xdr:colOff>1215390</xdr:colOff>
      <xdr:row>119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110</xdr:row>
      <xdr:rowOff>0</xdr:rowOff>
    </xdr:from>
    <xdr:to>
      <xdr:col>9</xdr:col>
      <xdr:colOff>1215390</xdr:colOff>
      <xdr:row>111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102</xdr:row>
      <xdr:rowOff>0</xdr:rowOff>
    </xdr:from>
    <xdr:to>
      <xdr:col>9</xdr:col>
      <xdr:colOff>1215390</xdr:colOff>
      <xdr:row>103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102</xdr:row>
      <xdr:rowOff>0</xdr:rowOff>
    </xdr:from>
    <xdr:to>
      <xdr:col>9</xdr:col>
      <xdr:colOff>1215390</xdr:colOff>
      <xdr:row>103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104</xdr:row>
      <xdr:rowOff>0</xdr:rowOff>
    </xdr:from>
    <xdr:to>
      <xdr:col>9</xdr:col>
      <xdr:colOff>1215390</xdr:colOff>
      <xdr:row>105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109</xdr:row>
      <xdr:rowOff>0</xdr:rowOff>
    </xdr:from>
    <xdr:to>
      <xdr:col>9</xdr:col>
      <xdr:colOff>1215390</xdr:colOff>
      <xdr:row>110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103</xdr:row>
      <xdr:rowOff>0</xdr:rowOff>
    </xdr:from>
    <xdr:to>
      <xdr:col>9</xdr:col>
      <xdr:colOff>1215390</xdr:colOff>
      <xdr:row>104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103</xdr:row>
      <xdr:rowOff>0</xdr:rowOff>
    </xdr:from>
    <xdr:to>
      <xdr:col>9</xdr:col>
      <xdr:colOff>1215390</xdr:colOff>
      <xdr:row>104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6"/>
  <sheetViews>
    <sheetView showGridLines="0" topLeftCell="A97" workbookViewId="0"/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" customHeight="1" x14ac:dyDescent="0.2">
      <c r="AR2" s="225" t="s">
        <v>5</v>
      </c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S2" s="17" t="s">
        <v>6</v>
      </c>
      <c r="BT2" s="17" t="s">
        <v>7</v>
      </c>
    </row>
    <row r="3" spans="1:74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 x14ac:dyDescent="0.2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 x14ac:dyDescent="0.2">
      <c r="B5" s="20"/>
      <c r="D5" s="24" t="s">
        <v>13</v>
      </c>
      <c r="K5" s="213" t="s">
        <v>14</v>
      </c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R5" s="20"/>
      <c r="BE5" s="237" t="s">
        <v>15</v>
      </c>
      <c r="BS5" s="17" t="s">
        <v>6</v>
      </c>
    </row>
    <row r="6" spans="1:74" ht="36.9" customHeight="1" x14ac:dyDescent="0.2">
      <c r="B6" s="20"/>
      <c r="D6" s="26" t="s">
        <v>16</v>
      </c>
      <c r="K6" s="215" t="s">
        <v>17</v>
      </c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R6" s="20"/>
      <c r="BE6" s="238"/>
      <c r="BS6" s="17" t="s">
        <v>6</v>
      </c>
    </row>
    <row r="7" spans="1:74" ht="12" customHeight="1" x14ac:dyDescent="0.2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38"/>
      <c r="BS7" s="17" t="s">
        <v>6</v>
      </c>
    </row>
    <row r="8" spans="1:74" ht="12" customHeight="1" x14ac:dyDescent="0.2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38"/>
      <c r="BS8" s="17" t="s">
        <v>6</v>
      </c>
    </row>
    <row r="9" spans="1:74" ht="14.4" customHeight="1" x14ac:dyDescent="0.2">
      <c r="B9" s="20"/>
      <c r="AR9" s="20"/>
      <c r="BE9" s="238"/>
      <c r="BS9" s="17" t="s">
        <v>6</v>
      </c>
    </row>
    <row r="10" spans="1:74" ht="12" customHeight="1" x14ac:dyDescent="0.2">
      <c r="B10" s="20"/>
      <c r="D10" s="27" t="s">
        <v>24</v>
      </c>
      <c r="AK10" s="27" t="s">
        <v>25</v>
      </c>
      <c r="AN10" s="25" t="s">
        <v>26</v>
      </c>
      <c r="AR10" s="20"/>
      <c r="BE10" s="238"/>
      <c r="BS10" s="17" t="s">
        <v>6</v>
      </c>
    </row>
    <row r="11" spans="1:74" ht="18.45" customHeight="1" x14ac:dyDescent="0.2">
      <c r="B11" s="20"/>
      <c r="E11" s="25" t="s">
        <v>27</v>
      </c>
      <c r="AK11" s="27" t="s">
        <v>28</v>
      </c>
      <c r="AN11" s="25" t="s">
        <v>29</v>
      </c>
      <c r="AR11" s="20"/>
      <c r="BE11" s="238"/>
      <c r="BS11" s="17" t="s">
        <v>6</v>
      </c>
    </row>
    <row r="12" spans="1:74" ht="6.9" customHeight="1" x14ac:dyDescent="0.2">
      <c r="B12" s="20"/>
      <c r="AR12" s="20"/>
      <c r="BE12" s="238"/>
      <c r="BS12" s="17" t="s">
        <v>6</v>
      </c>
    </row>
    <row r="13" spans="1:74" ht="12" customHeight="1" x14ac:dyDescent="0.2">
      <c r="B13" s="20"/>
      <c r="D13" s="27" t="s">
        <v>30</v>
      </c>
      <c r="AK13" s="27" t="s">
        <v>25</v>
      </c>
      <c r="AN13" s="29" t="s">
        <v>31</v>
      </c>
      <c r="AR13" s="20"/>
      <c r="BE13" s="238"/>
      <c r="BS13" s="17" t="s">
        <v>6</v>
      </c>
    </row>
    <row r="14" spans="1:74" ht="13.2" x14ac:dyDescent="0.2">
      <c r="B14" s="20"/>
      <c r="E14" s="216" t="s">
        <v>31</v>
      </c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7" t="s">
        <v>28</v>
      </c>
      <c r="AN14" s="29" t="s">
        <v>31</v>
      </c>
      <c r="AR14" s="20"/>
      <c r="BE14" s="238"/>
      <c r="BS14" s="17" t="s">
        <v>6</v>
      </c>
    </row>
    <row r="15" spans="1:74" ht="6.9" customHeight="1" x14ac:dyDescent="0.2">
      <c r="B15" s="20"/>
      <c r="AR15" s="20"/>
      <c r="BE15" s="238"/>
      <c r="BS15" s="17" t="s">
        <v>3</v>
      </c>
    </row>
    <row r="16" spans="1:74" ht="12" customHeight="1" x14ac:dyDescent="0.2">
      <c r="B16" s="20"/>
      <c r="D16" s="27" t="s">
        <v>32</v>
      </c>
      <c r="AK16" s="27" t="s">
        <v>25</v>
      </c>
      <c r="AN16" s="25" t="s">
        <v>33</v>
      </c>
      <c r="AR16" s="20"/>
      <c r="BE16" s="238"/>
      <c r="BS16" s="17" t="s">
        <v>3</v>
      </c>
    </row>
    <row r="17" spans="2:71" ht="18.45" customHeight="1" x14ac:dyDescent="0.2">
      <c r="B17" s="20"/>
      <c r="E17" s="25" t="s">
        <v>34</v>
      </c>
      <c r="AK17" s="27" t="s">
        <v>28</v>
      </c>
      <c r="AN17" s="25" t="s">
        <v>35</v>
      </c>
      <c r="AR17" s="20"/>
      <c r="BE17" s="238"/>
      <c r="BS17" s="17" t="s">
        <v>36</v>
      </c>
    </row>
    <row r="18" spans="2:71" ht="6.9" customHeight="1" x14ac:dyDescent="0.2">
      <c r="B18" s="20"/>
      <c r="AR18" s="20"/>
      <c r="BE18" s="238"/>
      <c r="BS18" s="17" t="s">
        <v>6</v>
      </c>
    </row>
    <row r="19" spans="2:71" ht="12" customHeight="1" x14ac:dyDescent="0.2">
      <c r="B19" s="20"/>
      <c r="D19" s="27" t="s">
        <v>37</v>
      </c>
      <c r="AK19" s="27" t="s">
        <v>25</v>
      </c>
      <c r="AN19" s="25" t="s">
        <v>1</v>
      </c>
      <c r="AR19" s="20"/>
      <c r="BE19" s="238"/>
      <c r="BS19" s="17" t="s">
        <v>6</v>
      </c>
    </row>
    <row r="20" spans="2:71" ht="18.45" customHeight="1" x14ac:dyDescent="0.2">
      <c r="B20" s="20"/>
      <c r="E20" s="25" t="s">
        <v>38</v>
      </c>
      <c r="AK20" s="27" t="s">
        <v>28</v>
      </c>
      <c r="AN20" s="25" t="s">
        <v>1</v>
      </c>
      <c r="AR20" s="20"/>
      <c r="BE20" s="238"/>
      <c r="BS20" s="17" t="s">
        <v>36</v>
      </c>
    </row>
    <row r="21" spans="2:71" ht="6.9" customHeight="1" x14ac:dyDescent="0.2">
      <c r="B21" s="20"/>
      <c r="AR21" s="20"/>
      <c r="BE21" s="238"/>
    </row>
    <row r="22" spans="2:71" ht="12" customHeight="1" x14ac:dyDescent="0.2">
      <c r="B22" s="20"/>
      <c r="D22" s="27" t="s">
        <v>39</v>
      </c>
      <c r="AR22" s="20"/>
      <c r="BE22" s="238"/>
    </row>
    <row r="23" spans="2:71" ht="16.5" customHeight="1" x14ac:dyDescent="0.2">
      <c r="B23" s="20"/>
      <c r="E23" s="218" t="s">
        <v>1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R23" s="20"/>
      <c r="BE23" s="238"/>
    </row>
    <row r="24" spans="2:71" ht="6.9" customHeight="1" x14ac:dyDescent="0.2">
      <c r="B24" s="20"/>
      <c r="AR24" s="20"/>
      <c r="BE24" s="238"/>
    </row>
    <row r="25" spans="2:71" ht="6.9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38"/>
    </row>
    <row r="26" spans="2:71" s="1" customFormat="1" ht="25.95" customHeight="1" x14ac:dyDescent="0.2">
      <c r="B26" s="32"/>
      <c r="D26" s="33" t="s">
        <v>40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19">
        <f>ROUND(AG94,2)</f>
        <v>0</v>
      </c>
      <c r="AL26" s="220"/>
      <c r="AM26" s="220"/>
      <c r="AN26" s="220"/>
      <c r="AO26" s="220"/>
      <c r="AR26" s="32"/>
      <c r="BE26" s="238"/>
    </row>
    <row r="27" spans="2:71" s="1" customFormat="1" ht="6.9" customHeight="1" x14ac:dyDescent="0.2">
      <c r="B27" s="32"/>
      <c r="AR27" s="32"/>
      <c r="BE27" s="238"/>
    </row>
    <row r="28" spans="2:71" s="1" customFormat="1" ht="13.2" x14ac:dyDescent="0.2">
      <c r="B28" s="32"/>
      <c r="L28" s="212" t="s">
        <v>41</v>
      </c>
      <c r="M28" s="212"/>
      <c r="N28" s="212"/>
      <c r="O28" s="212"/>
      <c r="P28" s="212"/>
      <c r="W28" s="212" t="s">
        <v>42</v>
      </c>
      <c r="X28" s="212"/>
      <c r="Y28" s="212"/>
      <c r="Z28" s="212"/>
      <c r="AA28" s="212"/>
      <c r="AB28" s="212"/>
      <c r="AC28" s="212"/>
      <c r="AD28" s="212"/>
      <c r="AE28" s="212"/>
      <c r="AK28" s="212" t="s">
        <v>43</v>
      </c>
      <c r="AL28" s="212"/>
      <c r="AM28" s="212"/>
      <c r="AN28" s="212"/>
      <c r="AO28" s="212"/>
      <c r="AR28" s="32"/>
      <c r="BE28" s="238"/>
    </row>
    <row r="29" spans="2:71" s="2" customFormat="1" ht="14.4" customHeight="1" x14ac:dyDescent="0.2">
      <c r="B29" s="36"/>
      <c r="D29" s="27" t="s">
        <v>44</v>
      </c>
      <c r="F29" s="27" t="s">
        <v>45</v>
      </c>
      <c r="L29" s="211">
        <v>0.21</v>
      </c>
      <c r="M29" s="210"/>
      <c r="N29" s="210"/>
      <c r="O29" s="210"/>
      <c r="P29" s="210"/>
      <c r="W29" s="209">
        <f>ROUND(AZ94, 2)</f>
        <v>0</v>
      </c>
      <c r="X29" s="210"/>
      <c r="Y29" s="210"/>
      <c r="Z29" s="210"/>
      <c r="AA29" s="210"/>
      <c r="AB29" s="210"/>
      <c r="AC29" s="210"/>
      <c r="AD29" s="210"/>
      <c r="AE29" s="210"/>
      <c r="AK29" s="209">
        <f>ROUND(AV94, 2)</f>
        <v>0</v>
      </c>
      <c r="AL29" s="210"/>
      <c r="AM29" s="210"/>
      <c r="AN29" s="210"/>
      <c r="AO29" s="210"/>
      <c r="AR29" s="36"/>
      <c r="BE29" s="239"/>
    </row>
    <row r="30" spans="2:71" s="2" customFormat="1" ht="14.4" customHeight="1" x14ac:dyDescent="0.2">
      <c r="B30" s="36"/>
      <c r="F30" s="27" t="s">
        <v>46</v>
      </c>
      <c r="L30" s="211">
        <v>0.12</v>
      </c>
      <c r="M30" s="210"/>
      <c r="N30" s="210"/>
      <c r="O30" s="210"/>
      <c r="P30" s="210"/>
      <c r="W30" s="209">
        <f>ROUND(BA94, 2)</f>
        <v>0</v>
      </c>
      <c r="X30" s="210"/>
      <c r="Y30" s="210"/>
      <c r="Z30" s="210"/>
      <c r="AA30" s="210"/>
      <c r="AB30" s="210"/>
      <c r="AC30" s="210"/>
      <c r="AD30" s="210"/>
      <c r="AE30" s="210"/>
      <c r="AK30" s="209">
        <f>ROUND(AW94, 2)</f>
        <v>0</v>
      </c>
      <c r="AL30" s="210"/>
      <c r="AM30" s="210"/>
      <c r="AN30" s="210"/>
      <c r="AO30" s="210"/>
      <c r="AR30" s="36"/>
      <c r="BE30" s="239"/>
    </row>
    <row r="31" spans="2:71" s="2" customFormat="1" ht="14.4" hidden="1" customHeight="1" x14ac:dyDescent="0.2">
      <c r="B31" s="36"/>
      <c r="F31" s="27" t="s">
        <v>47</v>
      </c>
      <c r="L31" s="211">
        <v>0.21</v>
      </c>
      <c r="M31" s="210"/>
      <c r="N31" s="210"/>
      <c r="O31" s="210"/>
      <c r="P31" s="210"/>
      <c r="W31" s="209">
        <f>ROUND(BB94, 2)</f>
        <v>0</v>
      </c>
      <c r="X31" s="210"/>
      <c r="Y31" s="210"/>
      <c r="Z31" s="210"/>
      <c r="AA31" s="210"/>
      <c r="AB31" s="210"/>
      <c r="AC31" s="210"/>
      <c r="AD31" s="210"/>
      <c r="AE31" s="210"/>
      <c r="AK31" s="209">
        <v>0</v>
      </c>
      <c r="AL31" s="210"/>
      <c r="AM31" s="210"/>
      <c r="AN31" s="210"/>
      <c r="AO31" s="210"/>
      <c r="AR31" s="36"/>
      <c r="BE31" s="239"/>
    </row>
    <row r="32" spans="2:71" s="2" customFormat="1" ht="14.4" hidden="1" customHeight="1" x14ac:dyDescent="0.2">
      <c r="B32" s="36"/>
      <c r="F32" s="27" t="s">
        <v>48</v>
      </c>
      <c r="L32" s="211">
        <v>0.12</v>
      </c>
      <c r="M32" s="210"/>
      <c r="N32" s="210"/>
      <c r="O32" s="210"/>
      <c r="P32" s="210"/>
      <c r="W32" s="209">
        <f>ROUND(BC94, 2)</f>
        <v>0</v>
      </c>
      <c r="X32" s="210"/>
      <c r="Y32" s="210"/>
      <c r="Z32" s="210"/>
      <c r="AA32" s="210"/>
      <c r="AB32" s="210"/>
      <c r="AC32" s="210"/>
      <c r="AD32" s="210"/>
      <c r="AE32" s="210"/>
      <c r="AK32" s="209">
        <v>0</v>
      </c>
      <c r="AL32" s="210"/>
      <c r="AM32" s="210"/>
      <c r="AN32" s="210"/>
      <c r="AO32" s="210"/>
      <c r="AR32" s="36"/>
      <c r="BE32" s="239"/>
    </row>
    <row r="33" spans="2:57" s="2" customFormat="1" ht="14.4" hidden="1" customHeight="1" x14ac:dyDescent="0.2">
      <c r="B33" s="36"/>
      <c r="F33" s="27" t="s">
        <v>49</v>
      </c>
      <c r="L33" s="211">
        <v>0</v>
      </c>
      <c r="M33" s="210"/>
      <c r="N33" s="210"/>
      <c r="O33" s="210"/>
      <c r="P33" s="210"/>
      <c r="W33" s="209">
        <f>ROUND(BD94, 2)</f>
        <v>0</v>
      </c>
      <c r="X33" s="210"/>
      <c r="Y33" s="210"/>
      <c r="Z33" s="210"/>
      <c r="AA33" s="210"/>
      <c r="AB33" s="210"/>
      <c r="AC33" s="210"/>
      <c r="AD33" s="210"/>
      <c r="AE33" s="210"/>
      <c r="AK33" s="209">
        <v>0</v>
      </c>
      <c r="AL33" s="210"/>
      <c r="AM33" s="210"/>
      <c r="AN33" s="210"/>
      <c r="AO33" s="210"/>
      <c r="AR33" s="36"/>
      <c r="BE33" s="239"/>
    </row>
    <row r="34" spans="2:57" s="1" customFormat="1" ht="6.9" customHeight="1" x14ac:dyDescent="0.2">
      <c r="B34" s="32"/>
      <c r="AR34" s="32"/>
      <c r="BE34" s="238"/>
    </row>
    <row r="35" spans="2:57" s="1" customFormat="1" ht="25.95" customHeight="1" x14ac:dyDescent="0.2">
      <c r="B35" s="32"/>
      <c r="C35" s="37"/>
      <c r="D35" s="38" t="s">
        <v>50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51</v>
      </c>
      <c r="U35" s="39"/>
      <c r="V35" s="39"/>
      <c r="W35" s="39"/>
      <c r="X35" s="224" t="s">
        <v>52</v>
      </c>
      <c r="Y35" s="222"/>
      <c r="Z35" s="222"/>
      <c r="AA35" s="222"/>
      <c r="AB35" s="222"/>
      <c r="AC35" s="39"/>
      <c r="AD35" s="39"/>
      <c r="AE35" s="39"/>
      <c r="AF35" s="39"/>
      <c r="AG35" s="39"/>
      <c r="AH35" s="39"/>
      <c r="AI35" s="39"/>
      <c r="AJ35" s="39"/>
      <c r="AK35" s="221">
        <f>SUM(AK26:AK33)</f>
        <v>0</v>
      </c>
      <c r="AL35" s="222"/>
      <c r="AM35" s="222"/>
      <c r="AN35" s="222"/>
      <c r="AO35" s="223"/>
      <c r="AP35" s="37"/>
      <c r="AQ35" s="37"/>
      <c r="AR35" s="32"/>
    </row>
    <row r="36" spans="2:57" s="1" customFormat="1" ht="6.9" customHeight="1" x14ac:dyDescent="0.2">
      <c r="B36" s="32"/>
      <c r="AR36" s="32"/>
    </row>
    <row r="37" spans="2:57" s="1" customFormat="1" ht="14.4" customHeight="1" x14ac:dyDescent="0.2">
      <c r="B37" s="32"/>
      <c r="AR37" s="32"/>
    </row>
    <row r="38" spans="2:57" ht="14.4" customHeight="1" x14ac:dyDescent="0.2">
      <c r="B38" s="20"/>
      <c r="AR38" s="20"/>
    </row>
    <row r="39" spans="2:57" ht="14.4" customHeight="1" x14ac:dyDescent="0.2">
      <c r="B39" s="20"/>
      <c r="AR39" s="20"/>
    </row>
    <row r="40" spans="2:57" ht="14.4" customHeight="1" x14ac:dyDescent="0.2">
      <c r="B40" s="20"/>
      <c r="AR40" s="20"/>
    </row>
    <row r="41" spans="2:57" ht="14.4" customHeight="1" x14ac:dyDescent="0.2">
      <c r="B41" s="20"/>
      <c r="AR41" s="20"/>
    </row>
    <row r="42" spans="2:57" ht="14.4" customHeight="1" x14ac:dyDescent="0.2">
      <c r="B42" s="20"/>
      <c r="AR42" s="20"/>
    </row>
    <row r="43" spans="2:57" ht="14.4" customHeight="1" x14ac:dyDescent="0.2">
      <c r="B43" s="20"/>
      <c r="AR43" s="20"/>
    </row>
    <row r="44" spans="2:57" ht="14.4" customHeight="1" x14ac:dyDescent="0.2">
      <c r="B44" s="20"/>
      <c r="AR44" s="20"/>
    </row>
    <row r="45" spans="2:57" ht="14.4" customHeight="1" x14ac:dyDescent="0.2">
      <c r="B45" s="20"/>
      <c r="AR45" s="20"/>
    </row>
    <row r="46" spans="2:57" ht="14.4" customHeight="1" x14ac:dyDescent="0.2">
      <c r="B46" s="20"/>
      <c r="AR46" s="20"/>
    </row>
    <row r="47" spans="2:57" ht="14.4" customHeight="1" x14ac:dyDescent="0.2">
      <c r="B47" s="20"/>
      <c r="AR47" s="20"/>
    </row>
    <row r="48" spans="2:57" ht="14.4" customHeight="1" x14ac:dyDescent="0.2">
      <c r="B48" s="20"/>
      <c r="AR48" s="20"/>
    </row>
    <row r="49" spans="2:44" s="1" customFormat="1" ht="14.4" customHeight="1" x14ac:dyDescent="0.2">
      <c r="B49" s="32"/>
      <c r="D49" s="41" t="s">
        <v>53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54</v>
      </c>
      <c r="AI49" s="42"/>
      <c r="AJ49" s="42"/>
      <c r="AK49" s="42"/>
      <c r="AL49" s="42"/>
      <c r="AM49" s="42"/>
      <c r="AN49" s="42"/>
      <c r="AO49" s="42"/>
      <c r="AR49" s="32"/>
    </row>
    <row r="50" spans="2:44" x14ac:dyDescent="0.2">
      <c r="B50" s="20"/>
      <c r="AR50" s="20"/>
    </row>
    <row r="51" spans="2:44" x14ac:dyDescent="0.2">
      <c r="B51" s="20"/>
      <c r="AR51" s="20"/>
    </row>
    <row r="52" spans="2:44" x14ac:dyDescent="0.2">
      <c r="B52" s="20"/>
      <c r="AR52" s="20"/>
    </row>
    <row r="53" spans="2:44" x14ac:dyDescent="0.2">
      <c r="B53" s="20"/>
      <c r="AR53" s="20"/>
    </row>
    <row r="54" spans="2:44" x14ac:dyDescent="0.2">
      <c r="B54" s="20"/>
      <c r="AR54" s="20"/>
    </row>
    <row r="55" spans="2:44" x14ac:dyDescent="0.2">
      <c r="B55" s="20"/>
      <c r="AR55" s="20"/>
    </row>
    <row r="56" spans="2:44" x14ac:dyDescent="0.2">
      <c r="B56" s="20"/>
      <c r="AR56" s="20"/>
    </row>
    <row r="57" spans="2:44" x14ac:dyDescent="0.2">
      <c r="B57" s="20"/>
      <c r="AR57" s="20"/>
    </row>
    <row r="58" spans="2:44" x14ac:dyDescent="0.2">
      <c r="B58" s="20"/>
      <c r="AR58" s="20"/>
    </row>
    <row r="59" spans="2:44" x14ac:dyDescent="0.2">
      <c r="B59" s="20"/>
      <c r="AR59" s="20"/>
    </row>
    <row r="60" spans="2:44" s="1" customFormat="1" ht="13.2" x14ac:dyDescent="0.2">
      <c r="B60" s="32"/>
      <c r="D60" s="43" t="s">
        <v>55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56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55</v>
      </c>
      <c r="AI60" s="34"/>
      <c r="AJ60" s="34"/>
      <c r="AK60" s="34"/>
      <c r="AL60" s="34"/>
      <c r="AM60" s="43" t="s">
        <v>56</v>
      </c>
      <c r="AN60" s="34"/>
      <c r="AO60" s="34"/>
      <c r="AR60" s="32"/>
    </row>
    <row r="61" spans="2:44" x14ac:dyDescent="0.2">
      <c r="B61" s="20"/>
      <c r="AR61" s="20"/>
    </row>
    <row r="62" spans="2:44" x14ac:dyDescent="0.2">
      <c r="B62" s="20"/>
      <c r="AR62" s="20"/>
    </row>
    <row r="63" spans="2:44" x14ac:dyDescent="0.2">
      <c r="B63" s="20"/>
      <c r="AR63" s="20"/>
    </row>
    <row r="64" spans="2:44" s="1" customFormat="1" ht="13.2" x14ac:dyDescent="0.2">
      <c r="B64" s="32"/>
      <c r="D64" s="41" t="s">
        <v>57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58</v>
      </c>
      <c r="AI64" s="42"/>
      <c r="AJ64" s="42"/>
      <c r="AK64" s="42"/>
      <c r="AL64" s="42"/>
      <c r="AM64" s="42"/>
      <c r="AN64" s="42"/>
      <c r="AO64" s="42"/>
      <c r="AR64" s="32"/>
    </row>
    <row r="65" spans="2:44" x14ac:dyDescent="0.2">
      <c r="B65" s="20"/>
      <c r="AR65" s="20"/>
    </row>
    <row r="66" spans="2:44" x14ac:dyDescent="0.2">
      <c r="B66" s="20"/>
      <c r="AR66" s="20"/>
    </row>
    <row r="67" spans="2:44" x14ac:dyDescent="0.2">
      <c r="B67" s="20"/>
      <c r="AR67" s="20"/>
    </row>
    <row r="68" spans="2:44" x14ac:dyDescent="0.2">
      <c r="B68" s="20"/>
      <c r="AR68" s="20"/>
    </row>
    <row r="69" spans="2:44" x14ac:dyDescent="0.2">
      <c r="B69" s="20"/>
      <c r="AR69" s="20"/>
    </row>
    <row r="70" spans="2:44" x14ac:dyDescent="0.2">
      <c r="B70" s="20"/>
      <c r="AR70" s="20"/>
    </row>
    <row r="71" spans="2:44" x14ac:dyDescent="0.2">
      <c r="B71" s="20"/>
      <c r="AR71" s="20"/>
    </row>
    <row r="72" spans="2:44" x14ac:dyDescent="0.2">
      <c r="B72" s="20"/>
      <c r="AR72" s="20"/>
    </row>
    <row r="73" spans="2:44" x14ac:dyDescent="0.2">
      <c r="B73" s="20"/>
      <c r="AR73" s="20"/>
    </row>
    <row r="74" spans="2:44" x14ac:dyDescent="0.2">
      <c r="B74" s="20"/>
      <c r="AR74" s="20"/>
    </row>
    <row r="75" spans="2:44" s="1" customFormat="1" ht="13.2" x14ac:dyDescent="0.2">
      <c r="B75" s="32"/>
      <c r="D75" s="43" t="s">
        <v>55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56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55</v>
      </c>
      <c r="AI75" s="34"/>
      <c r="AJ75" s="34"/>
      <c r="AK75" s="34"/>
      <c r="AL75" s="34"/>
      <c r="AM75" s="43" t="s">
        <v>56</v>
      </c>
      <c r="AN75" s="34"/>
      <c r="AO75" s="34"/>
      <c r="AR75" s="32"/>
    </row>
    <row r="76" spans="2:44" s="1" customFormat="1" x14ac:dyDescent="0.2">
      <c r="B76" s="32"/>
      <c r="AR76" s="32"/>
    </row>
    <row r="77" spans="2:44" s="1" customFormat="1" ht="6.9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" customHeight="1" x14ac:dyDescent="0.2">
      <c r="B82" s="32"/>
      <c r="C82" s="21" t="s">
        <v>59</v>
      </c>
      <c r="AR82" s="32"/>
    </row>
    <row r="83" spans="1:91" s="1" customFormat="1" ht="6.9" customHeight="1" x14ac:dyDescent="0.2">
      <c r="B83" s="32"/>
      <c r="AR83" s="32"/>
    </row>
    <row r="84" spans="1:91" s="3" customFormat="1" ht="12" customHeight="1" x14ac:dyDescent="0.2">
      <c r="B84" s="48"/>
      <c r="C84" s="27" t="s">
        <v>13</v>
      </c>
      <c r="L84" s="3" t="str">
        <f>K5</f>
        <v>05/25</v>
      </c>
      <c r="AR84" s="48"/>
    </row>
    <row r="85" spans="1:91" s="4" customFormat="1" ht="36.9" customHeight="1" x14ac:dyDescent="0.2">
      <c r="B85" s="49"/>
      <c r="C85" s="50" t="s">
        <v>16</v>
      </c>
      <c r="L85" s="235" t="str">
        <f>K6</f>
        <v>Revitalizace endoskopického oddělení</v>
      </c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6"/>
      <c r="AC85" s="236"/>
      <c r="AD85" s="236"/>
      <c r="AE85" s="236"/>
      <c r="AF85" s="236"/>
      <c r="AG85" s="236"/>
      <c r="AH85" s="236"/>
      <c r="AI85" s="236"/>
      <c r="AJ85" s="236"/>
      <c r="AR85" s="49"/>
    </row>
    <row r="86" spans="1:91" s="1" customFormat="1" ht="6.9" customHeight="1" x14ac:dyDescent="0.2">
      <c r="B86" s="32"/>
      <c r="AR86" s="32"/>
    </row>
    <row r="87" spans="1:91" s="1" customFormat="1" ht="12" customHeight="1" x14ac:dyDescent="0.2">
      <c r="B87" s="32"/>
      <c r="C87" s="27" t="s">
        <v>20</v>
      </c>
      <c r="L87" s="51" t="str">
        <f>IF(K8="","",K8)</f>
        <v>ON Náchod</v>
      </c>
      <c r="AI87" s="27" t="s">
        <v>22</v>
      </c>
      <c r="AM87" s="240" t="str">
        <f>IF(AN8= "","",AN8)</f>
        <v>15. 12. 2025</v>
      </c>
      <c r="AN87" s="240"/>
      <c r="AR87" s="32"/>
    </row>
    <row r="88" spans="1:91" s="1" customFormat="1" ht="6.9" customHeight="1" x14ac:dyDescent="0.2">
      <c r="B88" s="32"/>
      <c r="AR88" s="32"/>
    </row>
    <row r="89" spans="1:91" s="1" customFormat="1" ht="15.15" customHeight="1" x14ac:dyDescent="0.2">
      <c r="B89" s="32"/>
      <c r="C89" s="27" t="s">
        <v>24</v>
      </c>
      <c r="L89" s="3" t="str">
        <f>IF(E11= "","",E11)</f>
        <v>Oblastní Nemocnice Náchod</v>
      </c>
      <c r="AI89" s="27" t="s">
        <v>32</v>
      </c>
      <c r="AM89" s="241" t="str">
        <f>IF(E17="","",E17)</f>
        <v>PRISPO s.r.o.</v>
      </c>
      <c r="AN89" s="242"/>
      <c r="AO89" s="242"/>
      <c r="AP89" s="242"/>
      <c r="AR89" s="32"/>
      <c r="AS89" s="229" t="s">
        <v>60</v>
      </c>
      <c r="AT89" s="230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15" customHeight="1" x14ac:dyDescent="0.2">
      <c r="B90" s="32"/>
      <c r="C90" s="27" t="s">
        <v>30</v>
      </c>
      <c r="L90" s="3" t="str">
        <f>IF(E14= "Vyplň údaj","",E14)</f>
        <v/>
      </c>
      <c r="AI90" s="27" t="s">
        <v>37</v>
      </c>
      <c r="AM90" s="241" t="str">
        <f>IF(E20="","",E20)</f>
        <v>Ing. Petr Chobotský</v>
      </c>
      <c r="AN90" s="242"/>
      <c r="AO90" s="242"/>
      <c r="AP90" s="242"/>
      <c r="AR90" s="32"/>
      <c r="AS90" s="231"/>
      <c r="AT90" s="232"/>
      <c r="BD90" s="56"/>
    </row>
    <row r="91" spans="1:91" s="1" customFormat="1" ht="10.95" customHeight="1" x14ac:dyDescent="0.2">
      <c r="B91" s="32"/>
      <c r="AR91" s="32"/>
      <c r="AS91" s="231"/>
      <c r="AT91" s="232"/>
      <c r="BD91" s="56"/>
    </row>
    <row r="92" spans="1:91" s="1" customFormat="1" ht="29.25" customHeight="1" x14ac:dyDescent="0.2">
      <c r="B92" s="32"/>
      <c r="C92" s="208" t="s">
        <v>61</v>
      </c>
      <c r="D92" s="207"/>
      <c r="E92" s="207"/>
      <c r="F92" s="207"/>
      <c r="G92" s="207"/>
      <c r="H92" s="57"/>
      <c r="I92" s="206" t="s">
        <v>62</v>
      </c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28" t="s">
        <v>63</v>
      </c>
      <c r="AH92" s="207"/>
      <c r="AI92" s="207"/>
      <c r="AJ92" s="207"/>
      <c r="AK92" s="207"/>
      <c r="AL92" s="207"/>
      <c r="AM92" s="207"/>
      <c r="AN92" s="206" t="s">
        <v>64</v>
      </c>
      <c r="AO92" s="207"/>
      <c r="AP92" s="243"/>
      <c r="AQ92" s="58" t="s">
        <v>65</v>
      </c>
      <c r="AR92" s="32"/>
      <c r="AS92" s="59" t="s">
        <v>66</v>
      </c>
      <c r="AT92" s="60" t="s">
        <v>67</v>
      </c>
      <c r="AU92" s="60" t="s">
        <v>68</v>
      </c>
      <c r="AV92" s="60" t="s">
        <v>69</v>
      </c>
      <c r="AW92" s="60" t="s">
        <v>70</v>
      </c>
      <c r="AX92" s="60" t="s">
        <v>71</v>
      </c>
      <c r="AY92" s="60" t="s">
        <v>72</v>
      </c>
      <c r="AZ92" s="60" t="s">
        <v>73</v>
      </c>
      <c r="BA92" s="60" t="s">
        <v>74</v>
      </c>
      <c r="BB92" s="60" t="s">
        <v>75</v>
      </c>
      <c r="BC92" s="60" t="s">
        <v>76</v>
      </c>
      <c r="BD92" s="61" t="s">
        <v>77</v>
      </c>
    </row>
    <row r="93" spans="1:91" s="1" customFormat="1" ht="10.95" customHeight="1" x14ac:dyDescent="0.2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" customHeight="1" x14ac:dyDescent="0.2">
      <c r="B94" s="63"/>
      <c r="C94" s="64" t="s">
        <v>78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33">
        <f>ROUND(SUM(AG95:AG104),2)</f>
        <v>0</v>
      </c>
      <c r="AH94" s="233"/>
      <c r="AI94" s="233"/>
      <c r="AJ94" s="233"/>
      <c r="AK94" s="233"/>
      <c r="AL94" s="233"/>
      <c r="AM94" s="233"/>
      <c r="AN94" s="234">
        <f t="shared" ref="AN94:AN104" si="0">SUM(AG94,AT94)</f>
        <v>0</v>
      </c>
      <c r="AO94" s="234"/>
      <c r="AP94" s="234"/>
      <c r="AQ94" s="67" t="s">
        <v>1</v>
      </c>
      <c r="AR94" s="63"/>
      <c r="AS94" s="68">
        <f>ROUND(SUM(AS95:AS104),2)</f>
        <v>0</v>
      </c>
      <c r="AT94" s="69">
        <f t="shared" ref="AT94:AT104" si="1">ROUND(SUM(AV94:AW94),2)</f>
        <v>0</v>
      </c>
      <c r="AU94" s="70">
        <f>ROUND(SUM(AU95:AU104),5)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ROUND(SUM(AZ95:AZ104),2)</f>
        <v>0</v>
      </c>
      <c r="BA94" s="69">
        <f>ROUND(SUM(BA95:BA104),2)</f>
        <v>0</v>
      </c>
      <c r="BB94" s="69">
        <f>ROUND(SUM(BB95:BB104),2)</f>
        <v>0</v>
      </c>
      <c r="BC94" s="69">
        <f>ROUND(SUM(BC95:BC104),2)</f>
        <v>0</v>
      </c>
      <c r="BD94" s="71">
        <f>ROUND(SUM(BD95:BD104),2)</f>
        <v>0</v>
      </c>
      <c r="BS94" s="72" t="s">
        <v>79</v>
      </c>
      <c r="BT94" s="72" t="s">
        <v>80</v>
      </c>
      <c r="BU94" s="73" t="s">
        <v>81</v>
      </c>
      <c r="BV94" s="72" t="s">
        <v>82</v>
      </c>
      <c r="BW94" s="72" t="s">
        <v>4</v>
      </c>
      <c r="BX94" s="72" t="s">
        <v>83</v>
      </c>
      <c r="CL94" s="72" t="s">
        <v>1</v>
      </c>
    </row>
    <row r="95" spans="1:91" s="6" customFormat="1" ht="16.5" customHeight="1" x14ac:dyDescent="0.2">
      <c r="A95" s="74" t="s">
        <v>84</v>
      </c>
      <c r="B95" s="75"/>
      <c r="C95" s="76"/>
      <c r="D95" s="205" t="s">
        <v>85</v>
      </c>
      <c r="E95" s="205"/>
      <c r="F95" s="205"/>
      <c r="G95" s="205"/>
      <c r="H95" s="205"/>
      <c r="I95" s="77"/>
      <c r="J95" s="205" t="s">
        <v>86</v>
      </c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26">
        <f>'01 - Stavební část'!J30</f>
        <v>0</v>
      </c>
      <c r="AH95" s="227"/>
      <c r="AI95" s="227"/>
      <c r="AJ95" s="227"/>
      <c r="AK95" s="227"/>
      <c r="AL95" s="227"/>
      <c r="AM95" s="227"/>
      <c r="AN95" s="226">
        <f t="shared" si="0"/>
        <v>0</v>
      </c>
      <c r="AO95" s="227"/>
      <c r="AP95" s="227"/>
      <c r="AQ95" s="78" t="s">
        <v>87</v>
      </c>
      <c r="AR95" s="75"/>
      <c r="AS95" s="79">
        <v>0</v>
      </c>
      <c r="AT95" s="80">
        <f t="shared" si="1"/>
        <v>0</v>
      </c>
      <c r="AU95" s="81">
        <f>'01 - Stavební část'!P132</f>
        <v>0</v>
      </c>
      <c r="AV95" s="80">
        <f>'01 - Stavební část'!J33</f>
        <v>0</v>
      </c>
      <c r="AW95" s="80">
        <f>'01 - Stavební část'!J34</f>
        <v>0</v>
      </c>
      <c r="AX95" s="80">
        <f>'01 - Stavební část'!J35</f>
        <v>0</v>
      </c>
      <c r="AY95" s="80">
        <f>'01 - Stavební část'!J36</f>
        <v>0</v>
      </c>
      <c r="AZ95" s="80">
        <f>'01 - Stavební část'!F33</f>
        <v>0</v>
      </c>
      <c r="BA95" s="80">
        <f>'01 - Stavební část'!F34</f>
        <v>0</v>
      </c>
      <c r="BB95" s="80">
        <f>'01 - Stavební část'!F35</f>
        <v>0</v>
      </c>
      <c r="BC95" s="80">
        <f>'01 - Stavební část'!F36</f>
        <v>0</v>
      </c>
      <c r="BD95" s="82">
        <f>'01 - Stavební část'!F37</f>
        <v>0</v>
      </c>
      <c r="BT95" s="83" t="s">
        <v>88</v>
      </c>
      <c r="BV95" s="83" t="s">
        <v>82</v>
      </c>
      <c r="BW95" s="83" t="s">
        <v>89</v>
      </c>
      <c r="BX95" s="83" t="s">
        <v>4</v>
      </c>
      <c r="CL95" s="83" t="s">
        <v>1</v>
      </c>
      <c r="CM95" s="83" t="s">
        <v>90</v>
      </c>
    </row>
    <row r="96" spans="1:91" s="6" customFormat="1" ht="16.5" customHeight="1" x14ac:dyDescent="0.2">
      <c r="A96" s="74" t="s">
        <v>84</v>
      </c>
      <c r="B96" s="75"/>
      <c r="C96" s="76"/>
      <c r="D96" s="205" t="s">
        <v>91</v>
      </c>
      <c r="E96" s="205"/>
      <c r="F96" s="205"/>
      <c r="G96" s="205"/>
      <c r="H96" s="205"/>
      <c r="I96" s="77"/>
      <c r="J96" s="205" t="s">
        <v>92</v>
      </c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26">
        <f>'02 - VZT,UT'!J30</f>
        <v>0</v>
      </c>
      <c r="AH96" s="227"/>
      <c r="AI96" s="227"/>
      <c r="AJ96" s="227"/>
      <c r="AK96" s="227"/>
      <c r="AL96" s="227"/>
      <c r="AM96" s="227"/>
      <c r="AN96" s="226">
        <f t="shared" si="0"/>
        <v>0</v>
      </c>
      <c r="AO96" s="227"/>
      <c r="AP96" s="227"/>
      <c r="AQ96" s="78" t="s">
        <v>87</v>
      </c>
      <c r="AR96" s="75"/>
      <c r="AS96" s="79">
        <v>0</v>
      </c>
      <c r="AT96" s="80">
        <f t="shared" si="1"/>
        <v>0</v>
      </c>
      <c r="AU96" s="81">
        <f>'02 - VZT,UT'!P124</f>
        <v>0</v>
      </c>
      <c r="AV96" s="80">
        <f>'02 - VZT,UT'!J33</f>
        <v>0</v>
      </c>
      <c r="AW96" s="80">
        <f>'02 - VZT,UT'!J34</f>
        <v>0</v>
      </c>
      <c r="AX96" s="80">
        <f>'02 - VZT,UT'!J35</f>
        <v>0</v>
      </c>
      <c r="AY96" s="80">
        <f>'02 - VZT,UT'!J36</f>
        <v>0</v>
      </c>
      <c r="AZ96" s="80">
        <f>'02 - VZT,UT'!F33</f>
        <v>0</v>
      </c>
      <c r="BA96" s="80">
        <f>'02 - VZT,UT'!F34</f>
        <v>0</v>
      </c>
      <c r="BB96" s="80">
        <f>'02 - VZT,UT'!F35</f>
        <v>0</v>
      </c>
      <c r="BC96" s="80">
        <f>'02 - VZT,UT'!F36</f>
        <v>0</v>
      </c>
      <c r="BD96" s="82">
        <f>'02 - VZT,UT'!F37</f>
        <v>0</v>
      </c>
      <c r="BT96" s="83" t="s">
        <v>88</v>
      </c>
      <c r="BV96" s="83" t="s">
        <v>82</v>
      </c>
      <c r="BW96" s="83" t="s">
        <v>93</v>
      </c>
      <c r="BX96" s="83" t="s">
        <v>4</v>
      </c>
      <c r="CL96" s="83" t="s">
        <v>1</v>
      </c>
      <c r="CM96" s="83" t="s">
        <v>90</v>
      </c>
    </row>
    <row r="97" spans="1:91" s="6" customFormat="1" ht="16.5" customHeight="1" x14ac:dyDescent="0.2">
      <c r="A97" s="74" t="s">
        <v>84</v>
      </c>
      <c r="B97" s="75"/>
      <c r="C97" s="76"/>
      <c r="D97" s="205" t="s">
        <v>94</v>
      </c>
      <c r="E97" s="205"/>
      <c r="F97" s="205"/>
      <c r="G97" s="205"/>
      <c r="H97" s="205"/>
      <c r="I97" s="77"/>
      <c r="J97" s="205" t="s">
        <v>95</v>
      </c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26">
        <f>'03 - ZT,mobiliář,IT,ostatní'!J30</f>
        <v>0</v>
      </c>
      <c r="AH97" s="227"/>
      <c r="AI97" s="227"/>
      <c r="AJ97" s="227"/>
      <c r="AK97" s="227"/>
      <c r="AL97" s="227"/>
      <c r="AM97" s="227"/>
      <c r="AN97" s="226">
        <f t="shared" si="0"/>
        <v>0</v>
      </c>
      <c r="AO97" s="227"/>
      <c r="AP97" s="227"/>
      <c r="AQ97" s="78" t="s">
        <v>87</v>
      </c>
      <c r="AR97" s="75"/>
      <c r="AS97" s="79">
        <v>0</v>
      </c>
      <c r="AT97" s="80">
        <f t="shared" si="1"/>
        <v>0</v>
      </c>
      <c r="AU97" s="81">
        <f>'03 - ZT,mobiliář,IT,ostatní'!P116</f>
        <v>0</v>
      </c>
      <c r="AV97" s="80">
        <f>'03 - ZT,mobiliář,IT,ostatní'!J33</f>
        <v>0</v>
      </c>
      <c r="AW97" s="80">
        <f>'03 - ZT,mobiliář,IT,ostatní'!J34</f>
        <v>0</v>
      </c>
      <c r="AX97" s="80">
        <f>'03 - ZT,mobiliář,IT,ostatní'!J35</f>
        <v>0</v>
      </c>
      <c r="AY97" s="80">
        <f>'03 - ZT,mobiliář,IT,ostatní'!J36</f>
        <v>0</v>
      </c>
      <c r="AZ97" s="80">
        <f>'03 - ZT,mobiliář,IT,ostatní'!F33</f>
        <v>0</v>
      </c>
      <c r="BA97" s="80">
        <f>'03 - ZT,mobiliář,IT,ostatní'!F34</f>
        <v>0</v>
      </c>
      <c r="BB97" s="80">
        <f>'03 - ZT,mobiliář,IT,ostatní'!F35</f>
        <v>0</v>
      </c>
      <c r="BC97" s="80">
        <f>'03 - ZT,mobiliář,IT,ostatní'!F36</f>
        <v>0</v>
      </c>
      <c r="BD97" s="82">
        <f>'03 - ZT,mobiliář,IT,ostatní'!F37</f>
        <v>0</v>
      </c>
      <c r="BT97" s="83" t="s">
        <v>88</v>
      </c>
      <c r="BV97" s="83" t="s">
        <v>82</v>
      </c>
      <c r="BW97" s="83" t="s">
        <v>96</v>
      </c>
      <c r="BX97" s="83" t="s">
        <v>4</v>
      </c>
      <c r="CL97" s="83" t="s">
        <v>1</v>
      </c>
      <c r="CM97" s="83" t="s">
        <v>90</v>
      </c>
    </row>
    <row r="98" spans="1:91" s="6" customFormat="1" ht="16.5" customHeight="1" x14ac:dyDescent="0.2">
      <c r="A98" s="74" t="s">
        <v>84</v>
      </c>
      <c r="B98" s="75"/>
      <c r="C98" s="76"/>
      <c r="D98" s="205" t="s">
        <v>97</v>
      </c>
      <c r="E98" s="205"/>
      <c r="F98" s="205"/>
      <c r="G98" s="205"/>
      <c r="H98" s="205"/>
      <c r="I98" s="77"/>
      <c r="J98" s="205" t="s">
        <v>98</v>
      </c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26">
        <f>'04 - Interiér'!J30</f>
        <v>0</v>
      </c>
      <c r="AH98" s="227"/>
      <c r="AI98" s="227"/>
      <c r="AJ98" s="227"/>
      <c r="AK98" s="227"/>
      <c r="AL98" s="227"/>
      <c r="AM98" s="227"/>
      <c r="AN98" s="226">
        <f t="shared" si="0"/>
        <v>0</v>
      </c>
      <c r="AO98" s="227"/>
      <c r="AP98" s="227"/>
      <c r="AQ98" s="78" t="s">
        <v>87</v>
      </c>
      <c r="AR98" s="75"/>
      <c r="AS98" s="79">
        <v>0</v>
      </c>
      <c r="AT98" s="80">
        <f t="shared" si="1"/>
        <v>0</v>
      </c>
      <c r="AU98" s="81">
        <f>'04 - Interiér'!P116</f>
        <v>0</v>
      </c>
      <c r="AV98" s="80">
        <f>'04 - Interiér'!J33</f>
        <v>0</v>
      </c>
      <c r="AW98" s="80">
        <f>'04 - Interiér'!J34</f>
        <v>0</v>
      </c>
      <c r="AX98" s="80">
        <f>'04 - Interiér'!J35</f>
        <v>0</v>
      </c>
      <c r="AY98" s="80">
        <f>'04 - Interiér'!J36</f>
        <v>0</v>
      </c>
      <c r="AZ98" s="80">
        <f>'04 - Interiér'!F33</f>
        <v>0</v>
      </c>
      <c r="BA98" s="80">
        <f>'04 - Interiér'!F34</f>
        <v>0</v>
      </c>
      <c r="BB98" s="80">
        <f>'04 - Interiér'!F35</f>
        <v>0</v>
      </c>
      <c r="BC98" s="80">
        <f>'04 - Interiér'!F36</f>
        <v>0</v>
      </c>
      <c r="BD98" s="82">
        <f>'04 - Interiér'!F37</f>
        <v>0</v>
      </c>
      <c r="BT98" s="83" t="s">
        <v>88</v>
      </c>
      <c r="BV98" s="83" t="s">
        <v>82</v>
      </c>
      <c r="BW98" s="83" t="s">
        <v>99</v>
      </c>
      <c r="BX98" s="83" t="s">
        <v>4</v>
      </c>
      <c r="CL98" s="83" t="s">
        <v>1</v>
      </c>
      <c r="CM98" s="83" t="s">
        <v>90</v>
      </c>
    </row>
    <row r="99" spans="1:91" s="6" customFormat="1" ht="16.5" customHeight="1" x14ac:dyDescent="0.2">
      <c r="A99" s="74" t="s">
        <v>84</v>
      </c>
      <c r="B99" s="75"/>
      <c r="C99" s="76"/>
      <c r="D99" s="205" t="s">
        <v>100</v>
      </c>
      <c r="E99" s="205"/>
      <c r="F99" s="205"/>
      <c r="G99" s="205"/>
      <c r="H99" s="205"/>
      <c r="I99" s="77"/>
      <c r="J99" s="205" t="s">
        <v>101</v>
      </c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26">
        <f>'05 - MaR'!J30</f>
        <v>0</v>
      </c>
      <c r="AH99" s="227"/>
      <c r="AI99" s="227"/>
      <c r="AJ99" s="227"/>
      <c r="AK99" s="227"/>
      <c r="AL99" s="227"/>
      <c r="AM99" s="227"/>
      <c r="AN99" s="226">
        <f t="shared" si="0"/>
        <v>0</v>
      </c>
      <c r="AO99" s="227"/>
      <c r="AP99" s="227"/>
      <c r="AQ99" s="78" t="s">
        <v>87</v>
      </c>
      <c r="AR99" s="75"/>
      <c r="AS99" s="79">
        <v>0</v>
      </c>
      <c r="AT99" s="80">
        <f t="shared" si="1"/>
        <v>0</v>
      </c>
      <c r="AU99" s="81">
        <f>'05 - MaR'!P118</f>
        <v>0</v>
      </c>
      <c r="AV99" s="80">
        <f>'05 - MaR'!J33</f>
        <v>0</v>
      </c>
      <c r="AW99" s="80">
        <f>'05 - MaR'!J34</f>
        <v>0</v>
      </c>
      <c r="AX99" s="80">
        <f>'05 - MaR'!J35</f>
        <v>0</v>
      </c>
      <c r="AY99" s="80">
        <f>'05 - MaR'!J36</f>
        <v>0</v>
      </c>
      <c r="AZ99" s="80">
        <f>'05 - MaR'!F33</f>
        <v>0</v>
      </c>
      <c r="BA99" s="80">
        <f>'05 - MaR'!F34</f>
        <v>0</v>
      </c>
      <c r="BB99" s="80">
        <f>'05 - MaR'!F35</f>
        <v>0</v>
      </c>
      <c r="BC99" s="80">
        <f>'05 - MaR'!F36</f>
        <v>0</v>
      </c>
      <c r="BD99" s="82">
        <f>'05 - MaR'!F37</f>
        <v>0</v>
      </c>
      <c r="BT99" s="83" t="s">
        <v>88</v>
      </c>
      <c r="BV99" s="83" t="s">
        <v>82</v>
      </c>
      <c r="BW99" s="83" t="s">
        <v>102</v>
      </c>
      <c r="BX99" s="83" t="s">
        <v>4</v>
      </c>
      <c r="CL99" s="83" t="s">
        <v>1</v>
      </c>
      <c r="CM99" s="83" t="s">
        <v>90</v>
      </c>
    </row>
    <row r="100" spans="1:91" s="6" customFormat="1" ht="16.5" customHeight="1" x14ac:dyDescent="0.2">
      <c r="A100" s="74" t="s">
        <v>84</v>
      </c>
      <c r="B100" s="75"/>
      <c r="C100" s="76"/>
      <c r="D100" s="205" t="s">
        <v>103</v>
      </c>
      <c r="E100" s="205"/>
      <c r="F100" s="205"/>
      <c r="G100" s="205"/>
      <c r="H100" s="205"/>
      <c r="I100" s="77"/>
      <c r="J100" s="205" t="s">
        <v>104</v>
      </c>
      <c r="K100" s="205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26">
        <f>'06 - Zdravotně-technické ...'!J30</f>
        <v>0</v>
      </c>
      <c r="AH100" s="227"/>
      <c r="AI100" s="227"/>
      <c r="AJ100" s="227"/>
      <c r="AK100" s="227"/>
      <c r="AL100" s="227"/>
      <c r="AM100" s="227"/>
      <c r="AN100" s="226">
        <f t="shared" si="0"/>
        <v>0</v>
      </c>
      <c r="AO100" s="227"/>
      <c r="AP100" s="227"/>
      <c r="AQ100" s="78" t="s">
        <v>87</v>
      </c>
      <c r="AR100" s="75"/>
      <c r="AS100" s="79">
        <v>0</v>
      </c>
      <c r="AT100" s="80">
        <f t="shared" si="1"/>
        <v>0</v>
      </c>
      <c r="AU100" s="81">
        <f>'06 - Zdravotně-technické ...'!P123</f>
        <v>0</v>
      </c>
      <c r="AV100" s="80">
        <f>'06 - Zdravotně-technické ...'!J33</f>
        <v>0</v>
      </c>
      <c r="AW100" s="80">
        <f>'06 - Zdravotně-technické ...'!J34</f>
        <v>0</v>
      </c>
      <c r="AX100" s="80">
        <f>'06 - Zdravotně-technické ...'!J35</f>
        <v>0</v>
      </c>
      <c r="AY100" s="80">
        <f>'06 - Zdravotně-technické ...'!J36</f>
        <v>0</v>
      </c>
      <c r="AZ100" s="80">
        <f>'06 - Zdravotně-technické ...'!F33</f>
        <v>0</v>
      </c>
      <c r="BA100" s="80">
        <f>'06 - Zdravotně-technické ...'!F34</f>
        <v>0</v>
      </c>
      <c r="BB100" s="80">
        <f>'06 - Zdravotně-technické ...'!F35</f>
        <v>0</v>
      </c>
      <c r="BC100" s="80">
        <f>'06 - Zdravotně-technické ...'!F36</f>
        <v>0</v>
      </c>
      <c r="BD100" s="82">
        <f>'06 - Zdravotně-technické ...'!F37</f>
        <v>0</v>
      </c>
      <c r="BT100" s="83" t="s">
        <v>88</v>
      </c>
      <c r="BV100" s="83" t="s">
        <v>82</v>
      </c>
      <c r="BW100" s="83" t="s">
        <v>105</v>
      </c>
      <c r="BX100" s="83" t="s">
        <v>4</v>
      </c>
      <c r="CL100" s="83" t="s">
        <v>1</v>
      </c>
      <c r="CM100" s="83" t="s">
        <v>90</v>
      </c>
    </row>
    <row r="101" spans="1:91" s="6" customFormat="1" ht="16.5" customHeight="1" x14ac:dyDescent="0.2">
      <c r="A101" s="74" t="s">
        <v>84</v>
      </c>
      <c r="B101" s="75"/>
      <c r="C101" s="76"/>
      <c r="D101" s="205" t="s">
        <v>106</v>
      </c>
      <c r="E101" s="205"/>
      <c r="F101" s="205"/>
      <c r="G101" s="205"/>
      <c r="H101" s="205"/>
      <c r="I101" s="77"/>
      <c r="J101" s="205" t="s">
        <v>107</v>
      </c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26">
        <f>'07 - EL - Silnoproud'!J30</f>
        <v>0</v>
      </c>
      <c r="AH101" s="227"/>
      <c r="AI101" s="227"/>
      <c r="AJ101" s="227"/>
      <c r="AK101" s="227"/>
      <c r="AL101" s="227"/>
      <c r="AM101" s="227"/>
      <c r="AN101" s="226">
        <f t="shared" si="0"/>
        <v>0</v>
      </c>
      <c r="AO101" s="227"/>
      <c r="AP101" s="227"/>
      <c r="AQ101" s="78" t="s">
        <v>87</v>
      </c>
      <c r="AR101" s="75"/>
      <c r="AS101" s="79">
        <v>0</v>
      </c>
      <c r="AT101" s="80">
        <f t="shared" si="1"/>
        <v>0</v>
      </c>
      <c r="AU101" s="81">
        <f>'07 - EL - Silnoproud'!P117</f>
        <v>0</v>
      </c>
      <c r="AV101" s="80">
        <f>'07 - EL - Silnoproud'!J33</f>
        <v>0</v>
      </c>
      <c r="AW101" s="80">
        <f>'07 - EL - Silnoproud'!J34</f>
        <v>0</v>
      </c>
      <c r="AX101" s="80">
        <f>'07 - EL - Silnoproud'!J35</f>
        <v>0</v>
      </c>
      <c r="AY101" s="80">
        <f>'07 - EL - Silnoproud'!J36</f>
        <v>0</v>
      </c>
      <c r="AZ101" s="80">
        <f>'07 - EL - Silnoproud'!F33</f>
        <v>0</v>
      </c>
      <c r="BA101" s="80">
        <f>'07 - EL - Silnoproud'!F34</f>
        <v>0</v>
      </c>
      <c r="BB101" s="80">
        <f>'07 - EL - Silnoproud'!F35</f>
        <v>0</v>
      </c>
      <c r="BC101" s="80">
        <f>'07 - EL - Silnoproud'!F36</f>
        <v>0</v>
      </c>
      <c r="BD101" s="82">
        <f>'07 - EL - Silnoproud'!F37</f>
        <v>0</v>
      </c>
      <c r="BT101" s="83" t="s">
        <v>88</v>
      </c>
      <c r="BV101" s="83" t="s">
        <v>82</v>
      </c>
      <c r="BW101" s="83" t="s">
        <v>108</v>
      </c>
      <c r="BX101" s="83" t="s">
        <v>4</v>
      </c>
      <c r="CL101" s="83" t="s">
        <v>1</v>
      </c>
      <c r="CM101" s="83" t="s">
        <v>90</v>
      </c>
    </row>
    <row r="102" spans="1:91" s="6" customFormat="1" ht="16.5" customHeight="1" x14ac:dyDescent="0.2">
      <c r="A102" s="74" t="s">
        <v>84</v>
      </c>
      <c r="B102" s="75"/>
      <c r="C102" s="76"/>
      <c r="D102" s="205" t="s">
        <v>109</v>
      </c>
      <c r="E102" s="205"/>
      <c r="F102" s="205"/>
      <c r="G102" s="205"/>
      <c r="H102" s="205"/>
      <c r="I102" s="77"/>
      <c r="J102" s="205" t="s">
        <v>110</v>
      </c>
      <c r="K102" s="205"/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  <c r="AD102" s="205"/>
      <c r="AE102" s="205"/>
      <c r="AF102" s="205"/>
      <c r="AG102" s="226">
        <f>'08 - EL - slaboproud'!J30</f>
        <v>0</v>
      </c>
      <c r="AH102" s="227"/>
      <c r="AI102" s="227"/>
      <c r="AJ102" s="227"/>
      <c r="AK102" s="227"/>
      <c r="AL102" s="227"/>
      <c r="AM102" s="227"/>
      <c r="AN102" s="226">
        <f t="shared" si="0"/>
        <v>0</v>
      </c>
      <c r="AO102" s="227"/>
      <c r="AP102" s="227"/>
      <c r="AQ102" s="78" t="s">
        <v>87</v>
      </c>
      <c r="AR102" s="75"/>
      <c r="AS102" s="79">
        <v>0</v>
      </c>
      <c r="AT102" s="80">
        <f t="shared" si="1"/>
        <v>0</v>
      </c>
      <c r="AU102" s="81">
        <f>'08 - EL - slaboproud'!P117</f>
        <v>0</v>
      </c>
      <c r="AV102" s="80">
        <f>'08 - EL - slaboproud'!J33</f>
        <v>0</v>
      </c>
      <c r="AW102" s="80">
        <f>'08 - EL - slaboproud'!J34</f>
        <v>0</v>
      </c>
      <c r="AX102" s="80">
        <f>'08 - EL - slaboproud'!J35</f>
        <v>0</v>
      </c>
      <c r="AY102" s="80">
        <f>'08 - EL - slaboproud'!J36</f>
        <v>0</v>
      </c>
      <c r="AZ102" s="80">
        <f>'08 - EL - slaboproud'!F33</f>
        <v>0</v>
      </c>
      <c r="BA102" s="80">
        <f>'08 - EL - slaboproud'!F34</f>
        <v>0</v>
      </c>
      <c r="BB102" s="80">
        <f>'08 - EL - slaboproud'!F35</f>
        <v>0</v>
      </c>
      <c r="BC102" s="80">
        <f>'08 - EL - slaboproud'!F36</f>
        <v>0</v>
      </c>
      <c r="BD102" s="82">
        <f>'08 - EL - slaboproud'!F37</f>
        <v>0</v>
      </c>
      <c r="BT102" s="83" t="s">
        <v>88</v>
      </c>
      <c r="BV102" s="83" t="s">
        <v>82</v>
      </c>
      <c r="BW102" s="83" t="s">
        <v>111</v>
      </c>
      <c r="BX102" s="83" t="s">
        <v>4</v>
      </c>
      <c r="CL102" s="83" t="s">
        <v>1</v>
      </c>
      <c r="CM102" s="83" t="s">
        <v>90</v>
      </c>
    </row>
    <row r="103" spans="1:91" s="6" customFormat="1" ht="16.5" customHeight="1" x14ac:dyDescent="0.2">
      <c r="A103" s="74" t="s">
        <v>84</v>
      </c>
      <c r="B103" s="75"/>
      <c r="C103" s="76"/>
      <c r="D103" s="205" t="s">
        <v>112</v>
      </c>
      <c r="E103" s="205"/>
      <c r="F103" s="205"/>
      <c r="G103" s="205"/>
      <c r="H103" s="205"/>
      <c r="I103" s="77"/>
      <c r="J103" s="205" t="s">
        <v>113</v>
      </c>
      <c r="K103" s="205"/>
      <c r="L103" s="205"/>
      <c r="M103" s="205"/>
      <c r="N103" s="205"/>
      <c r="O103" s="205"/>
      <c r="P103" s="205"/>
      <c r="Q103" s="205"/>
      <c r="R103" s="205"/>
      <c r="S103" s="205"/>
      <c r="T103" s="205"/>
      <c r="U103" s="205"/>
      <c r="V103" s="205"/>
      <c r="W103" s="205"/>
      <c r="X103" s="205"/>
      <c r="Y103" s="205"/>
      <c r="Z103" s="205"/>
      <c r="AA103" s="205"/>
      <c r="AB103" s="205"/>
      <c r="AC103" s="205"/>
      <c r="AD103" s="205"/>
      <c r="AE103" s="205"/>
      <c r="AF103" s="205"/>
      <c r="AG103" s="226">
        <f>'09 - Mediciální plyny'!J30</f>
        <v>0</v>
      </c>
      <c r="AH103" s="227"/>
      <c r="AI103" s="227"/>
      <c r="AJ103" s="227"/>
      <c r="AK103" s="227"/>
      <c r="AL103" s="227"/>
      <c r="AM103" s="227"/>
      <c r="AN103" s="226">
        <f t="shared" si="0"/>
        <v>0</v>
      </c>
      <c r="AO103" s="227"/>
      <c r="AP103" s="227"/>
      <c r="AQ103" s="78" t="s">
        <v>87</v>
      </c>
      <c r="AR103" s="75"/>
      <c r="AS103" s="79">
        <v>0</v>
      </c>
      <c r="AT103" s="80">
        <f t="shared" si="1"/>
        <v>0</v>
      </c>
      <c r="AU103" s="81">
        <f>'09 - Mediciální plyny'!P117</f>
        <v>0</v>
      </c>
      <c r="AV103" s="80">
        <f>'09 - Mediciální plyny'!J33</f>
        <v>0</v>
      </c>
      <c r="AW103" s="80">
        <f>'09 - Mediciální plyny'!J34</f>
        <v>0</v>
      </c>
      <c r="AX103" s="80">
        <f>'09 - Mediciální plyny'!J35</f>
        <v>0</v>
      </c>
      <c r="AY103" s="80">
        <f>'09 - Mediciální plyny'!J36</f>
        <v>0</v>
      </c>
      <c r="AZ103" s="80">
        <f>'09 - Mediciální plyny'!F33</f>
        <v>0</v>
      </c>
      <c r="BA103" s="80">
        <f>'09 - Mediciální plyny'!F34</f>
        <v>0</v>
      </c>
      <c r="BB103" s="80">
        <f>'09 - Mediciální plyny'!F35</f>
        <v>0</v>
      </c>
      <c r="BC103" s="80">
        <f>'09 - Mediciální plyny'!F36</f>
        <v>0</v>
      </c>
      <c r="BD103" s="82">
        <f>'09 - Mediciální plyny'!F37</f>
        <v>0</v>
      </c>
      <c r="BT103" s="83" t="s">
        <v>88</v>
      </c>
      <c r="BV103" s="83" t="s">
        <v>82</v>
      </c>
      <c r="BW103" s="83" t="s">
        <v>114</v>
      </c>
      <c r="BX103" s="83" t="s">
        <v>4</v>
      </c>
      <c r="CL103" s="83" t="s">
        <v>1</v>
      </c>
      <c r="CM103" s="83" t="s">
        <v>90</v>
      </c>
    </row>
    <row r="104" spans="1:91" s="6" customFormat="1" ht="16.5" customHeight="1" x14ac:dyDescent="0.2">
      <c r="A104" s="74" t="s">
        <v>84</v>
      </c>
      <c r="B104" s="75"/>
      <c r="C104" s="76"/>
      <c r="D104" s="205" t="s">
        <v>115</v>
      </c>
      <c r="E104" s="205"/>
      <c r="F104" s="205"/>
      <c r="G104" s="205"/>
      <c r="H104" s="205"/>
      <c r="I104" s="77"/>
      <c r="J104" s="205" t="s">
        <v>115</v>
      </c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26">
        <f>'VRN - VRN'!J30</f>
        <v>0</v>
      </c>
      <c r="AH104" s="227"/>
      <c r="AI104" s="227"/>
      <c r="AJ104" s="227"/>
      <c r="AK104" s="227"/>
      <c r="AL104" s="227"/>
      <c r="AM104" s="227"/>
      <c r="AN104" s="226">
        <f t="shared" si="0"/>
        <v>0</v>
      </c>
      <c r="AO104" s="227"/>
      <c r="AP104" s="227"/>
      <c r="AQ104" s="78" t="s">
        <v>87</v>
      </c>
      <c r="AR104" s="75"/>
      <c r="AS104" s="84">
        <v>0</v>
      </c>
      <c r="AT104" s="85">
        <f t="shared" si="1"/>
        <v>0</v>
      </c>
      <c r="AU104" s="86">
        <f>'VRN - VRN'!P123</f>
        <v>0</v>
      </c>
      <c r="AV104" s="85">
        <f>'VRN - VRN'!J33</f>
        <v>0</v>
      </c>
      <c r="AW104" s="85">
        <f>'VRN - VRN'!J34</f>
        <v>0</v>
      </c>
      <c r="AX104" s="85">
        <f>'VRN - VRN'!J35</f>
        <v>0</v>
      </c>
      <c r="AY104" s="85">
        <f>'VRN - VRN'!J36</f>
        <v>0</v>
      </c>
      <c r="AZ104" s="85">
        <f>'VRN - VRN'!F33</f>
        <v>0</v>
      </c>
      <c r="BA104" s="85">
        <f>'VRN - VRN'!F34</f>
        <v>0</v>
      </c>
      <c r="BB104" s="85">
        <f>'VRN - VRN'!F35</f>
        <v>0</v>
      </c>
      <c r="BC104" s="85">
        <f>'VRN - VRN'!F36</f>
        <v>0</v>
      </c>
      <c r="BD104" s="87">
        <f>'VRN - VRN'!F37</f>
        <v>0</v>
      </c>
      <c r="BT104" s="83" t="s">
        <v>88</v>
      </c>
      <c r="BV104" s="83" t="s">
        <v>82</v>
      </c>
      <c r="BW104" s="83" t="s">
        <v>116</v>
      </c>
      <c r="BX104" s="83" t="s">
        <v>4</v>
      </c>
      <c r="CL104" s="83" t="s">
        <v>1</v>
      </c>
      <c r="CM104" s="83" t="s">
        <v>90</v>
      </c>
    </row>
    <row r="105" spans="1:91" s="1" customFormat="1" ht="30" customHeight="1" x14ac:dyDescent="0.2">
      <c r="B105" s="32"/>
      <c r="AR105" s="32"/>
    </row>
    <row r="106" spans="1:91" s="1" customFormat="1" ht="6.9" customHeight="1" x14ac:dyDescent="0.2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32"/>
    </row>
  </sheetData>
  <mergeCells count="78">
    <mergeCell ref="AN100:AP100"/>
    <mergeCell ref="AN98:AP98"/>
    <mergeCell ref="AN99:AP99"/>
    <mergeCell ref="AK33:AO33"/>
    <mergeCell ref="L85:AJ85"/>
    <mergeCell ref="BE5:BE34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K32:AO32"/>
    <mergeCell ref="L32:P32"/>
    <mergeCell ref="W32:AE32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N95:AP95"/>
    <mergeCell ref="AS89:AT91"/>
    <mergeCell ref="AG94:AM94"/>
    <mergeCell ref="AN94:AP9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D102:H102"/>
    <mergeCell ref="D103:H103"/>
    <mergeCell ref="D99:H99"/>
    <mergeCell ref="D100:H100"/>
    <mergeCell ref="D96:H96"/>
    <mergeCell ref="D97:H97"/>
    <mergeCell ref="L33:P33"/>
    <mergeCell ref="W33:AE33"/>
    <mergeCell ref="AK35:AO35"/>
    <mergeCell ref="X35:AB35"/>
    <mergeCell ref="L31:P31"/>
    <mergeCell ref="W31:AE31"/>
    <mergeCell ref="AK31:AO31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D98:H98"/>
    <mergeCell ref="D95:H95"/>
  </mergeCells>
  <hyperlinks>
    <hyperlink ref="A95" location="'01 - Stavební část'!C2" display="/" xr:uid="{00000000-0004-0000-0000-000000000000}"/>
    <hyperlink ref="A96" location="'02 - VZT,UT'!C2" display="/" xr:uid="{00000000-0004-0000-0000-000001000000}"/>
    <hyperlink ref="A97" location="'03 - ZT,mobiliář,IT,ostatní'!C2" display="/" xr:uid="{00000000-0004-0000-0000-000002000000}"/>
    <hyperlink ref="A98" location="'04 - Interiér'!C2" display="/" xr:uid="{00000000-0004-0000-0000-000003000000}"/>
    <hyperlink ref="A99" location="'05 - MaR'!C2" display="/" xr:uid="{00000000-0004-0000-0000-000004000000}"/>
    <hyperlink ref="A100" location="'06 - Zdravotně-technické ...'!C2" display="/" xr:uid="{00000000-0004-0000-0000-000005000000}"/>
    <hyperlink ref="A101" location="'07 - EL - Silnoproud'!C2" display="/" xr:uid="{00000000-0004-0000-0000-000006000000}"/>
    <hyperlink ref="A102" location="'08 - EL - slaboproud'!C2" display="/" xr:uid="{00000000-0004-0000-0000-000007000000}"/>
    <hyperlink ref="A103" location="'09 - Mediciální plyny'!C2" display="/" xr:uid="{00000000-0004-0000-0000-000008000000}"/>
    <hyperlink ref="A104" location="'VRN - VRN'!C2" display="/" xr:uid="{00000000-0004-0000-0000-000009000000}"/>
  </hyperlinks>
  <pageMargins left="0.39370078740157483" right="0.39370078740157483" top="0.39370078740157483" bottom="0.39370078740157483" header="0" footer="0"/>
  <pageSetup paperSize="9" scale="74" fitToHeight="100" orientation="portrait" blackAndWhite="1" r:id="rId1"/>
  <headerFooter>
    <oddHeader>&amp;F</oddHead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50"/>
  <sheetViews>
    <sheetView showGridLines="0" topLeftCell="A109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25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114</v>
      </c>
    </row>
    <row r="3" spans="2:46" ht="6.9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 x14ac:dyDescent="0.2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5" t="str">
        <f>'Rekapitulace stavby'!K6</f>
        <v>Revitalizace endoskopického oddělení</v>
      </c>
      <c r="F7" s="246"/>
      <c r="G7" s="246"/>
      <c r="H7" s="246"/>
      <c r="L7" s="20"/>
    </row>
    <row r="8" spans="2:46" s="1" customFormat="1" ht="12" hidden="1" customHeight="1" x14ac:dyDescent="0.2">
      <c r="B8" s="32"/>
      <c r="D8" s="27" t="s">
        <v>137</v>
      </c>
      <c r="L8" s="32"/>
    </row>
    <row r="9" spans="2:46" s="1" customFormat="1" ht="16.5" hidden="1" customHeight="1" x14ac:dyDescent="0.2">
      <c r="B9" s="32"/>
      <c r="E9" s="235" t="s">
        <v>2069</v>
      </c>
      <c r="F9" s="244"/>
      <c r="G9" s="244"/>
      <c r="H9" s="244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 x14ac:dyDescent="0.2">
      <c r="B15" s="32"/>
      <c r="E15" s="25" t="s">
        <v>27</v>
      </c>
      <c r="I15" s="27" t="s">
        <v>28</v>
      </c>
      <c r="J15" s="25" t="s">
        <v>29</v>
      </c>
      <c r="L15" s="32"/>
    </row>
    <row r="16" spans="2:46" s="1" customFormat="1" ht="6.9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 x14ac:dyDescent="0.2">
      <c r="B18" s="32"/>
      <c r="E18" s="247" t="str">
        <f>'Rekapitulace stavby'!E14</f>
        <v>Vyplň údaj</v>
      </c>
      <c r="F18" s="213"/>
      <c r="G18" s="213"/>
      <c r="H18" s="213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32</v>
      </c>
      <c r="I20" s="27" t="s">
        <v>25</v>
      </c>
      <c r="J20" s="25" t="s">
        <v>33</v>
      </c>
      <c r="L20" s="32"/>
    </row>
    <row r="21" spans="2:12" s="1" customFormat="1" ht="18" hidden="1" customHeight="1" x14ac:dyDescent="0.2">
      <c r="B21" s="32"/>
      <c r="E21" s="25" t="s">
        <v>34</v>
      </c>
      <c r="I21" s="27" t="s">
        <v>28</v>
      </c>
      <c r="J21" s="25" t="s">
        <v>35</v>
      </c>
      <c r="L21" s="32"/>
    </row>
    <row r="22" spans="2:12" s="1" customFormat="1" ht="6.9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37</v>
      </c>
      <c r="I23" s="27" t="s">
        <v>25</v>
      </c>
      <c r="J23" s="25" t="s">
        <v>33</v>
      </c>
      <c r="L23" s="32"/>
    </row>
    <row r="24" spans="2:12" s="1" customFormat="1" ht="18" hidden="1" customHeight="1" x14ac:dyDescent="0.2">
      <c r="B24" s="32"/>
      <c r="E24" s="25" t="s">
        <v>34</v>
      </c>
      <c r="I24" s="27" t="s">
        <v>28</v>
      </c>
      <c r="J24" s="25" t="s">
        <v>35</v>
      </c>
      <c r="L24" s="32"/>
    </row>
    <row r="25" spans="2:12" s="1" customFormat="1" ht="6.9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39</v>
      </c>
      <c r="L26" s="32"/>
    </row>
    <row r="27" spans="2:12" s="7" customFormat="1" ht="16.5" hidden="1" customHeight="1" x14ac:dyDescent="0.2">
      <c r="B27" s="90"/>
      <c r="E27" s="218" t="s">
        <v>1</v>
      </c>
      <c r="F27" s="218"/>
      <c r="G27" s="218"/>
      <c r="H27" s="218"/>
      <c r="L27" s="90"/>
    </row>
    <row r="28" spans="2:12" s="1" customFormat="1" ht="6.9" hidden="1" customHeight="1" x14ac:dyDescent="0.2">
      <c r="B28" s="32"/>
      <c r="L28" s="32"/>
    </row>
    <row r="29" spans="2:12" s="1" customFormat="1" ht="6.9" hidden="1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 x14ac:dyDescent="0.2">
      <c r="B30" s="32"/>
      <c r="D30" s="91" t="s">
        <v>40</v>
      </c>
      <c r="J30" s="66">
        <f>ROUND(J117, 2)</f>
        <v>0</v>
      </c>
      <c r="L30" s="32"/>
    </row>
    <row r="31" spans="2:12" s="1" customFormat="1" ht="6.9" hidden="1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 x14ac:dyDescent="0.2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 x14ac:dyDescent="0.2">
      <c r="B33" s="32"/>
      <c r="D33" s="55" t="s">
        <v>44</v>
      </c>
      <c r="E33" s="27" t="s">
        <v>45</v>
      </c>
      <c r="F33" s="92">
        <f>ROUND((SUM(BE117:BE149)),  2)</f>
        <v>0</v>
      </c>
      <c r="I33" s="93">
        <v>0.21</v>
      </c>
      <c r="J33" s="92">
        <f>ROUND(((SUM(BE117:BE149))*I33),  2)</f>
        <v>0</v>
      </c>
      <c r="L33" s="32"/>
    </row>
    <row r="34" spans="2:12" s="1" customFormat="1" ht="14.4" hidden="1" customHeight="1" x14ac:dyDescent="0.2">
      <c r="B34" s="32"/>
      <c r="E34" s="27" t="s">
        <v>46</v>
      </c>
      <c r="F34" s="92">
        <f>ROUND((SUM(BF117:BF149)),  2)</f>
        <v>0</v>
      </c>
      <c r="I34" s="93">
        <v>0.12</v>
      </c>
      <c r="J34" s="92">
        <f>ROUND(((SUM(BF117:BF149))*I34),  2)</f>
        <v>0</v>
      </c>
      <c r="L34" s="32"/>
    </row>
    <row r="35" spans="2:12" s="1" customFormat="1" ht="14.4" hidden="1" customHeight="1" x14ac:dyDescent="0.2">
      <c r="B35" s="32"/>
      <c r="E35" s="27" t="s">
        <v>47</v>
      </c>
      <c r="F35" s="92">
        <f>ROUND((SUM(BG117:BG149)),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 x14ac:dyDescent="0.2">
      <c r="B36" s="32"/>
      <c r="E36" s="27" t="s">
        <v>48</v>
      </c>
      <c r="F36" s="92">
        <f>ROUND((SUM(BH117:BH149)),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 x14ac:dyDescent="0.2">
      <c r="B37" s="32"/>
      <c r="E37" s="27" t="s">
        <v>49</v>
      </c>
      <c r="F37" s="92">
        <f>ROUND((SUM(BI117:BI149)),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 x14ac:dyDescent="0.2">
      <c r="B38" s="32"/>
      <c r="L38" s="32"/>
    </row>
    <row r="39" spans="2:12" s="1" customFormat="1" ht="25.35" hidden="1" customHeight="1" x14ac:dyDescent="0.2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 x14ac:dyDescent="0.2">
      <c r="B40" s="32"/>
      <c r="L40" s="32"/>
    </row>
    <row r="41" spans="2:12" ht="14.4" hidden="1" customHeight="1" x14ac:dyDescent="0.2">
      <c r="B41" s="20"/>
      <c r="L41" s="20"/>
    </row>
    <row r="42" spans="2:12" ht="14.4" hidden="1" customHeight="1" x14ac:dyDescent="0.2">
      <c r="B42" s="20"/>
      <c r="L42" s="20"/>
    </row>
    <row r="43" spans="2:12" ht="14.4" hidden="1" customHeight="1" x14ac:dyDescent="0.2">
      <c r="B43" s="20"/>
      <c r="L43" s="20"/>
    </row>
    <row r="44" spans="2:12" ht="14.4" hidden="1" customHeight="1" x14ac:dyDescent="0.2">
      <c r="B44" s="20"/>
      <c r="L44" s="20"/>
    </row>
    <row r="45" spans="2:12" ht="14.4" hidden="1" customHeight="1" x14ac:dyDescent="0.2">
      <c r="B45" s="20"/>
      <c r="L45" s="20"/>
    </row>
    <row r="46" spans="2:12" ht="14.4" hidden="1" customHeight="1" x14ac:dyDescent="0.2">
      <c r="B46" s="20"/>
      <c r="L46" s="20"/>
    </row>
    <row r="47" spans="2:12" ht="14.4" hidden="1" customHeight="1" x14ac:dyDescent="0.2">
      <c r="B47" s="20"/>
      <c r="L47" s="20"/>
    </row>
    <row r="48" spans="2:12" ht="14.4" hidden="1" customHeight="1" x14ac:dyDescent="0.2">
      <c r="B48" s="20"/>
      <c r="L48" s="20"/>
    </row>
    <row r="49" spans="2:12" ht="14.4" hidden="1" customHeight="1" x14ac:dyDescent="0.2">
      <c r="B49" s="20"/>
      <c r="L49" s="20"/>
    </row>
    <row r="50" spans="2:12" s="1" customFormat="1" ht="14.4" hidden="1" customHeight="1" x14ac:dyDescent="0.2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3.2" hidden="1" x14ac:dyDescent="0.2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3.2" hidden="1" x14ac:dyDescent="0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3.2" hidden="1" x14ac:dyDescent="0.2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 x14ac:dyDescent="0.2">
      <c r="B82" s="32"/>
      <c r="C82" s="21" t="s">
        <v>152</v>
      </c>
      <c r="L82" s="32"/>
    </row>
    <row r="83" spans="2:47" s="1" customFormat="1" ht="6.9" hidden="1" customHeight="1" x14ac:dyDescent="0.2">
      <c r="B83" s="32"/>
      <c r="L83" s="32"/>
    </row>
    <row r="84" spans="2:47" s="1" customFormat="1" ht="12" hidden="1" customHeight="1" x14ac:dyDescent="0.2">
      <c r="B84" s="32"/>
      <c r="C84" s="27" t="s">
        <v>16</v>
      </c>
      <c r="L84" s="32"/>
    </row>
    <row r="85" spans="2:47" s="1" customFormat="1" ht="16.5" hidden="1" customHeight="1" x14ac:dyDescent="0.2">
      <c r="B85" s="32"/>
      <c r="E85" s="245" t="str">
        <f>E7</f>
        <v>Revitalizace endoskopického oddělení</v>
      </c>
      <c r="F85" s="246"/>
      <c r="G85" s="246"/>
      <c r="H85" s="246"/>
      <c r="L85" s="32"/>
    </row>
    <row r="86" spans="2:47" s="1" customFormat="1" ht="12" hidden="1" customHeight="1" x14ac:dyDescent="0.2">
      <c r="B86" s="32"/>
      <c r="C86" s="27" t="s">
        <v>137</v>
      </c>
      <c r="L86" s="32"/>
    </row>
    <row r="87" spans="2:47" s="1" customFormat="1" ht="16.5" hidden="1" customHeight="1" x14ac:dyDescent="0.2">
      <c r="B87" s="32"/>
      <c r="E87" s="235" t="str">
        <f>E9</f>
        <v>09 - Mediciální plyny</v>
      </c>
      <c r="F87" s="244"/>
      <c r="G87" s="244"/>
      <c r="H87" s="244"/>
      <c r="L87" s="32"/>
    </row>
    <row r="88" spans="2:47" s="1" customFormat="1" ht="6.9" hidden="1" customHeight="1" x14ac:dyDescent="0.2">
      <c r="B88" s="32"/>
      <c r="L88" s="32"/>
    </row>
    <row r="89" spans="2:47" s="1" customFormat="1" ht="12" hidden="1" customHeight="1" x14ac:dyDescent="0.2">
      <c r="B89" s="32"/>
      <c r="C89" s="27" t="s">
        <v>20</v>
      </c>
      <c r="F89" s="25" t="str">
        <f>F12</f>
        <v>ON Náchod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 x14ac:dyDescent="0.2">
      <c r="B90" s="32"/>
      <c r="L90" s="32"/>
    </row>
    <row r="91" spans="2:47" s="1" customFormat="1" ht="15.15" hidden="1" customHeight="1" x14ac:dyDescent="0.2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 x14ac:dyDescent="0.2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PRISPO s.r.o.</v>
      </c>
      <c r="L92" s="32"/>
    </row>
    <row r="93" spans="2:47" s="1" customFormat="1" ht="10.35" hidden="1" customHeight="1" x14ac:dyDescent="0.2">
      <c r="B93" s="32"/>
      <c r="L93" s="32"/>
    </row>
    <row r="94" spans="2:47" s="1" customFormat="1" ht="29.25" hidden="1" customHeight="1" x14ac:dyDescent="0.2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 x14ac:dyDescent="0.2">
      <c r="B95" s="32"/>
      <c r="L95" s="32"/>
    </row>
    <row r="96" spans="2:47" s="1" customFormat="1" ht="22.95" hidden="1" customHeight="1" x14ac:dyDescent="0.2">
      <c r="B96" s="32"/>
      <c r="C96" s="104" t="s">
        <v>155</v>
      </c>
      <c r="J96" s="66">
        <f>J117</f>
        <v>0</v>
      </c>
      <c r="L96" s="32"/>
      <c r="AU96" s="17" t="s">
        <v>156</v>
      </c>
    </row>
    <row r="97" spans="2:12" s="8" customFormat="1" ht="24.9" hidden="1" customHeight="1" x14ac:dyDescent="0.2">
      <c r="B97" s="105"/>
      <c r="D97" s="106" t="s">
        <v>2070</v>
      </c>
      <c r="E97" s="107"/>
      <c r="F97" s="107"/>
      <c r="G97" s="107"/>
      <c r="H97" s="107"/>
      <c r="I97" s="107"/>
      <c r="J97" s="108">
        <f>J118</f>
        <v>0</v>
      </c>
      <c r="L97" s="105"/>
    </row>
    <row r="98" spans="2:12" s="1" customFormat="1" ht="21.75" hidden="1" customHeight="1" x14ac:dyDescent="0.2">
      <c r="B98" s="32"/>
      <c r="L98" s="32"/>
    </row>
    <row r="99" spans="2:12" s="1" customFormat="1" ht="6.9" hidden="1" customHeight="1" x14ac:dyDescent="0.2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0" spans="2:12" hidden="1" x14ac:dyDescent="0.2"/>
    <row r="101" spans="2:12" hidden="1" x14ac:dyDescent="0.2"/>
    <row r="102" spans="2:12" hidden="1" x14ac:dyDescent="0.2"/>
    <row r="103" spans="2:12" s="1" customFormat="1" ht="6.9" customHeight="1" x14ac:dyDescent="0.2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" customHeight="1" x14ac:dyDescent="0.2">
      <c r="B104" s="32"/>
      <c r="C104" s="21" t="s">
        <v>173</v>
      </c>
      <c r="L104" s="32"/>
    </row>
    <row r="105" spans="2:12" s="1" customFormat="1" ht="6.9" customHeight="1" x14ac:dyDescent="0.2">
      <c r="B105" s="32"/>
      <c r="L105" s="32"/>
    </row>
    <row r="106" spans="2:12" s="1" customFormat="1" ht="12" customHeight="1" x14ac:dyDescent="0.2">
      <c r="B106" s="32"/>
      <c r="C106" s="27" t="s">
        <v>16</v>
      </c>
      <c r="L106" s="32"/>
    </row>
    <row r="107" spans="2:12" s="1" customFormat="1" ht="16.5" customHeight="1" x14ac:dyDescent="0.2">
      <c r="B107" s="32"/>
      <c r="E107" s="245" t="str">
        <f>E7</f>
        <v>Revitalizace endoskopického oddělení</v>
      </c>
      <c r="F107" s="246"/>
      <c r="G107" s="246"/>
      <c r="H107" s="246"/>
      <c r="L107" s="32"/>
    </row>
    <row r="108" spans="2:12" s="1" customFormat="1" ht="12" customHeight="1" x14ac:dyDescent="0.2">
      <c r="B108" s="32"/>
      <c r="C108" s="27" t="s">
        <v>137</v>
      </c>
      <c r="L108" s="32"/>
    </row>
    <row r="109" spans="2:12" s="1" customFormat="1" ht="16.5" customHeight="1" x14ac:dyDescent="0.2">
      <c r="B109" s="32"/>
      <c r="E109" s="235" t="str">
        <f>E9</f>
        <v>09 - Mediciální plyny</v>
      </c>
      <c r="F109" s="244"/>
      <c r="G109" s="244"/>
      <c r="H109" s="244"/>
      <c r="L109" s="32"/>
    </row>
    <row r="110" spans="2:12" s="1" customFormat="1" ht="6.9" customHeight="1" x14ac:dyDescent="0.2">
      <c r="B110" s="32"/>
      <c r="L110" s="32"/>
    </row>
    <row r="111" spans="2:12" s="1" customFormat="1" ht="12" customHeight="1" x14ac:dyDescent="0.2">
      <c r="B111" s="32"/>
      <c r="C111" s="27" t="s">
        <v>20</v>
      </c>
      <c r="F111" s="25" t="str">
        <f>F12</f>
        <v>ON Náchod</v>
      </c>
      <c r="I111" s="27" t="s">
        <v>22</v>
      </c>
      <c r="J111" s="52" t="str">
        <f>IF(J12="","",J12)</f>
        <v>15. 12. 2025</v>
      </c>
      <c r="L111" s="32"/>
    </row>
    <row r="112" spans="2:12" s="1" customFormat="1" ht="6.9" customHeight="1" x14ac:dyDescent="0.2">
      <c r="B112" s="32"/>
      <c r="L112" s="32"/>
    </row>
    <row r="113" spans="2:65" s="1" customFormat="1" ht="15.15" customHeight="1" x14ac:dyDescent="0.2">
      <c r="B113" s="32"/>
      <c r="C113" s="27" t="s">
        <v>24</v>
      </c>
      <c r="F113" s="25" t="str">
        <f>E15</f>
        <v>Oblastní Nemocnice Náchod</v>
      </c>
      <c r="I113" s="27" t="s">
        <v>32</v>
      </c>
      <c r="J113" s="30" t="str">
        <f>E21</f>
        <v>PRISPO s.r.o.</v>
      </c>
      <c r="L113" s="32"/>
    </row>
    <row r="114" spans="2:65" s="1" customFormat="1" ht="15.15" customHeight="1" x14ac:dyDescent="0.2">
      <c r="B114" s="32"/>
      <c r="C114" s="27" t="s">
        <v>30</v>
      </c>
      <c r="F114" s="25" t="str">
        <f>IF(E18="","",E18)</f>
        <v>Vyplň údaj</v>
      </c>
      <c r="I114" s="27" t="s">
        <v>37</v>
      </c>
      <c r="J114" s="30" t="str">
        <f>E24</f>
        <v>PRISPO s.r.o.</v>
      </c>
      <c r="L114" s="32"/>
    </row>
    <row r="115" spans="2:65" s="1" customFormat="1" ht="10.35" customHeight="1" x14ac:dyDescent="0.2">
      <c r="B115" s="32"/>
      <c r="L115" s="32"/>
    </row>
    <row r="116" spans="2:65" s="10" customFormat="1" ht="29.25" customHeight="1" x14ac:dyDescent="0.2">
      <c r="B116" s="113"/>
      <c r="C116" s="114" t="s">
        <v>174</v>
      </c>
      <c r="D116" s="115" t="s">
        <v>65</v>
      </c>
      <c r="E116" s="115" t="s">
        <v>61</v>
      </c>
      <c r="F116" s="115" t="s">
        <v>62</v>
      </c>
      <c r="G116" s="115" t="s">
        <v>175</v>
      </c>
      <c r="H116" s="115" t="s">
        <v>176</v>
      </c>
      <c r="I116" s="115" t="s">
        <v>177</v>
      </c>
      <c r="J116" s="115" t="s">
        <v>154</v>
      </c>
      <c r="K116" s="116" t="s">
        <v>178</v>
      </c>
      <c r="L116" s="113"/>
      <c r="M116" s="59" t="s">
        <v>1</v>
      </c>
      <c r="N116" s="60" t="s">
        <v>44</v>
      </c>
      <c r="O116" s="60" t="s">
        <v>179</v>
      </c>
      <c r="P116" s="60" t="s">
        <v>180</v>
      </c>
      <c r="Q116" s="60" t="s">
        <v>181</v>
      </c>
      <c r="R116" s="60" t="s">
        <v>182</v>
      </c>
      <c r="S116" s="60" t="s">
        <v>183</v>
      </c>
      <c r="T116" s="61" t="s">
        <v>184</v>
      </c>
    </row>
    <row r="117" spans="2:65" s="1" customFormat="1" ht="22.95" customHeight="1" x14ac:dyDescent="0.3">
      <c r="B117" s="32"/>
      <c r="C117" s="64" t="s">
        <v>185</v>
      </c>
      <c r="J117" s="117">
        <f>BK117</f>
        <v>0</v>
      </c>
      <c r="L117" s="32"/>
      <c r="M117" s="62"/>
      <c r="N117" s="53"/>
      <c r="O117" s="53"/>
      <c r="P117" s="118">
        <f>P118</f>
        <v>0</v>
      </c>
      <c r="Q117" s="53"/>
      <c r="R117" s="118">
        <f>R118</f>
        <v>0</v>
      </c>
      <c r="S117" s="53"/>
      <c r="T117" s="119">
        <f>T118</f>
        <v>0</v>
      </c>
      <c r="AT117" s="17" t="s">
        <v>79</v>
      </c>
      <c r="AU117" s="17" t="s">
        <v>156</v>
      </c>
      <c r="BK117" s="120">
        <f>BK118</f>
        <v>0</v>
      </c>
    </row>
    <row r="118" spans="2:65" s="11" customFormat="1" ht="25.95" customHeight="1" x14ac:dyDescent="0.25">
      <c r="B118" s="121"/>
      <c r="D118" s="122" t="s">
        <v>79</v>
      </c>
      <c r="E118" s="123" t="s">
        <v>1227</v>
      </c>
      <c r="F118" s="123" t="s">
        <v>113</v>
      </c>
      <c r="I118" s="124"/>
      <c r="J118" s="125">
        <f>BK118</f>
        <v>0</v>
      </c>
      <c r="L118" s="121"/>
      <c r="M118" s="126"/>
      <c r="P118" s="127">
        <f>SUM(P119:P149)</f>
        <v>0</v>
      </c>
      <c r="R118" s="127">
        <f>SUM(R119:R149)</f>
        <v>0</v>
      </c>
      <c r="T118" s="128">
        <f>SUM(T119:T149)</f>
        <v>0</v>
      </c>
      <c r="AR118" s="122" t="s">
        <v>88</v>
      </c>
      <c r="AT118" s="129" t="s">
        <v>79</v>
      </c>
      <c r="AU118" s="129" t="s">
        <v>80</v>
      </c>
      <c r="AY118" s="122" t="s">
        <v>188</v>
      </c>
      <c r="BK118" s="130">
        <f>SUM(BK119:BK149)</f>
        <v>0</v>
      </c>
    </row>
    <row r="119" spans="2:65" s="1" customFormat="1" ht="16.5" customHeight="1" x14ac:dyDescent="0.2">
      <c r="B119" s="133"/>
      <c r="C119" s="134" t="s">
        <v>88</v>
      </c>
      <c r="D119" s="134" t="s">
        <v>191</v>
      </c>
      <c r="E119" s="135" t="s">
        <v>2071</v>
      </c>
      <c r="F119" s="136" t="s">
        <v>2072</v>
      </c>
      <c r="G119" s="137" t="s">
        <v>209</v>
      </c>
      <c r="H119" s="138">
        <v>51</v>
      </c>
      <c r="I119" s="139"/>
      <c r="J119" s="140">
        <f t="shared" ref="J119:J149" si="0">ROUND(I119*H119,2)</f>
        <v>0</v>
      </c>
      <c r="K119" s="136" t="s">
        <v>1</v>
      </c>
      <c r="L119" s="32"/>
      <c r="M119" s="141" t="s">
        <v>1</v>
      </c>
      <c r="N119" s="142" t="s">
        <v>45</v>
      </c>
      <c r="P119" s="143">
        <f t="shared" ref="P119:P149" si="1">O119*H119</f>
        <v>0</v>
      </c>
      <c r="Q119" s="143">
        <v>0</v>
      </c>
      <c r="R119" s="143">
        <f t="shared" ref="R119:R149" si="2">Q119*H119</f>
        <v>0</v>
      </c>
      <c r="S119" s="143">
        <v>0</v>
      </c>
      <c r="T119" s="144">
        <f t="shared" ref="T119:T149" si="3">S119*H119</f>
        <v>0</v>
      </c>
      <c r="AR119" s="145" t="s">
        <v>195</v>
      </c>
      <c r="AT119" s="145" t="s">
        <v>191</v>
      </c>
      <c r="AU119" s="145" t="s">
        <v>88</v>
      </c>
      <c r="AY119" s="17" t="s">
        <v>188</v>
      </c>
      <c r="BE119" s="146">
        <f t="shared" ref="BE119:BE149" si="4">IF(N119="základní",J119,0)</f>
        <v>0</v>
      </c>
      <c r="BF119" s="146">
        <f t="shared" ref="BF119:BF149" si="5">IF(N119="snížená",J119,0)</f>
        <v>0</v>
      </c>
      <c r="BG119" s="146">
        <f t="shared" ref="BG119:BG149" si="6">IF(N119="zákl. přenesená",J119,0)</f>
        <v>0</v>
      </c>
      <c r="BH119" s="146">
        <f t="shared" ref="BH119:BH149" si="7">IF(N119="sníž. přenesená",J119,0)</f>
        <v>0</v>
      </c>
      <c r="BI119" s="146">
        <f t="shared" ref="BI119:BI149" si="8">IF(N119="nulová",J119,0)</f>
        <v>0</v>
      </c>
      <c r="BJ119" s="17" t="s">
        <v>88</v>
      </c>
      <c r="BK119" s="146">
        <f t="shared" ref="BK119:BK149" si="9">ROUND(I119*H119,2)</f>
        <v>0</v>
      </c>
      <c r="BL119" s="17" t="s">
        <v>195</v>
      </c>
      <c r="BM119" s="145" t="s">
        <v>2073</v>
      </c>
    </row>
    <row r="120" spans="2:65" s="1" customFormat="1" ht="16.5" customHeight="1" x14ac:dyDescent="0.2">
      <c r="B120" s="133"/>
      <c r="C120" s="134" t="s">
        <v>90</v>
      </c>
      <c r="D120" s="134" t="s">
        <v>191</v>
      </c>
      <c r="E120" s="135" t="s">
        <v>2074</v>
      </c>
      <c r="F120" s="136" t="s">
        <v>2075</v>
      </c>
      <c r="G120" s="137" t="s">
        <v>209</v>
      </c>
      <c r="H120" s="138">
        <v>191</v>
      </c>
      <c r="I120" s="139"/>
      <c r="J120" s="140">
        <f t="shared" si="0"/>
        <v>0</v>
      </c>
      <c r="K120" s="136" t="s">
        <v>1</v>
      </c>
      <c r="L120" s="32"/>
      <c r="M120" s="141" t="s">
        <v>1</v>
      </c>
      <c r="N120" s="142" t="s">
        <v>45</v>
      </c>
      <c r="P120" s="143">
        <f t="shared" si="1"/>
        <v>0</v>
      </c>
      <c r="Q120" s="143">
        <v>0</v>
      </c>
      <c r="R120" s="143">
        <f t="shared" si="2"/>
        <v>0</v>
      </c>
      <c r="S120" s="143">
        <v>0</v>
      </c>
      <c r="T120" s="144">
        <f t="shared" si="3"/>
        <v>0</v>
      </c>
      <c r="AR120" s="145" t="s">
        <v>195</v>
      </c>
      <c r="AT120" s="145" t="s">
        <v>191</v>
      </c>
      <c r="AU120" s="145" t="s">
        <v>88</v>
      </c>
      <c r="AY120" s="17" t="s">
        <v>188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7" t="s">
        <v>88</v>
      </c>
      <c r="BK120" s="146">
        <f t="shared" si="9"/>
        <v>0</v>
      </c>
      <c r="BL120" s="17" t="s">
        <v>195</v>
      </c>
      <c r="BM120" s="145" t="s">
        <v>2076</v>
      </c>
    </row>
    <row r="121" spans="2:65" s="1" customFormat="1" ht="16.5" customHeight="1" x14ac:dyDescent="0.2">
      <c r="B121" s="133"/>
      <c r="C121" s="134" t="s">
        <v>189</v>
      </c>
      <c r="D121" s="134" t="s">
        <v>191</v>
      </c>
      <c r="E121" s="135" t="s">
        <v>2077</v>
      </c>
      <c r="F121" s="136" t="s">
        <v>2078</v>
      </c>
      <c r="G121" s="137" t="s">
        <v>209</v>
      </c>
      <c r="H121" s="138">
        <v>159</v>
      </c>
      <c r="I121" s="139"/>
      <c r="J121" s="140">
        <f t="shared" si="0"/>
        <v>0</v>
      </c>
      <c r="K121" s="136" t="s">
        <v>1</v>
      </c>
      <c r="L121" s="32"/>
      <c r="M121" s="141" t="s">
        <v>1</v>
      </c>
      <c r="N121" s="142" t="s">
        <v>45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195</v>
      </c>
      <c r="AT121" s="145" t="s">
        <v>191</v>
      </c>
      <c r="AU121" s="145" t="s">
        <v>88</v>
      </c>
      <c r="AY121" s="17" t="s">
        <v>188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7" t="s">
        <v>88</v>
      </c>
      <c r="BK121" s="146">
        <f t="shared" si="9"/>
        <v>0</v>
      </c>
      <c r="BL121" s="17" t="s">
        <v>195</v>
      </c>
      <c r="BM121" s="145" t="s">
        <v>2079</v>
      </c>
    </row>
    <row r="122" spans="2:65" s="1" customFormat="1" ht="16.5" customHeight="1" x14ac:dyDescent="0.2">
      <c r="B122" s="133"/>
      <c r="C122" s="134" t="s">
        <v>195</v>
      </c>
      <c r="D122" s="134" t="s">
        <v>191</v>
      </c>
      <c r="E122" s="135" t="s">
        <v>2080</v>
      </c>
      <c r="F122" s="136" t="s">
        <v>2081</v>
      </c>
      <c r="G122" s="137" t="s">
        <v>209</v>
      </c>
      <c r="H122" s="138">
        <v>106</v>
      </c>
      <c r="I122" s="139"/>
      <c r="J122" s="140">
        <f t="shared" si="0"/>
        <v>0</v>
      </c>
      <c r="K122" s="136" t="s">
        <v>1</v>
      </c>
      <c r="L122" s="32"/>
      <c r="M122" s="141" t="s">
        <v>1</v>
      </c>
      <c r="N122" s="142" t="s">
        <v>45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195</v>
      </c>
      <c r="AT122" s="145" t="s">
        <v>191</v>
      </c>
      <c r="AU122" s="145" t="s">
        <v>88</v>
      </c>
      <c r="AY122" s="17" t="s">
        <v>188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7" t="s">
        <v>88</v>
      </c>
      <c r="BK122" s="146">
        <f t="shared" si="9"/>
        <v>0</v>
      </c>
      <c r="BL122" s="17" t="s">
        <v>195</v>
      </c>
      <c r="BM122" s="145" t="s">
        <v>2082</v>
      </c>
    </row>
    <row r="123" spans="2:65" s="1" customFormat="1" ht="16.5" customHeight="1" x14ac:dyDescent="0.2">
      <c r="B123" s="133"/>
      <c r="C123" s="134" t="s">
        <v>227</v>
      </c>
      <c r="D123" s="134" t="s">
        <v>191</v>
      </c>
      <c r="E123" s="135" t="s">
        <v>2083</v>
      </c>
      <c r="F123" s="136" t="s">
        <v>2084</v>
      </c>
      <c r="G123" s="137" t="s">
        <v>209</v>
      </c>
      <c r="H123" s="138">
        <v>120</v>
      </c>
      <c r="I123" s="139"/>
      <c r="J123" s="140">
        <f t="shared" si="0"/>
        <v>0</v>
      </c>
      <c r="K123" s="136" t="s">
        <v>1</v>
      </c>
      <c r="L123" s="32"/>
      <c r="M123" s="141" t="s">
        <v>1</v>
      </c>
      <c r="N123" s="142" t="s">
        <v>45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195</v>
      </c>
      <c r="AT123" s="145" t="s">
        <v>191</v>
      </c>
      <c r="AU123" s="145" t="s">
        <v>88</v>
      </c>
      <c r="AY123" s="17" t="s">
        <v>188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7" t="s">
        <v>88</v>
      </c>
      <c r="BK123" s="146">
        <f t="shared" si="9"/>
        <v>0</v>
      </c>
      <c r="BL123" s="17" t="s">
        <v>195</v>
      </c>
      <c r="BM123" s="145" t="s">
        <v>2085</v>
      </c>
    </row>
    <row r="124" spans="2:65" s="1" customFormat="1" ht="16.5" customHeight="1" x14ac:dyDescent="0.2">
      <c r="B124" s="133"/>
      <c r="C124" s="134" t="s">
        <v>212</v>
      </c>
      <c r="D124" s="134" t="s">
        <v>191</v>
      </c>
      <c r="E124" s="135" t="s">
        <v>2086</v>
      </c>
      <c r="F124" s="136" t="s">
        <v>2087</v>
      </c>
      <c r="G124" s="137" t="s">
        <v>267</v>
      </c>
      <c r="H124" s="138">
        <v>1</v>
      </c>
      <c r="I124" s="139"/>
      <c r="J124" s="140">
        <f t="shared" si="0"/>
        <v>0</v>
      </c>
      <c r="K124" s="136" t="s">
        <v>1</v>
      </c>
      <c r="L124" s="32"/>
      <c r="M124" s="141" t="s">
        <v>1</v>
      </c>
      <c r="N124" s="142" t="s">
        <v>45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195</v>
      </c>
      <c r="AT124" s="145" t="s">
        <v>191</v>
      </c>
      <c r="AU124" s="145" t="s">
        <v>88</v>
      </c>
      <c r="AY124" s="17" t="s">
        <v>188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7" t="s">
        <v>88</v>
      </c>
      <c r="BK124" s="146">
        <f t="shared" si="9"/>
        <v>0</v>
      </c>
      <c r="BL124" s="17" t="s">
        <v>195</v>
      </c>
      <c r="BM124" s="145" t="s">
        <v>2088</v>
      </c>
    </row>
    <row r="125" spans="2:65" s="1" customFormat="1" ht="16.5" customHeight="1" x14ac:dyDescent="0.2">
      <c r="B125" s="133"/>
      <c r="C125" s="134" t="s">
        <v>234</v>
      </c>
      <c r="D125" s="134" t="s">
        <v>191</v>
      </c>
      <c r="E125" s="135" t="s">
        <v>2089</v>
      </c>
      <c r="F125" s="136" t="s">
        <v>2090</v>
      </c>
      <c r="G125" s="137" t="s">
        <v>2091</v>
      </c>
      <c r="H125" s="138">
        <v>1800</v>
      </c>
      <c r="I125" s="139"/>
      <c r="J125" s="140">
        <f t="shared" si="0"/>
        <v>0</v>
      </c>
      <c r="K125" s="136" t="s">
        <v>1</v>
      </c>
      <c r="L125" s="32"/>
      <c r="M125" s="141" t="s">
        <v>1</v>
      </c>
      <c r="N125" s="142" t="s">
        <v>45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195</v>
      </c>
      <c r="AT125" s="145" t="s">
        <v>191</v>
      </c>
      <c r="AU125" s="145" t="s">
        <v>88</v>
      </c>
      <c r="AY125" s="17" t="s">
        <v>188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7" t="s">
        <v>88</v>
      </c>
      <c r="BK125" s="146">
        <f t="shared" si="9"/>
        <v>0</v>
      </c>
      <c r="BL125" s="17" t="s">
        <v>195</v>
      </c>
      <c r="BM125" s="145" t="s">
        <v>2092</v>
      </c>
    </row>
    <row r="126" spans="2:65" s="1" customFormat="1" ht="16.5" customHeight="1" x14ac:dyDescent="0.2">
      <c r="B126" s="133"/>
      <c r="C126" s="134" t="s">
        <v>247</v>
      </c>
      <c r="D126" s="134" t="s">
        <v>191</v>
      </c>
      <c r="E126" s="135" t="s">
        <v>2093</v>
      </c>
      <c r="F126" s="136" t="s">
        <v>2094</v>
      </c>
      <c r="G126" s="137" t="s">
        <v>267</v>
      </c>
      <c r="H126" s="138">
        <v>1</v>
      </c>
      <c r="I126" s="139"/>
      <c r="J126" s="140">
        <f t="shared" si="0"/>
        <v>0</v>
      </c>
      <c r="K126" s="136" t="s">
        <v>1</v>
      </c>
      <c r="L126" s="32"/>
      <c r="M126" s="141" t="s">
        <v>1</v>
      </c>
      <c r="N126" s="142" t="s">
        <v>45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195</v>
      </c>
      <c r="AT126" s="145" t="s">
        <v>191</v>
      </c>
      <c r="AU126" s="145" t="s">
        <v>88</v>
      </c>
      <c r="AY126" s="17" t="s">
        <v>188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7" t="s">
        <v>88</v>
      </c>
      <c r="BK126" s="146">
        <f t="shared" si="9"/>
        <v>0</v>
      </c>
      <c r="BL126" s="17" t="s">
        <v>195</v>
      </c>
      <c r="BM126" s="145" t="s">
        <v>2095</v>
      </c>
    </row>
    <row r="127" spans="2:65" s="1" customFormat="1" ht="16.5" customHeight="1" x14ac:dyDescent="0.2">
      <c r="B127" s="133"/>
      <c r="C127" s="134" t="s">
        <v>256</v>
      </c>
      <c r="D127" s="134" t="s">
        <v>191</v>
      </c>
      <c r="E127" s="135" t="s">
        <v>2096</v>
      </c>
      <c r="F127" s="136" t="s">
        <v>2097</v>
      </c>
      <c r="G127" s="137" t="s">
        <v>267</v>
      </c>
      <c r="H127" s="138">
        <v>7</v>
      </c>
      <c r="I127" s="139"/>
      <c r="J127" s="140">
        <f t="shared" si="0"/>
        <v>0</v>
      </c>
      <c r="K127" s="136" t="s">
        <v>1</v>
      </c>
      <c r="L127" s="32"/>
      <c r="M127" s="141" t="s">
        <v>1</v>
      </c>
      <c r="N127" s="142" t="s">
        <v>45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195</v>
      </c>
      <c r="AT127" s="145" t="s">
        <v>191</v>
      </c>
      <c r="AU127" s="145" t="s">
        <v>88</v>
      </c>
      <c r="AY127" s="17" t="s">
        <v>188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88</v>
      </c>
      <c r="BK127" s="146">
        <f t="shared" si="9"/>
        <v>0</v>
      </c>
      <c r="BL127" s="17" t="s">
        <v>195</v>
      </c>
      <c r="BM127" s="145" t="s">
        <v>2098</v>
      </c>
    </row>
    <row r="128" spans="2:65" s="1" customFormat="1" ht="16.5" customHeight="1" x14ac:dyDescent="0.2">
      <c r="B128" s="133"/>
      <c r="C128" s="134" t="s">
        <v>264</v>
      </c>
      <c r="D128" s="134" t="s">
        <v>191</v>
      </c>
      <c r="E128" s="135" t="s">
        <v>2099</v>
      </c>
      <c r="F128" s="136" t="s">
        <v>2100</v>
      </c>
      <c r="G128" s="137" t="s">
        <v>267</v>
      </c>
      <c r="H128" s="138">
        <v>5</v>
      </c>
      <c r="I128" s="139"/>
      <c r="J128" s="140">
        <f t="shared" si="0"/>
        <v>0</v>
      </c>
      <c r="K128" s="136" t="s">
        <v>1</v>
      </c>
      <c r="L128" s="32"/>
      <c r="M128" s="141" t="s">
        <v>1</v>
      </c>
      <c r="N128" s="142" t="s">
        <v>45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195</v>
      </c>
      <c r="AT128" s="145" t="s">
        <v>191</v>
      </c>
      <c r="AU128" s="145" t="s">
        <v>88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195</v>
      </c>
      <c r="BM128" s="145" t="s">
        <v>2101</v>
      </c>
    </row>
    <row r="129" spans="2:65" s="1" customFormat="1" ht="16.5" customHeight="1" x14ac:dyDescent="0.2">
      <c r="B129" s="133"/>
      <c r="C129" s="134" t="s">
        <v>272</v>
      </c>
      <c r="D129" s="134" t="s">
        <v>191</v>
      </c>
      <c r="E129" s="135" t="s">
        <v>2102</v>
      </c>
      <c r="F129" s="136" t="s">
        <v>2103</v>
      </c>
      <c r="G129" s="137" t="s">
        <v>267</v>
      </c>
      <c r="H129" s="138">
        <v>9</v>
      </c>
      <c r="I129" s="139"/>
      <c r="J129" s="140">
        <f t="shared" si="0"/>
        <v>0</v>
      </c>
      <c r="K129" s="136" t="s">
        <v>1</v>
      </c>
      <c r="L129" s="32"/>
      <c r="M129" s="141" t="s">
        <v>1</v>
      </c>
      <c r="N129" s="142" t="s">
        <v>45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195</v>
      </c>
      <c r="AT129" s="145" t="s">
        <v>191</v>
      </c>
      <c r="AU129" s="145" t="s">
        <v>88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195</v>
      </c>
      <c r="BM129" s="145" t="s">
        <v>2104</v>
      </c>
    </row>
    <row r="130" spans="2:65" s="1" customFormat="1" ht="16.5" customHeight="1" x14ac:dyDescent="0.2">
      <c r="B130" s="133"/>
      <c r="C130" s="134" t="s">
        <v>8</v>
      </c>
      <c r="D130" s="134" t="s">
        <v>191</v>
      </c>
      <c r="E130" s="135" t="s">
        <v>2105</v>
      </c>
      <c r="F130" s="136" t="s">
        <v>2106</v>
      </c>
      <c r="G130" s="137" t="s">
        <v>267</v>
      </c>
      <c r="H130" s="138">
        <v>3</v>
      </c>
      <c r="I130" s="139"/>
      <c r="J130" s="140">
        <f t="shared" si="0"/>
        <v>0</v>
      </c>
      <c r="K130" s="136" t="s">
        <v>1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195</v>
      </c>
      <c r="AT130" s="145" t="s">
        <v>191</v>
      </c>
      <c r="AU130" s="145" t="s">
        <v>88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195</v>
      </c>
      <c r="BM130" s="145" t="s">
        <v>2107</v>
      </c>
    </row>
    <row r="131" spans="2:65" s="1" customFormat="1" ht="16.5" customHeight="1" x14ac:dyDescent="0.2">
      <c r="B131" s="133"/>
      <c r="C131" s="134" t="s">
        <v>280</v>
      </c>
      <c r="D131" s="134" t="s">
        <v>191</v>
      </c>
      <c r="E131" s="135" t="s">
        <v>2108</v>
      </c>
      <c r="F131" s="136" t="s">
        <v>2109</v>
      </c>
      <c r="G131" s="137" t="s">
        <v>267</v>
      </c>
      <c r="H131" s="138">
        <v>250</v>
      </c>
      <c r="I131" s="139"/>
      <c r="J131" s="140">
        <f t="shared" si="0"/>
        <v>0</v>
      </c>
      <c r="K131" s="136" t="s">
        <v>1</v>
      </c>
      <c r="L131" s="32"/>
      <c r="M131" s="141" t="s">
        <v>1</v>
      </c>
      <c r="N131" s="142" t="s">
        <v>45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195</v>
      </c>
      <c r="AT131" s="145" t="s">
        <v>191</v>
      </c>
      <c r="AU131" s="145" t="s">
        <v>88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195</v>
      </c>
      <c r="BM131" s="145" t="s">
        <v>2110</v>
      </c>
    </row>
    <row r="132" spans="2:65" s="1" customFormat="1" ht="16.5" customHeight="1" x14ac:dyDescent="0.2">
      <c r="B132" s="133"/>
      <c r="C132" s="134" t="s">
        <v>284</v>
      </c>
      <c r="D132" s="134" t="s">
        <v>191</v>
      </c>
      <c r="E132" s="135" t="s">
        <v>2111</v>
      </c>
      <c r="F132" s="136" t="s">
        <v>2112</v>
      </c>
      <c r="G132" s="137" t="s">
        <v>267</v>
      </c>
      <c r="H132" s="138">
        <v>62</v>
      </c>
      <c r="I132" s="139"/>
      <c r="J132" s="140">
        <f t="shared" si="0"/>
        <v>0</v>
      </c>
      <c r="K132" s="136" t="s">
        <v>1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195</v>
      </c>
      <c r="AT132" s="145" t="s">
        <v>191</v>
      </c>
      <c r="AU132" s="145" t="s">
        <v>88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195</v>
      </c>
      <c r="BM132" s="145" t="s">
        <v>2113</v>
      </c>
    </row>
    <row r="133" spans="2:65" s="1" customFormat="1" ht="16.5" customHeight="1" x14ac:dyDescent="0.2">
      <c r="B133" s="133"/>
      <c r="C133" s="134" t="s">
        <v>288</v>
      </c>
      <c r="D133" s="134" t="s">
        <v>191</v>
      </c>
      <c r="E133" s="135" t="s">
        <v>2114</v>
      </c>
      <c r="F133" s="136" t="s">
        <v>2115</v>
      </c>
      <c r="G133" s="137" t="s">
        <v>267</v>
      </c>
      <c r="H133" s="138">
        <v>87</v>
      </c>
      <c r="I133" s="139"/>
      <c r="J133" s="140">
        <f t="shared" si="0"/>
        <v>0</v>
      </c>
      <c r="K133" s="136" t="s">
        <v>1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195</v>
      </c>
      <c r="AT133" s="145" t="s">
        <v>191</v>
      </c>
      <c r="AU133" s="145" t="s">
        <v>88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195</v>
      </c>
      <c r="BM133" s="145" t="s">
        <v>2116</v>
      </c>
    </row>
    <row r="134" spans="2:65" s="1" customFormat="1" ht="16.5" customHeight="1" x14ac:dyDescent="0.2">
      <c r="B134" s="133"/>
      <c r="C134" s="134" t="s">
        <v>292</v>
      </c>
      <c r="D134" s="134" t="s">
        <v>191</v>
      </c>
      <c r="E134" s="135" t="s">
        <v>2117</v>
      </c>
      <c r="F134" s="136" t="s">
        <v>2118</v>
      </c>
      <c r="G134" s="137" t="s">
        <v>209</v>
      </c>
      <c r="H134" s="138">
        <v>627</v>
      </c>
      <c r="I134" s="139"/>
      <c r="J134" s="140">
        <f t="shared" si="0"/>
        <v>0</v>
      </c>
      <c r="K134" s="136" t="s">
        <v>1</v>
      </c>
      <c r="L134" s="32"/>
      <c r="M134" s="141" t="s">
        <v>1</v>
      </c>
      <c r="N134" s="142" t="s">
        <v>45</v>
      </c>
      <c r="P134" s="143">
        <f t="shared" si="1"/>
        <v>0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AR134" s="145" t="s">
        <v>195</v>
      </c>
      <c r="AT134" s="145" t="s">
        <v>191</v>
      </c>
      <c r="AU134" s="145" t="s">
        <v>88</v>
      </c>
      <c r="AY134" s="17" t="s">
        <v>188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7" t="s">
        <v>88</v>
      </c>
      <c r="BK134" s="146">
        <f t="shared" si="9"/>
        <v>0</v>
      </c>
      <c r="BL134" s="17" t="s">
        <v>195</v>
      </c>
      <c r="BM134" s="145" t="s">
        <v>2119</v>
      </c>
    </row>
    <row r="135" spans="2:65" s="1" customFormat="1" ht="16.5" customHeight="1" x14ac:dyDescent="0.2">
      <c r="B135" s="133"/>
      <c r="C135" s="134" t="s">
        <v>296</v>
      </c>
      <c r="D135" s="134" t="s">
        <v>191</v>
      </c>
      <c r="E135" s="135" t="s">
        <v>2120</v>
      </c>
      <c r="F135" s="136" t="s">
        <v>2121</v>
      </c>
      <c r="G135" s="137" t="s">
        <v>209</v>
      </c>
      <c r="H135" s="138">
        <v>627</v>
      </c>
      <c r="I135" s="139"/>
      <c r="J135" s="140">
        <f t="shared" si="0"/>
        <v>0</v>
      </c>
      <c r="K135" s="136" t="s">
        <v>1</v>
      </c>
      <c r="L135" s="32"/>
      <c r="M135" s="141" t="s">
        <v>1</v>
      </c>
      <c r="N135" s="142" t="s">
        <v>45</v>
      </c>
      <c r="P135" s="143">
        <f t="shared" si="1"/>
        <v>0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AR135" s="145" t="s">
        <v>195</v>
      </c>
      <c r="AT135" s="145" t="s">
        <v>191</v>
      </c>
      <c r="AU135" s="145" t="s">
        <v>88</v>
      </c>
      <c r="AY135" s="17" t="s">
        <v>188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7" t="s">
        <v>88</v>
      </c>
      <c r="BK135" s="146">
        <f t="shared" si="9"/>
        <v>0</v>
      </c>
      <c r="BL135" s="17" t="s">
        <v>195</v>
      </c>
      <c r="BM135" s="145" t="s">
        <v>2122</v>
      </c>
    </row>
    <row r="136" spans="2:65" s="1" customFormat="1" ht="16.5" customHeight="1" x14ac:dyDescent="0.2">
      <c r="B136" s="133"/>
      <c r="C136" s="134" t="s">
        <v>301</v>
      </c>
      <c r="D136" s="134" t="s">
        <v>191</v>
      </c>
      <c r="E136" s="135" t="s">
        <v>2123</v>
      </c>
      <c r="F136" s="136" t="s">
        <v>2124</v>
      </c>
      <c r="G136" s="137" t="s">
        <v>209</v>
      </c>
      <c r="H136" s="138">
        <v>627</v>
      </c>
      <c r="I136" s="139"/>
      <c r="J136" s="140">
        <f t="shared" si="0"/>
        <v>0</v>
      </c>
      <c r="K136" s="136" t="s">
        <v>1</v>
      </c>
      <c r="L136" s="32"/>
      <c r="M136" s="141" t="s">
        <v>1</v>
      </c>
      <c r="N136" s="142" t="s">
        <v>45</v>
      </c>
      <c r="P136" s="143">
        <f t="shared" si="1"/>
        <v>0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AR136" s="145" t="s">
        <v>195</v>
      </c>
      <c r="AT136" s="145" t="s">
        <v>191</v>
      </c>
      <c r="AU136" s="145" t="s">
        <v>88</v>
      </c>
      <c r="AY136" s="17" t="s">
        <v>188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7" t="s">
        <v>88</v>
      </c>
      <c r="BK136" s="146">
        <f t="shared" si="9"/>
        <v>0</v>
      </c>
      <c r="BL136" s="17" t="s">
        <v>195</v>
      </c>
      <c r="BM136" s="145" t="s">
        <v>2125</v>
      </c>
    </row>
    <row r="137" spans="2:65" s="1" customFormat="1" ht="16.5" customHeight="1" x14ac:dyDescent="0.2">
      <c r="B137" s="133"/>
      <c r="C137" s="134" t="s">
        <v>305</v>
      </c>
      <c r="D137" s="134" t="s">
        <v>191</v>
      </c>
      <c r="E137" s="135" t="s">
        <v>2126</v>
      </c>
      <c r="F137" s="136" t="s">
        <v>2127</v>
      </c>
      <c r="G137" s="137" t="s">
        <v>267</v>
      </c>
      <c r="H137" s="138">
        <v>3</v>
      </c>
      <c r="I137" s="139"/>
      <c r="J137" s="140">
        <f t="shared" si="0"/>
        <v>0</v>
      </c>
      <c r="K137" s="136" t="s">
        <v>1</v>
      </c>
      <c r="L137" s="32"/>
      <c r="M137" s="141" t="s">
        <v>1</v>
      </c>
      <c r="N137" s="142" t="s">
        <v>45</v>
      </c>
      <c r="P137" s="143">
        <f t="shared" si="1"/>
        <v>0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AR137" s="145" t="s">
        <v>195</v>
      </c>
      <c r="AT137" s="145" t="s">
        <v>191</v>
      </c>
      <c r="AU137" s="145" t="s">
        <v>88</v>
      </c>
      <c r="AY137" s="17" t="s">
        <v>188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7" t="s">
        <v>88</v>
      </c>
      <c r="BK137" s="146">
        <f t="shared" si="9"/>
        <v>0</v>
      </c>
      <c r="BL137" s="17" t="s">
        <v>195</v>
      </c>
      <c r="BM137" s="145" t="s">
        <v>2128</v>
      </c>
    </row>
    <row r="138" spans="2:65" s="1" customFormat="1" ht="16.5" customHeight="1" x14ac:dyDescent="0.2">
      <c r="B138" s="133"/>
      <c r="C138" s="134" t="s">
        <v>312</v>
      </c>
      <c r="D138" s="134" t="s">
        <v>191</v>
      </c>
      <c r="E138" s="135" t="s">
        <v>2129</v>
      </c>
      <c r="F138" s="136" t="s">
        <v>2130</v>
      </c>
      <c r="G138" s="137" t="s">
        <v>267</v>
      </c>
      <c r="H138" s="138">
        <v>3</v>
      </c>
      <c r="I138" s="139"/>
      <c r="J138" s="140">
        <f t="shared" si="0"/>
        <v>0</v>
      </c>
      <c r="K138" s="136" t="s">
        <v>1</v>
      </c>
      <c r="L138" s="32"/>
      <c r="M138" s="141" t="s">
        <v>1</v>
      </c>
      <c r="N138" s="142" t="s">
        <v>45</v>
      </c>
      <c r="P138" s="143">
        <f t="shared" si="1"/>
        <v>0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AR138" s="145" t="s">
        <v>195</v>
      </c>
      <c r="AT138" s="145" t="s">
        <v>191</v>
      </c>
      <c r="AU138" s="145" t="s">
        <v>88</v>
      </c>
      <c r="AY138" s="17" t="s">
        <v>188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7" t="s">
        <v>88</v>
      </c>
      <c r="BK138" s="146">
        <f t="shared" si="9"/>
        <v>0</v>
      </c>
      <c r="BL138" s="17" t="s">
        <v>195</v>
      </c>
      <c r="BM138" s="145" t="s">
        <v>2131</v>
      </c>
    </row>
    <row r="139" spans="2:65" s="1" customFormat="1" ht="16.5" customHeight="1" x14ac:dyDescent="0.2">
      <c r="B139" s="133"/>
      <c r="C139" s="134" t="s">
        <v>7</v>
      </c>
      <c r="D139" s="134" t="s">
        <v>191</v>
      </c>
      <c r="E139" s="135" t="s">
        <v>2132</v>
      </c>
      <c r="F139" s="136" t="s">
        <v>2133</v>
      </c>
      <c r="G139" s="137" t="s">
        <v>267</v>
      </c>
      <c r="H139" s="138">
        <v>12</v>
      </c>
      <c r="I139" s="139"/>
      <c r="J139" s="140">
        <f t="shared" si="0"/>
        <v>0</v>
      </c>
      <c r="K139" s="136" t="s">
        <v>1</v>
      </c>
      <c r="L139" s="32"/>
      <c r="M139" s="141" t="s">
        <v>1</v>
      </c>
      <c r="N139" s="142" t="s">
        <v>45</v>
      </c>
      <c r="P139" s="143">
        <f t="shared" si="1"/>
        <v>0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AR139" s="145" t="s">
        <v>195</v>
      </c>
      <c r="AT139" s="145" t="s">
        <v>191</v>
      </c>
      <c r="AU139" s="145" t="s">
        <v>88</v>
      </c>
      <c r="AY139" s="17" t="s">
        <v>188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7" t="s">
        <v>88</v>
      </c>
      <c r="BK139" s="146">
        <f t="shared" si="9"/>
        <v>0</v>
      </c>
      <c r="BL139" s="17" t="s">
        <v>195</v>
      </c>
      <c r="BM139" s="145" t="s">
        <v>2134</v>
      </c>
    </row>
    <row r="140" spans="2:65" s="1" customFormat="1" ht="16.5" customHeight="1" x14ac:dyDescent="0.2">
      <c r="B140" s="133"/>
      <c r="C140" s="134" t="s">
        <v>325</v>
      </c>
      <c r="D140" s="134" t="s">
        <v>191</v>
      </c>
      <c r="E140" s="135" t="s">
        <v>2135</v>
      </c>
      <c r="F140" s="136" t="s">
        <v>2136</v>
      </c>
      <c r="G140" s="137" t="s">
        <v>267</v>
      </c>
      <c r="H140" s="138">
        <v>3</v>
      </c>
      <c r="I140" s="139"/>
      <c r="J140" s="140">
        <f t="shared" si="0"/>
        <v>0</v>
      </c>
      <c r="K140" s="136" t="s">
        <v>1</v>
      </c>
      <c r="L140" s="32"/>
      <c r="M140" s="141" t="s">
        <v>1</v>
      </c>
      <c r="N140" s="142" t="s">
        <v>45</v>
      </c>
      <c r="P140" s="143">
        <f t="shared" si="1"/>
        <v>0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AR140" s="145" t="s">
        <v>195</v>
      </c>
      <c r="AT140" s="145" t="s">
        <v>191</v>
      </c>
      <c r="AU140" s="145" t="s">
        <v>88</v>
      </c>
      <c r="AY140" s="17" t="s">
        <v>188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7" t="s">
        <v>88</v>
      </c>
      <c r="BK140" s="146">
        <f t="shared" si="9"/>
        <v>0</v>
      </c>
      <c r="BL140" s="17" t="s">
        <v>195</v>
      </c>
      <c r="BM140" s="145" t="s">
        <v>2137</v>
      </c>
    </row>
    <row r="141" spans="2:65" s="1" customFormat="1" ht="24.15" customHeight="1" x14ac:dyDescent="0.2">
      <c r="B141" s="133"/>
      <c r="C141" s="134" t="s">
        <v>331</v>
      </c>
      <c r="D141" s="134" t="s">
        <v>191</v>
      </c>
      <c r="E141" s="135" t="s">
        <v>2138</v>
      </c>
      <c r="F141" s="136" t="s">
        <v>2139</v>
      </c>
      <c r="G141" s="137" t="s">
        <v>267</v>
      </c>
      <c r="H141" s="138">
        <v>3</v>
      </c>
      <c r="I141" s="139"/>
      <c r="J141" s="140">
        <f t="shared" si="0"/>
        <v>0</v>
      </c>
      <c r="K141" s="136" t="s">
        <v>1</v>
      </c>
      <c r="L141" s="32"/>
      <c r="M141" s="141" t="s">
        <v>1</v>
      </c>
      <c r="N141" s="142" t="s">
        <v>45</v>
      </c>
      <c r="P141" s="143">
        <f t="shared" si="1"/>
        <v>0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AR141" s="145" t="s">
        <v>195</v>
      </c>
      <c r="AT141" s="145" t="s">
        <v>191</v>
      </c>
      <c r="AU141" s="145" t="s">
        <v>88</v>
      </c>
      <c r="AY141" s="17" t="s">
        <v>188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7" t="s">
        <v>88</v>
      </c>
      <c r="BK141" s="146">
        <f t="shared" si="9"/>
        <v>0</v>
      </c>
      <c r="BL141" s="17" t="s">
        <v>195</v>
      </c>
      <c r="BM141" s="145" t="s">
        <v>2140</v>
      </c>
    </row>
    <row r="142" spans="2:65" s="1" customFormat="1" ht="37.950000000000003" customHeight="1" x14ac:dyDescent="0.2">
      <c r="B142" s="133"/>
      <c r="C142" s="134" t="s">
        <v>339</v>
      </c>
      <c r="D142" s="134" t="s">
        <v>191</v>
      </c>
      <c r="E142" s="135" t="s">
        <v>2141</v>
      </c>
      <c r="F142" s="136" t="s">
        <v>2142</v>
      </c>
      <c r="G142" s="137" t="s">
        <v>267</v>
      </c>
      <c r="H142" s="138">
        <v>3</v>
      </c>
      <c r="I142" s="139"/>
      <c r="J142" s="140">
        <f t="shared" si="0"/>
        <v>0</v>
      </c>
      <c r="K142" s="136" t="s">
        <v>1</v>
      </c>
      <c r="L142" s="32"/>
      <c r="M142" s="141" t="s">
        <v>1</v>
      </c>
      <c r="N142" s="142" t="s">
        <v>45</v>
      </c>
      <c r="P142" s="143">
        <f t="shared" si="1"/>
        <v>0</v>
      </c>
      <c r="Q142" s="143">
        <v>0</v>
      </c>
      <c r="R142" s="143">
        <f t="shared" si="2"/>
        <v>0</v>
      </c>
      <c r="S142" s="143">
        <v>0</v>
      </c>
      <c r="T142" s="144">
        <f t="shared" si="3"/>
        <v>0</v>
      </c>
      <c r="AR142" s="145" t="s">
        <v>195</v>
      </c>
      <c r="AT142" s="145" t="s">
        <v>191</v>
      </c>
      <c r="AU142" s="145" t="s">
        <v>88</v>
      </c>
      <c r="AY142" s="17" t="s">
        <v>188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7" t="s">
        <v>88</v>
      </c>
      <c r="BK142" s="146">
        <f t="shared" si="9"/>
        <v>0</v>
      </c>
      <c r="BL142" s="17" t="s">
        <v>195</v>
      </c>
      <c r="BM142" s="145" t="s">
        <v>2143</v>
      </c>
    </row>
    <row r="143" spans="2:65" s="1" customFormat="1" ht="16.5" customHeight="1" x14ac:dyDescent="0.2">
      <c r="B143" s="133"/>
      <c r="C143" s="134" t="s">
        <v>344</v>
      </c>
      <c r="D143" s="134" t="s">
        <v>191</v>
      </c>
      <c r="E143" s="135" t="s">
        <v>2144</v>
      </c>
      <c r="F143" s="136" t="s">
        <v>2145</v>
      </c>
      <c r="G143" s="137" t="s">
        <v>209</v>
      </c>
      <c r="H143" s="138">
        <v>25</v>
      </c>
      <c r="I143" s="139"/>
      <c r="J143" s="140">
        <f t="shared" si="0"/>
        <v>0</v>
      </c>
      <c r="K143" s="136" t="s">
        <v>1</v>
      </c>
      <c r="L143" s="32"/>
      <c r="M143" s="141" t="s">
        <v>1</v>
      </c>
      <c r="N143" s="142" t="s">
        <v>45</v>
      </c>
      <c r="P143" s="143">
        <f t="shared" si="1"/>
        <v>0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AR143" s="145" t="s">
        <v>195</v>
      </c>
      <c r="AT143" s="145" t="s">
        <v>191</v>
      </c>
      <c r="AU143" s="145" t="s">
        <v>88</v>
      </c>
      <c r="AY143" s="17" t="s">
        <v>188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7" t="s">
        <v>88</v>
      </c>
      <c r="BK143" s="146">
        <f t="shared" si="9"/>
        <v>0</v>
      </c>
      <c r="BL143" s="17" t="s">
        <v>195</v>
      </c>
      <c r="BM143" s="145" t="s">
        <v>2146</v>
      </c>
    </row>
    <row r="144" spans="2:65" s="1" customFormat="1" ht="21.75" customHeight="1" x14ac:dyDescent="0.2">
      <c r="B144" s="133"/>
      <c r="C144" s="134" t="s">
        <v>350</v>
      </c>
      <c r="D144" s="134" t="s">
        <v>191</v>
      </c>
      <c r="E144" s="135" t="s">
        <v>2147</v>
      </c>
      <c r="F144" s="136" t="s">
        <v>2148</v>
      </c>
      <c r="G144" s="137" t="s">
        <v>267</v>
      </c>
      <c r="H144" s="138">
        <v>28</v>
      </c>
      <c r="I144" s="139"/>
      <c r="J144" s="140">
        <f t="shared" si="0"/>
        <v>0</v>
      </c>
      <c r="K144" s="136" t="s">
        <v>1</v>
      </c>
      <c r="L144" s="32"/>
      <c r="M144" s="141" t="s">
        <v>1</v>
      </c>
      <c r="N144" s="142" t="s">
        <v>45</v>
      </c>
      <c r="P144" s="143">
        <f t="shared" si="1"/>
        <v>0</v>
      </c>
      <c r="Q144" s="143">
        <v>0</v>
      </c>
      <c r="R144" s="143">
        <f t="shared" si="2"/>
        <v>0</v>
      </c>
      <c r="S144" s="143">
        <v>0</v>
      </c>
      <c r="T144" s="144">
        <f t="shared" si="3"/>
        <v>0</v>
      </c>
      <c r="AR144" s="145" t="s">
        <v>195</v>
      </c>
      <c r="AT144" s="145" t="s">
        <v>191</v>
      </c>
      <c r="AU144" s="145" t="s">
        <v>88</v>
      </c>
      <c r="AY144" s="17" t="s">
        <v>188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7" t="s">
        <v>88</v>
      </c>
      <c r="BK144" s="146">
        <f t="shared" si="9"/>
        <v>0</v>
      </c>
      <c r="BL144" s="17" t="s">
        <v>195</v>
      </c>
      <c r="BM144" s="145" t="s">
        <v>2149</v>
      </c>
    </row>
    <row r="145" spans="2:65" s="1" customFormat="1" ht="24.15" customHeight="1" x14ac:dyDescent="0.2">
      <c r="B145" s="133"/>
      <c r="C145" s="134" t="s">
        <v>354</v>
      </c>
      <c r="D145" s="134" t="s">
        <v>191</v>
      </c>
      <c r="E145" s="135" t="s">
        <v>2150</v>
      </c>
      <c r="F145" s="136" t="s">
        <v>2151</v>
      </c>
      <c r="G145" s="137" t="s">
        <v>267</v>
      </c>
      <c r="H145" s="138">
        <v>4</v>
      </c>
      <c r="I145" s="139"/>
      <c r="J145" s="140">
        <f t="shared" si="0"/>
        <v>0</v>
      </c>
      <c r="K145" s="136" t="s">
        <v>1</v>
      </c>
      <c r="L145" s="32"/>
      <c r="M145" s="141" t="s">
        <v>1</v>
      </c>
      <c r="N145" s="142" t="s">
        <v>45</v>
      </c>
      <c r="P145" s="143">
        <f t="shared" si="1"/>
        <v>0</v>
      </c>
      <c r="Q145" s="143">
        <v>0</v>
      </c>
      <c r="R145" s="143">
        <f t="shared" si="2"/>
        <v>0</v>
      </c>
      <c r="S145" s="143">
        <v>0</v>
      </c>
      <c r="T145" s="144">
        <f t="shared" si="3"/>
        <v>0</v>
      </c>
      <c r="AR145" s="145" t="s">
        <v>195</v>
      </c>
      <c r="AT145" s="145" t="s">
        <v>191</v>
      </c>
      <c r="AU145" s="145" t="s">
        <v>88</v>
      </c>
      <c r="AY145" s="17" t="s">
        <v>188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7" t="s">
        <v>88</v>
      </c>
      <c r="BK145" s="146">
        <f t="shared" si="9"/>
        <v>0</v>
      </c>
      <c r="BL145" s="17" t="s">
        <v>195</v>
      </c>
      <c r="BM145" s="145" t="s">
        <v>2152</v>
      </c>
    </row>
    <row r="146" spans="2:65" s="1" customFormat="1" ht="24.15" customHeight="1" x14ac:dyDescent="0.2">
      <c r="B146" s="133"/>
      <c r="C146" s="134" t="s">
        <v>361</v>
      </c>
      <c r="D146" s="134" t="s">
        <v>191</v>
      </c>
      <c r="E146" s="135" t="s">
        <v>2153</v>
      </c>
      <c r="F146" s="136" t="s">
        <v>2154</v>
      </c>
      <c r="G146" s="137" t="s">
        <v>267</v>
      </c>
      <c r="H146" s="138">
        <v>2</v>
      </c>
      <c r="I146" s="139"/>
      <c r="J146" s="140">
        <f t="shared" si="0"/>
        <v>0</v>
      </c>
      <c r="K146" s="136" t="s">
        <v>1</v>
      </c>
      <c r="L146" s="32"/>
      <c r="M146" s="141" t="s">
        <v>1</v>
      </c>
      <c r="N146" s="142" t="s">
        <v>45</v>
      </c>
      <c r="P146" s="143">
        <f t="shared" si="1"/>
        <v>0</v>
      </c>
      <c r="Q146" s="143">
        <v>0</v>
      </c>
      <c r="R146" s="143">
        <f t="shared" si="2"/>
        <v>0</v>
      </c>
      <c r="S146" s="143">
        <v>0</v>
      </c>
      <c r="T146" s="144">
        <f t="shared" si="3"/>
        <v>0</v>
      </c>
      <c r="AR146" s="145" t="s">
        <v>195</v>
      </c>
      <c r="AT146" s="145" t="s">
        <v>191</v>
      </c>
      <c r="AU146" s="145" t="s">
        <v>88</v>
      </c>
      <c r="AY146" s="17" t="s">
        <v>188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7" t="s">
        <v>88</v>
      </c>
      <c r="BK146" s="146">
        <f t="shared" si="9"/>
        <v>0</v>
      </c>
      <c r="BL146" s="17" t="s">
        <v>195</v>
      </c>
      <c r="BM146" s="145" t="s">
        <v>2155</v>
      </c>
    </row>
    <row r="147" spans="2:65" s="1" customFormat="1" ht="16.5" customHeight="1" x14ac:dyDescent="0.2">
      <c r="B147" s="133"/>
      <c r="C147" s="134" t="s">
        <v>366</v>
      </c>
      <c r="D147" s="134" t="s">
        <v>191</v>
      </c>
      <c r="E147" s="135" t="s">
        <v>2156</v>
      </c>
      <c r="F147" s="136" t="s">
        <v>2157</v>
      </c>
      <c r="G147" s="137" t="s">
        <v>267</v>
      </c>
      <c r="H147" s="138">
        <v>1</v>
      </c>
      <c r="I147" s="139"/>
      <c r="J147" s="140">
        <f t="shared" si="0"/>
        <v>0</v>
      </c>
      <c r="K147" s="136" t="s">
        <v>1</v>
      </c>
      <c r="L147" s="32"/>
      <c r="M147" s="141" t="s">
        <v>1</v>
      </c>
      <c r="N147" s="142" t="s">
        <v>45</v>
      </c>
      <c r="P147" s="143">
        <f t="shared" si="1"/>
        <v>0</v>
      </c>
      <c r="Q147" s="143">
        <v>0</v>
      </c>
      <c r="R147" s="143">
        <f t="shared" si="2"/>
        <v>0</v>
      </c>
      <c r="S147" s="143">
        <v>0</v>
      </c>
      <c r="T147" s="144">
        <f t="shared" si="3"/>
        <v>0</v>
      </c>
      <c r="AR147" s="145" t="s">
        <v>195</v>
      </c>
      <c r="AT147" s="145" t="s">
        <v>191</v>
      </c>
      <c r="AU147" s="145" t="s">
        <v>88</v>
      </c>
      <c r="AY147" s="17" t="s">
        <v>188</v>
      </c>
      <c r="BE147" s="146">
        <f t="shared" si="4"/>
        <v>0</v>
      </c>
      <c r="BF147" s="146">
        <f t="shared" si="5"/>
        <v>0</v>
      </c>
      <c r="BG147" s="146">
        <f t="shared" si="6"/>
        <v>0</v>
      </c>
      <c r="BH147" s="146">
        <f t="shared" si="7"/>
        <v>0</v>
      </c>
      <c r="BI147" s="146">
        <f t="shared" si="8"/>
        <v>0</v>
      </c>
      <c r="BJ147" s="17" t="s">
        <v>88</v>
      </c>
      <c r="BK147" s="146">
        <f t="shared" si="9"/>
        <v>0</v>
      </c>
      <c r="BL147" s="17" t="s">
        <v>195</v>
      </c>
      <c r="BM147" s="145" t="s">
        <v>2158</v>
      </c>
    </row>
    <row r="148" spans="2:65" s="1" customFormat="1" ht="24.15" customHeight="1" x14ac:dyDescent="0.2">
      <c r="B148" s="133"/>
      <c r="C148" s="134" t="s">
        <v>371</v>
      </c>
      <c r="D148" s="134" t="s">
        <v>191</v>
      </c>
      <c r="E148" s="135" t="s">
        <v>2159</v>
      </c>
      <c r="F148" s="136" t="s">
        <v>2160</v>
      </c>
      <c r="G148" s="137" t="s">
        <v>267</v>
      </c>
      <c r="H148" s="138">
        <v>1</v>
      </c>
      <c r="I148" s="139"/>
      <c r="J148" s="140">
        <f t="shared" si="0"/>
        <v>0</v>
      </c>
      <c r="K148" s="136" t="s">
        <v>1</v>
      </c>
      <c r="L148" s="32"/>
      <c r="M148" s="141" t="s">
        <v>1</v>
      </c>
      <c r="N148" s="142" t="s">
        <v>45</v>
      </c>
      <c r="P148" s="143">
        <f t="shared" si="1"/>
        <v>0</v>
      </c>
      <c r="Q148" s="143">
        <v>0</v>
      </c>
      <c r="R148" s="143">
        <f t="shared" si="2"/>
        <v>0</v>
      </c>
      <c r="S148" s="143">
        <v>0</v>
      </c>
      <c r="T148" s="144">
        <f t="shared" si="3"/>
        <v>0</v>
      </c>
      <c r="AR148" s="145" t="s">
        <v>195</v>
      </c>
      <c r="AT148" s="145" t="s">
        <v>191</v>
      </c>
      <c r="AU148" s="145" t="s">
        <v>88</v>
      </c>
      <c r="AY148" s="17" t="s">
        <v>188</v>
      </c>
      <c r="BE148" s="146">
        <f t="shared" si="4"/>
        <v>0</v>
      </c>
      <c r="BF148" s="146">
        <f t="shared" si="5"/>
        <v>0</v>
      </c>
      <c r="BG148" s="146">
        <f t="shared" si="6"/>
        <v>0</v>
      </c>
      <c r="BH148" s="146">
        <f t="shared" si="7"/>
        <v>0</v>
      </c>
      <c r="BI148" s="146">
        <f t="shared" si="8"/>
        <v>0</v>
      </c>
      <c r="BJ148" s="17" t="s">
        <v>88</v>
      </c>
      <c r="BK148" s="146">
        <f t="shared" si="9"/>
        <v>0</v>
      </c>
      <c r="BL148" s="17" t="s">
        <v>195</v>
      </c>
      <c r="BM148" s="145" t="s">
        <v>2161</v>
      </c>
    </row>
    <row r="149" spans="2:65" s="1" customFormat="1" ht="16.5" customHeight="1" x14ac:dyDescent="0.2">
      <c r="B149" s="133"/>
      <c r="C149" s="134" t="s">
        <v>375</v>
      </c>
      <c r="D149" s="134" t="s">
        <v>191</v>
      </c>
      <c r="E149" s="135" t="s">
        <v>2162</v>
      </c>
      <c r="F149" s="136" t="s">
        <v>2163</v>
      </c>
      <c r="G149" s="137" t="s">
        <v>267</v>
      </c>
      <c r="H149" s="138">
        <v>1</v>
      </c>
      <c r="I149" s="139"/>
      <c r="J149" s="140">
        <f t="shared" si="0"/>
        <v>0</v>
      </c>
      <c r="K149" s="136" t="s">
        <v>1</v>
      </c>
      <c r="L149" s="32"/>
      <c r="M149" s="192" t="s">
        <v>1</v>
      </c>
      <c r="N149" s="193" t="s">
        <v>45</v>
      </c>
      <c r="O149" s="190"/>
      <c r="P149" s="194">
        <f t="shared" si="1"/>
        <v>0</v>
      </c>
      <c r="Q149" s="194">
        <v>0</v>
      </c>
      <c r="R149" s="194">
        <f t="shared" si="2"/>
        <v>0</v>
      </c>
      <c r="S149" s="194">
        <v>0</v>
      </c>
      <c r="T149" s="195">
        <f t="shared" si="3"/>
        <v>0</v>
      </c>
      <c r="AR149" s="145" t="s">
        <v>195</v>
      </c>
      <c r="AT149" s="145" t="s">
        <v>191</v>
      </c>
      <c r="AU149" s="145" t="s">
        <v>88</v>
      </c>
      <c r="AY149" s="17" t="s">
        <v>188</v>
      </c>
      <c r="BE149" s="146">
        <f t="shared" si="4"/>
        <v>0</v>
      </c>
      <c r="BF149" s="146">
        <f t="shared" si="5"/>
        <v>0</v>
      </c>
      <c r="BG149" s="146">
        <f t="shared" si="6"/>
        <v>0</v>
      </c>
      <c r="BH149" s="146">
        <f t="shared" si="7"/>
        <v>0</v>
      </c>
      <c r="BI149" s="146">
        <f t="shared" si="8"/>
        <v>0</v>
      </c>
      <c r="BJ149" s="17" t="s">
        <v>88</v>
      </c>
      <c r="BK149" s="146">
        <f t="shared" si="9"/>
        <v>0</v>
      </c>
      <c r="BL149" s="17" t="s">
        <v>195</v>
      </c>
      <c r="BM149" s="145" t="s">
        <v>2164</v>
      </c>
    </row>
    <row r="150" spans="2:65" s="1" customFormat="1" ht="6.9" customHeight="1" x14ac:dyDescent="0.2">
      <c r="B150" s="44"/>
      <c r="C150" s="45"/>
      <c r="D150" s="45"/>
      <c r="E150" s="45"/>
      <c r="F150" s="45"/>
      <c r="G150" s="45"/>
      <c r="H150" s="45"/>
      <c r="I150" s="45"/>
      <c r="J150" s="45"/>
      <c r="K150" s="45"/>
      <c r="L150" s="32"/>
    </row>
  </sheetData>
  <autoFilter ref="C116:K149" xr:uid="{00000000-0009-0000-0000-000009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6" fitToHeight="100" orientation="portrait" blackAndWhite="1" r:id="rId1"/>
  <headerFooter>
    <oddHeader>&amp;F</oddHead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39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25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116</v>
      </c>
    </row>
    <row r="3" spans="2:46" ht="6.9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 x14ac:dyDescent="0.2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5" t="str">
        <f>'Rekapitulace stavby'!K6</f>
        <v>Revitalizace endoskopického oddělení</v>
      </c>
      <c r="F7" s="246"/>
      <c r="G7" s="246"/>
      <c r="H7" s="246"/>
      <c r="L7" s="20"/>
    </row>
    <row r="8" spans="2:46" s="1" customFormat="1" ht="12" hidden="1" customHeight="1" x14ac:dyDescent="0.2">
      <c r="B8" s="32"/>
      <c r="D8" s="27" t="s">
        <v>137</v>
      </c>
      <c r="L8" s="32"/>
    </row>
    <row r="9" spans="2:46" s="1" customFormat="1" ht="16.5" hidden="1" customHeight="1" x14ac:dyDescent="0.2">
      <c r="B9" s="32"/>
      <c r="E9" s="235" t="s">
        <v>2165</v>
      </c>
      <c r="F9" s="244"/>
      <c r="G9" s="244"/>
      <c r="H9" s="244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 x14ac:dyDescent="0.2">
      <c r="B15" s="32"/>
      <c r="E15" s="25" t="s">
        <v>27</v>
      </c>
      <c r="I15" s="27" t="s">
        <v>28</v>
      </c>
      <c r="J15" s="25" t="s">
        <v>29</v>
      </c>
      <c r="L15" s="32"/>
    </row>
    <row r="16" spans="2:46" s="1" customFormat="1" ht="6.9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 x14ac:dyDescent="0.2">
      <c r="B18" s="32"/>
      <c r="E18" s="247" t="str">
        <f>'Rekapitulace stavby'!E14</f>
        <v>Vyplň údaj</v>
      </c>
      <c r="F18" s="213"/>
      <c r="G18" s="213"/>
      <c r="H18" s="213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32</v>
      </c>
      <c r="I20" s="27" t="s">
        <v>25</v>
      </c>
      <c r="J20" s="25" t="s">
        <v>33</v>
      </c>
      <c r="L20" s="32"/>
    </row>
    <row r="21" spans="2:12" s="1" customFormat="1" ht="18" hidden="1" customHeight="1" x14ac:dyDescent="0.2">
      <c r="B21" s="32"/>
      <c r="E21" s="25" t="s">
        <v>34</v>
      </c>
      <c r="I21" s="27" t="s">
        <v>28</v>
      </c>
      <c r="J21" s="25" t="s">
        <v>35</v>
      </c>
      <c r="L21" s="32"/>
    </row>
    <row r="22" spans="2:12" s="1" customFormat="1" ht="6.9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37</v>
      </c>
      <c r="I23" s="27" t="s">
        <v>25</v>
      </c>
      <c r="J23" s="25" t="s">
        <v>1</v>
      </c>
      <c r="L23" s="32"/>
    </row>
    <row r="24" spans="2:12" s="1" customFormat="1" ht="18" hidden="1" customHeight="1" x14ac:dyDescent="0.2">
      <c r="B24" s="32"/>
      <c r="E24" s="25" t="s">
        <v>151</v>
      </c>
      <c r="I24" s="27" t="s">
        <v>28</v>
      </c>
      <c r="J24" s="25" t="s">
        <v>1</v>
      </c>
      <c r="L24" s="32"/>
    </row>
    <row r="25" spans="2:12" s="1" customFormat="1" ht="6.9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39</v>
      </c>
      <c r="L26" s="32"/>
    </row>
    <row r="27" spans="2:12" s="7" customFormat="1" ht="16.5" hidden="1" customHeight="1" x14ac:dyDescent="0.2">
      <c r="B27" s="90"/>
      <c r="E27" s="218" t="s">
        <v>1</v>
      </c>
      <c r="F27" s="218"/>
      <c r="G27" s="218"/>
      <c r="H27" s="218"/>
      <c r="L27" s="90"/>
    </row>
    <row r="28" spans="2:12" s="1" customFormat="1" ht="6.9" hidden="1" customHeight="1" x14ac:dyDescent="0.2">
      <c r="B28" s="32"/>
      <c r="L28" s="32"/>
    </row>
    <row r="29" spans="2:12" s="1" customFormat="1" ht="6.9" hidden="1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 x14ac:dyDescent="0.2">
      <c r="B30" s="32"/>
      <c r="D30" s="91" t="s">
        <v>40</v>
      </c>
      <c r="J30" s="66">
        <f>ROUND(J123, 2)</f>
        <v>0</v>
      </c>
      <c r="L30" s="32"/>
    </row>
    <row r="31" spans="2:12" s="1" customFormat="1" ht="6.9" hidden="1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 x14ac:dyDescent="0.2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 x14ac:dyDescent="0.2">
      <c r="B33" s="32"/>
      <c r="D33" s="55" t="s">
        <v>44</v>
      </c>
      <c r="E33" s="27" t="s">
        <v>45</v>
      </c>
      <c r="F33" s="92">
        <f>ROUND((SUM(BE123:BE138)),  2)</f>
        <v>0</v>
      </c>
      <c r="I33" s="93">
        <v>0.21</v>
      </c>
      <c r="J33" s="92">
        <f>ROUND(((SUM(BE123:BE138))*I33),  2)</f>
        <v>0</v>
      </c>
      <c r="L33" s="32"/>
    </row>
    <row r="34" spans="2:12" s="1" customFormat="1" ht="14.4" hidden="1" customHeight="1" x14ac:dyDescent="0.2">
      <c r="B34" s="32"/>
      <c r="E34" s="27" t="s">
        <v>46</v>
      </c>
      <c r="F34" s="92">
        <f>ROUND((SUM(BF123:BF138)),  2)</f>
        <v>0</v>
      </c>
      <c r="I34" s="93">
        <v>0.12</v>
      </c>
      <c r="J34" s="92">
        <f>ROUND(((SUM(BF123:BF138))*I34),  2)</f>
        <v>0</v>
      </c>
      <c r="L34" s="32"/>
    </row>
    <row r="35" spans="2:12" s="1" customFormat="1" ht="14.4" hidden="1" customHeight="1" x14ac:dyDescent="0.2">
      <c r="B35" s="32"/>
      <c r="E35" s="27" t="s">
        <v>47</v>
      </c>
      <c r="F35" s="92">
        <f>ROUND((SUM(BG123:BG138)),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 x14ac:dyDescent="0.2">
      <c r="B36" s="32"/>
      <c r="E36" s="27" t="s">
        <v>48</v>
      </c>
      <c r="F36" s="92">
        <f>ROUND((SUM(BH123:BH138)),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 x14ac:dyDescent="0.2">
      <c r="B37" s="32"/>
      <c r="E37" s="27" t="s">
        <v>49</v>
      </c>
      <c r="F37" s="92">
        <f>ROUND((SUM(BI123:BI138)),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 x14ac:dyDescent="0.2">
      <c r="B38" s="32"/>
      <c r="L38" s="32"/>
    </row>
    <row r="39" spans="2:12" s="1" customFormat="1" ht="25.35" hidden="1" customHeight="1" x14ac:dyDescent="0.2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 x14ac:dyDescent="0.2">
      <c r="B40" s="32"/>
      <c r="L40" s="32"/>
    </row>
    <row r="41" spans="2:12" ht="14.4" hidden="1" customHeight="1" x14ac:dyDescent="0.2">
      <c r="B41" s="20"/>
      <c r="L41" s="20"/>
    </row>
    <row r="42" spans="2:12" ht="14.4" hidden="1" customHeight="1" x14ac:dyDescent="0.2">
      <c r="B42" s="20"/>
      <c r="L42" s="20"/>
    </row>
    <row r="43" spans="2:12" ht="14.4" hidden="1" customHeight="1" x14ac:dyDescent="0.2">
      <c r="B43" s="20"/>
      <c r="L43" s="20"/>
    </row>
    <row r="44" spans="2:12" ht="14.4" hidden="1" customHeight="1" x14ac:dyDescent="0.2">
      <c r="B44" s="20"/>
      <c r="L44" s="20"/>
    </row>
    <row r="45" spans="2:12" ht="14.4" hidden="1" customHeight="1" x14ac:dyDescent="0.2">
      <c r="B45" s="20"/>
      <c r="L45" s="20"/>
    </row>
    <row r="46" spans="2:12" ht="14.4" hidden="1" customHeight="1" x14ac:dyDescent="0.2">
      <c r="B46" s="20"/>
      <c r="L46" s="20"/>
    </row>
    <row r="47" spans="2:12" ht="14.4" hidden="1" customHeight="1" x14ac:dyDescent="0.2">
      <c r="B47" s="20"/>
      <c r="L47" s="20"/>
    </row>
    <row r="48" spans="2:12" ht="14.4" hidden="1" customHeight="1" x14ac:dyDescent="0.2">
      <c r="B48" s="20"/>
      <c r="L48" s="20"/>
    </row>
    <row r="49" spans="2:12" ht="14.4" hidden="1" customHeight="1" x14ac:dyDescent="0.2">
      <c r="B49" s="20"/>
      <c r="L49" s="20"/>
    </row>
    <row r="50" spans="2:12" s="1" customFormat="1" ht="14.4" hidden="1" customHeight="1" x14ac:dyDescent="0.2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3.2" hidden="1" x14ac:dyDescent="0.2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3.2" hidden="1" x14ac:dyDescent="0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3.2" hidden="1" x14ac:dyDescent="0.2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 x14ac:dyDescent="0.2">
      <c r="B82" s="32"/>
      <c r="C82" s="21" t="s">
        <v>152</v>
      </c>
      <c r="L82" s="32"/>
    </row>
    <row r="83" spans="2:47" s="1" customFormat="1" ht="6.9" hidden="1" customHeight="1" x14ac:dyDescent="0.2">
      <c r="B83" s="32"/>
      <c r="L83" s="32"/>
    </row>
    <row r="84" spans="2:47" s="1" customFormat="1" ht="12" hidden="1" customHeight="1" x14ac:dyDescent="0.2">
      <c r="B84" s="32"/>
      <c r="C84" s="27" t="s">
        <v>16</v>
      </c>
      <c r="L84" s="32"/>
    </row>
    <row r="85" spans="2:47" s="1" customFormat="1" ht="16.5" hidden="1" customHeight="1" x14ac:dyDescent="0.2">
      <c r="B85" s="32"/>
      <c r="E85" s="245" t="str">
        <f>E7</f>
        <v>Revitalizace endoskopického oddělení</v>
      </c>
      <c r="F85" s="246"/>
      <c r="G85" s="246"/>
      <c r="H85" s="246"/>
      <c r="L85" s="32"/>
    </row>
    <row r="86" spans="2:47" s="1" customFormat="1" ht="12" hidden="1" customHeight="1" x14ac:dyDescent="0.2">
      <c r="B86" s="32"/>
      <c r="C86" s="27" t="s">
        <v>137</v>
      </c>
      <c r="L86" s="32"/>
    </row>
    <row r="87" spans="2:47" s="1" customFormat="1" ht="16.5" hidden="1" customHeight="1" x14ac:dyDescent="0.2">
      <c r="B87" s="32"/>
      <c r="E87" s="235" t="str">
        <f>E9</f>
        <v>VRN - VRN</v>
      </c>
      <c r="F87" s="244"/>
      <c r="G87" s="244"/>
      <c r="H87" s="244"/>
      <c r="L87" s="32"/>
    </row>
    <row r="88" spans="2:47" s="1" customFormat="1" ht="6.9" hidden="1" customHeight="1" x14ac:dyDescent="0.2">
      <c r="B88" s="32"/>
      <c r="L88" s="32"/>
    </row>
    <row r="89" spans="2:47" s="1" customFormat="1" ht="12" hidden="1" customHeight="1" x14ac:dyDescent="0.2">
      <c r="B89" s="32"/>
      <c r="C89" s="27" t="s">
        <v>20</v>
      </c>
      <c r="F89" s="25" t="str">
        <f>F12</f>
        <v>ON Náchod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 x14ac:dyDescent="0.2">
      <c r="B90" s="32"/>
      <c r="L90" s="32"/>
    </row>
    <row r="91" spans="2:47" s="1" customFormat="1" ht="15.15" hidden="1" customHeight="1" x14ac:dyDescent="0.2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 x14ac:dyDescent="0.2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Michael Hlušek</v>
      </c>
      <c r="L92" s="32"/>
    </row>
    <row r="93" spans="2:47" s="1" customFormat="1" ht="10.35" hidden="1" customHeight="1" x14ac:dyDescent="0.2">
      <c r="B93" s="32"/>
      <c r="L93" s="32"/>
    </row>
    <row r="94" spans="2:47" s="1" customFormat="1" ht="29.25" hidden="1" customHeight="1" x14ac:dyDescent="0.2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 x14ac:dyDescent="0.2">
      <c r="B95" s="32"/>
      <c r="L95" s="32"/>
    </row>
    <row r="96" spans="2:47" s="1" customFormat="1" ht="22.95" hidden="1" customHeight="1" x14ac:dyDescent="0.2">
      <c r="B96" s="32"/>
      <c r="C96" s="104" t="s">
        <v>155</v>
      </c>
      <c r="J96" s="66">
        <f>J123</f>
        <v>0</v>
      </c>
      <c r="L96" s="32"/>
      <c r="AU96" s="17" t="s">
        <v>156</v>
      </c>
    </row>
    <row r="97" spans="2:12" s="8" customFormat="1" ht="24.9" hidden="1" customHeight="1" x14ac:dyDescent="0.2">
      <c r="B97" s="105"/>
      <c r="D97" s="106" t="s">
        <v>2166</v>
      </c>
      <c r="E97" s="107"/>
      <c r="F97" s="107"/>
      <c r="G97" s="107"/>
      <c r="H97" s="107"/>
      <c r="I97" s="107"/>
      <c r="J97" s="108">
        <f>J124</f>
        <v>0</v>
      </c>
      <c r="L97" s="105"/>
    </row>
    <row r="98" spans="2:12" s="9" customFormat="1" ht="19.95" hidden="1" customHeight="1" x14ac:dyDescent="0.2">
      <c r="B98" s="109"/>
      <c r="D98" s="110" t="s">
        <v>2167</v>
      </c>
      <c r="E98" s="111"/>
      <c r="F98" s="111"/>
      <c r="G98" s="111"/>
      <c r="H98" s="111"/>
      <c r="I98" s="111"/>
      <c r="J98" s="112">
        <f>J125</f>
        <v>0</v>
      </c>
      <c r="L98" s="109"/>
    </row>
    <row r="99" spans="2:12" s="9" customFormat="1" ht="19.95" hidden="1" customHeight="1" x14ac:dyDescent="0.2">
      <c r="B99" s="109"/>
      <c r="D99" s="110" t="s">
        <v>2168</v>
      </c>
      <c r="E99" s="111"/>
      <c r="F99" s="111"/>
      <c r="G99" s="111"/>
      <c r="H99" s="111"/>
      <c r="I99" s="111"/>
      <c r="J99" s="112">
        <f>J127</f>
        <v>0</v>
      </c>
      <c r="L99" s="109"/>
    </row>
    <row r="100" spans="2:12" s="9" customFormat="1" ht="19.95" hidden="1" customHeight="1" x14ac:dyDescent="0.2">
      <c r="B100" s="109"/>
      <c r="D100" s="110" t="s">
        <v>2169</v>
      </c>
      <c r="E100" s="111"/>
      <c r="F100" s="111"/>
      <c r="G100" s="111"/>
      <c r="H100" s="111"/>
      <c r="I100" s="111"/>
      <c r="J100" s="112">
        <f>J129</f>
        <v>0</v>
      </c>
      <c r="L100" s="109"/>
    </row>
    <row r="101" spans="2:12" s="9" customFormat="1" ht="19.95" hidden="1" customHeight="1" x14ac:dyDescent="0.2">
      <c r="B101" s="109"/>
      <c r="D101" s="110" t="s">
        <v>2170</v>
      </c>
      <c r="E101" s="111"/>
      <c r="F101" s="111"/>
      <c r="G101" s="111"/>
      <c r="H101" s="111"/>
      <c r="I101" s="111"/>
      <c r="J101" s="112">
        <f>J132</f>
        <v>0</v>
      </c>
      <c r="L101" s="109"/>
    </row>
    <row r="102" spans="2:12" s="9" customFormat="1" ht="19.95" hidden="1" customHeight="1" x14ac:dyDescent="0.2">
      <c r="B102" s="109"/>
      <c r="D102" s="110" t="s">
        <v>2171</v>
      </c>
      <c r="E102" s="111"/>
      <c r="F102" s="111"/>
      <c r="G102" s="111"/>
      <c r="H102" s="111"/>
      <c r="I102" s="111"/>
      <c r="J102" s="112">
        <f>J134</f>
        <v>0</v>
      </c>
      <c r="L102" s="109"/>
    </row>
    <row r="103" spans="2:12" s="9" customFormat="1" ht="19.95" hidden="1" customHeight="1" x14ac:dyDescent="0.2">
      <c r="B103" s="109"/>
      <c r="D103" s="110" t="s">
        <v>2172</v>
      </c>
      <c r="E103" s="111"/>
      <c r="F103" s="111"/>
      <c r="G103" s="111"/>
      <c r="H103" s="111"/>
      <c r="I103" s="111"/>
      <c r="J103" s="112">
        <f>J136</f>
        <v>0</v>
      </c>
      <c r="L103" s="109"/>
    </row>
    <row r="104" spans="2:12" s="1" customFormat="1" ht="21.75" hidden="1" customHeight="1" x14ac:dyDescent="0.2">
      <c r="B104" s="32"/>
      <c r="L104" s="32"/>
    </row>
    <row r="105" spans="2:12" s="1" customFormat="1" ht="6.9" hidden="1" customHeight="1" x14ac:dyDescent="0.2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6" spans="2:12" hidden="1" x14ac:dyDescent="0.2"/>
    <row r="107" spans="2:12" hidden="1" x14ac:dyDescent="0.2"/>
    <row r="108" spans="2:12" hidden="1" x14ac:dyDescent="0.2"/>
    <row r="109" spans="2:12" s="1" customFormat="1" ht="6.9" customHeight="1" x14ac:dyDescent="0.2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" customHeight="1" x14ac:dyDescent="0.2">
      <c r="B110" s="32"/>
      <c r="C110" s="21" t="s">
        <v>173</v>
      </c>
      <c r="L110" s="32"/>
    </row>
    <row r="111" spans="2:12" s="1" customFormat="1" ht="6.9" customHeight="1" x14ac:dyDescent="0.2">
      <c r="B111" s="32"/>
      <c r="L111" s="32"/>
    </row>
    <row r="112" spans="2:12" s="1" customFormat="1" ht="12" customHeight="1" x14ac:dyDescent="0.2">
      <c r="B112" s="32"/>
      <c r="C112" s="27" t="s">
        <v>16</v>
      </c>
      <c r="L112" s="32"/>
    </row>
    <row r="113" spans="2:65" s="1" customFormat="1" ht="16.5" customHeight="1" x14ac:dyDescent="0.2">
      <c r="B113" s="32"/>
      <c r="E113" s="245" t="str">
        <f>E7</f>
        <v>Revitalizace endoskopického oddělení</v>
      </c>
      <c r="F113" s="246"/>
      <c r="G113" s="246"/>
      <c r="H113" s="246"/>
      <c r="L113" s="32"/>
    </row>
    <row r="114" spans="2:65" s="1" customFormat="1" ht="12" customHeight="1" x14ac:dyDescent="0.2">
      <c r="B114" s="32"/>
      <c r="C114" s="27" t="s">
        <v>137</v>
      </c>
      <c r="L114" s="32"/>
    </row>
    <row r="115" spans="2:65" s="1" customFormat="1" ht="16.5" customHeight="1" x14ac:dyDescent="0.2">
      <c r="B115" s="32"/>
      <c r="E115" s="235" t="str">
        <f>E9</f>
        <v>VRN - VRN</v>
      </c>
      <c r="F115" s="244"/>
      <c r="G115" s="244"/>
      <c r="H115" s="244"/>
      <c r="L115" s="32"/>
    </row>
    <row r="116" spans="2:65" s="1" customFormat="1" ht="6.9" customHeight="1" x14ac:dyDescent="0.2">
      <c r="B116" s="32"/>
      <c r="L116" s="32"/>
    </row>
    <row r="117" spans="2:65" s="1" customFormat="1" ht="12" customHeight="1" x14ac:dyDescent="0.2">
      <c r="B117" s="32"/>
      <c r="C117" s="27" t="s">
        <v>20</v>
      </c>
      <c r="F117" s="25" t="str">
        <f>F12</f>
        <v>ON Náchod</v>
      </c>
      <c r="I117" s="27" t="s">
        <v>22</v>
      </c>
      <c r="J117" s="52" t="str">
        <f>IF(J12="","",J12)</f>
        <v>15. 12. 2025</v>
      </c>
      <c r="L117" s="32"/>
    </row>
    <row r="118" spans="2:65" s="1" customFormat="1" ht="6.9" customHeight="1" x14ac:dyDescent="0.2">
      <c r="B118" s="32"/>
      <c r="L118" s="32"/>
    </row>
    <row r="119" spans="2:65" s="1" customFormat="1" ht="15.15" customHeight="1" x14ac:dyDescent="0.2">
      <c r="B119" s="32"/>
      <c r="C119" s="27" t="s">
        <v>24</v>
      </c>
      <c r="F119" s="25" t="str">
        <f>E15</f>
        <v>Oblastní Nemocnice Náchod</v>
      </c>
      <c r="I119" s="27" t="s">
        <v>32</v>
      </c>
      <c r="J119" s="30" t="str">
        <f>E21</f>
        <v>PRISPO s.r.o.</v>
      </c>
      <c r="L119" s="32"/>
    </row>
    <row r="120" spans="2:65" s="1" customFormat="1" ht="15.15" customHeight="1" x14ac:dyDescent="0.2">
      <c r="B120" s="32"/>
      <c r="C120" s="27" t="s">
        <v>30</v>
      </c>
      <c r="F120" s="25" t="str">
        <f>IF(E18="","",E18)</f>
        <v>Vyplň údaj</v>
      </c>
      <c r="I120" s="27" t="s">
        <v>37</v>
      </c>
      <c r="J120" s="30" t="str">
        <f>E24</f>
        <v>Michael Hlušek</v>
      </c>
      <c r="L120" s="32"/>
    </row>
    <row r="121" spans="2:65" s="1" customFormat="1" ht="10.35" customHeight="1" x14ac:dyDescent="0.2">
      <c r="B121" s="32"/>
      <c r="L121" s="32"/>
    </row>
    <row r="122" spans="2:65" s="10" customFormat="1" ht="29.25" customHeight="1" x14ac:dyDescent="0.2">
      <c r="B122" s="113"/>
      <c r="C122" s="114" t="s">
        <v>174</v>
      </c>
      <c r="D122" s="115" t="s">
        <v>65</v>
      </c>
      <c r="E122" s="115" t="s">
        <v>61</v>
      </c>
      <c r="F122" s="115" t="s">
        <v>62</v>
      </c>
      <c r="G122" s="115" t="s">
        <v>175</v>
      </c>
      <c r="H122" s="115" t="s">
        <v>176</v>
      </c>
      <c r="I122" s="115" t="s">
        <v>177</v>
      </c>
      <c r="J122" s="115" t="s">
        <v>154</v>
      </c>
      <c r="K122" s="116" t="s">
        <v>178</v>
      </c>
      <c r="L122" s="113"/>
      <c r="M122" s="59" t="s">
        <v>1</v>
      </c>
      <c r="N122" s="60" t="s">
        <v>44</v>
      </c>
      <c r="O122" s="60" t="s">
        <v>179</v>
      </c>
      <c r="P122" s="60" t="s">
        <v>180</v>
      </c>
      <c r="Q122" s="60" t="s">
        <v>181</v>
      </c>
      <c r="R122" s="60" t="s">
        <v>182</v>
      </c>
      <c r="S122" s="60" t="s">
        <v>183</v>
      </c>
      <c r="T122" s="61" t="s">
        <v>184</v>
      </c>
    </row>
    <row r="123" spans="2:65" s="1" customFormat="1" ht="22.95" customHeight="1" x14ac:dyDescent="0.3">
      <c r="B123" s="32"/>
      <c r="C123" s="64" t="s">
        <v>185</v>
      </c>
      <c r="J123" s="117">
        <f>BK123</f>
        <v>0</v>
      </c>
      <c r="L123" s="32"/>
      <c r="M123" s="62"/>
      <c r="N123" s="53"/>
      <c r="O123" s="53"/>
      <c r="P123" s="118">
        <f>P124</f>
        <v>0</v>
      </c>
      <c r="Q123" s="53"/>
      <c r="R123" s="118">
        <f>R124</f>
        <v>0</v>
      </c>
      <c r="S123" s="53"/>
      <c r="T123" s="119">
        <f>T124</f>
        <v>0</v>
      </c>
      <c r="AT123" s="17" t="s">
        <v>79</v>
      </c>
      <c r="AU123" s="17" t="s">
        <v>156</v>
      </c>
      <c r="BK123" s="120">
        <f>BK124</f>
        <v>0</v>
      </c>
    </row>
    <row r="124" spans="2:65" s="11" customFormat="1" ht="25.95" customHeight="1" x14ac:dyDescent="0.25">
      <c r="B124" s="121"/>
      <c r="D124" s="122" t="s">
        <v>79</v>
      </c>
      <c r="E124" s="123" t="s">
        <v>115</v>
      </c>
      <c r="F124" s="123" t="s">
        <v>2173</v>
      </c>
      <c r="I124" s="124"/>
      <c r="J124" s="125">
        <f>BK124</f>
        <v>0</v>
      </c>
      <c r="L124" s="121"/>
      <c r="M124" s="126"/>
      <c r="P124" s="127">
        <f>P125+P127+P129+P132+P134+P136</f>
        <v>0</v>
      </c>
      <c r="R124" s="127">
        <f>R125+R127+R129+R132+R134+R136</f>
        <v>0</v>
      </c>
      <c r="T124" s="128">
        <f>T125+T127+T129+T132+T134+T136</f>
        <v>0</v>
      </c>
      <c r="AR124" s="122" t="s">
        <v>227</v>
      </c>
      <c r="AT124" s="129" t="s">
        <v>79</v>
      </c>
      <c r="AU124" s="129" t="s">
        <v>80</v>
      </c>
      <c r="AY124" s="122" t="s">
        <v>188</v>
      </c>
      <c r="BK124" s="130">
        <f>BK125+BK127+BK129+BK132+BK134+BK136</f>
        <v>0</v>
      </c>
    </row>
    <row r="125" spans="2:65" s="11" customFormat="1" ht="22.95" customHeight="1" x14ac:dyDescent="0.25">
      <c r="B125" s="121"/>
      <c r="D125" s="122" t="s">
        <v>79</v>
      </c>
      <c r="E125" s="131" t="s">
        <v>2174</v>
      </c>
      <c r="F125" s="131" t="s">
        <v>2175</v>
      </c>
      <c r="I125" s="124"/>
      <c r="J125" s="132">
        <f>BK125</f>
        <v>0</v>
      </c>
      <c r="L125" s="121"/>
      <c r="M125" s="126"/>
      <c r="P125" s="127">
        <f>P126</f>
        <v>0</v>
      </c>
      <c r="R125" s="127">
        <f>R126</f>
        <v>0</v>
      </c>
      <c r="T125" s="128">
        <f>T126</f>
        <v>0</v>
      </c>
      <c r="AR125" s="122" t="s">
        <v>227</v>
      </c>
      <c r="AT125" s="129" t="s">
        <v>79</v>
      </c>
      <c r="AU125" s="129" t="s">
        <v>88</v>
      </c>
      <c r="AY125" s="122" t="s">
        <v>188</v>
      </c>
      <c r="BK125" s="130">
        <f>BK126</f>
        <v>0</v>
      </c>
    </row>
    <row r="126" spans="2:65" s="1" customFormat="1" ht="16.5" customHeight="1" x14ac:dyDescent="0.2">
      <c r="B126" s="133"/>
      <c r="C126" s="134" t="s">
        <v>88</v>
      </c>
      <c r="D126" s="134" t="s">
        <v>191</v>
      </c>
      <c r="E126" s="135" t="s">
        <v>2176</v>
      </c>
      <c r="F126" s="136" t="s">
        <v>2177</v>
      </c>
      <c r="G126" s="137" t="s">
        <v>528</v>
      </c>
      <c r="H126" s="138">
        <v>1</v>
      </c>
      <c r="I126" s="139"/>
      <c r="J126" s="140">
        <f>ROUND(I126*H126,2)</f>
        <v>0</v>
      </c>
      <c r="K126" s="136" t="s">
        <v>194</v>
      </c>
      <c r="L126" s="32"/>
      <c r="M126" s="141" t="s">
        <v>1</v>
      </c>
      <c r="N126" s="142" t="s">
        <v>45</v>
      </c>
      <c r="P126" s="143">
        <f>O126*H126</f>
        <v>0</v>
      </c>
      <c r="Q126" s="143">
        <v>0</v>
      </c>
      <c r="R126" s="143">
        <f>Q126*H126</f>
        <v>0</v>
      </c>
      <c r="S126" s="143">
        <v>0</v>
      </c>
      <c r="T126" s="144">
        <f>S126*H126</f>
        <v>0</v>
      </c>
      <c r="AR126" s="145" t="s">
        <v>2178</v>
      </c>
      <c r="AT126" s="145" t="s">
        <v>191</v>
      </c>
      <c r="AU126" s="145" t="s">
        <v>90</v>
      </c>
      <c r="AY126" s="17" t="s">
        <v>188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7" t="s">
        <v>88</v>
      </c>
      <c r="BK126" s="146">
        <f>ROUND(I126*H126,2)</f>
        <v>0</v>
      </c>
      <c r="BL126" s="17" t="s">
        <v>2178</v>
      </c>
      <c r="BM126" s="145" t="s">
        <v>2179</v>
      </c>
    </row>
    <row r="127" spans="2:65" s="11" customFormat="1" ht="22.95" customHeight="1" x14ac:dyDescent="0.25">
      <c r="B127" s="121"/>
      <c r="D127" s="122" t="s">
        <v>79</v>
      </c>
      <c r="E127" s="131" t="s">
        <v>2180</v>
      </c>
      <c r="F127" s="131" t="s">
        <v>2181</v>
      </c>
      <c r="I127" s="124"/>
      <c r="J127" s="132">
        <f>BK127</f>
        <v>0</v>
      </c>
      <c r="L127" s="121"/>
      <c r="M127" s="126"/>
      <c r="P127" s="127">
        <f>P128</f>
        <v>0</v>
      </c>
      <c r="R127" s="127">
        <f>R128</f>
        <v>0</v>
      </c>
      <c r="T127" s="128">
        <f>T128</f>
        <v>0</v>
      </c>
      <c r="AR127" s="122" t="s">
        <v>227</v>
      </c>
      <c r="AT127" s="129" t="s">
        <v>79</v>
      </c>
      <c r="AU127" s="129" t="s">
        <v>88</v>
      </c>
      <c r="AY127" s="122" t="s">
        <v>188</v>
      </c>
      <c r="BK127" s="130">
        <f>BK128</f>
        <v>0</v>
      </c>
    </row>
    <row r="128" spans="2:65" s="1" customFormat="1" ht="16.5" customHeight="1" x14ac:dyDescent="0.2">
      <c r="B128" s="133"/>
      <c r="C128" s="134" t="s">
        <v>90</v>
      </c>
      <c r="D128" s="134" t="s">
        <v>191</v>
      </c>
      <c r="E128" s="135" t="s">
        <v>2182</v>
      </c>
      <c r="F128" s="136" t="s">
        <v>2181</v>
      </c>
      <c r="G128" s="137" t="s">
        <v>528</v>
      </c>
      <c r="H128" s="138">
        <v>1</v>
      </c>
      <c r="I128" s="139"/>
      <c r="J128" s="140">
        <f>ROUND(I128*H128,2)</f>
        <v>0</v>
      </c>
      <c r="K128" s="136" t="s">
        <v>194</v>
      </c>
      <c r="L128" s="32"/>
      <c r="M128" s="141" t="s">
        <v>1</v>
      </c>
      <c r="N128" s="142" t="s">
        <v>45</v>
      </c>
      <c r="P128" s="143">
        <f>O128*H128</f>
        <v>0</v>
      </c>
      <c r="Q128" s="143">
        <v>0</v>
      </c>
      <c r="R128" s="143">
        <f>Q128*H128</f>
        <v>0</v>
      </c>
      <c r="S128" s="143">
        <v>0</v>
      </c>
      <c r="T128" s="144">
        <f>S128*H128</f>
        <v>0</v>
      </c>
      <c r="AR128" s="145" t="s">
        <v>2178</v>
      </c>
      <c r="AT128" s="145" t="s">
        <v>191</v>
      </c>
      <c r="AU128" s="145" t="s">
        <v>90</v>
      </c>
      <c r="AY128" s="17" t="s">
        <v>188</v>
      </c>
      <c r="BE128" s="146">
        <f>IF(N128="základní",J128,0)</f>
        <v>0</v>
      </c>
      <c r="BF128" s="146">
        <f>IF(N128="snížená",J128,0)</f>
        <v>0</v>
      </c>
      <c r="BG128" s="146">
        <f>IF(N128="zákl. přenesená",J128,0)</f>
        <v>0</v>
      </c>
      <c r="BH128" s="146">
        <f>IF(N128="sníž. přenesená",J128,0)</f>
        <v>0</v>
      </c>
      <c r="BI128" s="146">
        <f>IF(N128="nulová",J128,0)</f>
        <v>0</v>
      </c>
      <c r="BJ128" s="17" t="s">
        <v>88</v>
      </c>
      <c r="BK128" s="146">
        <f>ROUND(I128*H128,2)</f>
        <v>0</v>
      </c>
      <c r="BL128" s="17" t="s">
        <v>2178</v>
      </c>
      <c r="BM128" s="145" t="s">
        <v>2183</v>
      </c>
    </row>
    <row r="129" spans="2:65" s="11" customFormat="1" ht="22.95" customHeight="1" x14ac:dyDescent="0.25">
      <c r="B129" s="121"/>
      <c r="D129" s="122" t="s">
        <v>79</v>
      </c>
      <c r="E129" s="131" t="s">
        <v>2184</v>
      </c>
      <c r="F129" s="131" t="s">
        <v>2185</v>
      </c>
      <c r="I129" s="124"/>
      <c r="J129" s="132">
        <f>BK129</f>
        <v>0</v>
      </c>
      <c r="L129" s="121"/>
      <c r="M129" s="126"/>
      <c r="P129" s="127">
        <f>SUM(P130:P131)</f>
        <v>0</v>
      </c>
      <c r="R129" s="127">
        <f>SUM(R130:R131)</f>
        <v>0</v>
      </c>
      <c r="T129" s="128">
        <f>SUM(T130:T131)</f>
        <v>0</v>
      </c>
      <c r="AR129" s="122" t="s">
        <v>227</v>
      </c>
      <c r="AT129" s="129" t="s">
        <v>79</v>
      </c>
      <c r="AU129" s="129" t="s">
        <v>88</v>
      </c>
      <c r="AY129" s="122" t="s">
        <v>188</v>
      </c>
      <c r="BK129" s="130">
        <f>SUM(BK130:BK131)</f>
        <v>0</v>
      </c>
    </row>
    <row r="130" spans="2:65" s="1" customFormat="1" ht="16.5" customHeight="1" x14ac:dyDescent="0.2">
      <c r="B130" s="133"/>
      <c r="C130" s="134" t="s">
        <v>189</v>
      </c>
      <c r="D130" s="134" t="s">
        <v>191</v>
      </c>
      <c r="E130" s="135" t="s">
        <v>2186</v>
      </c>
      <c r="F130" s="136" t="s">
        <v>2185</v>
      </c>
      <c r="G130" s="137" t="s">
        <v>528</v>
      </c>
      <c r="H130" s="138">
        <v>1</v>
      </c>
      <c r="I130" s="139"/>
      <c r="J130" s="140">
        <f>ROUND(I130*H130,2)</f>
        <v>0</v>
      </c>
      <c r="K130" s="136" t="s">
        <v>194</v>
      </c>
      <c r="L130" s="32"/>
      <c r="M130" s="141" t="s">
        <v>1</v>
      </c>
      <c r="N130" s="142" t="s">
        <v>45</v>
      </c>
      <c r="P130" s="143">
        <f>O130*H130</f>
        <v>0</v>
      </c>
      <c r="Q130" s="143">
        <v>0</v>
      </c>
      <c r="R130" s="143">
        <f>Q130*H130</f>
        <v>0</v>
      </c>
      <c r="S130" s="143">
        <v>0</v>
      </c>
      <c r="T130" s="144">
        <f>S130*H130</f>
        <v>0</v>
      </c>
      <c r="AR130" s="145" t="s">
        <v>2178</v>
      </c>
      <c r="AT130" s="145" t="s">
        <v>191</v>
      </c>
      <c r="AU130" s="145" t="s">
        <v>90</v>
      </c>
      <c r="AY130" s="17" t="s">
        <v>188</v>
      </c>
      <c r="BE130" s="146">
        <f>IF(N130="základní",J130,0)</f>
        <v>0</v>
      </c>
      <c r="BF130" s="146">
        <f>IF(N130="snížená",J130,0)</f>
        <v>0</v>
      </c>
      <c r="BG130" s="146">
        <f>IF(N130="zákl. přenesená",J130,0)</f>
        <v>0</v>
      </c>
      <c r="BH130" s="146">
        <f>IF(N130="sníž. přenesená",J130,0)</f>
        <v>0</v>
      </c>
      <c r="BI130" s="146">
        <f>IF(N130="nulová",J130,0)</f>
        <v>0</v>
      </c>
      <c r="BJ130" s="17" t="s">
        <v>88</v>
      </c>
      <c r="BK130" s="146">
        <f>ROUND(I130*H130,2)</f>
        <v>0</v>
      </c>
      <c r="BL130" s="17" t="s">
        <v>2178</v>
      </c>
      <c r="BM130" s="145" t="s">
        <v>2187</v>
      </c>
    </row>
    <row r="131" spans="2:65" s="13" customFormat="1" ht="20.399999999999999" x14ac:dyDescent="0.2">
      <c r="B131" s="154"/>
      <c r="D131" s="148" t="s">
        <v>197</v>
      </c>
      <c r="E131" s="155" t="s">
        <v>1</v>
      </c>
      <c r="F131" s="156" t="s">
        <v>2188</v>
      </c>
      <c r="H131" s="157">
        <v>1</v>
      </c>
      <c r="I131" s="158"/>
      <c r="L131" s="154"/>
      <c r="M131" s="159"/>
      <c r="T131" s="160"/>
      <c r="AT131" s="155" t="s">
        <v>197</v>
      </c>
      <c r="AU131" s="155" t="s">
        <v>90</v>
      </c>
      <c r="AV131" s="13" t="s">
        <v>90</v>
      </c>
      <c r="AW131" s="13" t="s">
        <v>36</v>
      </c>
      <c r="AX131" s="13" t="s">
        <v>88</v>
      </c>
      <c r="AY131" s="155" t="s">
        <v>188</v>
      </c>
    </row>
    <row r="132" spans="2:65" s="11" customFormat="1" ht="22.95" customHeight="1" x14ac:dyDescent="0.25">
      <c r="B132" s="121"/>
      <c r="D132" s="122" t="s">
        <v>79</v>
      </c>
      <c r="E132" s="131" t="s">
        <v>2189</v>
      </c>
      <c r="F132" s="131" t="s">
        <v>2190</v>
      </c>
      <c r="I132" s="124"/>
      <c r="J132" s="132">
        <f>BK132</f>
        <v>0</v>
      </c>
      <c r="L132" s="121"/>
      <c r="M132" s="126"/>
      <c r="P132" s="127">
        <f>P133</f>
        <v>0</v>
      </c>
      <c r="R132" s="127">
        <f>R133</f>
        <v>0</v>
      </c>
      <c r="T132" s="128">
        <f>T133</f>
        <v>0</v>
      </c>
      <c r="AR132" s="122" t="s">
        <v>227</v>
      </c>
      <c r="AT132" s="129" t="s">
        <v>79</v>
      </c>
      <c r="AU132" s="129" t="s">
        <v>88</v>
      </c>
      <c r="AY132" s="122" t="s">
        <v>188</v>
      </c>
      <c r="BK132" s="130">
        <f>BK133</f>
        <v>0</v>
      </c>
    </row>
    <row r="133" spans="2:65" s="1" customFormat="1" ht="16.5" customHeight="1" x14ac:dyDescent="0.2">
      <c r="B133" s="133"/>
      <c r="C133" s="134" t="s">
        <v>195</v>
      </c>
      <c r="D133" s="134" t="s">
        <v>191</v>
      </c>
      <c r="E133" s="135" t="s">
        <v>2191</v>
      </c>
      <c r="F133" s="136" t="s">
        <v>2192</v>
      </c>
      <c r="G133" s="137" t="s">
        <v>528</v>
      </c>
      <c r="H133" s="138">
        <v>1</v>
      </c>
      <c r="I133" s="139"/>
      <c r="J133" s="140">
        <f>ROUND(I133*H133,2)</f>
        <v>0</v>
      </c>
      <c r="K133" s="136" t="s">
        <v>194</v>
      </c>
      <c r="L133" s="32"/>
      <c r="M133" s="141" t="s">
        <v>1</v>
      </c>
      <c r="N133" s="142" t="s">
        <v>45</v>
      </c>
      <c r="P133" s="143">
        <f>O133*H133</f>
        <v>0</v>
      </c>
      <c r="Q133" s="143">
        <v>0</v>
      </c>
      <c r="R133" s="143">
        <f>Q133*H133</f>
        <v>0</v>
      </c>
      <c r="S133" s="143">
        <v>0</v>
      </c>
      <c r="T133" s="144">
        <f>S133*H133</f>
        <v>0</v>
      </c>
      <c r="AR133" s="145" t="s">
        <v>2178</v>
      </c>
      <c r="AT133" s="145" t="s">
        <v>191</v>
      </c>
      <c r="AU133" s="145" t="s">
        <v>90</v>
      </c>
      <c r="AY133" s="17" t="s">
        <v>188</v>
      </c>
      <c r="BE133" s="146">
        <f>IF(N133="základní",J133,0)</f>
        <v>0</v>
      </c>
      <c r="BF133" s="146">
        <f>IF(N133="snížená",J133,0)</f>
        <v>0</v>
      </c>
      <c r="BG133" s="146">
        <f>IF(N133="zákl. přenesená",J133,0)</f>
        <v>0</v>
      </c>
      <c r="BH133" s="146">
        <f>IF(N133="sníž. přenesená",J133,0)</f>
        <v>0</v>
      </c>
      <c r="BI133" s="146">
        <f>IF(N133="nulová",J133,0)</f>
        <v>0</v>
      </c>
      <c r="BJ133" s="17" t="s">
        <v>88</v>
      </c>
      <c r="BK133" s="146">
        <f>ROUND(I133*H133,2)</f>
        <v>0</v>
      </c>
      <c r="BL133" s="17" t="s">
        <v>2178</v>
      </c>
      <c r="BM133" s="145" t="s">
        <v>2193</v>
      </c>
    </row>
    <row r="134" spans="2:65" s="11" customFormat="1" ht="22.95" customHeight="1" x14ac:dyDescent="0.25">
      <c r="B134" s="121"/>
      <c r="D134" s="122" t="s">
        <v>79</v>
      </c>
      <c r="E134" s="131" t="s">
        <v>2194</v>
      </c>
      <c r="F134" s="131" t="s">
        <v>2195</v>
      </c>
      <c r="I134" s="124"/>
      <c r="J134" s="132">
        <f>BK134</f>
        <v>0</v>
      </c>
      <c r="L134" s="121"/>
      <c r="M134" s="126"/>
      <c r="P134" s="127">
        <f>P135</f>
        <v>0</v>
      </c>
      <c r="R134" s="127">
        <f>R135</f>
        <v>0</v>
      </c>
      <c r="T134" s="128">
        <f>T135</f>
        <v>0</v>
      </c>
      <c r="AR134" s="122" t="s">
        <v>227</v>
      </c>
      <c r="AT134" s="129" t="s">
        <v>79</v>
      </c>
      <c r="AU134" s="129" t="s">
        <v>88</v>
      </c>
      <c r="AY134" s="122" t="s">
        <v>188</v>
      </c>
      <c r="BK134" s="130">
        <f>BK135</f>
        <v>0</v>
      </c>
    </row>
    <row r="135" spans="2:65" s="1" customFormat="1" ht="21.75" customHeight="1" x14ac:dyDescent="0.2">
      <c r="B135" s="133"/>
      <c r="C135" s="134" t="s">
        <v>227</v>
      </c>
      <c r="D135" s="134" t="s">
        <v>191</v>
      </c>
      <c r="E135" s="135" t="s">
        <v>2196</v>
      </c>
      <c r="F135" s="136" t="s">
        <v>2197</v>
      </c>
      <c r="G135" s="137" t="s">
        <v>528</v>
      </c>
      <c r="H135" s="138">
        <v>1</v>
      </c>
      <c r="I135" s="139"/>
      <c r="J135" s="140">
        <f>ROUND(I135*H135,2)</f>
        <v>0</v>
      </c>
      <c r="K135" s="136" t="s">
        <v>194</v>
      </c>
      <c r="L135" s="32"/>
      <c r="M135" s="141" t="s">
        <v>1</v>
      </c>
      <c r="N135" s="142" t="s">
        <v>45</v>
      </c>
      <c r="P135" s="143">
        <f>O135*H135</f>
        <v>0</v>
      </c>
      <c r="Q135" s="143">
        <v>0</v>
      </c>
      <c r="R135" s="143">
        <f>Q135*H135</f>
        <v>0</v>
      </c>
      <c r="S135" s="143">
        <v>0</v>
      </c>
      <c r="T135" s="144">
        <f>S135*H135</f>
        <v>0</v>
      </c>
      <c r="AR135" s="145" t="s">
        <v>2178</v>
      </c>
      <c r="AT135" s="145" t="s">
        <v>191</v>
      </c>
      <c r="AU135" s="145" t="s">
        <v>90</v>
      </c>
      <c r="AY135" s="17" t="s">
        <v>188</v>
      </c>
      <c r="BE135" s="146">
        <f>IF(N135="základní",J135,0)</f>
        <v>0</v>
      </c>
      <c r="BF135" s="146">
        <f>IF(N135="snížená",J135,0)</f>
        <v>0</v>
      </c>
      <c r="BG135" s="146">
        <f>IF(N135="zákl. přenesená",J135,0)</f>
        <v>0</v>
      </c>
      <c r="BH135" s="146">
        <f>IF(N135="sníž. přenesená",J135,0)</f>
        <v>0</v>
      </c>
      <c r="BI135" s="146">
        <f>IF(N135="nulová",J135,0)</f>
        <v>0</v>
      </c>
      <c r="BJ135" s="17" t="s">
        <v>88</v>
      </c>
      <c r="BK135" s="146">
        <f>ROUND(I135*H135,2)</f>
        <v>0</v>
      </c>
      <c r="BL135" s="17" t="s">
        <v>2178</v>
      </c>
      <c r="BM135" s="145" t="s">
        <v>2198</v>
      </c>
    </row>
    <row r="136" spans="2:65" s="11" customFormat="1" ht="22.95" customHeight="1" x14ac:dyDescent="0.25">
      <c r="B136" s="121"/>
      <c r="D136" s="122" t="s">
        <v>79</v>
      </c>
      <c r="E136" s="131" t="s">
        <v>2199</v>
      </c>
      <c r="F136" s="131" t="s">
        <v>2200</v>
      </c>
      <c r="I136" s="124"/>
      <c r="J136" s="132">
        <f>BK136</f>
        <v>0</v>
      </c>
      <c r="L136" s="121"/>
      <c r="M136" s="126"/>
      <c r="P136" s="127">
        <f>SUM(P137:P138)</f>
        <v>0</v>
      </c>
      <c r="R136" s="127">
        <f>SUM(R137:R138)</f>
        <v>0</v>
      </c>
      <c r="T136" s="128">
        <f>SUM(T137:T138)</f>
        <v>0</v>
      </c>
      <c r="AR136" s="122" t="s">
        <v>227</v>
      </c>
      <c r="AT136" s="129" t="s">
        <v>79</v>
      </c>
      <c r="AU136" s="129" t="s">
        <v>88</v>
      </c>
      <c r="AY136" s="122" t="s">
        <v>188</v>
      </c>
      <c r="BK136" s="130">
        <f>SUM(BK137:BK138)</f>
        <v>0</v>
      </c>
    </row>
    <row r="137" spans="2:65" s="1" customFormat="1" ht="16.5" customHeight="1" x14ac:dyDescent="0.2">
      <c r="B137" s="133"/>
      <c r="C137" s="134" t="s">
        <v>212</v>
      </c>
      <c r="D137" s="134" t="s">
        <v>191</v>
      </c>
      <c r="E137" s="135" t="s">
        <v>2201</v>
      </c>
      <c r="F137" s="136" t="s">
        <v>2200</v>
      </c>
      <c r="G137" s="137" t="s">
        <v>528</v>
      </c>
      <c r="H137" s="138">
        <v>1</v>
      </c>
      <c r="I137" s="139"/>
      <c r="J137" s="140">
        <f>ROUND(I137*H137,2)</f>
        <v>0</v>
      </c>
      <c r="K137" s="136" t="s">
        <v>194</v>
      </c>
      <c r="L137" s="32"/>
      <c r="M137" s="141" t="s">
        <v>1</v>
      </c>
      <c r="N137" s="142" t="s">
        <v>45</v>
      </c>
      <c r="P137" s="143">
        <f>O137*H137</f>
        <v>0</v>
      </c>
      <c r="Q137" s="143">
        <v>0</v>
      </c>
      <c r="R137" s="143">
        <f>Q137*H137</f>
        <v>0</v>
      </c>
      <c r="S137" s="143">
        <v>0</v>
      </c>
      <c r="T137" s="144">
        <f>S137*H137</f>
        <v>0</v>
      </c>
      <c r="AR137" s="145" t="s">
        <v>2178</v>
      </c>
      <c r="AT137" s="145" t="s">
        <v>191</v>
      </c>
      <c r="AU137" s="145" t="s">
        <v>90</v>
      </c>
      <c r="AY137" s="17" t="s">
        <v>188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7" t="s">
        <v>88</v>
      </c>
      <c r="BK137" s="146">
        <f>ROUND(I137*H137,2)</f>
        <v>0</v>
      </c>
      <c r="BL137" s="17" t="s">
        <v>2178</v>
      </c>
      <c r="BM137" s="145" t="s">
        <v>2202</v>
      </c>
    </row>
    <row r="138" spans="2:65" s="1" customFormat="1" ht="16.5" customHeight="1" x14ac:dyDescent="0.2">
      <c r="B138" s="133"/>
      <c r="C138" s="134" t="s">
        <v>234</v>
      </c>
      <c r="D138" s="134" t="s">
        <v>191</v>
      </c>
      <c r="E138" s="135" t="s">
        <v>2203</v>
      </c>
      <c r="F138" s="136" t="s">
        <v>2204</v>
      </c>
      <c r="G138" s="137" t="s">
        <v>528</v>
      </c>
      <c r="H138" s="138">
        <v>1</v>
      </c>
      <c r="I138" s="139"/>
      <c r="J138" s="140">
        <f>ROUND(I138*H138,2)</f>
        <v>0</v>
      </c>
      <c r="K138" s="136" t="s">
        <v>194</v>
      </c>
      <c r="L138" s="32"/>
      <c r="M138" s="192" t="s">
        <v>1</v>
      </c>
      <c r="N138" s="193" t="s">
        <v>45</v>
      </c>
      <c r="O138" s="190"/>
      <c r="P138" s="194">
        <f>O138*H138</f>
        <v>0</v>
      </c>
      <c r="Q138" s="194">
        <v>0</v>
      </c>
      <c r="R138" s="194">
        <f>Q138*H138</f>
        <v>0</v>
      </c>
      <c r="S138" s="194">
        <v>0</v>
      </c>
      <c r="T138" s="195">
        <f>S138*H138</f>
        <v>0</v>
      </c>
      <c r="AR138" s="145" t="s">
        <v>2178</v>
      </c>
      <c r="AT138" s="145" t="s">
        <v>191</v>
      </c>
      <c r="AU138" s="145" t="s">
        <v>90</v>
      </c>
      <c r="AY138" s="17" t="s">
        <v>188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7" t="s">
        <v>88</v>
      </c>
      <c r="BK138" s="146">
        <f>ROUND(I138*H138,2)</f>
        <v>0</v>
      </c>
      <c r="BL138" s="17" t="s">
        <v>2178</v>
      </c>
      <c r="BM138" s="145" t="s">
        <v>2205</v>
      </c>
    </row>
    <row r="139" spans="2:65" s="1" customFormat="1" ht="6.9" customHeight="1" x14ac:dyDescent="0.2">
      <c r="B139" s="44"/>
      <c r="C139" s="45"/>
      <c r="D139" s="45"/>
      <c r="E139" s="45"/>
      <c r="F139" s="45"/>
      <c r="G139" s="45"/>
      <c r="H139" s="45"/>
      <c r="I139" s="45"/>
      <c r="J139" s="45"/>
      <c r="K139" s="45"/>
      <c r="L139" s="32"/>
    </row>
  </sheetData>
  <autoFilter ref="C122:K138" xr:uid="{00000000-0009-0000-0000-00000A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6" fitToHeight="100" orientation="portrait" blackAndWhite="1" r:id="rId1"/>
  <headerFooter>
    <oddHeader>&amp;F</oddHeader>
    <oddFooter>&amp;CStrana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H139"/>
  <sheetViews>
    <sheetView showGridLines="0" tabSelected="1" workbookViewId="0"/>
  </sheetViews>
  <sheetFormatPr defaultRowHeight="10.199999999999999" x14ac:dyDescent="0.2"/>
  <cols>
    <col min="1" max="1" width="8.28515625" customWidth="1"/>
    <col min="2" max="2" width="1.7109375" customWidth="1"/>
    <col min="3" max="3" width="25" customWidth="1"/>
    <col min="4" max="4" width="75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 x14ac:dyDescent="0.2"/>
    <row r="2" spans="2:8" ht="36.9" customHeight="1" x14ac:dyDescent="0.2"/>
    <row r="3" spans="2:8" ht="6.9" customHeight="1" x14ac:dyDescent="0.2">
      <c r="B3" s="18"/>
      <c r="C3" s="19"/>
      <c r="D3" s="19"/>
      <c r="E3" s="19"/>
      <c r="F3" s="19"/>
      <c r="G3" s="19"/>
      <c r="H3" s="20"/>
    </row>
    <row r="4" spans="2:8" ht="24.9" customHeight="1" x14ac:dyDescent="0.2">
      <c r="B4" s="20"/>
      <c r="C4" s="21" t="s">
        <v>2206</v>
      </c>
      <c r="H4" s="20"/>
    </row>
    <row r="5" spans="2:8" ht="12" customHeight="1" x14ac:dyDescent="0.2">
      <c r="B5" s="20"/>
      <c r="C5" s="24" t="s">
        <v>13</v>
      </c>
      <c r="D5" s="218" t="s">
        <v>14</v>
      </c>
      <c r="E5" s="214"/>
      <c r="F5" s="214"/>
      <c r="H5" s="20"/>
    </row>
    <row r="6" spans="2:8" ht="36.9" customHeight="1" x14ac:dyDescent="0.2">
      <c r="B6" s="20"/>
      <c r="C6" s="26" t="s">
        <v>16</v>
      </c>
      <c r="D6" s="215" t="s">
        <v>17</v>
      </c>
      <c r="E6" s="214"/>
      <c r="F6" s="214"/>
      <c r="H6" s="20"/>
    </row>
    <row r="7" spans="2:8" ht="16.5" customHeight="1" x14ac:dyDescent="0.2">
      <c r="B7" s="20"/>
      <c r="C7" s="27" t="s">
        <v>22</v>
      </c>
      <c r="D7" s="52" t="str">
        <f>'Rekapitulace stavby'!AN8</f>
        <v>15. 12. 2025</v>
      </c>
      <c r="H7" s="20"/>
    </row>
    <row r="8" spans="2:8" s="1" customFormat="1" ht="10.95" customHeight="1" x14ac:dyDescent="0.2">
      <c r="B8" s="32"/>
      <c r="H8" s="32"/>
    </row>
    <row r="9" spans="2:8" s="10" customFormat="1" ht="29.25" customHeight="1" x14ac:dyDescent="0.2">
      <c r="B9" s="113"/>
      <c r="C9" s="114" t="s">
        <v>61</v>
      </c>
      <c r="D9" s="115" t="s">
        <v>62</v>
      </c>
      <c r="E9" s="115" t="s">
        <v>175</v>
      </c>
      <c r="F9" s="116" t="s">
        <v>2207</v>
      </c>
      <c r="H9" s="113"/>
    </row>
    <row r="10" spans="2:8" s="1" customFormat="1" ht="26.4" customHeight="1" x14ac:dyDescent="0.2">
      <c r="B10" s="32"/>
      <c r="C10" s="196" t="s">
        <v>14</v>
      </c>
      <c r="D10" s="196" t="s">
        <v>17</v>
      </c>
      <c r="H10" s="32"/>
    </row>
    <row r="11" spans="2:8" s="1" customFormat="1" ht="16.95" customHeight="1" x14ac:dyDescent="0.2">
      <c r="B11" s="32"/>
      <c r="C11" s="197" t="s">
        <v>117</v>
      </c>
      <c r="D11" s="198" t="s">
        <v>118</v>
      </c>
      <c r="E11" s="199" t="s">
        <v>119</v>
      </c>
      <c r="F11" s="200">
        <v>215.69</v>
      </c>
      <c r="H11" s="32"/>
    </row>
    <row r="12" spans="2:8" s="1" customFormat="1" ht="16.95" customHeight="1" x14ac:dyDescent="0.2">
      <c r="B12" s="32"/>
      <c r="C12" s="197" t="s">
        <v>121</v>
      </c>
      <c r="D12" s="198" t="s">
        <v>122</v>
      </c>
      <c r="E12" s="199" t="s">
        <v>119</v>
      </c>
      <c r="F12" s="200">
        <v>27.61</v>
      </c>
      <c r="H12" s="32"/>
    </row>
    <row r="13" spans="2:8" s="1" customFormat="1" ht="16.95" customHeight="1" x14ac:dyDescent="0.2">
      <c r="B13" s="32"/>
      <c r="C13" s="197" t="s">
        <v>125</v>
      </c>
      <c r="D13" s="198" t="s">
        <v>126</v>
      </c>
      <c r="E13" s="199" t="s">
        <v>119</v>
      </c>
      <c r="F13" s="200">
        <v>735.899</v>
      </c>
      <c r="H13" s="32"/>
    </row>
    <row r="14" spans="2:8" s="1" customFormat="1" ht="16.95" customHeight="1" x14ac:dyDescent="0.2">
      <c r="B14" s="32"/>
      <c r="C14" s="197" t="s">
        <v>128</v>
      </c>
      <c r="D14" s="198" t="s">
        <v>129</v>
      </c>
      <c r="E14" s="199" t="s">
        <v>119</v>
      </c>
      <c r="F14" s="200">
        <v>456.73700000000002</v>
      </c>
      <c r="H14" s="32"/>
    </row>
    <row r="15" spans="2:8" s="1" customFormat="1" ht="16.95" customHeight="1" x14ac:dyDescent="0.2">
      <c r="B15" s="32"/>
      <c r="C15" s="197" t="s">
        <v>134</v>
      </c>
      <c r="D15" s="198" t="s">
        <v>135</v>
      </c>
      <c r="E15" s="199" t="s">
        <v>119</v>
      </c>
      <c r="F15" s="200">
        <v>17.625</v>
      </c>
      <c r="H15" s="32"/>
    </row>
    <row r="16" spans="2:8" s="1" customFormat="1" ht="16.95" customHeight="1" x14ac:dyDescent="0.2">
      <c r="B16" s="32"/>
      <c r="C16" s="197" t="s">
        <v>138</v>
      </c>
      <c r="D16" s="198" t="s">
        <v>139</v>
      </c>
      <c r="E16" s="199" t="s">
        <v>119</v>
      </c>
      <c r="F16" s="200">
        <v>43.195</v>
      </c>
      <c r="H16" s="32"/>
    </row>
    <row r="17" spans="2:8" s="1" customFormat="1" ht="16.95" customHeight="1" x14ac:dyDescent="0.2">
      <c r="B17" s="32"/>
      <c r="C17" s="197" t="s">
        <v>142</v>
      </c>
      <c r="D17" s="198" t="s">
        <v>143</v>
      </c>
      <c r="E17" s="199" t="s">
        <v>119</v>
      </c>
      <c r="F17" s="200">
        <v>91.12</v>
      </c>
      <c r="H17" s="32"/>
    </row>
    <row r="18" spans="2:8" s="1" customFormat="1" ht="16.95" customHeight="1" x14ac:dyDescent="0.2">
      <c r="B18" s="32"/>
      <c r="C18" s="197" t="s">
        <v>145</v>
      </c>
      <c r="D18" s="198" t="s">
        <v>146</v>
      </c>
      <c r="E18" s="199" t="s">
        <v>119</v>
      </c>
      <c r="F18" s="200">
        <v>110.505</v>
      </c>
      <c r="H18" s="32"/>
    </row>
    <row r="19" spans="2:8" s="1" customFormat="1" ht="16.95" customHeight="1" x14ac:dyDescent="0.2">
      <c r="B19" s="32"/>
      <c r="C19" s="197" t="s">
        <v>148</v>
      </c>
      <c r="D19" s="198" t="s">
        <v>149</v>
      </c>
      <c r="E19" s="199" t="s">
        <v>119</v>
      </c>
      <c r="F19" s="200">
        <v>27.625</v>
      </c>
      <c r="H19" s="32"/>
    </row>
    <row r="20" spans="2:8" s="1" customFormat="1" ht="26.4" customHeight="1" x14ac:dyDescent="0.2">
      <c r="B20" s="32"/>
      <c r="C20" s="196" t="s">
        <v>85</v>
      </c>
      <c r="D20" s="196" t="s">
        <v>86</v>
      </c>
      <c r="H20" s="32"/>
    </row>
    <row r="21" spans="2:8" s="1" customFormat="1" ht="16.95" customHeight="1" x14ac:dyDescent="0.2">
      <c r="B21" s="32"/>
      <c r="C21" s="197" t="s">
        <v>117</v>
      </c>
      <c r="D21" s="198" t="s">
        <v>118</v>
      </c>
      <c r="E21" s="199" t="s">
        <v>119</v>
      </c>
      <c r="F21" s="200">
        <v>215.69</v>
      </c>
      <c r="H21" s="32"/>
    </row>
    <row r="22" spans="2:8" s="1" customFormat="1" ht="16.95" customHeight="1" x14ac:dyDescent="0.2">
      <c r="B22" s="32"/>
      <c r="C22" s="201" t="s">
        <v>1</v>
      </c>
      <c r="D22" s="201" t="s">
        <v>665</v>
      </c>
      <c r="E22" s="17" t="s">
        <v>1</v>
      </c>
      <c r="F22" s="202">
        <v>0</v>
      </c>
      <c r="H22" s="32"/>
    </row>
    <row r="23" spans="2:8" s="1" customFormat="1" ht="16.95" customHeight="1" x14ac:dyDescent="0.2">
      <c r="B23" s="32"/>
      <c r="C23" s="201" t="s">
        <v>1</v>
      </c>
      <c r="D23" s="201" t="s">
        <v>666</v>
      </c>
      <c r="E23" s="17" t="s">
        <v>1</v>
      </c>
      <c r="F23" s="202">
        <v>215.69</v>
      </c>
      <c r="H23" s="32"/>
    </row>
    <row r="24" spans="2:8" s="1" customFormat="1" ht="16.95" customHeight="1" x14ac:dyDescent="0.2">
      <c r="B24" s="32"/>
      <c r="C24" s="201" t="s">
        <v>117</v>
      </c>
      <c r="D24" s="201" t="s">
        <v>664</v>
      </c>
      <c r="E24" s="17" t="s">
        <v>1</v>
      </c>
      <c r="F24" s="202">
        <v>215.69</v>
      </c>
      <c r="H24" s="32"/>
    </row>
    <row r="25" spans="2:8" s="1" customFormat="1" ht="16.95" customHeight="1" x14ac:dyDescent="0.2">
      <c r="B25" s="32"/>
      <c r="C25" s="203" t="s">
        <v>2208</v>
      </c>
      <c r="H25" s="32"/>
    </row>
    <row r="26" spans="2:8" s="1" customFormat="1" ht="16.95" customHeight="1" x14ac:dyDescent="0.2">
      <c r="B26" s="32"/>
      <c r="C26" s="201" t="s">
        <v>659</v>
      </c>
      <c r="D26" s="201" t="s">
        <v>660</v>
      </c>
      <c r="E26" s="17" t="s">
        <v>119</v>
      </c>
      <c r="F26" s="202">
        <v>352.00400000000002</v>
      </c>
      <c r="H26" s="32"/>
    </row>
    <row r="27" spans="2:8" s="1" customFormat="1" ht="16.95" customHeight="1" x14ac:dyDescent="0.2">
      <c r="B27" s="32"/>
      <c r="C27" s="201" t="s">
        <v>668</v>
      </c>
      <c r="D27" s="201" t="s">
        <v>669</v>
      </c>
      <c r="E27" s="17" t="s">
        <v>119</v>
      </c>
      <c r="F27" s="202">
        <v>352.00400000000002</v>
      </c>
      <c r="H27" s="32"/>
    </row>
    <row r="28" spans="2:8" s="1" customFormat="1" ht="16.95" customHeight="1" x14ac:dyDescent="0.2">
      <c r="B28" s="32"/>
      <c r="C28" s="201" t="s">
        <v>675</v>
      </c>
      <c r="D28" s="201" t="s">
        <v>676</v>
      </c>
      <c r="E28" s="17" t="s">
        <v>119</v>
      </c>
      <c r="F28" s="202">
        <v>352.00400000000002</v>
      </c>
      <c r="H28" s="32"/>
    </row>
    <row r="29" spans="2:8" s="1" customFormat="1" ht="16.95" customHeight="1" x14ac:dyDescent="0.2">
      <c r="B29" s="32"/>
      <c r="C29" s="201" t="s">
        <v>679</v>
      </c>
      <c r="D29" s="201" t="s">
        <v>680</v>
      </c>
      <c r="E29" s="17" t="s">
        <v>119</v>
      </c>
      <c r="F29" s="202">
        <v>352.00400000000002</v>
      </c>
      <c r="H29" s="32"/>
    </row>
    <row r="30" spans="2:8" s="1" customFormat="1" ht="20.399999999999999" x14ac:dyDescent="0.2">
      <c r="B30" s="32"/>
      <c r="C30" s="201" t="s">
        <v>683</v>
      </c>
      <c r="D30" s="201" t="s">
        <v>684</v>
      </c>
      <c r="E30" s="17" t="s">
        <v>119</v>
      </c>
      <c r="F30" s="202">
        <v>352.00400000000002</v>
      </c>
      <c r="H30" s="32"/>
    </row>
    <row r="31" spans="2:8" s="1" customFormat="1" ht="16.95" customHeight="1" x14ac:dyDescent="0.2">
      <c r="B31" s="32"/>
      <c r="C31" s="201" t="s">
        <v>702</v>
      </c>
      <c r="D31" s="201" t="s">
        <v>703</v>
      </c>
      <c r="E31" s="17" t="s">
        <v>119</v>
      </c>
      <c r="F31" s="202">
        <v>215.69</v>
      </c>
      <c r="H31" s="32"/>
    </row>
    <row r="32" spans="2:8" s="1" customFormat="1" ht="16.95" customHeight="1" x14ac:dyDescent="0.2">
      <c r="B32" s="32"/>
      <c r="C32" s="201" t="s">
        <v>730</v>
      </c>
      <c r="D32" s="201" t="s">
        <v>731</v>
      </c>
      <c r="E32" s="17" t="s">
        <v>119</v>
      </c>
      <c r="F32" s="202">
        <v>352.00400000000002</v>
      </c>
      <c r="H32" s="32"/>
    </row>
    <row r="33" spans="2:8" s="1" customFormat="1" ht="16.95" customHeight="1" x14ac:dyDescent="0.2">
      <c r="B33" s="32"/>
      <c r="C33" s="201" t="s">
        <v>734</v>
      </c>
      <c r="D33" s="201" t="s">
        <v>735</v>
      </c>
      <c r="E33" s="17" t="s">
        <v>119</v>
      </c>
      <c r="F33" s="202">
        <v>352.00400000000002</v>
      </c>
      <c r="H33" s="32"/>
    </row>
    <row r="34" spans="2:8" s="1" customFormat="1" ht="16.95" customHeight="1" x14ac:dyDescent="0.2">
      <c r="B34" s="32"/>
      <c r="C34" s="197" t="s">
        <v>121</v>
      </c>
      <c r="D34" s="198" t="s">
        <v>122</v>
      </c>
      <c r="E34" s="199" t="s">
        <v>119</v>
      </c>
      <c r="F34" s="200">
        <v>27.61</v>
      </c>
      <c r="H34" s="32"/>
    </row>
    <row r="35" spans="2:8" s="1" customFormat="1" ht="16.95" customHeight="1" x14ac:dyDescent="0.2">
      <c r="B35" s="32"/>
      <c r="C35" s="201" t="s">
        <v>1</v>
      </c>
      <c r="D35" s="201" t="s">
        <v>122</v>
      </c>
      <c r="E35" s="17" t="s">
        <v>1</v>
      </c>
      <c r="F35" s="202">
        <v>0</v>
      </c>
      <c r="H35" s="32"/>
    </row>
    <row r="36" spans="2:8" s="1" customFormat="1" ht="16.95" customHeight="1" x14ac:dyDescent="0.2">
      <c r="B36" s="32"/>
      <c r="C36" s="201" t="s">
        <v>1</v>
      </c>
      <c r="D36" s="201" t="s">
        <v>594</v>
      </c>
      <c r="E36" s="17" t="s">
        <v>1</v>
      </c>
      <c r="F36" s="202">
        <v>27.61</v>
      </c>
      <c r="H36" s="32"/>
    </row>
    <row r="37" spans="2:8" s="1" customFormat="1" ht="16.95" customHeight="1" x14ac:dyDescent="0.2">
      <c r="B37" s="32"/>
      <c r="C37" s="201" t="s">
        <v>121</v>
      </c>
      <c r="D37" s="201" t="s">
        <v>201</v>
      </c>
      <c r="E37" s="17" t="s">
        <v>1</v>
      </c>
      <c r="F37" s="202">
        <v>27.61</v>
      </c>
      <c r="H37" s="32"/>
    </row>
    <row r="38" spans="2:8" s="1" customFormat="1" ht="16.95" customHeight="1" x14ac:dyDescent="0.2">
      <c r="B38" s="32"/>
      <c r="C38" s="203" t="s">
        <v>2208</v>
      </c>
      <c r="H38" s="32"/>
    </row>
    <row r="39" spans="2:8" s="1" customFormat="1" ht="16.95" customHeight="1" x14ac:dyDescent="0.2">
      <c r="B39" s="32"/>
      <c r="C39" s="201" t="s">
        <v>591</v>
      </c>
      <c r="D39" s="201" t="s">
        <v>592</v>
      </c>
      <c r="E39" s="17" t="s">
        <v>119</v>
      </c>
      <c r="F39" s="202">
        <v>27.61</v>
      </c>
      <c r="H39" s="32"/>
    </row>
    <row r="40" spans="2:8" s="1" customFormat="1" ht="16.95" customHeight="1" x14ac:dyDescent="0.2">
      <c r="B40" s="32"/>
      <c r="C40" s="201" t="s">
        <v>596</v>
      </c>
      <c r="D40" s="201" t="s">
        <v>597</v>
      </c>
      <c r="E40" s="17" t="s">
        <v>119</v>
      </c>
      <c r="F40" s="202">
        <v>27.61</v>
      </c>
      <c r="H40" s="32"/>
    </row>
    <row r="41" spans="2:8" s="1" customFormat="1" ht="16.95" customHeight="1" x14ac:dyDescent="0.2">
      <c r="B41" s="32"/>
      <c r="C41" s="201" t="s">
        <v>601</v>
      </c>
      <c r="D41" s="201" t="s">
        <v>602</v>
      </c>
      <c r="E41" s="17" t="s">
        <v>119</v>
      </c>
      <c r="F41" s="202">
        <v>27.61</v>
      </c>
      <c r="H41" s="32"/>
    </row>
    <row r="42" spans="2:8" s="1" customFormat="1" ht="16.95" customHeight="1" x14ac:dyDescent="0.2">
      <c r="B42" s="32"/>
      <c r="C42" s="201" t="s">
        <v>605</v>
      </c>
      <c r="D42" s="201" t="s">
        <v>606</v>
      </c>
      <c r="E42" s="17" t="s">
        <v>119</v>
      </c>
      <c r="F42" s="202">
        <v>27.61</v>
      </c>
      <c r="H42" s="32"/>
    </row>
    <row r="43" spans="2:8" s="1" customFormat="1" ht="20.399999999999999" x14ac:dyDescent="0.2">
      <c r="B43" s="32"/>
      <c r="C43" s="201" t="s">
        <v>631</v>
      </c>
      <c r="D43" s="201" t="s">
        <v>632</v>
      </c>
      <c r="E43" s="17" t="s">
        <v>119</v>
      </c>
      <c r="F43" s="202">
        <v>27.61</v>
      </c>
      <c r="H43" s="32"/>
    </row>
    <row r="44" spans="2:8" s="1" customFormat="1" ht="16.95" customHeight="1" x14ac:dyDescent="0.2">
      <c r="B44" s="32"/>
      <c r="C44" s="201" t="s">
        <v>640</v>
      </c>
      <c r="D44" s="201" t="s">
        <v>641</v>
      </c>
      <c r="E44" s="17" t="s">
        <v>119</v>
      </c>
      <c r="F44" s="202">
        <v>27.61</v>
      </c>
      <c r="H44" s="32"/>
    </row>
    <row r="45" spans="2:8" s="1" customFormat="1" ht="16.95" customHeight="1" x14ac:dyDescent="0.2">
      <c r="B45" s="32"/>
      <c r="C45" s="201" t="s">
        <v>644</v>
      </c>
      <c r="D45" s="201" t="s">
        <v>645</v>
      </c>
      <c r="E45" s="17" t="s">
        <v>209</v>
      </c>
      <c r="F45" s="202">
        <v>414.15</v>
      </c>
      <c r="H45" s="32"/>
    </row>
    <row r="46" spans="2:8" s="1" customFormat="1" ht="16.95" customHeight="1" x14ac:dyDescent="0.2">
      <c r="B46" s="32"/>
      <c r="C46" s="201" t="s">
        <v>649</v>
      </c>
      <c r="D46" s="201" t="s">
        <v>650</v>
      </c>
      <c r="E46" s="17" t="s">
        <v>119</v>
      </c>
      <c r="F46" s="202">
        <v>27.61</v>
      </c>
      <c r="H46" s="32"/>
    </row>
    <row r="47" spans="2:8" s="1" customFormat="1" ht="16.95" customHeight="1" x14ac:dyDescent="0.2">
      <c r="B47" s="32"/>
      <c r="C47" s="197" t="s">
        <v>125</v>
      </c>
      <c r="D47" s="198" t="s">
        <v>126</v>
      </c>
      <c r="E47" s="199" t="s">
        <v>119</v>
      </c>
      <c r="F47" s="200">
        <v>903.35699999999997</v>
      </c>
      <c r="H47" s="32"/>
    </row>
    <row r="48" spans="2:8" s="1" customFormat="1" ht="16.95" customHeight="1" x14ac:dyDescent="0.2">
      <c r="B48" s="32"/>
      <c r="C48" s="201" t="s">
        <v>1</v>
      </c>
      <c r="D48" s="201" t="s">
        <v>217</v>
      </c>
      <c r="E48" s="17" t="s">
        <v>1</v>
      </c>
      <c r="F48" s="202">
        <v>0</v>
      </c>
      <c r="H48" s="32"/>
    </row>
    <row r="49" spans="2:8" s="1" customFormat="1" ht="16.95" customHeight="1" x14ac:dyDescent="0.2">
      <c r="B49" s="32"/>
      <c r="C49" s="201" t="s">
        <v>1</v>
      </c>
      <c r="D49" s="201" t="s">
        <v>218</v>
      </c>
      <c r="E49" s="17" t="s">
        <v>1</v>
      </c>
      <c r="F49" s="202">
        <v>610.53599999999994</v>
      </c>
      <c r="H49" s="32"/>
    </row>
    <row r="50" spans="2:8" s="1" customFormat="1" ht="16.95" customHeight="1" x14ac:dyDescent="0.2">
      <c r="B50" s="32"/>
      <c r="C50" s="201" t="s">
        <v>1</v>
      </c>
      <c r="D50" s="201" t="s">
        <v>238</v>
      </c>
      <c r="E50" s="17" t="s">
        <v>1</v>
      </c>
      <c r="F50" s="202">
        <v>0</v>
      </c>
      <c r="H50" s="32"/>
    </row>
    <row r="51" spans="2:8" s="1" customFormat="1" ht="20.399999999999999" x14ac:dyDescent="0.2">
      <c r="B51" s="32"/>
      <c r="C51" s="201" t="s">
        <v>1</v>
      </c>
      <c r="D51" s="201" t="s">
        <v>827</v>
      </c>
      <c r="E51" s="17" t="s">
        <v>1</v>
      </c>
      <c r="F51" s="202">
        <v>828.82299999999998</v>
      </c>
      <c r="H51" s="32"/>
    </row>
    <row r="52" spans="2:8" s="1" customFormat="1" ht="16.95" customHeight="1" x14ac:dyDescent="0.2">
      <c r="B52" s="32"/>
      <c r="C52" s="201" t="s">
        <v>1</v>
      </c>
      <c r="D52" s="201" t="s">
        <v>240</v>
      </c>
      <c r="E52" s="17" t="s">
        <v>1</v>
      </c>
      <c r="F52" s="202">
        <v>-536.00199999999995</v>
      </c>
      <c r="H52" s="32"/>
    </row>
    <row r="53" spans="2:8" s="1" customFormat="1" ht="16.95" customHeight="1" x14ac:dyDescent="0.2">
      <c r="B53" s="32"/>
      <c r="C53" s="201" t="s">
        <v>125</v>
      </c>
      <c r="D53" s="201" t="s">
        <v>201</v>
      </c>
      <c r="E53" s="17" t="s">
        <v>1</v>
      </c>
      <c r="F53" s="202">
        <v>903.35699999999997</v>
      </c>
      <c r="H53" s="32"/>
    </row>
    <row r="54" spans="2:8" s="1" customFormat="1" ht="16.95" customHeight="1" x14ac:dyDescent="0.2">
      <c r="B54" s="32"/>
      <c r="C54" s="203" t="s">
        <v>2208</v>
      </c>
      <c r="H54" s="32"/>
    </row>
    <row r="55" spans="2:8" s="1" customFormat="1" ht="16.95" customHeight="1" x14ac:dyDescent="0.2">
      <c r="B55" s="32"/>
      <c r="C55" s="201" t="s">
        <v>824</v>
      </c>
      <c r="D55" s="201" t="s">
        <v>825</v>
      </c>
      <c r="E55" s="17" t="s">
        <v>119</v>
      </c>
      <c r="F55" s="202">
        <v>903.35699999999997</v>
      </c>
      <c r="H55" s="32"/>
    </row>
    <row r="56" spans="2:8" s="1" customFormat="1" ht="16.95" customHeight="1" x14ac:dyDescent="0.2">
      <c r="B56" s="32"/>
      <c r="C56" s="201" t="s">
        <v>829</v>
      </c>
      <c r="D56" s="201" t="s">
        <v>830</v>
      </c>
      <c r="E56" s="17" t="s">
        <v>119</v>
      </c>
      <c r="F56" s="202">
        <v>903.35699999999997</v>
      </c>
      <c r="H56" s="32"/>
    </row>
    <row r="57" spans="2:8" s="1" customFormat="1" ht="16.95" customHeight="1" x14ac:dyDescent="0.2">
      <c r="B57" s="32"/>
      <c r="C57" s="201" t="s">
        <v>834</v>
      </c>
      <c r="D57" s="201" t="s">
        <v>835</v>
      </c>
      <c r="E57" s="17" t="s">
        <v>119</v>
      </c>
      <c r="F57" s="202">
        <v>903.35699999999997</v>
      </c>
      <c r="H57" s="32"/>
    </row>
    <row r="58" spans="2:8" s="1" customFormat="1" ht="16.95" customHeight="1" x14ac:dyDescent="0.2">
      <c r="B58" s="32"/>
      <c r="C58" s="201" t="s">
        <v>838</v>
      </c>
      <c r="D58" s="201" t="s">
        <v>839</v>
      </c>
      <c r="E58" s="17" t="s">
        <v>119</v>
      </c>
      <c r="F58" s="202">
        <v>903.35699999999997</v>
      </c>
      <c r="H58" s="32"/>
    </row>
    <row r="59" spans="2:8" s="1" customFormat="1" ht="16.95" customHeight="1" x14ac:dyDescent="0.2">
      <c r="B59" s="32"/>
      <c r="C59" s="201" t="s">
        <v>851</v>
      </c>
      <c r="D59" s="201" t="s">
        <v>852</v>
      </c>
      <c r="E59" s="17" t="s">
        <v>119</v>
      </c>
      <c r="F59" s="202">
        <v>903.35699999999997</v>
      </c>
      <c r="H59" s="32"/>
    </row>
    <row r="60" spans="2:8" s="1" customFormat="1" ht="20.399999999999999" x14ac:dyDescent="0.2">
      <c r="B60" s="32"/>
      <c r="C60" s="201" t="s">
        <v>859</v>
      </c>
      <c r="D60" s="201" t="s">
        <v>860</v>
      </c>
      <c r="E60" s="17" t="s">
        <v>119</v>
      </c>
      <c r="F60" s="202">
        <v>903.35699999999997</v>
      </c>
      <c r="H60" s="32"/>
    </row>
    <row r="61" spans="2:8" s="1" customFormat="1" ht="16.95" customHeight="1" x14ac:dyDescent="0.2">
      <c r="B61" s="32"/>
      <c r="C61" s="197" t="s">
        <v>128</v>
      </c>
      <c r="D61" s="198" t="s">
        <v>129</v>
      </c>
      <c r="E61" s="199" t="s">
        <v>119</v>
      </c>
      <c r="F61" s="200">
        <v>536.00199999999995</v>
      </c>
      <c r="H61" s="32"/>
    </row>
    <row r="62" spans="2:8" s="1" customFormat="1" ht="16.95" customHeight="1" x14ac:dyDescent="0.2">
      <c r="B62" s="32"/>
      <c r="C62" s="201" t="s">
        <v>1</v>
      </c>
      <c r="D62" s="201" t="s">
        <v>129</v>
      </c>
      <c r="E62" s="17" t="s">
        <v>1</v>
      </c>
      <c r="F62" s="202">
        <v>0</v>
      </c>
      <c r="H62" s="32"/>
    </row>
    <row r="63" spans="2:8" s="1" customFormat="1" ht="20.399999999999999" x14ac:dyDescent="0.2">
      <c r="B63" s="32"/>
      <c r="C63" s="201" t="s">
        <v>1</v>
      </c>
      <c r="D63" s="201" t="s">
        <v>245</v>
      </c>
      <c r="E63" s="17" t="s">
        <v>1</v>
      </c>
      <c r="F63" s="202">
        <v>153.93700000000001</v>
      </c>
      <c r="H63" s="32"/>
    </row>
    <row r="64" spans="2:8" s="1" customFormat="1" ht="20.399999999999999" x14ac:dyDescent="0.2">
      <c r="B64" s="32"/>
      <c r="C64" s="201" t="s">
        <v>1</v>
      </c>
      <c r="D64" s="201" t="s">
        <v>246</v>
      </c>
      <c r="E64" s="17" t="s">
        <v>1</v>
      </c>
      <c r="F64" s="202">
        <v>382.065</v>
      </c>
      <c r="H64" s="32"/>
    </row>
    <row r="65" spans="2:8" s="1" customFormat="1" ht="16.95" customHeight="1" x14ac:dyDescent="0.2">
      <c r="B65" s="32"/>
      <c r="C65" s="201" t="s">
        <v>128</v>
      </c>
      <c r="D65" s="201" t="s">
        <v>201</v>
      </c>
      <c r="E65" s="17" t="s">
        <v>1</v>
      </c>
      <c r="F65" s="202">
        <v>536.00199999999995</v>
      </c>
      <c r="H65" s="32"/>
    </row>
    <row r="66" spans="2:8" s="1" customFormat="1" ht="16.95" customHeight="1" x14ac:dyDescent="0.2">
      <c r="B66" s="32"/>
      <c r="C66" s="203" t="s">
        <v>2208</v>
      </c>
      <c r="H66" s="32"/>
    </row>
    <row r="67" spans="2:8" s="1" customFormat="1" ht="16.95" customHeight="1" x14ac:dyDescent="0.2">
      <c r="B67" s="32"/>
      <c r="C67" s="201" t="s">
        <v>744</v>
      </c>
      <c r="D67" s="201" t="s">
        <v>745</v>
      </c>
      <c r="E67" s="17" t="s">
        <v>119</v>
      </c>
      <c r="F67" s="202">
        <v>536.00199999999995</v>
      </c>
      <c r="H67" s="32"/>
    </row>
    <row r="68" spans="2:8" s="1" customFormat="1" ht="20.399999999999999" x14ac:dyDescent="0.2">
      <c r="B68" s="32"/>
      <c r="C68" s="201" t="s">
        <v>235</v>
      </c>
      <c r="D68" s="201" t="s">
        <v>236</v>
      </c>
      <c r="E68" s="17" t="s">
        <v>119</v>
      </c>
      <c r="F68" s="202">
        <v>383.97399999999999</v>
      </c>
      <c r="H68" s="32"/>
    </row>
    <row r="69" spans="2:8" s="1" customFormat="1" ht="16.95" customHeight="1" x14ac:dyDescent="0.2">
      <c r="B69" s="32"/>
      <c r="C69" s="201" t="s">
        <v>748</v>
      </c>
      <c r="D69" s="201" t="s">
        <v>749</v>
      </c>
      <c r="E69" s="17" t="s">
        <v>119</v>
      </c>
      <c r="F69" s="202">
        <v>536.00199999999995</v>
      </c>
      <c r="H69" s="32"/>
    </row>
    <row r="70" spans="2:8" s="1" customFormat="1" ht="16.95" customHeight="1" x14ac:dyDescent="0.2">
      <c r="B70" s="32"/>
      <c r="C70" s="201" t="s">
        <v>752</v>
      </c>
      <c r="D70" s="201" t="s">
        <v>753</v>
      </c>
      <c r="E70" s="17" t="s">
        <v>119</v>
      </c>
      <c r="F70" s="202">
        <v>536.00199999999995</v>
      </c>
      <c r="H70" s="32"/>
    </row>
    <row r="71" spans="2:8" s="1" customFormat="1" ht="16.95" customHeight="1" x14ac:dyDescent="0.2">
      <c r="B71" s="32"/>
      <c r="C71" s="201" t="s">
        <v>756</v>
      </c>
      <c r="D71" s="201" t="s">
        <v>757</v>
      </c>
      <c r="E71" s="17" t="s">
        <v>119</v>
      </c>
      <c r="F71" s="202">
        <v>536.00199999999995</v>
      </c>
      <c r="H71" s="32"/>
    </row>
    <row r="72" spans="2:8" s="1" customFormat="1" ht="20.399999999999999" x14ac:dyDescent="0.2">
      <c r="B72" s="32"/>
      <c r="C72" s="201" t="s">
        <v>767</v>
      </c>
      <c r="D72" s="201" t="s">
        <v>768</v>
      </c>
      <c r="E72" s="17" t="s">
        <v>119</v>
      </c>
      <c r="F72" s="202">
        <v>536.00199999999995</v>
      </c>
      <c r="H72" s="32"/>
    </row>
    <row r="73" spans="2:8" s="1" customFormat="1" ht="16.95" customHeight="1" x14ac:dyDescent="0.2">
      <c r="B73" s="32"/>
      <c r="C73" s="201" t="s">
        <v>787</v>
      </c>
      <c r="D73" s="201" t="s">
        <v>788</v>
      </c>
      <c r="E73" s="17" t="s">
        <v>119</v>
      </c>
      <c r="F73" s="202">
        <v>536.00199999999995</v>
      </c>
      <c r="H73" s="32"/>
    </row>
    <row r="74" spans="2:8" s="1" customFormat="1" ht="16.95" customHeight="1" x14ac:dyDescent="0.2">
      <c r="B74" s="32"/>
      <c r="C74" s="201" t="s">
        <v>824</v>
      </c>
      <c r="D74" s="201" t="s">
        <v>825</v>
      </c>
      <c r="E74" s="17" t="s">
        <v>119</v>
      </c>
      <c r="F74" s="202">
        <v>903.35699999999997</v>
      </c>
      <c r="H74" s="32"/>
    </row>
    <row r="75" spans="2:8" s="1" customFormat="1" ht="16.95" customHeight="1" x14ac:dyDescent="0.2">
      <c r="B75" s="32"/>
      <c r="C75" s="197" t="s">
        <v>131</v>
      </c>
      <c r="D75" s="198" t="s">
        <v>132</v>
      </c>
      <c r="E75" s="199" t="s">
        <v>119</v>
      </c>
      <c r="F75" s="200">
        <v>125.24</v>
      </c>
      <c r="H75" s="32"/>
    </row>
    <row r="76" spans="2:8" s="1" customFormat="1" ht="16.95" customHeight="1" x14ac:dyDescent="0.2">
      <c r="B76" s="32"/>
      <c r="C76" s="201" t="s">
        <v>1</v>
      </c>
      <c r="D76" s="201" t="s">
        <v>242</v>
      </c>
      <c r="E76" s="17" t="s">
        <v>1</v>
      </c>
      <c r="F76" s="202">
        <v>0</v>
      </c>
      <c r="H76" s="32"/>
    </row>
    <row r="77" spans="2:8" s="1" customFormat="1" ht="16.95" customHeight="1" x14ac:dyDescent="0.2">
      <c r="B77" s="32"/>
      <c r="C77" s="201" t="s">
        <v>131</v>
      </c>
      <c r="D77" s="201" t="s">
        <v>243</v>
      </c>
      <c r="E77" s="17" t="s">
        <v>1</v>
      </c>
      <c r="F77" s="202">
        <v>125.24</v>
      </c>
      <c r="H77" s="32"/>
    </row>
    <row r="78" spans="2:8" s="1" customFormat="1" ht="16.95" customHeight="1" x14ac:dyDescent="0.2">
      <c r="B78" s="32"/>
      <c r="C78" s="203" t="s">
        <v>2208</v>
      </c>
      <c r="H78" s="32"/>
    </row>
    <row r="79" spans="2:8" s="1" customFormat="1" ht="16.95" customHeight="1" x14ac:dyDescent="0.2">
      <c r="B79" s="32"/>
      <c r="C79" s="201" t="s">
        <v>802</v>
      </c>
      <c r="D79" s="201" t="s">
        <v>803</v>
      </c>
      <c r="E79" s="17" t="s">
        <v>119</v>
      </c>
      <c r="F79" s="202">
        <v>125.24</v>
      </c>
      <c r="H79" s="32"/>
    </row>
    <row r="80" spans="2:8" s="1" customFormat="1" ht="20.399999999999999" x14ac:dyDescent="0.2">
      <c r="B80" s="32"/>
      <c r="C80" s="201" t="s">
        <v>235</v>
      </c>
      <c r="D80" s="201" t="s">
        <v>236</v>
      </c>
      <c r="E80" s="17" t="s">
        <v>119</v>
      </c>
      <c r="F80" s="202">
        <v>383.97399999999999</v>
      </c>
      <c r="H80" s="32"/>
    </row>
    <row r="81" spans="2:8" s="1" customFormat="1" ht="16.95" customHeight="1" x14ac:dyDescent="0.2">
      <c r="B81" s="32"/>
      <c r="C81" s="201" t="s">
        <v>797</v>
      </c>
      <c r="D81" s="201" t="s">
        <v>798</v>
      </c>
      <c r="E81" s="17" t="s">
        <v>119</v>
      </c>
      <c r="F81" s="202">
        <v>209.24</v>
      </c>
      <c r="H81" s="32"/>
    </row>
    <row r="82" spans="2:8" s="1" customFormat="1" ht="16.95" customHeight="1" x14ac:dyDescent="0.2">
      <c r="B82" s="32"/>
      <c r="C82" s="201" t="s">
        <v>810</v>
      </c>
      <c r="D82" s="201" t="s">
        <v>811</v>
      </c>
      <c r="E82" s="17" t="s">
        <v>119</v>
      </c>
      <c r="F82" s="202">
        <v>209.24</v>
      </c>
      <c r="H82" s="32"/>
    </row>
    <row r="83" spans="2:8" s="1" customFormat="1" ht="16.95" customHeight="1" x14ac:dyDescent="0.2">
      <c r="B83" s="32"/>
      <c r="C83" s="201" t="s">
        <v>814</v>
      </c>
      <c r="D83" s="201" t="s">
        <v>815</v>
      </c>
      <c r="E83" s="17" t="s">
        <v>119</v>
      </c>
      <c r="F83" s="202">
        <v>209.24</v>
      </c>
      <c r="H83" s="32"/>
    </row>
    <row r="84" spans="2:8" s="1" customFormat="1" ht="16.95" customHeight="1" x14ac:dyDescent="0.2">
      <c r="B84" s="32"/>
      <c r="C84" s="201" t="s">
        <v>818</v>
      </c>
      <c r="D84" s="201" t="s">
        <v>819</v>
      </c>
      <c r="E84" s="17" t="s">
        <v>119</v>
      </c>
      <c r="F84" s="202">
        <v>209.24</v>
      </c>
      <c r="H84" s="32"/>
    </row>
    <row r="85" spans="2:8" s="1" customFormat="1" ht="16.95" customHeight="1" x14ac:dyDescent="0.2">
      <c r="B85" s="32"/>
      <c r="C85" s="197" t="s">
        <v>134</v>
      </c>
      <c r="D85" s="198" t="s">
        <v>135</v>
      </c>
      <c r="E85" s="199" t="s">
        <v>119</v>
      </c>
      <c r="F85" s="200">
        <v>33.713000000000001</v>
      </c>
      <c r="H85" s="32"/>
    </row>
    <row r="86" spans="2:8" s="1" customFormat="1" ht="16.95" customHeight="1" x14ac:dyDescent="0.2">
      <c r="B86" s="32"/>
      <c r="C86" s="201" t="s">
        <v>1</v>
      </c>
      <c r="D86" s="201" t="s">
        <v>198</v>
      </c>
      <c r="E86" s="17" t="s">
        <v>1</v>
      </c>
      <c r="F86" s="202">
        <v>0</v>
      </c>
      <c r="H86" s="32"/>
    </row>
    <row r="87" spans="2:8" s="1" customFormat="1" ht="16.95" customHeight="1" x14ac:dyDescent="0.2">
      <c r="B87" s="32"/>
      <c r="C87" s="201" t="s">
        <v>1</v>
      </c>
      <c r="D87" s="201" t="s">
        <v>199</v>
      </c>
      <c r="E87" s="17" t="s">
        <v>1</v>
      </c>
      <c r="F87" s="202">
        <v>29</v>
      </c>
      <c r="H87" s="32"/>
    </row>
    <row r="88" spans="2:8" s="1" customFormat="1" ht="16.95" customHeight="1" x14ac:dyDescent="0.2">
      <c r="B88" s="32"/>
      <c r="C88" s="201" t="s">
        <v>1</v>
      </c>
      <c r="D88" s="201" t="s">
        <v>200</v>
      </c>
      <c r="E88" s="17" t="s">
        <v>1</v>
      </c>
      <c r="F88" s="202">
        <v>4.7130000000000001</v>
      </c>
      <c r="H88" s="32"/>
    </row>
    <row r="89" spans="2:8" s="1" customFormat="1" ht="16.95" customHeight="1" x14ac:dyDescent="0.2">
      <c r="B89" s="32"/>
      <c r="C89" s="201" t="s">
        <v>134</v>
      </c>
      <c r="D89" s="201" t="s">
        <v>201</v>
      </c>
      <c r="E89" s="17" t="s">
        <v>1</v>
      </c>
      <c r="F89" s="202">
        <v>33.713000000000001</v>
      </c>
      <c r="H89" s="32"/>
    </row>
    <row r="90" spans="2:8" s="1" customFormat="1" ht="16.95" customHeight="1" x14ac:dyDescent="0.2">
      <c r="B90" s="32"/>
      <c r="C90" s="203" t="s">
        <v>2208</v>
      </c>
      <c r="H90" s="32"/>
    </row>
    <row r="91" spans="2:8" s="1" customFormat="1" ht="16.95" customHeight="1" x14ac:dyDescent="0.2">
      <c r="B91" s="32"/>
      <c r="C91" s="201" t="s">
        <v>192</v>
      </c>
      <c r="D91" s="201" t="s">
        <v>193</v>
      </c>
      <c r="E91" s="17" t="s">
        <v>119</v>
      </c>
      <c r="F91" s="202">
        <v>33.713000000000001</v>
      </c>
      <c r="H91" s="32"/>
    </row>
    <row r="92" spans="2:8" s="1" customFormat="1" ht="16.95" customHeight="1" x14ac:dyDescent="0.2">
      <c r="B92" s="32"/>
      <c r="C92" s="201" t="s">
        <v>214</v>
      </c>
      <c r="D92" s="201" t="s">
        <v>215</v>
      </c>
      <c r="E92" s="17" t="s">
        <v>119</v>
      </c>
      <c r="F92" s="202">
        <v>610.53599999999994</v>
      </c>
      <c r="H92" s="32"/>
    </row>
    <row r="93" spans="2:8" s="1" customFormat="1" ht="16.95" customHeight="1" x14ac:dyDescent="0.2">
      <c r="B93" s="32"/>
      <c r="C93" s="201" t="s">
        <v>228</v>
      </c>
      <c r="D93" s="201" t="s">
        <v>229</v>
      </c>
      <c r="E93" s="17" t="s">
        <v>119</v>
      </c>
      <c r="F93" s="202">
        <v>610.53599999999994</v>
      </c>
      <c r="H93" s="32"/>
    </row>
    <row r="94" spans="2:8" s="1" customFormat="1" ht="16.95" customHeight="1" x14ac:dyDescent="0.2">
      <c r="B94" s="32"/>
      <c r="C94" s="201" t="s">
        <v>231</v>
      </c>
      <c r="D94" s="201" t="s">
        <v>232</v>
      </c>
      <c r="E94" s="17" t="s">
        <v>119</v>
      </c>
      <c r="F94" s="202">
        <v>610.53599999999994</v>
      </c>
      <c r="H94" s="32"/>
    </row>
    <row r="95" spans="2:8" s="1" customFormat="1" ht="16.95" customHeight="1" x14ac:dyDescent="0.2">
      <c r="B95" s="32"/>
      <c r="C95" s="201" t="s">
        <v>824</v>
      </c>
      <c r="D95" s="201" t="s">
        <v>825</v>
      </c>
      <c r="E95" s="17" t="s">
        <v>119</v>
      </c>
      <c r="F95" s="202">
        <v>903.35699999999997</v>
      </c>
      <c r="H95" s="32"/>
    </row>
    <row r="96" spans="2:8" s="1" customFormat="1" ht="16.95" customHeight="1" x14ac:dyDescent="0.2">
      <c r="B96" s="32"/>
      <c r="C96" s="197" t="s">
        <v>138</v>
      </c>
      <c r="D96" s="198" t="s">
        <v>139</v>
      </c>
      <c r="E96" s="199" t="s">
        <v>119</v>
      </c>
      <c r="F96" s="200">
        <v>55.625</v>
      </c>
      <c r="H96" s="32"/>
    </row>
    <row r="97" spans="2:8" s="1" customFormat="1" ht="16.95" customHeight="1" x14ac:dyDescent="0.2">
      <c r="B97" s="32"/>
      <c r="C97" s="201" t="s">
        <v>1</v>
      </c>
      <c r="D97" s="201" t="s">
        <v>198</v>
      </c>
      <c r="E97" s="17" t="s">
        <v>1</v>
      </c>
      <c r="F97" s="202">
        <v>0</v>
      </c>
      <c r="H97" s="32"/>
    </row>
    <row r="98" spans="2:8" s="1" customFormat="1" ht="16.95" customHeight="1" x14ac:dyDescent="0.2">
      <c r="B98" s="32"/>
      <c r="C98" s="201" t="s">
        <v>1</v>
      </c>
      <c r="D98" s="201" t="s">
        <v>205</v>
      </c>
      <c r="E98" s="17" t="s">
        <v>1</v>
      </c>
      <c r="F98" s="202">
        <v>28.65</v>
      </c>
      <c r="H98" s="32"/>
    </row>
    <row r="99" spans="2:8" s="1" customFormat="1" ht="16.95" customHeight="1" x14ac:dyDescent="0.2">
      <c r="B99" s="32"/>
      <c r="C99" s="201" t="s">
        <v>1</v>
      </c>
      <c r="D99" s="201" t="s">
        <v>206</v>
      </c>
      <c r="E99" s="17" t="s">
        <v>1</v>
      </c>
      <c r="F99" s="202">
        <v>26.975000000000001</v>
      </c>
      <c r="H99" s="32"/>
    </row>
    <row r="100" spans="2:8" s="1" customFormat="1" ht="16.95" customHeight="1" x14ac:dyDescent="0.2">
      <c r="B100" s="32"/>
      <c r="C100" s="201" t="s">
        <v>138</v>
      </c>
      <c r="D100" s="201" t="s">
        <v>201</v>
      </c>
      <c r="E100" s="17" t="s">
        <v>1</v>
      </c>
      <c r="F100" s="202">
        <v>55.625</v>
      </c>
      <c r="H100" s="32"/>
    </row>
    <row r="101" spans="2:8" s="1" customFormat="1" ht="16.95" customHeight="1" x14ac:dyDescent="0.2">
      <c r="B101" s="32"/>
      <c r="C101" s="203" t="s">
        <v>2208</v>
      </c>
      <c r="H101" s="32"/>
    </row>
    <row r="102" spans="2:8" s="1" customFormat="1" ht="16.95" customHeight="1" x14ac:dyDescent="0.2">
      <c r="B102" s="32"/>
      <c r="C102" s="201" t="s">
        <v>202</v>
      </c>
      <c r="D102" s="201" t="s">
        <v>203</v>
      </c>
      <c r="E102" s="17" t="s">
        <v>119</v>
      </c>
      <c r="F102" s="202">
        <v>55.625</v>
      </c>
      <c r="H102" s="32"/>
    </row>
    <row r="103" spans="2:8" s="1" customFormat="1" ht="16.95" customHeight="1" x14ac:dyDescent="0.2">
      <c r="B103" s="32"/>
      <c r="C103" s="201" t="s">
        <v>214</v>
      </c>
      <c r="D103" s="201" t="s">
        <v>215</v>
      </c>
      <c r="E103" s="17" t="s">
        <v>119</v>
      </c>
      <c r="F103" s="202">
        <v>610.53599999999994</v>
      </c>
      <c r="H103" s="32"/>
    </row>
    <row r="104" spans="2:8" s="1" customFormat="1" ht="16.95" customHeight="1" x14ac:dyDescent="0.2">
      <c r="B104" s="32"/>
      <c r="C104" s="201" t="s">
        <v>228</v>
      </c>
      <c r="D104" s="201" t="s">
        <v>229</v>
      </c>
      <c r="E104" s="17" t="s">
        <v>119</v>
      </c>
      <c r="F104" s="202">
        <v>610.53599999999994</v>
      </c>
      <c r="H104" s="32"/>
    </row>
    <row r="105" spans="2:8" s="1" customFormat="1" ht="16.95" customHeight="1" x14ac:dyDescent="0.2">
      <c r="B105" s="32"/>
      <c r="C105" s="201" t="s">
        <v>231</v>
      </c>
      <c r="D105" s="201" t="s">
        <v>232</v>
      </c>
      <c r="E105" s="17" t="s">
        <v>119</v>
      </c>
      <c r="F105" s="202">
        <v>610.53599999999994</v>
      </c>
      <c r="H105" s="32"/>
    </row>
    <row r="106" spans="2:8" s="1" customFormat="1" ht="16.95" customHeight="1" x14ac:dyDescent="0.2">
      <c r="B106" s="32"/>
      <c r="C106" s="201" t="s">
        <v>824</v>
      </c>
      <c r="D106" s="201" t="s">
        <v>825</v>
      </c>
      <c r="E106" s="17" t="s">
        <v>119</v>
      </c>
      <c r="F106" s="202">
        <v>903.35699999999997</v>
      </c>
      <c r="H106" s="32"/>
    </row>
    <row r="107" spans="2:8" s="1" customFormat="1" ht="16.95" customHeight="1" x14ac:dyDescent="0.2">
      <c r="B107" s="32"/>
      <c r="C107" s="197" t="s">
        <v>142</v>
      </c>
      <c r="D107" s="198" t="s">
        <v>143</v>
      </c>
      <c r="E107" s="199" t="s">
        <v>119</v>
      </c>
      <c r="F107" s="200">
        <v>136.31399999999999</v>
      </c>
      <c r="H107" s="32"/>
    </row>
    <row r="108" spans="2:8" s="1" customFormat="1" ht="16.95" customHeight="1" x14ac:dyDescent="0.2">
      <c r="B108" s="32"/>
      <c r="C108" s="201" t="s">
        <v>1</v>
      </c>
      <c r="D108" s="201" t="s">
        <v>662</v>
      </c>
      <c r="E108" s="17" t="s">
        <v>1</v>
      </c>
      <c r="F108" s="202">
        <v>0</v>
      </c>
      <c r="H108" s="32"/>
    </row>
    <row r="109" spans="2:8" s="1" customFormat="1" ht="16.95" customHeight="1" x14ac:dyDescent="0.2">
      <c r="B109" s="32"/>
      <c r="C109" s="201" t="s">
        <v>1</v>
      </c>
      <c r="D109" s="201" t="s">
        <v>663</v>
      </c>
      <c r="E109" s="17" t="s">
        <v>1</v>
      </c>
      <c r="F109" s="202">
        <v>136.31399999999999</v>
      </c>
      <c r="H109" s="32"/>
    </row>
    <row r="110" spans="2:8" s="1" customFormat="1" ht="16.95" customHeight="1" x14ac:dyDescent="0.2">
      <c r="B110" s="32"/>
      <c r="C110" s="201" t="s">
        <v>142</v>
      </c>
      <c r="D110" s="201" t="s">
        <v>664</v>
      </c>
      <c r="E110" s="17" t="s">
        <v>1</v>
      </c>
      <c r="F110" s="202">
        <v>136.31399999999999</v>
      </c>
      <c r="H110" s="32"/>
    </row>
    <row r="111" spans="2:8" s="1" customFormat="1" ht="16.95" customHeight="1" x14ac:dyDescent="0.2">
      <c r="B111" s="32"/>
      <c r="C111" s="203" t="s">
        <v>2208</v>
      </c>
      <c r="H111" s="32"/>
    </row>
    <row r="112" spans="2:8" s="1" customFormat="1" ht="16.95" customHeight="1" x14ac:dyDescent="0.2">
      <c r="B112" s="32"/>
      <c r="C112" s="201" t="s">
        <v>659</v>
      </c>
      <c r="D112" s="201" t="s">
        <v>660</v>
      </c>
      <c r="E112" s="17" t="s">
        <v>119</v>
      </c>
      <c r="F112" s="202">
        <v>352.00400000000002</v>
      </c>
      <c r="H112" s="32"/>
    </row>
    <row r="113" spans="2:8" s="1" customFormat="1" ht="16.95" customHeight="1" x14ac:dyDescent="0.2">
      <c r="B113" s="32"/>
      <c r="C113" s="201" t="s">
        <v>668</v>
      </c>
      <c r="D113" s="201" t="s">
        <v>669</v>
      </c>
      <c r="E113" s="17" t="s">
        <v>119</v>
      </c>
      <c r="F113" s="202">
        <v>352.00400000000002</v>
      </c>
      <c r="H113" s="32"/>
    </row>
    <row r="114" spans="2:8" s="1" customFormat="1" ht="16.95" customHeight="1" x14ac:dyDescent="0.2">
      <c r="B114" s="32"/>
      <c r="C114" s="201" t="s">
        <v>675</v>
      </c>
      <c r="D114" s="201" t="s">
        <v>676</v>
      </c>
      <c r="E114" s="17" t="s">
        <v>119</v>
      </c>
      <c r="F114" s="202">
        <v>352.00400000000002</v>
      </c>
      <c r="H114" s="32"/>
    </row>
    <row r="115" spans="2:8" s="1" customFormat="1" ht="16.95" customHeight="1" x14ac:dyDescent="0.2">
      <c r="B115" s="32"/>
      <c r="C115" s="201" t="s">
        <v>679</v>
      </c>
      <c r="D115" s="201" t="s">
        <v>680</v>
      </c>
      <c r="E115" s="17" t="s">
        <v>119</v>
      </c>
      <c r="F115" s="202">
        <v>352.00400000000002</v>
      </c>
      <c r="H115" s="32"/>
    </row>
    <row r="116" spans="2:8" s="1" customFormat="1" ht="20.399999999999999" x14ac:dyDescent="0.2">
      <c r="B116" s="32"/>
      <c r="C116" s="201" t="s">
        <v>683</v>
      </c>
      <c r="D116" s="201" t="s">
        <v>684</v>
      </c>
      <c r="E116" s="17" t="s">
        <v>119</v>
      </c>
      <c r="F116" s="202">
        <v>352.00400000000002</v>
      </c>
      <c r="H116" s="32"/>
    </row>
    <row r="117" spans="2:8" s="1" customFormat="1" ht="16.95" customHeight="1" x14ac:dyDescent="0.2">
      <c r="B117" s="32"/>
      <c r="C117" s="201" t="s">
        <v>693</v>
      </c>
      <c r="D117" s="201" t="s">
        <v>694</v>
      </c>
      <c r="E117" s="17" t="s">
        <v>119</v>
      </c>
      <c r="F117" s="202">
        <v>136.31399999999999</v>
      </c>
      <c r="H117" s="32"/>
    </row>
    <row r="118" spans="2:8" s="1" customFormat="1" ht="16.95" customHeight="1" x14ac:dyDescent="0.2">
      <c r="B118" s="32"/>
      <c r="C118" s="201" t="s">
        <v>730</v>
      </c>
      <c r="D118" s="201" t="s">
        <v>731</v>
      </c>
      <c r="E118" s="17" t="s">
        <v>119</v>
      </c>
      <c r="F118" s="202">
        <v>352.00400000000002</v>
      </c>
      <c r="H118" s="32"/>
    </row>
    <row r="119" spans="2:8" s="1" customFormat="1" ht="16.95" customHeight="1" x14ac:dyDescent="0.2">
      <c r="B119" s="32"/>
      <c r="C119" s="201" t="s">
        <v>734</v>
      </c>
      <c r="D119" s="201" t="s">
        <v>735</v>
      </c>
      <c r="E119" s="17" t="s">
        <v>119</v>
      </c>
      <c r="F119" s="202">
        <v>352.00400000000002</v>
      </c>
      <c r="H119" s="32"/>
    </row>
    <row r="120" spans="2:8" s="1" customFormat="1" ht="16.95" customHeight="1" x14ac:dyDescent="0.2">
      <c r="B120" s="32"/>
      <c r="C120" s="197" t="s">
        <v>145</v>
      </c>
      <c r="D120" s="198" t="s">
        <v>146</v>
      </c>
      <c r="E120" s="199" t="s">
        <v>119</v>
      </c>
      <c r="F120" s="200">
        <v>186.68</v>
      </c>
      <c r="H120" s="32"/>
    </row>
    <row r="121" spans="2:8" s="1" customFormat="1" ht="16.95" customHeight="1" x14ac:dyDescent="0.2">
      <c r="B121" s="32"/>
      <c r="C121" s="201" t="s">
        <v>1</v>
      </c>
      <c r="D121" s="201" t="s">
        <v>223</v>
      </c>
      <c r="E121" s="17" t="s">
        <v>1</v>
      </c>
      <c r="F121" s="202">
        <v>0</v>
      </c>
      <c r="H121" s="32"/>
    </row>
    <row r="122" spans="2:8" s="1" customFormat="1" ht="20.399999999999999" x14ac:dyDescent="0.2">
      <c r="B122" s="32"/>
      <c r="C122" s="201" t="s">
        <v>145</v>
      </c>
      <c r="D122" s="201" t="s">
        <v>224</v>
      </c>
      <c r="E122" s="17" t="s">
        <v>1</v>
      </c>
      <c r="F122" s="202">
        <v>186.68</v>
      </c>
      <c r="H122" s="32"/>
    </row>
    <row r="123" spans="2:8" s="1" customFormat="1" ht="16.95" customHeight="1" x14ac:dyDescent="0.2">
      <c r="B123" s="32"/>
      <c r="C123" s="203" t="s">
        <v>2208</v>
      </c>
      <c r="H123" s="32"/>
    </row>
    <row r="124" spans="2:8" s="1" customFormat="1" ht="16.95" customHeight="1" x14ac:dyDescent="0.2">
      <c r="B124" s="32"/>
      <c r="C124" s="201" t="s">
        <v>456</v>
      </c>
      <c r="D124" s="201" t="s">
        <v>457</v>
      </c>
      <c r="E124" s="17" t="s">
        <v>119</v>
      </c>
      <c r="F124" s="202">
        <v>186.68</v>
      </c>
      <c r="H124" s="32"/>
    </row>
    <row r="125" spans="2:8" s="1" customFormat="1" ht="16.95" customHeight="1" x14ac:dyDescent="0.2">
      <c r="B125" s="32"/>
      <c r="C125" s="201" t="s">
        <v>214</v>
      </c>
      <c r="D125" s="201" t="s">
        <v>215</v>
      </c>
      <c r="E125" s="17" t="s">
        <v>119</v>
      </c>
      <c r="F125" s="202">
        <v>610.53599999999994</v>
      </c>
      <c r="H125" s="32"/>
    </row>
    <row r="126" spans="2:8" s="1" customFormat="1" ht="16.95" customHeight="1" x14ac:dyDescent="0.2">
      <c r="B126" s="32"/>
      <c r="C126" s="201" t="s">
        <v>228</v>
      </c>
      <c r="D126" s="201" t="s">
        <v>229</v>
      </c>
      <c r="E126" s="17" t="s">
        <v>119</v>
      </c>
      <c r="F126" s="202">
        <v>610.53599999999994</v>
      </c>
      <c r="H126" s="32"/>
    </row>
    <row r="127" spans="2:8" s="1" customFormat="1" ht="16.95" customHeight="1" x14ac:dyDescent="0.2">
      <c r="B127" s="32"/>
      <c r="C127" s="201" t="s">
        <v>231</v>
      </c>
      <c r="D127" s="201" t="s">
        <v>232</v>
      </c>
      <c r="E127" s="17" t="s">
        <v>119</v>
      </c>
      <c r="F127" s="202">
        <v>610.53599999999994</v>
      </c>
      <c r="H127" s="32"/>
    </row>
    <row r="128" spans="2:8" s="1" customFormat="1" ht="16.95" customHeight="1" x14ac:dyDescent="0.2">
      <c r="B128" s="32"/>
      <c r="C128" s="201" t="s">
        <v>824</v>
      </c>
      <c r="D128" s="201" t="s">
        <v>825</v>
      </c>
      <c r="E128" s="17" t="s">
        <v>119</v>
      </c>
      <c r="F128" s="202">
        <v>903.35699999999997</v>
      </c>
      <c r="H128" s="32"/>
    </row>
    <row r="129" spans="2:8" s="1" customFormat="1" ht="16.95" customHeight="1" x14ac:dyDescent="0.2">
      <c r="B129" s="32"/>
      <c r="C129" s="197" t="s">
        <v>148</v>
      </c>
      <c r="D129" s="198" t="s">
        <v>149</v>
      </c>
      <c r="E129" s="199" t="s">
        <v>119</v>
      </c>
      <c r="F129" s="200">
        <v>29.25</v>
      </c>
      <c r="H129" s="32"/>
    </row>
    <row r="130" spans="2:8" s="1" customFormat="1" ht="16.95" customHeight="1" x14ac:dyDescent="0.2">
      <c r="B130" s="32"/>
      <c r="C130" s="201" t="s">
        <v>1</v>
      </c>
      <c r="D130" s="201" t="s">
        <v>223</v>
      </c>
      <c r="E130" s="17" t="s">
        <v>1</v>
      </c>
      <c r="F130" s="202">
        <v>0</v>
      </c>
      <c r="H130" s="32"/>
    </row>
    <row r="131" spans="2:8" s="1" customFormat="1" ht="16.95" customHeight="1" x14ac:dyDescent="0.2">
      <c r="B131" s="32"/>
      <c r="C131" s="201" t="s">
        <v>148</v>
      </c>
      <c r="D131" s="201" t="s">
        <v>226</v>
      </c>
      <c r="E131" s="17" t="s">
        <v>1</v>
      </c>
      <c r="F131" s="202">
        <v>29.25</v>
      </c>
      <c r="H131" s="32"/>
    </row>
    <row r="132" spans="2:8" s="1" customFormat="1" ht="16.95" customHeight="1" x14ac:dyDescent="0.2">
      <c r="B132" s="32"/>
      <c r="C132" s="203" t="s">
        <v>2208</v>
      </c>
      <c r="H132" s="32"/>
    </row>
    <row r="133" spans="2:8" s="1" customFormat="1" ht="16.95" customHeight="1" x14ac:dyDescent="0.2">
      <c r="B133" s="32"/>
      <c r="C133" s="201" t="s">
        <v>460</v>
      </c>
      <c r="D133" s="201" t="s">
        <v>461</v>
      </c>
      <c r="E133" s="17" t="s">
        <v>119</v>
      </c>
      <c r="F133" s="202">
        <v>29.25</v>
      </c>
      <c r="H133" s="32"/>
    </row>
    <row r="134" spans="2:8" s="1" customFormat="1" ht="16.95" customHeight="1" x14ac:dyDescent="0.2">
      <c r="B134" s="32"/>
      <c r="C134" s="201" t="s">
        <v>214</v>
      </c>
      <c r="D134" s="201" t="s">
        <v>215</v>
      </c>
      <c r="E134" s="17" t="s">
        <v>119</v>
      </c>
      <c r="F134" s="202">
        <v>610.53599999999994</v>
      </c>
      <c r="H134" s="32"/>
    </row>
    <row r="135" spans="2:8" s="1" customFormat="1" ht="16.95" customHeight="1" x14ac:dyDescent="0.2">
      <c r="B135" s="32"/>
      <c r="C135" s="201" t="s">
        <v>228</v>
      </c>
      <c r="D135" s="201" t="s">
        <v>229</v>
      </c>
      <c r="E135" s="17" t="s">
        <v>119</v>
      </c>
      <c r="F135" s="202">
        <v>610.53599999999994</v>
      </c>
      <c r="H135" s="32"/>
    </row>
    <row r="136" spans="2:8" s="1" customFormat="1" ht="16.95" customHeight="1" x14ac:dyDescent="0.2">
      <c r="B136" s="32"/>
      <c r="C136" s="201" t="s">
        <v>231</v>
      </c>
      <c r="D136" s="201" t="s">
        <v>232</v>
      </c>
      <c r="E136" s="17" t="s">
        <v>119</v>
      </c>
      <c r="F136" s="202">
        <v>610.53599999999994</v>
      </c>
      <c r="H136" s="32"/>
    </row>
    <row r="137" spans="2:8" s="1" customFormat="1" ht="16.95" customHeight="1" x14ac:dyDescent="0.2">
      <c r="B137" s="32"/>
      <c r="C137" s="201" t="s">
        <v>824</v>
      </c>
      <c r="D137" s="201" t="s">
        <v>825</v>
      </c>
      <c r="E137" s="17" t="s">
        <v>119</v>
      </c>
      <c r="F137" s="202">
        <v>903.35699999999997</v>
      </c>
      <c r="H137" s="32"/>
    </row>
    <row r="138" spans="2:8" s="1" customFormat="1" ht="7.35" customHeight="1" x14ac:dyDescent="0.2">
      <c r="B138" s="44"/>
      <c r="C138" s="45"/>
      <c r="D138" s="45"/>
      <c r="E138" s="45"/>
      <c r="F138" s="45"/>
      <c r="G138" s="45"/>
      <c r="H138" s="32"/>
    </row>
    <row r="139" spans="2:8" s="1" customFormat="1" x14ac:dyDescent="0.2"/>
  </sheetData>
  <mergeCells count="2">
    <mergeCell ref="D5:F5"/>
    <mergeCell ref="D6:F6"/>
  </mergeCells>
  <pageMargins left="0.70866141732283472" right="0.70866141732283472" top="0.78740157480314965" bottom="0.78740157480314965" header="0.31496062992125984" footer="0.31496062992125984"/>
  <pageSetup paperSize="9" scale="81" fitToHeight="0" orientation="portrait" blackAndWhite="1" r:id="rId1"/>
  <headerFooter>
    <oddHeader>&amp;F</oddHead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701"/>
  <sheetViews>
    <sheetView showGridLines="0" topLeftCell="A395" zoomScale="115" zoomScaleNormal="115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 x14ac:dyDescent="0.2">
      <c r="L2" s="225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89</v>
      </c>
      <c r="AZ2" s="88" t="s">
        <v>117</v>
      </c>
      <c r="BA2" s="88" t="s">
        <v>118</v>
      </c>
      <c r="BB2" s="88" t="s">
        <v>119</v>
      </c>
      <c r="BC2" s="88" t="s">
        <v>120</v>
      </c>
      <c r="BD2" s="88" t="s">
        <v>90</v>
      </c>
    </row>
    <row r="3" spans="2:56" ht="6.9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  <c r="AZ3" s="88" t="s">
        <v>121</v>
      </c>
      <c r="BA3" s="88" t="s">
        <v>122</v>
      </c>
      <c r="BB3" s="88" t="s">
        <v>119</v>
      </c>
      <c r="BC3" s="88" t="s">
        <v>123</v>
      </c>
      <c r="BD3" s="88" t="s">
        <v>90</v>
      </c>
    </row>
    <row r="4" spans="2:56" ht="24.9" hidden="1" customHeight="1" x14ac:dyDescent="0.2">
      <c r="B4" s="20"/>
      <c r="D4" s="21" t="s">
        <v>124</v>
      </c>
      <c r="L4" s="20"/>
      <c r="M4" s="89" t="s">
        <v>10</v>
      </c>
      <c r="AT4" s="17" t="s">
        <v>3</v>
      </c>
      <c r="AZ4" s="88" t="s">
        <v>125</v>
      </c>
      <c r="BA4" s="88" t="s">
        <v>126</v>
      </c>
      <c r="BB4" s="88" t="s">
        <v>119</v>
      </c>
      <c r="BC4" s="88" t="s">
        <v>127</v>
      </c>
      <c r="BD4" s="88" t="s">
        <v>90</v>
      </c>
    </row>
    <row r="5" spans="2:56" ht="6.9" hidden="1" customHeight="1" x14ac:dyDescent="0.2">
      <c r="B5" s="20"/>
      <c r="L5" s="20"/>
      <c r="AZ5" s="88" t="s">
        <v>128</v>
      </c>
      <c r="BA5" s="88" t="s">
        <v>129</v>
      </c>
      <c r="BB5" s="88" t="s">
        <v>119</v>
      </c>
      <c r="BC5" s="88" t="s">
        <v>130</v>
      </c>
      <c r="BD5" s="88" t="s">
        <v>90</v>
      </c>
    </row>
    <row r="6" spans="2:56" ht="12" hidden="1" customHeight="1" x14ac:dyDescent="0.2">
      <c r="B6" s="20"/>
      <c r="D6" s="27" t="s">
        <v>16</v>
      </c>
      <c r="L6" s="20"/>
      <c r="AZ6" s="88" t="s">
        <v>131</v>
      </c>
      <c r="BA6" s="88" t="s">
        <v>132</v>
      </c>
      <c r="BB6" s="88" t="s">
        <v>119</v>
      </c>
      <c r="BC6" s="88" t="s">
        <v>133</v>
      </c>
      <c r="BD6" s="88" t="s">
        <v>90</v>
      </c>
    </row>
    <row r="7" spans="2:56" ht="16.5" hidden="1" customHeight="1" x14ac:dyDescent="0.2">
      <c r="B7" s="20"/>
      <c r="E7" s="245" t="str">
        <f>'Rekapitulace stavby'!K6</f>
        <v>Revitalizace endoskopického oddělení</v>
      </c>
      <c r="F7" s="246"/>
      <c r="G7" s="246"/>
      <c r="H7" s="246"/>
      <c r="L7" s="20"/>
      <c r="AZ7" s="88" t="s">
        <v>134</v>
      </c>
      <c r="BA7" s="88" t="s">
        <v>135</v>
      </c>
      <c r="BB7" s="88" t="s">
        <v>119</v>
      </c>
      <c r="BC7" s="88" t="s">
        <v>136</v>
      </c>
      <c r="BD7" s="88" t="s">
        <v>90</v>
      </c>
    </row>
    <row r="8" spans="2:56" s="1" customFormat="1" ht="12" hidden="1" customHeight="1" x14ac:dyDescent="0.2">
      <c r="B8" s="32"/>
      <c r="D8" s="27" t="s">
        <v>137</v>
      </c>
      <c r="L8" s="32"/>
      <c r="AZ8" s="88" t="s">
        <v>138</v>
      </c>
      <c r="BA8" s="88" t="s">
        <v>139</v>
      </c>
      <c r="BB8" s="88" t="s">
        <v>119</v>
      </c>
      <c r="BC8" s="88" t="s">
        <v>140</v>
      </c>
      <c r="BD8" s="88" t="s">
        <v>90</v>
      </c>
    </row>
    <row r="9" spans="2:56" s="1" customFormat="1" ht="16.5" hidden="1" customHeight="1" x14ac:dyDescent="0.2">
      <c r="B9" s="32"/>
      <c r="E9" s="235" t="s">
        <v>141</v>
      </c>
      <c r="F9" s="244"/>
      <c r="G9" s="244"/>
      <c r="H9" s="244"/>
      <c r="L9" s="32"/>
      <c r="AZ9" s="88" t="s">
        <v>142</v>
      </c>
      <c r="BA9" s="88" t="s">
        <v>143</v>
      </c>
      <c r="BB9" s="88" t="s">
        <v>119</v>
      </c>
      <c r="BC9" s="88" t="s">
        <v>144</v>
      </c>
      <c r="BD9" s="88" t="s">
        <v>90</v>
      </c>
    </row>
    <row r="10" spans="2:56" s="1" customFormat="1" hidden="1" x14ac:dyDescent="0.2">
      <c r="B10" s="32"/>
      <c r="L10" s="32"/>
      <c r="AZ10" s="88" t="s">
        <v>145</v>
      </c>
      <c r="BA10" s="88" t="s">
        <v>146</v>
      </c>
      <c r="BB10" s="88" t="s">
        <v>119</v>
      </c>
      <c r="BC10" s="88" t="s">
        <v>147</v>
      </c>
      <c r="BD10" s="88" t="s">
        <v>90</v>
      </c>
    </row>
    <row r="11" spans="2:5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  <c r="AZ11" s="88" t="s">
        <v>148</v>
      </c>
      <c r="BA11" s="88" t="s">
        <v>149</v>
      </c>
      <c r="BB11" s="88" t="s">
        <v>119</v>
      </c>
      <c r="BC11" s="88" t="s">
        <v>150</v>
      </c>
      <c r="BD11" s="88" t="s">
        <v>90</v>
      </c>
    </row>
    <row r="12" spans="2:56" s="1" customFormat="1" ht="12" hidden="1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15. 12. 2025</v>
      </c>
      <c r="L12" s="32"/>
    </row>
    <row r="13" spans="2:56" s="1" customFormat="1" ht="10.95" hidden="1" customHeight="1" x14ac:dyDescent="0.2">
      <c r="B13" s="32"/>
      <c r="L13" s="32"/>
    </row>
    <row r="14" spans="2:56" s="1" customFormat="1" ht="12" hidden="1" customHeight="1" x14ac:dyDescent="0.2">
      <c r="B14" s="32"/>
      <c r="D14" s="27" t="s">
        <v>24</v>
      </c>
      <c r="I14" s="27" t="s">
        <v>25</v>
      </c>
      <c r="J14" s="25" t="s">
        <v>26</v>
      </c>
      <c r="L14" s="32"/>
    </row>
    <row r="15" spans="2:56" s="1" customFormat="1" ht="18" hidden="1" customHeight="1" x14ac:dyDescent="0.2">
      <c r="B15" s="32"/>
      <c r="E15" s="25" t="s">
        <v>27</v>
      </c>
      <c r="I15" s="27" t="s">
        <v>28</v>
      </c>
      <c r="J15" s="25" t="s">
        <v>29</v>
      </c>
      <c r="L15" s="32"/>
    </row>
    <row r="16" spans="2:56" s="1" customFormat="1" ht="6.9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 x14ac:dyDescent="0.2">
      <c r="B18" s="32"/>
      <c r="E18" s="247" t="str">
        <f>'Rekapitulace stavby'!E14</f>
        <v>Vyplň údaj</v>
      </c>
      <c r="F18" s="213"/>
      <c r="G18" s="213"/>
      <c r="H18" s="213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32</v>
      </c>
      <c r="I20" s="27" t="s">
        <v>25</v>
      </c>
      <c r="J20" s="25" t="s">
        <v>33</v>
      </c>
      <c r="L20" s="32"/>
    </row>
    <row r="21" spans="2:12" s="1" customFormat="1" ht="18" hidden="1" customHeight="1" x14ac:dyDescent="0.2">
      <c r="B21" s="32"/>
      <c r="E21" s="25" t="s">
        <v>34</v>
      </c>
      <c r="I21" s="27" t="s">
        <v>28</v>
      </c>
      <c r="J21" s="25" t="s">
        <v>35</v>
      </c>
      <c r="L21" s="32"/>
    </row>
    <row r="22" spans="2:12" s="1" customFormat="1" ht="6.9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37</v>
      </c>
      <c r="I23" s="27" t="s">
        <v>25</v>
      </c>
      <c r="J23" s="25" t="s">
        <v>1</v>
      </c>
      <c r="L23" s="32"/>
    </row>
    <row r="24" spans="2:12" s="1" customFormat="1" ht="18" hidden="1" customHeight="1" x14ac:dyDescent="0.2">
      <c r="B24" s="32"/>
      <c r="E24" s="25" t="s">
        <v>151</v>
      </c>
      <c r="I24" s="27" t="s">
        <v>28</v>
      </c>
      <c r="J24" s="25" t="s">
        <v>1</v>
      </c>
      <c r="L24" s="32"/>
    </row>
    <row r="25" spans="2:12" s="1" customFormat="1" ht="6.9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39</v>
      </c>
      <c r="L26" s="32"/>
    </row>
    <row r="27" spans="2:12" s="7" customFormat="1" ht="16.5" hidden="1" customHeight="1" x14ac:dyDescent="0.2">
      <c r="B27" s="90"/>
      <c r="E27" s="218" t="s">
        <v>1</v>
      </c>
      <c r="F27" s="218"/>
      <c r="G27" s="218"/>
      <c r="H27" s="218"/>
      <c r="L27" s="90"/>
    </row>
    <row r="28" spans="2:12" s="1" customFormat="1" ht="6.9" hidden="1" customHeight="1" x14ac:dyDescent="0.2">
      <c r="B28" s="32"/>
      <c r="L28" s="32"/>
    </row>
    <row r="29" spans="2:12" s="1" customFormat="1" ht="6.9" hidden="1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 x14ac:dyDescent="0.2">
      <c r="B30" s="32"/>
      <c r="D30" s="91" t="s">
        <v>40</v>
      </c>
      <c r="J30" s="66">
        <f>ROUND(J132, 2)</f>
        <v>0</v>
      </c>
      <c r="L30" s="32"/>
    </row>
    <row r="31" spans="2:12" s="1" customFormat="1" ht="6.9" hidden="1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 x14ac:dyDescent="0.2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 x14ac:dyDescent="0.2">
      <c r="B33" s="32"/>
      <c r="D33" s="55" t="s">
        <v>44</v>
      </c>
      <c r="E33" s="27" t="s">
        <v>45</v>
      </c>
      <c r="F33" s="92">
        <f>ROUND((SUM(BE132:BE700)),  2)</f>
        <v>0</v>
      </c>
      <c r="I33" s="93">
        <v>0.21</v>
      </c>
      <c r="J33" s="92">
        <f>ROUND(((SUM(BE132:BE700))*I33),  2)</f>
        <v>0</v>
      </c>
      <c r="L33" s="32"/>
    </row>
    <row r="34" spans="2:12" s="1" customFormat="1" ht="14.4" hidden="1" customHeight="1" x14ac:dyDescent="0.2">
      <c r="B34" s="32"/>
      <c r="E34" s="27" t="s">
        <v>46</v>
      </c>
      <c r="F34" s="92">
        <f>ROUND((SUM(BF132:BF700)),  2)</f>
        <v>0</v>
      </c>
      <c r="I34" s="93">
        <v>0.12</v>
      </c>
      <c r="J34" s="92">
        <f>ROUND(((SUM(BF132:BF700))*I34),  2)</f>
        <v>0</v>
      </c>
      <c r="L34" s="32"/>
    </row>
    <row r="35" spans="2:12" s="1" customFormat="1" ht="14.4" hidden="1" customHeight="1" x14ac:dyDescent="0.2">
      <c r="B35" s="32"/>
      <c r="E35" s="27" t="s">
        <v>47</v>
      </c>
      <c r="F35" s="92">
        <f>ROUND((SUM(BG132:BG700)),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 x14ac:dyDescent="0.2">
      <c r="B36" s="32"/>
      <c r="E36" s="27" t="s">
        <v>48</v>
      </c>
      <c r="F36" s="92">
        <f>ROUND((SUM(BH132:BH700)),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 x14ac:dyDescent="0.2">
      <c r="B37" s="32"/>
      <c r="E37" s="27" t="s">
        <v>49</v>
      </c>
      <c r="F37" s="92">
        <f>ROUND((SUM(BI132:BI700)),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 x14ac:dyDescent="0.2">
      <c r="B38" s="32"/>
      <c r="L38" s="32"/>
    </row>
    <row r="39" spans="2:12" s="1" customFormat="1" ht="25.35" hidden="1" customHeight="1" x14ac:dyDescent="0.2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 x14ac:dyDescent="0.2">
      <c r="B40" s="32"/>
      <c r="L40" s="32"/>
    </row>
    <row r="41" spans="2:12" ht="14.4" hidden="1" customHeight="1" x14ac:dyDescent="0.2">
      <c r="B41" s="20"/>
      <c r="L41" s="20"/>
    </row>
    <row r="42" spans="2:12" ht="14.4" hidden="1" customHeight="1" x14ac:dyDescent="0.2">
      <c r="B42" s="20"/>
      <c r="L42" s="20"/>
    </row>
    <row r="43" spans="2:12" ht="14.4" hidden="1" customHeight="1" x14ac:dyDescent="0.2">
      <c r="B43" s="20"/>
      <c r="L43" s="20"/>
    </row>
    <row r="44" spans="2:12" ht="14.4" hidden="1" customHeight="1" x14ac:dyDescent="0.2">
      <c r="B44" s="20"/>
      <c r="L44" s="20"/>
    </row>
    <row r="45" spans="2:12" ht="14.4" hidden="1" customHeight="1" x14ac:dyDescent="0.2">
      <c r="B45" s="20"/>
      <c r="L45" s="20"/>
    </row>
    <row r="46" spans="2:12" ht="14.4" hidden="1" customHeight="1" x14ac:dyDescent="0.2">
      <c r="B46" s="20"/>
      <c r="L46" s="20"/>
    </row>
    <row r="47" spans="2:12" ht="14.4" hidden="1" customHeight="1" x14ac:dyDescent="0.2">
      <c r="B47" s="20"/>
      <c r="L47" s="20"/>
    </row>
    <row r="48" spans="2:12" ht="14.4" hidden="1" customHeight="1" x14ac:dyDescent="0.2">
      <c r="B48" s="20"/>
      <c r="L48" s="20"/>
    </row>
    <row r="49" spans="2:12" ht="14.4" hidden="1" customHeight="1" x14ac:dyDescent="0.2">
      <c r="B49" s="20"/>
      <c r="L49" s="20"/>
    </row>
    <row r="50" spans="2:12" s="1" customFormat="1" ht="14.4" hidden="1" customHeight="1" x14ac:dyDescent="0.2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3.2" hidden="1" x14ac:dyDescent="0.2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3.2" hidden="1" x14ac:dyDescent="0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3.2" hidden="1" x14ac:dyDescent="0.2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 x14ac:dyDescent="0.2">
      <c r="B82" s="32"/>
      <c r="C82" s="21" t="s">
        <v>152</v>
      </c>
      <c r="L82" s="32"/>
    </row>
    <row r="83" spans="2:47" s="1" customFormat="1" ht="6.9" hidden="1" customHeight="1" x14ac:dyDescent="0.2">
      <c r="B83" s="32"/>
      <c r="L83" s="32"/>
    </row>
    <row r="84" spans="2:47" s="1" customFormat="1" ht="12" hidden="1" customHeight="1" x14ac:dyDescent="0.2">
      <c r="B84" s="32"/>
      <c r="C84" s="27" t="s">
        <v>16</v>
      </c>
      <c r="L84" s="32"/>
    </row>
    <row r="85" spans="2:47" s="1" customFormat="1" ht="16.5" hidden="1" customHeight="1" x14ac:dyDescent="0.2">
      <c r="B85" s="32"/>
      <c r="E85" s="245" t="str">
        <f>E7</f>
        <v>Revitalizace endoskopického oddělení</v>
      </c>
      <c r="F85" s="246"/>
      <c r="G85" s="246"/>
      <c r="H85" s="246"/>
      <c r="L85" s="32"/>
    </row>
    <row r="86" spans="2:47" s="1" customFormat="1" ht="12" hidden="1" customHeight="1" x14ac:dyDescent="0.2">
      <c r="B86" s="32"/>
      <c r="C86" s="27" t="s">
        <v>137</v>
      </c>
      <c r="L86" s="32"/>
    </row>
    <row r="87" spans="2:47" s="1" customFormat="1" ht="16.5" hidden="1" customHeight="1" x14ac:dyDescent="0.2">
      <c r="B87" s="32"/>
      <c r="E87" s="235" t="str">
        <f>E9</f>
        <v>01 - Stavební část</v>
      </c>
      <c r="F87" s="244"/>
      <c r="G87" s="244"/>
      <c r="H87" s="244"/>
      <c r="L87" s="32"/>
    </row>
    <row r="88" spans="2:47" s="1" customFormat="1" ht="6.9" hidden="1" customHeight="1" x14ac:dyDescent="0.2">
      <c r="B88" s="32"/>
      <c r="L88" s="32"/>
    </row>
    <row r="89" spans="2:47" s="1" customFormat="1" ht="12" hidden="1" customHeight="1" x14ac:dyDescent="0.2">
      <c r="B89" s="32"/>
      <c r="C89" s="27" t="s">
        <v>20</v>
      </c>
      <c r="F89" s="25" t="str">
        <f>F12</f>
        <v>ON Náchod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 x14ac:dyDescent="0.2">
      <c r="B90" s="32"/>
      <c r="L90" s="32"/>
    </row>
    <row r="91" spans="2:47" s="1" customFormat="1" ht="15.15" hidden="1" customHeight="1" x14ac:dyDescent="0.2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 x14ac:dyDescent="0.2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Michael Hlušek</v>
      </c>
      <c r="L92" s="32"/>
    </row>
    <row r="93" spans="2:47" s="1" customFormat="1" ht="10.35" hidden="1" customHeight="1" x14ac:dyDescent="0.2">
      <c r="B93" s="32"/>
      <c r="L93" s="32"/>
    </row>
    <row r="94" spans="2:47" s="1" customFormat="1" ht="29.25" hidden="1" customHeight="1" x14ac:dyDescent="0.2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 x14ac:dyDescent="0.2">
      <c r="B95" s="32"/>
      <c r="L95" s="32"/>
    </row>
    <row r="96" spans="2:47" s="1" customFormat="1" ht="22.95" hidden="1" customHeight="1" x14ac:dyDescent="0.2">
      <c r="B96" s="32"/>
      <c r="C96" s="104" t="s">
        <v>155</v>
      </c>
      <c r="J96" s="66">
        <f>J132</f>
        <v>0</v>
      </c>
      <c r="L96" s="32"/>
      <c r="AU96" s="17" t="s">
        <v>156</v>
      </c>
    </row>
    <row r="97" spans="2:12" s="8" customFormat="1" ht="24.9" hidden="1" customHeight="1" x14ac:dyDescent="0.2">
      <c r="B97" s="105"/>
      <c r="D97" s="106" t="s">
        <v>157</v>
      </c>
      <c r="E97" s="107"/>
      <c r="F97" s="107"/>
      <c r="G97" s="107"/>
      <c r="H97" s="107"/>
      <c r="I97" s="107"/>
      <c r="J97" s="108">
        <f>J133</f>
        <v>0</v>
      </c>
      <c r="L97" s="105"/>
    </row>
    <row r="98" spans="2:12" s="9" customFormat="1" ht="19.95" hidden="1" customHeight="1" x14ac:dyDescent="0.2">
      <c r="B98" s="109"/>
      <c r="D98" s="110" t="s">
        <v>158</v>
      </c>
      <c r="E98" s="111"/>
      <c r="F98" s="111"/>
      <c r="G98" s="111"/>
      <c r="H98" s="111"/>
      <c r="I98" s="111"/>
      <c r="J98" s="112">
        <f>J134</f>
        <v>0</v>
      </c>
      <c r="L98" s="109"/>
    </row>
    <row r="99" spans="2:12" s="9" customFormat="1" ht="19.95" hidden="1" customHeight="1" x14ac:dyDescent="0.2">
      <c r="B99" s="109"/>
      <c r="D99" s="110" t="s">
        <v>159</v>
      </c>
      <c r="E99" s="111"/>
      <c r="F99" s="111"/>
      <c r="G99" s="111"/>
      <c r="H99" s="111"/>
      <c r="I99" s="111"/>
      <c r="J99" s="112">
        <f>J147</f>
        <v>0</v>
      </c>
      <c r="L99" s="109"/>
    </row>
    <row r="100" spans="2:12" s="9" customFormat="1" ht="19.95" hidden="1" customHeight="1" x14ac:dyDescent="0.2">
      <c r="B100" s="109"/>
      <c r="D100" s="110" t="s">
        <v>160</v>
      </c>
      <c r="E100" s="111"/>
      <c r="F100" s="111"/>
      <c r="G100" s="111"/>
      <c r="H100" s="111"/>
      <c r="I100" s="111"/>
      <c r="J100" s="112">
        <f>J251</f>
        <v>0</v>
      </c>
      <c r="L100" s="109"/>
    </row>
    <row r="101" spans="2:12" s="9" customFormat="1" ht="19.95" hidden="1" customHeight="1" x14ac:dyDescent="0.2">
      <c r="B101" s="109"/>
      <c r="D101" s="110" t="s">
        <v>161</v>
      </c>
      <c r="E101" s="111"/>
      <c r="F101" s="111"/>
      <c r="G101" s="111"/>
      <c r="H101" s="111"/>
      <c r="I101" s="111"/>
      <c r="J101" s="112">
        <f>J283</f>
        <v>0</v>
      </c>
      <c r="L101" s="109"/>
    </row>
    <row r="102" spans="2:12" s="9" customFormat="1" ht="19.95" hidden="1" customHeight="1" x14ac:dyDescent="0.2">
      <c r="B102" s="109"/>
      <c r="D102" s="110" t="s">
        <v>162</v>
      </c>
      <c r="E102" s="111"/>
      <c r="F102" s="111"/>
      <c r="G102" s="111"/>
      <c r="H102" s="111"/>
      <c r="I102" s="111"/>
      <c r="J102" s="112">
        <f>J313</f>
        <v>0</v>
      </c>
      <c r="L102" s="109"/>
    </row>
    <row r="103" spans="2:12" s="8" customFormat="1" ht="24.9" hidden="1" customHeight="1" x14ac:dyDescent="0.2">
      <c r="B103" s="105"/>
      <c r="D103" s="106" t="s">
        <v>163</v>
      </c>
      <c r="E103" s="107"/>
      <c r="F103" s="107"/>
      <c r="G103" s="107"/>
      <c r="H103" s="107"/>
      <c r="I103" s="107"/>
      <c r="J103" s="108">
        <f>J315</f>
        <v>0</v>
      </c>
      <c r="L103" s="105"/>
    </row>
    <row r="104" spans="2:12" s="9" customFormat="1" ht="19.95" hidden="1" customHeight="1" x14ac:dyDescent="0.2">
      <c r="B104" s="109"/>
      <c r="D104" s="110" t="s">
        <v>164</v>
      </c>
      <c r="E104" s="111"/>
      <c r="F104" s="111"/>
      <c r="G104" s="111"/>
      <c r="H104" s="111"/>
      <c r="I104" s="111"/>
      <c r="J104" s="112">
        <f>J316</f>
        <v>0</v>
      </c>
      <c r="L104" s="109"/>
    </row>
    <row r="105" spans="2:12" s="9" customFormat="1" ht="19.95" hidden="1" customHeight="1" x14ac:dyDescent="0.2">
      <c r="B105" s="109"/>
      <c r="D105" s="110" t="s">
        <v>165</v>
      </c>
      <c r="E105" s="111"/>
      <c r="F105" s="111"/>
      <c r="G105" s="111"/>
      <c r="H105" s="111"/>
      <c r="I105" s="111"/>
      <c r="J105" s="112">
        <f>J322</f>
        <v>0</v>
      </c>
      <c r="L105" s="109"/>
    </row>
    <row r="106" spans="2:12" s="9" customFormat="1" ht="19.95" hidden="1" customHeight="1" x14ac:dyDescent="0.2">
      <c r="B106" s="109"/>
      <c r="D106" s="110" t="s">
        <v>166</v>
      </c>
      <c r="E106" s="111"/>
      <c r="F106" s="111"/>
      <c r="G106" s="111"/>
      <c r="H106" s="111"/>
      <c r="I106" s="111"/>
      <c r="J106" s="112">
        <f>J358</f>
        <v>0</v>
      </c>
      <c r="L106" s="109"/>
    </row>
    <row r="107" spans="2:12" s="9" customFormat="1" ht="19.95" hidden="1" customHeight="1" x14ac:dyDescent="0.2">
      <c r="B107" s="109"/>
      <c r="D107" s="110" t="s">
        <v>167</v>
      </c>
      <c r="E107" s="111"/>
      <c r="F107" s="111"/>
      <c r="G107" s="111"/>
      <c r="H107" s="111"/>
      <c r="I107" s="111"/>
      <c r="J107" s="112">
        <f>J372</f>
        <v>0</v>
      </c>
      <c r="L107" s="109"/>
    </row>
    <row r="108" spans="2:12" s="9" customFormat="1" ht="19.95" hidden="1" customHeight="1" x14ac:dyDescent="0.2">
      <c r="B108" s="109"/>
      <c r="D108" s="110" t="s">
        <v>168</v>
      </c>
      <c r="E108" s="111"/>
      <c r="F108" s="111"/>
      <c r="G108" s="111"/>
      <c r="H108" s="111"/>
      <c r="I108" s="111"/>
      <c r="J108" s="112">
        <f>J376</f>
        <v>0</v>
      </c>
      <c r="L108" s="109"/>
    </row>
    <row r="109" spans="2:12" s="9" customFormat="1" ht="19.95" hidden="1" customHeight="1" x14ac:dyDescent="0.2">
      <c r="B109" s="109"/>
      <c r="D109" s="110" t="s">
        <v>169</v>
      </c>
      <c r="E109" s="111"/>
      <c r="F109" s="111"/>
      <c r="G109" s="111"/>
      <c r="H109" s="111"/>
      <c r="I109" s="111"/>
      <c r="J109" s="112">
        <f>J437</f>
        <v>0</v>
      </c>
      <c r="L109" s="109"/>
    </row>
    <row r="110" spans="2:12" s="9" customFormat="1" ht="19.95" hidden="1" customHeight="1" x14ac:dyDescent="0.2">
      <c r="B110" s="109"/>
      <c r="D110" s="110" t="s">
        <v>170</v>
      </c>
      <c r="E110" s="111"/>
      <c r="F110" s="111"/>
      <c r="G110" s="111"/>
      <c r="H110" s="111"/>
      <c r="I110" s="111"/>
      <c r="J110" s="112">
        <f>J543</f>
        <v>0</v>
      </c>
      <c r="L110" s="109"/>
    </row>
    <row r="111" spans="2:12" s="9" customFormat="1" ht="19.95" hidden="1" customHeight="1" x14ac:dyDescent="0.2">
      <c r="B111" s="109"/>
      <c r="D111" s="110" t="s">
        <v>171</v>
      </c>
      <c r="E111" s="111"/>
      <c r="F111" s="111"/>
      <c r="G111" s="111"/>
      <c r="H111" s="111"/>
      <c r="I111" s="111"/>
      <c r="J111" s="112">
        <f>J598</f>
        <v>0</v>
      </c>
      <c r="L111" s="109"/>
    </row>
    <row r="112" spans="2:12" s="9" customFormat="1" ht="19.95" hidden="1" customHeight="1" x14ac:dyDescent="0.2">
      <c r="B112" s="109"/>
      <c r="D112" s="110" t="s">
        <v>172</v>
      </c>
      <c r="E112" s="111"/>
      <c r="F112" s="111"/>
      <c r="G112" s="111"/>
      <c r="H112" s="111"/>
      <c r="I112" s="111"/>
      <c r="J112" s="112">
        <f>J623</f>
        <v>0</v>
      </c>
      <c r="L112" s="109"/>
    </row>
    <row r="113" spans="2:12" s="1" customFormat="1" ht="21.75" hidden="1" customHeight="1" x14ac:dyDescent="0.2">
      <c r="B113" s="32"/>
      <c r="L113" s="32"/>
    </row>
    <row r="114" spans="2:12" s="1" customFormat="1" ht="6.9" hidden="1" customHeight="1" x14ac:dyDescent="0.2">
      <c r="B114" s="44"/>
      <c r="C114" s="45"/>
      <c r="D114" s="45"/>
      <c r="E114" s="45"/>
      <c r="F114" s="45"/>
      <c r="G114" s="45"/>
      <c r="H114" s="45"/>
      <c r="I114" s="45"/>
      <c r="J114" s="45"/>
      <c r="K114" s="45"/>
      <c r="L114" s="32"/>
    </row>
    <row r="115" spans="2:12" hidden="1" x14ac:dyDescent="0.2"/>
    <row r="116" spans="2:12" hidden="1" x14ac:dyDescent="0.2"/>
    <row r="117" spans="2:12" hidden="1" x14ac:dyDescent="0.2"/>
    <row r="118" spans="2:12" s="1" customFormat="1" ht="6.9" customHeight="1" x14ac:dyDescent="0.2">
      <c r="B118" s="46"/>
      <c r="C118" s="47"/>
      <c r="D118" s="47"/>
      <c r="E118" s="47"/>
      <c r="F118" s="47"/>
      <c r="G118" s="47"/>
      <c r="H118" s="47"/>
      <c r="I118" s="47"/>
      <c r="J118" s="47"/>
      <c r="K118" s="47"/>
      <c r="L118" s="32"/>
    </row>
    <row r="119" spans="2:12" s="1" customFormat="1" ht="24.9" customHeight="1" x14ac:dyDescent="0.2">
      <c r="B119" s="32"/>
      <c r="C119" s="21" t="s">
        <v>173</v>
      </c>
      <c r="L119" s="32"/>
    </row>
    <row r="120" spans="2:12" s="1" customFormat="1" ht="6.9" customHeight="1" x14ac:dyDescent="0.2">
      <c r="B120" s="32"/>
      <c r="L120" s="32"/>
    </row>
    <row r="121" spans="2:12" s="1" customFormat="1" ht="12" customHeight="1" x14ac:dyDescent="0.2">
      <c r="B121" s="32"/>
      <c r="C121" s="27" t="s">
        <v>16</v>
      </c>
      <c r="L121" s="32"/>
    </row>
    <row r="122" spans="2:12" s="1" customFormat="1" ht="16.5" customHeight="1" x14ac:dyDescent="0.2">
      <c r="B122" s="32"/>
      <c r="E122" s="245" t="str">
        <f>E7</f>
        <v>Revitalizace endoskopického oddělení</v>
      </c>
      <c r="F122" s="246"/>
      <c r="G122" s="246"/>
      <c r="H122" s="246"/>
      <c r="L122" s="32"/>
    </row>
    <row r="123" spans="2:12" s="1" customFormat="1" ht="12" customHeight="1" x14ac:dyDescent="0.2">
      <c r="B123" s="32"/>
      <c r="C123" s="27" t="s">
        <v>137</v>
      </c>
      <c r="L123" s="32"/>
    </row>
    <row r="124" spans="2:12" s="1" customFormat="1" ht="16.5" customHeight="1" x14ac:dyDescent="0.2">
      <c r="B124" s="32"/>
      <c r="E124" s="235" t="str">
        <f>E9</f>
        <v>01 - Stavební část</v>
      </c>
      <c r="F124" s="244"/>
      <c r="G124" s="244"/>
      <c r="H124" s="244"/>
      <c r="L124" s="32"/>
    </row>
    <row r="125" spans="2:12" s="1" customFormat="1" ht="6.9" customHeight="1" x14ac:dyDescent="0.2">
      <c r="B125" s="32"/>
      <c r="L125" s="32"/>
    </row>
    <row r="126" spans="2:12" s="1" customFormat="1" ht="12" customHeight="1" x14ac:dyDescent="0.2">
      <c r="B126" s="32"/>
      <c r="C126" s="27" t="s">
        <v>20</v>
      </c>
      <c r="F126" s="25" t="str">
        <f>F12</f>
        <v>ON Náchod</v>
      </c>
      <c r="I126" s="27" t="s">
        <v>22</v>
      </c>
      <c r="J126" s="52" t="str">
        <f>IF(J12="","",J12)</f>
        <v>15. 12. 2025</v>
      </c>
      <c r="L126" s="32"/>
    </row>
    <row r="127" spans="2:12" s="1" customFormat="1" ht="6.9" customHeight="1" x14ac:dyDescent="0.2">
      <c r="B127" s="32"/>
      <c r="L127" s="32"/>
    </row>
    <row r="128" spans="2:12" s="1" customFormat="1" ht="15.15" customHeight="1" x14ac:dyDescent="0.2">
      <c r="B128" s="32"/>
      <c r="C128" s="27" t="s">
        <v>24</v>
      </c>
      <c r="F128" s="25" t="str">
        <f>E15</f>
        <v>Oblastní Nemocnice Náchod</v>
      </c>
      <c r="I128" s="27" t="s">
        <v>32</v>
      </c>
      <c r="J128" s="30" t="str">
        <f>E21</f>
        <v>PRISPO s.r.o.</v>
      </c>
      <c r="L128" s="32"/>
    </row>
    <row r="129" spans="2:65" s="1" customFormat="1" ht="15.15" customHeight="1" x14ac:dyDescent="0.2">
      <c r="B129" s="32"/>
      <c r="C129" s="27" t="s">
        <v>30</v>
      </c>
      <c r="F129" s="25" t="str">
        <f>IF(E18="","",E18)</f>
        <v>Vyplň údaj</v>
      </c>
      <c r="I129" s="27" t="s">
        <v>37</v>
      </c>
      <c r="J129" s="30" t="str">
        <f>E24</f>
        <v>Michael Hlušek</v>
      </c>
      <c r="L129" s="32"/>
    </row>
    <row r="130" spans="2:65" s="1" customFormat="1" ht="10.35" customHeight="1" x14ac:dyDescent="0.2">
      <c r="B130" s="32"/>
      <c r="L130" s="32"/>
    </row>
    <row r="131" spans="2:65" s="10" customFormat="1" ht="29.25" customHeight="1" x14ac:dyDescent="0.2">
      <c r="B131" s="113"/>
      <c r="C131" s="114" t="s">
        <v>174</v>
      </c>
      <c r="D131" s="115" t="s">
        <v>65</v>
      </c>
      <c r="E131" s="115" t="s">
        <v>61</v>
      </c>
      <c r="F131" s="115" t="s">
        <v>62</v>
      </c>
      <c r="G131" s="115" t="s">
        <v>175</v>
      </c>
      <c r="H131" s="115" t="s">
        <v>176</v>
      </c>
      <c r="I131" s="115" t="s">
        <v>177</v>
      </c>
      <c r="J131" s="115" t="s">
        <v>154</v>
      </c>
      <c r="K131" s="116" t="s">
        <v>178</v>
      </c>
      <c r="L131" s="113"/>
      <c r="M131" s="59" t="s">
        <v>1</v>
      </c>
      <c r="N131" s="60" t="s">
        <v>44</v>
      </c>
      <c r="O131" s="60" t="s">
        <v>179</v>
      </c>
      <c r="P131" s="60" t="s">
        <v>180</v>
      </c>
      <c r="Q131" s="60" t="s">
        <v>181</v>
      </c>
      <c r="R131" s="60" t="s">
        <v>182</v>
      </c>
      <c r="S131" s="60" t="s">
        <v>183</v>
      </c>
      <c r="T131" s="61" t="s">
        <v>184</v>
      </c>
    </row>
    <row r="132" spans="2:65" s="1" customFormat="1" ht="22.95" customHeight="1" x14ac:dyDescent="0.3">
      <c r="B132" s="32"/>
      <c r="C132" s="64" t="s">
        <v>185</v>
      </c>
      <c r="J132" s="117">
        <f>BK132</f>
        <v>0</v>
      </c>
      <c r="L132" s="32"/>
      <c r="M132" s="62"/>
      <c r="N132" s="53"/>
      <c r="O132" s="53"/>
      <c r="P132" s="118">
        <f>P133+P315</f>
        <v>0</v>
      </c>
      <c r="Q132" s="53"/>
      <c r="R132" s="118">
        <f>R133+R315</f>
        <v>76.073392310000003</v>
      </c>
      <c r="S132" s="53"/>
      <c r="T132" s="119">
        <f>T133+T315</f>
        <v>85.019647460000002</v>
      </c>
      <c r="AT132" s="17" t="s">
        <v>79</v>
      </c>
      <c r="AU132" s="17" t="s">
        <v>156</v>
      </c>
      <c r="BK132" s="120">
        <f>BK133+BK315</f>
        <v>0</v>
      </c>
    </row>
    <row r="133" spans="2:65" s="11" customFormat="1" ht="25.95" customHeight="1" x14ac:dyDescent="0.25">
      <c r="B133" s="121"/>
      <c r="D133" s="122" t="s">
        <v>79</v>
      </c>
      <c r="E133" s="123" t="s">
        <v>186</v>
      </c>
      <c r="F133" s="123" t="s">
        <v>187</v>
      </c>
      <c r="I133" s="124"/>
      <c r="J133" s="125">
        <f>BK133</f>
        <v>0</v>
      </c>
      <c r="L133" s="121"/>
      <c r="M133" s="126"/>
      <c r="P133" s="127">
        <f>P134+P147+P251+P283+P313</f>
        <v>0</v>
      </c>
      <c r="R133" s="127">
        <f>R134+R147+R251+R283+R313</f>
        <v>36.456494970000001</v>
      </c>
      <c r="T133" s="128">
        <f>T134+T147+T251+T283+T313</f>
        <v>56.961006000000005</v>
      </c>
      <c r="AR133" s="122" t="s">
        <v>88</v>
      </c>
      <c r="AT133" s="129" t="s">
        <v>79</v>
      </c>
      <c r="AU133" s="129" t="s">
        <v>80</v>
      </c>
      <c r="AY133" s="122" t="s">
        <v>188</v>
      </c>
      <c r="BK133" s="130">
        <f>BK134+BK147+BK251+BK283+BK313</f>
        <v>0</v>
      </c>
    </row>
    <row r="134" spans="2:65" s="11" customFormat="1" ht="22.95" customHeight="1" x14ac:dyDescent="0.25">
      <c r="B134" s="121"/>
      <c r="D134" s="122" t="s">
        <v>79</v>
      </c>
      <c r="E134" s="131" t="s">
        <v>189</v>
      </c>
      <c r="F134" s="131" t="s">
        <v>190</v>
      </c>
      <c r="I134" s="124"/>
      <c r="J134" s="132">
        <f>BK134</f>
        <v>0</v>
      </c>
      <c r="L134" s="121"/>
      <c r="M134" s="126"/>
      <c r="P134" s="127">
        <f>SUM(P135:P146)</f>
        <v>0</v>
      </c>
      <c r="R134" s="127">
        <f>SUM(R135:R146)</f>
        <v>6.5086080099999997</v>
      </c>
      <c r="T134" s="128">
        <f>SUM(T135:T146)</f>
        <v>0</v>
      </c>
      <c r="AR134" s="122" t="s">
        <v>88</v>
      </c>
      <c r="AT134" s="129" t="s">
        <v>79</v>
      </c>
      <c r="AU134" s="129" t="s">
        <v>88</v>
      </c>
      <c r="AY134" s="122" t="s">
        <v>188</v>
      </c>
      <c r="BK134" s="130">
        <f>SUM(BK135:BK146)</f>
        <v>0</v>
      </c>
    </row>
    <row r="135" spans="2:65" s="1" customFormat="1" ht="24.15" customHeight="1" x14ac:dyDescent="0.2">
      <c r="B135" s="133"/>
      <c r="C135" s="134" t="s">
        <v>88</v>
      </c>
      <c r="D135" s="134" t="s">
        <v>191</v>
      </c>
      <c r="E135" s="135" t="s">
        <v>192</v>
      </c>
      <c r="F135" s="136" t="s">
        <v>193</v>
      </c>
      <c r="G135" s="137" t="s">
        <v>119</v>
      </c>
      <c r="H135" s="138">
        <v>33.713000000000001</v>
      </c>
      <c r="I135" s="139"/>
      <c r="J135" s="140">
        <f>ROUND(I135*H135,2)</f>
        <v>0</v>
      </c>
      <c r="K135" s="136" t="s">
        <v>194</v>
      </c>
      <c r="L135" s="32"/>
      <c r="M135" s="141" t="s">
        <v>1</v>
      </c>
      <c r="N135" s="142" t="s">
        <v>45</v>
      </c>
      <c r="P135" s="143">
        <f>O135*H135</f>
        <v>0</v>
      </c>
      <c r="Q135" s="143">
        <v>6.1719999999999997E-2</v>
      </c>
      <c r="R135" s="143">
        <f>Q135*H135</f>
        <v>2.0807663600000001</v>
      </c>
      <c r="S135" s="143">
        <v>0</v>
      </c>
      <c r="T135" s="144">
        <f>S135*H135</f>
        <v>0</v>
      </c>
      <c r="AR135" s="145" t="s">
        <v>195</v>
      </c>
      <c r="AT135" s="145" t="s">
        <v>191</v>
      </c>
      <c r="AU135" s="145" t="s">
        <v>90</v>
      </c>
      <c r="AY135" s="17" t="s">
        <v>188</v>
      </c>
      <c r="BE135" s="146">
        <f>IF(N135="základní",J135,0)</f>
        <v>0</v>
      </c>
      <c r="BF135" s="146">
        <f>IF(N135="snížená",J135,0)</f>
        <v>0</v>
      </c>
      <c r="BG135" s="146">
        <f>IF(N135="zákl. přenesená",J135,0)</f>
        <v>0</v>
      </c>
      <c r="BH135" s="146">
        <f>IF(N135="sníž. přenesená",J135,0)</f>
        <v>0</v>
      </c>
      <c r="BI135" s="146">
        <f>IF(N135="nulová",J135,0)</f>
        <v>0</v>
      </c>
      <c r="BJ135" s="17" t="s">
        <v>88</v>
      </c>
      <c r="BK135" s="146">
        <f>ROUND(I135*H135,2)</f>
        <v>0</v>
      </c>
      <c r="BL135" s="17" t="s">
        <v>195</v>
      </c>
      <c r="BM135" s="145" t="s">
        <v>196</v>
      </c>
    </row>
    <row r="136" spans="2:65" s="12" customFormat="1" x14ac:dyDescent="0.2">
      <c r="B136" s="147"/>
      <c r="D136" s="148" t="s">
        <v>197</v>
      </c>
      <c r="E136" s="149" t="s">
        <v>1</v>
      </c>
      <c r="F136" s="150" t="s">
        <v>198</v>
      </c>
      <c r="H136" s="149" t="s">
        <v>1</v>
      </c>
      <c r="I136" s="151"/>
      <c r="L136" s="147"/>
      <c r="M136" s="152"/>
      <c r="T136" s="153"/>
      <c r="AT136" s="149" t="s">
        <v>197</v>
      </c>
      <c r="AU136" s="149" t="s">
        <v>90</v>
      </c>
      <c r="AV136" s="12" t="s">
        <v>88</v>
      </c>
      <c r="AW136" s="12" t="s">
        <v>36</v>
      </c>
      <c r="AX136" s="12" t="s">
        <v>80</v>
      </c>
      <c r="AY136" s="149" t="s">
        <v>188</v>
      </c>
    </row>
    <row r="137" spans="2:65" s="13" customFormat="1" x14ac:dyDescent="0.2">
      <c r="B137" s="154"/>
      <c r="D137" s="148" t="s">
        <v>197</v>
      </c>
      <c r="E137" s="155" t="s">
        <v>1</v>
      </c>
      <c r="F137" s="156" t="s">
        <v>199</v>
      </c>
      <c r="H137" s="157">
        <v>29</v>
      </c>
      <c r="I137" s="158"/>
      <c r="L137" s="154"/>
      <c r="M137" s="159"/>
      <c r="T137" s="160"/>
      <c r="AT137" s="155" t="s">
        <v>197</v>
      </c>
      <c r="AU137" s="155" t="s">
        <v>90</v>
      </c>
      <c r="AV137" s="13" t="s">
        <v>90</v>
      </c>
      <c r="AW137" s="13" t="s">
        <v>36</v>
      </c>
      <c r="AX137" s="13" t="s">
        <v>80</v>
      </c>
      <c r="AY137" s="155" t="s">
        <v>188</v>
      </c>
    </row>
    <row r="138" spans="2:65" s="13" customFormat="1" x14ac:dyDescent="0.2">
      <c r="B138" s="154"/>
      <c r="D138" s="148" t="s">
        <v>197</v>
      </c>
      <c r="E138" s="155" t="s">
        <v>1</v>
      </c>
      <c r="F138" s="156" t="s">
        <v>200</v>
      </c>
      <c r="H138" s="157">
        <v>4.7130000000000001</v>
      </c>
      <c r="I138" s="158"/>
      <c r="L138" s="154"/>
      <c r="M138" s="159"/>
      <c r="T138" s="160"/>
      <c r="AT138" s="155" t="s">
        <v>197</v>
      </c>
      <c r="AU138" s="155" t="s">
        <v>90</v>
      </c>
      <c r="AV138" s="13" t="s">
        <v>90</v>
      </c>
      <c r="AW138" s="13" t="s">
        <v>36</v>
      </c>
      <c r="AX138" s="13" t="s">
        <v>80</v>
      </c>
      <c r="AY138" s="155" t="s">
        <v>188</v>
      </c>
    </row>
    <row r="139" spans="2:65" s="14" customFormat="1" x14ac:dyDescent="0.2">
      <c r="B139" s="161"/>
      <c r="D139" s="148" t="s">
        <v>197</v>
      </c>
      <c r="E139" s="162" t="s">
        <v>134</v>
      </c>
      <c r="F139" s="163" t="s">
        <v>201</v>
      </c>
      <c r="H139" s="164">
        <v>33.713000000000001</v>
      </c>
      <c r="I139" s="165"/>
      <c r="L139" s="161"/>
      <c r="M139" s="166"/>
      <c r="T139" s="167"/>
      <c r="AT139" s="162" t="s">
        <v>197</v>
      </c>
      <c r="AU139" s="162" t="s">
        <v>90</v>
      </c>
      <c r="AV139" s="14" t="s">
        <v>195</v>
      </c>
      <c r="AW139" s="14" t="s">
        <v>36</v>
      </c>
      <c r="AX139" s="14" t="s">
        <v>88</v>
      </c>
      <c r="AY139" s="162" t="s">
        <v>188</v>
      </c>
    </row>
    <row r="140" spans="2:65" s="1" customFormat="1" ht="24.15" customHeight="1" x14ac:dyDescent="0.2">
      <c r="B140" s="133"/>
      <c r="C140" s="134" t="s">
        <v>90</v>
      </c>
      <c r="D140" s="134" t="s">
        <v>191</v>
      </c>
      <c r="E140" s="135" t="s">
        <v>202</v>
      </c>
      <c r="F140" s="136" t="s">
        <v>203</v>
      </c>
      <c r="G140" s="137" t="s">
        <v>119</v>
      </c>
      <c r="H140" s="138">
        <v>55.625</v>
      </c>
      <c r="I140" s="139"/>
      <c r="J140" s="140">
        <f>ROUND(I140*H140,2)</f>
        <v>0</v>
      </c>
      <c r="K140" s="136" t="s">
        <v>194</v>
      </c>
      <c r="L140" s="32"/>
      <c r="M140" s="141" t="s">
        <v>1</v>
      </c>
      <c r="N140" s="142" t="s">
        <v>45</v>
      </c>
      <c r="P140" s="143">
        <f>O140*H140</f>
        <v>0</v>
      </c>
      <c r="Q140" s="143">
        <v>7.9210000000000003E-2</v>
      </c>
      <c r="R140" s="143">
        <f>Q140*H140</f>
        <v>4.4060562499999998</v>
      </c>
      <c r="S140" s="143">
        <v>0</v>
      </c>
      <c r="T140" s="144">
        <f>S140*H140</f>
        <v>0</v>
      </c>
      <c r="AR140" s="145" t="s">
        <v>195</v>
      </c>
      <c r="AT140" s="145" t="s">
        <v>191</v>
      </c>
      <c r="AU140" s="145" t="s">
        <v>90</v>
      </c>
      <c r="AY140" s="17" t="s">
        <v>188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7" t="s">
        <v>88</v>
      </c>
      <c r="BK140" s="146">
        <f>ROUND(I140*H140,2)</f>
        <v>0</v>
      </c>
      <c r="BL140" s="17" t="s">
        <v>195</v>
      </c>
      <c r="BM140" s="145" t="s">
        <v>204</v>
      </c>
    </row>
    <row r="141" spans="2:65" s="12" customFormat="1" x14ac:dyDescent="0.2">
      <c r="B141" s="147"/>
      <c r="D141" s="148" t="s">
        <v>197</v>
      </c>
      <c r="E141" s="149" t="s">
        <v>1</v>
      </c>
      <c r="F141" s="150" t="s">
        <v>198</v>
      </c>
      <c r="H141" s="149" t="s">
        <v>1</v>
      </c>
      <c r="I141" s="151"/>
      <c r="L141" s="147"/>
      <c r="M141" s="152"/>
      <c r="T141" s="153"/>
      <c r="AT141" s="149" t="s">
        <v>197</v>
      </c>
      <c r="AU141" s="149" t="s">
        <v>90</v>
      </c>
      <c r="AV141" s="12" t="s">
        <v>88</v>
      </c>
      <c r="AW141" s="12" t="s">
        <v>36</v>
      </c>
      <c r="AX141" s="12" t="s">
        <v>80</v>
      </c>
      <c r="AY141" s="149" t="s">
        <v>188</v>
      </c>
    </row>
    <row r="142" spans="2:65" s="13" customFormat="1" x14ac:dyDescent="0.2">
      <c r="B142" s="154"/>
      <c r="D142" s="148" t="s">
        <v>197</v>
      </c>
      <c r="E142" s="155" t="s">
        <v>1</v>
      </c>
      <c r="F142" s="156" t="s">
        <v>205</v>
      </c>
      <c r="H142" s="157">
        <v>28.65</v>
      </c>
      <c r="I142" s="158"/>
      <c r="L142" s="154"/>
      <c r="M142" s="159"/>
      <c r="T142" s="160"/>
      <c r="AT142" s="155" t="s">
        <v>197</v>
      </c>
      <c r="AU142" s="155" t="s">
        <v>90</v>
      </c>
      <c r="AV142" s="13" t="s">
        <v>90</v>
      </c>
      <c r="AW142" s="13" t="s">
        <v>36</v>
      </c>
      <c r="AX142" s="13" t="s">
        <v>80</v>
      </c>
      <c r="AY142" s="155" t="s">
        <v>188</v>
      </c>
    </row>
    <row r="143" spans="2:65" s="13" customFormat="1" ht="20.399999999999999" x14ac:dyDescent="0.2">
      <c r="B143" s="154"/>
      <c r="D143" s="148" t="s">
        <v>197</v>
      </c>
      <c r="E143" s="155" t="s">
        <v>1</v>
      </c>
      <c r="F143" s="156" t="s">
        <v>206</v>
      </c>
      <c r="H143" s="157">
        <v>26.975000000000001</v>
      </c>
      <c r="I143" s="158"/>
      <c r="L143" s="154"/>
      <c r="M143" s="159"/>
      <c r="T143" s="160"/>
      <c r="AT143" s="155" t="s">
        <v>197</v>
      </c>
      <c r="AU143" s="155" t="s">
        <v>90</v>
      </c>
      <c r="AV143" s="13" t="s">
        <v>90</v>
      </c>
      <c r="AW143" s="13" t="s">
        <v>36</v>
      </c>
      <c r="AX143" s="13" t="s">
        <v>80</v>
      </c>
      <c r="AY143" s="155" t="s">
        <v>188</v>
      </c>
    </row>
    <row r="144" spans="2:65" s="14" customFormat="1" x14ac:dyDescent="0.2">
      <c r="B144" s="161"/>
      <c r="D144" s="148" t="s">
        <v>197</v>
      </c>
      <c r="E144" s="162" t="s">
        <v>138</v>
      </c>
      <c r="F144" s="163" t="s">
        <v>201</v>
      </c>
      <c r="H144" s="164">
        <v>55.625</v>
      </c>
      <c r="I144" s="165"/>
      <c r="L144" s="161"/>
      <c r="M144" s="166"/>
      <c r="T144" s="167"/>
      <c r="AT144" s="162" t="s">
        <v>197</v>
      </c>
      <c r="AU144" s="162" t="s">
        <v>90</v>
      </c>
      <c r="AV144" s="14" t="s">
        <v>195</v>
      </c>
      <c r="AW144" s="14" t="s">
        <v>36</v>
      </c>
      <c r="AX144" s="14" t="s">
        <v>88</v>
      </c>
      <c r="AY144" s="162" t="s">
        <v>188</v>
      </c>
    </row>
    <row r="145" spans="2:65" s="1" customFormat="1" ht="24.15" customHeight="1" x14ac:dyDescent="0.2">
      <c r="B145" s="133"/>
      <c r="C145" s="134" t="s">
        <v>189</v>
      </c>
      <c r="D145" s="134" t="s">
        <v>191</v>
      </c>
      <c r="E145" s="135" t="s">
        <v>207</v>
      </c>
      <c r="F145" s="136" t="s">
        <v>208</v>
      </c>
      <c r="G145" s="137" t="s">
        <v>209</v>
      </c>
      <c r="H145" s="138">
        <v>155.61000000000001</v>
      </c>
      <c r="I145" s="139"/>
      <c r="J145" s="140">
        <f>ROUND(I145*H145,2)</f>
        <v>0</v>
      </c>
      <c r="K145" s="136" t="s">
        <v>194</v>
      </c>
      <c r="L145" s="32"/>
      <c r="M145" s="141" t="s">
        <v>1</v>
      </c>
      <c r="N145" s="142" t="s">
        <v>45</v>
      </c>
      <c r="P145" s="143">
        <f>O145*H145</f>
        <v>0</v>
      </c>
      <c r="Q145" s="143">
        <v>1.3999999999999999E-4</v>
      </c>
      <c r="R145" s="143">
        <f>Q145*H145</f>
        <v>2.17854E-2</v>
      </c>
      <c r="S145" s="143">
        <v>0</v>
      </c>
      <c r="T145" s="144">
        <f>S145*H145</f>
        <v>0</v>
      </c>
      <c r="AR145" s="145" t="s">
        <v>195</v>
      </c>
      <c r="AT145" s="145" t="s">
        <v>191</v>
      </c>
      <c r="AU145" s="145" t="s">
        <v>90</v>
      </c>
      <c r="AY145" s="17" t="s">
        <v>188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7" t="s">
        <v>88</v>
      </c>
      <c r="BK145" s="146">
        <f>ROUND(I145*H145,2)</f>
        <v>0</v>
      </c>
      <c r="BL145" s="17" t="s">
        <v>195</v>
      </c>
      <c r="BM145" s="145" t="s">
        <v>210</v>
      </c>
    </row>
    <row r="146" spans="2:65" s="13" customFormat="1" ht="30.6" x14ac:dyDescent="0.2">
      <c r="B146" s="154"/>
      <c r="D146" s="148" t="s">
        <v>197</v>
      </c>
      <c r="E146" s="155" t="s">
        <v>1</v>
      </c>
      <c r="F146" s="156" t="s">
        <v>211</v>
      </c>
      <c r="H146" s="157">
        <v>155.61000000000001</v>
      </c>
      <c r="I146" s="158"/>
      <c r="L146" s="154"/>
      <c r="M146" s="159"/>
      <c r="T146" s="160"/>
      <c r="AT146" s="155" t="s">
        <v>197</v>
      </c>
      <c r="AU146" s="155" t="s">
        <v>90</v>
      </c>
      <c r="AV146" s="13" t="s">
        <v>90</v>
      </c>
      <c r="AW146" s="13" t="s">
        <v>36</v>
      </c>
      <c r="AX146" s="13" t="s">
        <v>88</v>
      </c>
      <c r="AY146" s="155" t="s">
        <v>188</v>
      </c>
    </row>
    <row r="147" spans="2:65" s="11" customFormat="1" ht="22.95" customHeight="1" x14ac:dyDescent="0.25">
      <c r="B147" s="121"/>
      <c r="D147" s="122" t="s">
        <v>79</v>
      </c>
      <c r="E147" s="131" t="s">
        <v>212</v>
      </c>
      <c r="F147" s="131" t="s">
        <v>213</v>
      </c>
      <c r="I147" s="124"/>
      <c r="J147" s="132">
        <f>BK147</f>
        <v>0</v>
      </c>
      <c r="L147" s="121"/>
      <c r="M147" s="126"/>
      <c r="P147" s="127">
        <f>SUM(P148:P250)</f>
        <v>0</v>
      </c>
      <c r="R147" s="127">
        <f>SUM(R148:R250)</f>
        <v>29.926918959999995</v>
      </c>
      <c r="T147" s="128">
        <f>SUM(T148:T250)</f>
        <v>0</v>
      </c>
      <c r="AR147" s="122" t="s">
        <v>88</v>
      </c>
      <c r="AT147" s="129" t="s">
        <v>79</v>
      </c>
      <c r="AU147" s="129" t="s">
        <v>88</v>
      </c>
      <c r="AY147" s="122" t="s">
        <v>188</v>
      </c>
      <c r="BK147" s="130">
        <f>SUM(BK148:BK250)</f>
        <v>0</v>
      </c>
    </row>
    <row r="148" spans="2:65" s="1" customFormat="1" ht="24.15" customHeight="1" x14ac:dyDescent="0.2">
      <c r="B148" s="133"/>
      <c r="C148" s="134" t="s">
        <v>195</v>
      </c>
      <c r="D148" s="134" t="s">
        <v>191</v>
      </c>
      <c r="E148" s="135" t="s">
        <v>214</v>
      </c>
      <c r="F148" s="136" t="s">
        <v>215</v>
      </c>
      <c r="G148" s="137" t="s">
        <v>119</v>
      </c>
      <c r="H148" s="138">
        <v>610.53599999999994</v>
      </c>
      <c r="I148" s="139"/>
      <c r="J148" s="140">
        <f>ROUND(I148*H148,2)</f>
        <v>0</v>
      </c>
      <c r="K148" s="136" t="s">
        <v>194</v>
      </c>
      <c r="L148" s="32"/>
      <c r="M148" s="141" t="s">
        <v>1</v>
      </c>
      <c r="N148" s="142" t="s">
        <v>45</v>
      </c>
      <c r="P148" s="143">
        <f>O148*H148</f>
        <v>0</v>
      </c>
      <c r="Q148" s="143">
        <v>2.5999999999999998E-4</v>
      </c>
      <c r="R148" s="143">
        <f>Q148*H148</f>
        <v>0.15873935999999997</v>
      </c>
      <c r="S148" s="143">
        <v>0</v>
      </c>
      <c r="T148" s="144">
        <f>S148*H148</f>
        <v>0</v>
      </c>
      <c r="AR148" s="145" t="s">
        <v>195</v>
      </c>
      <c r="AT148" s="145" t="s">
        <v>191</v>
      </c>
      <c r="AU148" s="145" t="s">
        <v>90</v>
      </c>
      <c r="AY148" s="17" t="s">
        <v>188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7" t="s">
        <v>88</v>
      </c>
      <c r="BK148" s="146">
        <f>ROUND(I148*H148,2)</f>
        <v>0</v>
      </c>
      <c r="BL148" s="17" t="s">
        <v>195</v>
      </c>
      <c r="BM148" s="145" t="s">
        <v>216</v>
      </c>
    </row>
    <row r="149" spans="2:65" s="12" customFormat="1" x14ac:dyDescent="0.2">
      <c r="B149" s="147"/>
      <c r="D149" s="148" t="s">
        <v>197</v>
      </c>
      <c r="E149" s="149" t="s">
        <v>1</v>
      </c>
      <c r="F149" s="150" t="s">
        <v>217</v>
      </c>
      <c r="H149" s="149" t="s">
        <v>1</v>
      </c>
      <c r="I149" s="151"/>
      <c r="L149" s="147"/>
      <c r="M149" s="152"/>
      <c r="T149" s="153"/>
      <c r="AT149" s="149" t="s">
        <v>197</v>
      </c>
      <c r="AU149" s="149" t="s">
        <v>90</v>
      </c>
      <c r="AV149" s="12" t="s">
        <v>88</v>
      </c>
      <c r="AW149" s="12" t="s">
        <v>36</v>
      </c>
      <c r="AX149" s="12" t="s">
        <v>80</v>
      </c>
      <c r="AY149" s="149" t="s">
        <v>188</v>
      </c>
    </row>
    <row r="150" spans="2:65" s="13" customFormat="1" x14ac:dyDescent="0.2">
      <c r="B150" s="154"/>
      <c r="D150" s="148" t="s">
        <v>197</v>
      </c>
      <c r="E150" s="155" t="s">
        <v>1</v>
      </c>
      <c r="F150" s="156" t="s">
        <v>218</v>
      </c>
      <c r="H150" s="157">
        <v>610.53599999999994</v>
      </c>
      <c r="I150" s="158"/>
      <c r="L150" s="154"/>
      <c r="M150" s="159"/>
      <c r="T150" s="160"/>
      <c r="AT150" s="155" t="s">
        <v>197</v>
      </c>
      <c r="AU150" s="155" t="s">
        <v>90</v>
      </c>
      <c r="AV150" s="13" t="s">
        <v>90</v>
      </c>
      <c r="AW150" s="13" t="s">
        <v>36</v>
      </c>
      <c r="AX150" s="13" t="s">
        <v>88</v>
      </c>
      <c r="AY150" s="155" t="s">
        <v>188</v>
      </c>
    </row>
    <row r="151" spans="2:65" s="1" customFormat="1" x14ac:dyDescent="0.2">
      <c r="B151" s="32"/>
      <c r="D151" s="148" t="s">
        <v>219</v>
      </c>
      <c r="F151" s="168" t="s">
        <v>220</v>
      </c>
      <c r="L151" s="32"/>
      <c r="M151" s="169"/>
      <c r="T151" s="56"/>
      <c r="AU151" s="17" t="s">
        <v>90</v>
      </c>
    </row>
    <row r="152" spans="2:65" s="1" customFormat="1" x14ac:dyDescent="0.2">
      <c r="B152" s="32"/>
      <c r="D152" s="148" t="s">
        <v>219</v>
      </c>
      <c r="F152" s="170" t="s">
        <v>198</v>
      </c>
      <c r="H152" s="171">
        <v>0</v>
      </c>
      <c r="L152" s="32"/>
      <c r="M152" s="169"/>
      <c r="T152" s="56"/>
      <c r="AU152" s="17" t="s">
        <v>90</v>
      </c>
    </row>
    <row r="153" spans="2:65" s="1" customFormat="1" x14ac:dyDescent="0.2">
      <c r="B153" s="32"/>
      <c r="D153" s="148" t="s">
        <v>219</v>
      </c>
      <c r="F153" s="170" t="s">
        <v>199</v>
      </c>
      <c r="H153" s="171">
        <v>29</v>
      </c>
      <c r="L153" s="32"/>
      <c r="M153" s="169"/>
      <c r="T153" s="56"/>
      <c r="AU153" s="17" t="s">
        <v>90</v>
      </c>
    </row>
    <row r="154" spans="2:65" s="1" customFormat="1" x14ac:dyDescent="0.2">
      <c r="B154" s="32"/>
      <c r="D154" s="148" t="s">
        <v>219</v>
      </c>
      <c r="F154" s="170" t="s">
        <v>200</v>
      </c>
      <c r="H154" s="171">
        <v>4.7130000000000001</v>
      </c>
      <c r="L154" s="32"/>
      <c r="M154" s="169"/>
      <c r="T154" s="56"/>
      <c r="AU154" s="17" t="s">
        <v>90</v>
      </c>
    </row>
    <row r="155" spans="2:65" s="1" customFormat="1" x14ac:dyDescent="0.2">
      <c r="B155" s="32"/>
      <c r="D155" s="148" t="s">
        <v>219</v>
      </c>
      <c r="F155" s="170" t="s">
        <v>201</v>
      </c>
      <c r="H155" s="171">
        <v>33.713000000000001</v>
      </c>
      <c r="L155" s="32"/>
      <c r="M155" s="169"/>
      <c r="T155" s="56"/>
      <c r="AU155" s="17" t="s">
        <v>90</v>
      </c>
    </row>
    <row r="156" spans="2:65" s="1" customFormat="1" x14ac:dyDescent="0.2">
      <c r="B156" s="32"/>
      <c r="D156" s="148" t="s">
        <v>219</v>
      </c>
      <c r="F156" s="168" t="s">
        <v>221</v>
      </c>
      <c r="L156" s="32"/>
      <c r="M156" s="169"/>
      <c r="T156" s="56"/>
      <c r="AU156" s="17" t="s">
        <v>90</v>
      </c>
    </row>
    <row r="157" spans="2:65" s="1" customFormat="1" x14ac:dyDescent="0.2">
      <c r="B157" s="32"/>
      <c r="D157" s="148" t="s">
        <v>219</v>
      </c>
      <c r="F157" s="170" t="s">
        <v>198</v>
      </c>
      <c r="H157" s="171">
        <v>0</v>
      </c>
      <c r="L157" s="32"/>
      <c r="M157" s="169"/>
      <c r="T157" s="56"/>
      <c r="AU157" s="17" t="s">
        <v>90</v>
      </c>
    </row>
    <row r="158" spans="2:65" s="1" customFormat="1" x14ac:dyDescent="0.2">
      <c r="B158" s="32"/>
      <c r="D158" s="148" t="s">
        <v>219</v>
      </c>
      <c r="F158" s="170" t="s">
        <v>205</v>
      </c>
      <c r="H158" s="171">
        <v>28.65</v>
      </c>
      <c r="L158" s="32"/>
      <c r="M158" s="169"/>
      <c r="T158" s="56"/>
      <c r="AU158" s="17" t="s">
        <v>90</v>
      </c>
    </row>
    <row r="159" spans="2:65" s="1" customFormat="1" x14ac:dyDescent="0.2">
      <c r="B159" s="32"/>
      <c r="D159" s="148" t="s">
        <v>219</v>
      </c>
      <c r="F159" s="170" t="s">
        <v>206</v>
      </c>
      <c r="H159" s="171">
        <v>26.975000000000001</v>
      </c>
      <c r="L159" s="32"/>
      <c r="M159" s="169"/>
      <c r="T159" s="56"/>
      <c r="AU159" s="17" t="s">
        <v>90</v>
      </c>
    </row>
    <row r="160" spans="2:65" s="1" customFormat="1" x14ac:dyDescent="0.2">
      <c r="B160" s="32"/>
      <c r="D160" s="148" t="s">
        <v>219</v>
      </c>
      <c r="F160" s="170" t="s">
        <v>201</v>
      </c>
      <c r="H160" s="171">
        <v>55.625</v>
      </c>
      <c r="L160" s="32"/>
      <c r="M160" s="169"/>
      <c r="T160" s="56"/>
      <c r="AU160" s="17" t="s">
        <v>90</v>
      </c>
    </row>
    <row r="161" spans="2:65" s="1" customFormat="1" x14ac:dyDescent="0.2">
      <c r="B161" s="32"/>
      <c r="D161" s="148" t="s">
        <v>219</v>
      </c>
      <c r="F161" s="168" t="s">
        <v>222</v>
      </c>
      <c r="L161" s="32"/>
      <c r="M161" s="169"/>
      <c r="T161" s="56"/>
      <c r="AU161" s="17" t="s">
        <v>90</v>
      </c>
    </row>
    <row r="162" spans="2:65" s="1" customFormat="1" x14ac:dyDescent="0.2">
      <c r="B162" s="32"/>
      <c r="D162" s="148" t="s">
        <v>219</v>
      </c>
      <c r="F162" s="170" t="s">
        <v>223</v>
      </c>
      <c r="H162" s="171">
        <v>0</v>
      </c>
      <c r="L162" s="32"/>
      <c r="M162" s="169"/>
      <c r="T162" s="56"/>
      <c r="AU162" s="17" t="s">
        <v>90</v>
      </c>
    </row>
    <row r="163" spans="2:65" s="1" customFormat="1" x14ac:dyDescent="0.2">
      <c r="B163" s="32"/>
      <c r="D163" s="148" t="s">
        <v>219</v>
      </c>
      <c r="F163" s="170" t="s">
        <v>224</v>
      </c>
      <c r="H163" s="171">
        <v>186.68</v>
      </c>
      <c r="L163" s="32"/>
      <c r="M163" s="169"/>
      <c r="T163" s="56"/>
      <c r="AU163" s="17" t="s">
        <v>90</v>
      </c>
    </row>
    <row r="164" spans="2:65" s="1" customFormat="1" x14ac:dyDescent="0.2">
      <c r="B164" s="32"/>
      <c r="D164" s="148" t="s">
        <v>219</v>
      </c>
      <c r="F164" s="168" t="s">
        <v>225</v>
      </c>
      <c r="L164" s="32"/>
      <c r="M164" s="169"/>
      <c r="T164" s="56"/>
      <c r="AU164" s="17" t="s">
        <v>90</v>
      </c>
    </row>
    <row r="165" spans="2:65" s="1" customFormat="1" x14ac:dyDescent="0.2">
      <c r="B165" s="32"/>
      <c r="D165" s="148" t="s">
        <v>219</v>
      </c>
      <c r="F165" s="170" t="s">
        <v>223</v>
      </c>
      <c r="H165" s="171">
        <v>0</v>
      </c>
      <c r="L165" s="32"/>
      <c r="M165" s="169"/>
      <c r="T165" s="56"/>
      <c r="AU165" s="17" t="s">
        <v>90</v>
      </c>
    </row>
    <row r="166" spans="2:65" s="1" customFormat="1" x14ac:dyDescent="0.2">
      <c r="B166" s="32"/>
      <c r="D166" s="148" t="s">
        <v>219</v>
      </c>
      <c r="F166" s="170" t="s">
        <v>226</v>
      </c>
      <c r="H166" s="171">
        <v>29.25</v>
      </c>
      <c r="L166" s="32"/>
      <c r="M166" s="169"/>
      <c r="T166" s="56"/>
      <c r="AU166" s="17" t="s">
        <v>90</v>
      </c>
    </row>
    <row r="167" spans="2:65" s="1" customFormat="1" ht="21.75" customHeight="1" x14ac:dyDescent="0.2">
      <c r="B167" s="133"/>
      <c r="C167" s="134" t="s">
        <v>227</v>
      </c>
      <c r="D167" s="134" t="s">
        <v>191</v>
      </c>
      <c r="E167" s="135" t="s">
        <v>228</v>
      </c>
      <c r="F167" s="136" t="s">
        <v>229</v>
      </c>
      <c r="G167" s="137" t="s">
        <v>119</v>
      </c>
      <c r="H167" s="138">
        <v>610.53599999999994</v>
      </c>
      <c r="I167" s="139"/>
      <c r="J167" s="140">
        <f>ROUND(I167*H167,2)</f>
        <v>0</v>
      </c>
      <c r="K167" s="136" t="s">
        <v>194</v>
      </c>
      <c r="L167" s="32"/>
      <c r="M167" s="141" t="s">
        <v>1</v>
      </c>
      <c r="N167" s="142" t="s">
        <v>45</v>
      </c>
      <c r="P167" s="143">
        <f>O167*H167</f>
        <v>0</v>
      </c>
      <c r="Q167" s="143">
        <v>4.3800000000000002E-3</v>
      </c>
      <c r="R167" s="143">
        <f>Q167*H167</f>
        <v>2.6741476799999999</v>
      </c>
      <c r="S167" s="143">
        <v>0</v>
      </c>
      <c r="T167" s="144">
        <f>S167*H167</f>
        <v>0</v>
      </c>
      <c r="AR167" s="145" t="s">
        <v>195</v>
      </c>
      <c r="AT167" s="145" t="s">
        <v>191</v>
      </c>
      <c r="AU167" s="145" t="s">
        <v>90</v>
      </c>
      <c r="AY167" s="17" t="s">
        <v>188</v>
      </c>
      <c r="BE167" s="146">
        <f>IF(N167="základní",J167,0)</f>
        <v>0</v>
      </c>
      <c r="BF167" s="146">
        <f>IF(N167="snížená",J167,0)</f>
        <v>0</v>
      </c>
      <c r="BG167" s="146">
        <f>IF(N167="zákl. přenesená",J167,0)</f>
        <v>0</v>
      </c>
      <c r="BH167" s="146">
        <f>IF(N167="sníž. přenesená",J167,0)</f>
        <v>0</v>
      </c>
      <c r="BI167" s="146">
        <f>IF(N167="nulová",J167,0)</f>
        <v>0</v>
      </c>
      <c r="BJ167" s="17" t="s">
        <v>88</v>
      </c>
      <c r="BK167" s="146">
        <f>ROUND(I167*H167,2)</f>
        <v>0</v>
      </c>
      <c r="BL167" s="17" t="s">
        <v>195</v>
      </c>
      <c r="BM167" s="145" t="s">
        <v>230</v>
      </c>
    </row>
    <row r="168" spans="2:65" s="12" customFormat="1" x14ac:dyDescent="0.2">
      <c r="B168" s="147"/>
      <c r="D168" s="148" t="s">
        <v>197</v>
      </c>
      <c r="E168" s="149" t="s">
        <v>1</v>
      </c>
      <c r="F168" s="150" t="s">
        <v>217</v>
      </c>
      <c r="H168" s="149" t="s">
        <v>1</v>
      </c>
      <c r="I168" s="151"/>
      <c r="L168" s="147"/>
      <c r="M168" s="152"/>
      <c r="T168" s="153"/>
      <c r="AT168" s="149" t="s">
        <v>197</v>
      </c>
      <c r="AU168" s="149" t="s">
        <v>90</v>
      </c>
      <c r="AV168" s="12" t="s">
        <v>88</v>
      </c>
      <c r="AW168" s="12" t="s">
        <v>36</v>
      </c>
      <c r="AX168" s="12" t="s">
        <v>80</v>
      </c>
      <c r="AY168" s="149" t="s">
        <v>188</v>
      </c>
    </row>
    <row r="169" spans="2:65" s="13" customFormat="1" x14ac:dyDescent="0.2">
      <c r="B169" s="154"/>
      <c r="D169" s="148" t="s">
        <v>197</v>
      </c>
      <c r="E169" s="155" t="s">
        <v>1</v>
      </c>
      <c r="F169" s="156" t="s">
        <v>218</v>
      </c>
      <c r="H169" s="157">
        <v>610.53599999999994</v>
      </c>
      <c r="I169" s="158"/>
      <c r="L169" s="154"/>
      <c r="M169" s="159"/>
      <c r="T169" s="160"/>
      <c r="AT169" s="155" t="s">
        <v>197</v>
      </c>
      <c r="AU169" s="155" t="s">
        <v>90</v>
      </c>
      <c r="AV169" s="13" t="s">
        <v>90</v>
      </c>
      <c r="AW169" s="13" t="s">
        <v>36</v>
      </c>
      <c r="AX169" s="13" t="s">
        <v>88</v>
      </c>
      <c r="AY169" s="155" t="s">
        <v>188</v>
      </c>
    </row>
    <row r="170" spans="2:65" s="1" customFormat="1" x14ac:dyDescent="0.2">
      <c r="B170" s="32"/>
      <c r="D170" s="148" t="s">
        <v>219</v>
      </c>
      <c r="F170" s="168" t="s">
        <v>220</v>
      </c>
      <c r="L170" s="32"/>
      <c r="M170" s="169"/>
      <c r="T170" s="56"/>
      <c r="AU170" s="17" t="s">
        <v>90</v>
      </c>
    </row>
    <row r="171" spans="2:65" s="1" customFormat="1" x14ac:dyDescent="0.2">
      <c r="B171" s="32"/>
      <c r="D171" s="148" t="s">
        <v>219</v>
      </c>
      <c r="F171" s="170" t="s">
        <v>198</v>
      </c>
      <c r="H171" s="171">
        <v>0</v>
      </c>
      <c r="L171" s="32"/>
      <c r="M171" s="169"/>
      <c r="T171" s="56"/>
      <c r="AU171" s="17" t="s">
        <v>90</v>
      </c>
    </row>
    <row r="172" spans="2:65" s="1" customFormat="1" x14ac:dyDescent="0.2">
      <c r="B172" s="32"/>
      <c r="D172" s="148" t="s">
        <v>219</v>
      </c>
      <c r="F172" s="170" t="s">
        <v>199</v>
      </c>
      <c r="H172" s="171">
        <v>29</v>
      </c>
      <c r="L172" s="32"/>
      <c r="M172" s="169"/>
      <c r="T172" s="56"/>
      <c r="AU172" s="17" t="s">
        <v>90</v>
      </c>
    </row>
    <row r="173" spans="2:65" s="1" customFormat="1" x14ac:dyDescent="0.2">
      <c r="B173" s="32"/>
      <c r="D173" s="148" t="s">
        <v>219</v>
      </c>
      <c r="F173" s="170" t="s">
        <v>200</v>
      </c>
      <c r="H173" s="171">
        <v>4.7130000000000001</v>
      </c>
      <c r="L173" s="32"/>
      <c r="M173" s="169"/>
      <c r="T173" s="56"/>
      <c r="AU173" s="17" t="s">
        <v>90</v>
      </c>
    </row>
    <row r="174" spans="2:65" s="1" customFormat="1" x14ac:dyDescent="0.2">
      <c r="B174" s="32"/>
      <c r="D174" s="148" t="s">
        <v>219</v>
      </c>
      <c r="F174" s="170" t="s">
        <v>201</v>
      </c>
      <c r="H174" s="171">
        <v>33.713000000000001</v>
      </c>
      <c r="L174" s="32"/>
      <c r="M174" s="169"/>
      <c r="T174" s="56"/>
      <c r="AU174" s="17" t="s">
        <v>90</v>
      </c>
    </row>
    <row r="175" spans="2:65" s="1" customFormat="1" x14ac:dyDescent="0.2">
      <c r="B175" s="32"/>
      <c r="D175" s="148" t="s">
        <v>219</v>
      </c>
      <c r="F175" s="168" t="s">
        <v>221</v>
      </c>
      <c r="L175" s="32"/>
      <c r="M175" s="169"/>
      <c r="T175" s="56"/>
      <c r="AU175" s="17" t="s">
        <v>90</v>
      </c>
    </row>
    <row r="176" spans="2:65" s="1" customFormat="1" x14ac:dyDescent="0.2">
      <c r="B176" s="32"/>
      <c r="D176" s="148" t="s">
        <v>219</v>
      </c>
      <c r="F176" s="170" t="s">
        <v>198</v>
      </c>
      <c r="H176" s="171">
        <v>0</v>
      </c>
      <c r="L176" s="32"/>
      <c r="M176" s="169"/>
      <c r="T176" s="56"/>
      <c r="AU176" s="17" t="s">
        <v>90</v>
      </c>
    </row>
    <row r="177" spans="2:65" s="1" customFormat="1" x14ac:dyDescent="0.2">
      <c r="B177" s="32"/>
      <c r="D177" s="148" t="s">
        <v>219</v>
      </c>
      <c r="F177" s="170" t="s">
        <v>205</v>
      </c>
      <c r="H177" s="171">
        <v>28.65</v>
      </c>
      <c r="L177" s="32"/>
      <c r="M177" s="169"/>
      <c r="T177" s="56"/>
      <c r="AU177" s="17" t="s">
        <v>90</v>
      </c>
    </row>
    <row r="178" spans="2:65" s="1" customFormat="1" x14ac:dyDescent="0.2">
      <c r="B178" s="32"/>
      <c r="D178" s="148" t="s">
        <v>219</v>
      </c>
      <c r="F178" s="170" t="s">
        <v>206</v>
      </c>
      <c r="H178" s="171">
        <v>26.975000000000001</v>
      </c>
      <c r="L178" s="32"/>
      <c r="M178" s="169"/>
      <c r="T178" s="56"/>
      <c r="AU178" s="17" t="s">
        <v>90</v>
      </c>
    </row>
    <row r="179" spans="2:65" s="1" customFormat="1" x14ac:dyDescent="0.2">
      <c r="B179" s="32"/>
      <c r="D179" s="148" t="s">
        <v>219</v>
      </c>
      <c r="F179" s="170" t="s">
        <v>201</v>
      </c>
      <c r="H179" s="171">
        <v>55.625</v>
      </c>
      <c r="L179" s="32"/>
      <c r="M179" s="169"/>
      <c r="T179" s="56"/>
      <c r="AU179" s="17" t="s">
        <v>90</v>
      </c>
    </row>
    <row r="180" spans="2:65" s="1" customFormat="1" x14ac:dyDescent="0.2">
      <c r="B180" s="32"/>
      <c r="D180" s="148" t="s">
        <v>219</v>
      </c>
      <c r="F180" s="168" t="s">
        <v>222</v>
      </c>
      <c r="L180" s="32"/>
      <c r="M180" s="169"/>
      <c r="T180" s="56"/>
      <c r="AU180" s="17" t="s">
        <v>90</v>
      </c>
    </row>
    <row r="181" spans="2:65" s="1" customFormat="1" x14ac:dyDescent="0.2">
      <c r="B181" s="32"/>
      <c r="D181" s="148" t="s">
        <v>219</v>
      </c>
      <c r="F181" s="170" t="s">
        <v>223</v>
      </c>
      <c r="H181" s="171">
        <v>0</v>
      </c>
      <c r="L181" s="32"/>
      <c r="M181" s="169"/>
      <c r="T181" s="56"/>
      <c r="AU181" s="17" t="s">
        <v>90</v>
      </c>
    </row>
    <row r="182" spans="2:65" s="1" customFormat="1" x14ac:dyDescent="0.2">
      <c r="B182" s="32"/>
      <c r="D182" s="148" t="s">
        <v>219</v>
      </c>
      <c r="F182" s="170" t="s">
        <v>224</v>
      </c>
      <c r="H182" s="171">
        <v>186.68</v>
      </c>
      <c r="L182" s="32"/>
      <c r="M182" s="169"/>
      <c r="T182" s="56"/>
      <c r="AU182" s="17" t="s">
        <v>90</v>
      </c>
    </row>
    <row r="183" spans="2:65" s="1" customFormat="1" x14ac:dyDescent="0.2">
      <c r="B183" s="32"/>
      <c r="D183" s="148" t="s">
        <v>219</v>
      </c>
      <c r="F183" s="168" t="s">
        <v>225</v>
      </c>
      <c r="L183" s="32"/>
      <c r="M183" s="169"/>
      <c r="T183" s="56"/>
      <c r="AU183" s="17" t="s">
        <v>90</v>
      </c>
    </row>
    <row r="184" spans="2:65" s="1" customFormat="1" x14ac:dyDescent="0.2">
      <c r="B184" s="32"/>
      <c r="D184" s="148" t="s">
        <v>219</v>
      </c>
      <c r="F184" s="170" t="s">
        <v>223</v>
      </c>
      <c r="H184" s="171">
        <v>0</v>
      </c>
      <c r="L184" s="32"/>
      <c r="M184" s="169"/>
      <c r="T184" s="56"/>
      <c r="AU184" s="17" t="s">
        <v>90</v>
      </c>
    </row>
    <row r="185" spans="2:65" s="1" customFormat="1" x14ac:dyDescent="0.2">
      <c r="B185" s="32"/>
      <c r="D185" s="148" t="s">
        <v>219</v>
      </c>
      <c r="F185" s="170" t="s">
        <v>226</v>
      </c>
      <c r="H185" s="171">
        <v>29.25</v>
      </c>
      <c r="L185" s="32"/>
      <c r="M185" s="169"/>
      <c r="T185" s="56"/>
      <c r="AU185" s="17" t="s">
        <v>90</v>
      </c>
    </row>
    <row r="186" spans="2:65" s="1" customFormat="1" ht="24.15" customHeight="1" x14ac:dyDescent="0.2">
      <c r="B186" s="133"/>
      <c r="C186" s="134" t="s">
        <v>212</v>
      </c>
      <c r="D186" s="134" t="s">
        <v>191</v>
      </c>
      <c r="E186" s="135" t="s">
        <v>231</v>
      </c>
      <c r="F186" s="136" t="s">
        <v>232</v>
      </c>
      <c r="G186" s="137" t="s">
        <v>119</v>
      </c>
      <c r="H186" s="138">
        <v>610.53599999999994</v>
      </c>
      <c r="I186" s="139"/>
      <c r="J186" s="140">
        <f>ROUND(I186*H186,2)</f>
        <v>0</v>
      </c>
      <c r="K186" s="136" t="s">
        <v>194</v>
      </c>
      <c r="L186" s="32"/>
      <c r="M186" s="141" t="s">
        <v>1</v>
      </c>
      <c r="N186" s="142" t="s">
        <v>45</v>
      </c>
      <c r="P186" s="143">
        <f>O186*H186</f>
        <v>0</v>
      </c>
      <c r="Q186" s="143">
        <v>1.8380000000000001E-2</v>
      </c>
      <c r="R186" s="143">
        <f>Q186*H186</f>
        <v>11.221651679999999</v>
      </c>
      <c r="S186" s="143">
        <v>0</v>
      </c>
      <c r="T186" s="144">
        <f>S186*H186</f>
        <v>0</v>
      </c>
      <c r="AR186" s="145" t="s">
        <v>195</v>
      </c>
      <c r="AT186" s="145" t="s">
        <v>191</v>
      </c>
      <c r="AU186" s="145" t="s">
        <v>90</v>
      </c>
      <c r="AY186" s="17" t="s">
        <v>188</v>
      </c>
      <c r="BE186" s="146">
        <f>IF(N186="základní",J186,0)</f>
        <v>0</v>
      </c>
      <c r="BF186" s="146">
        <f>IF(N186="snížená",J186,0)</f>
        <v>0</v>
      </c>
      <c r="BG186" s="146">
        <f>IF(N186="zákl. přenesená",J186,0)</f>
        <v>0</v>
      </c>
      <c r="BH186" s="146">
        <f>IF(N186="sníž. přenesená",J186,0)</f>
        <v>0</v>
      </c>
      <c r="BI186" s="146">
        <f>IF(N186="nulová",J186,0)</f>
        <v>0</v>
      </c>
      <c r="BJ186" s="17" t="s">
        <v>88</v>
      </c>
      <c r="BK186" s="146">
        <f>ROUND(I186*H186,2)</f>
        <v>0</v>
      </c>
      <c r="BL186" s="17" t="s">
        <v>195</v>
      </c>
      <c r="BM186" s="145" t="s">
        <v>233</v>
      </c>
    </row>
    <row r="187" spans="2:65" s="12" customFormat="1" x14ac:dyDescent="0.2">
      <c r="B187" s="147"/>
      <c r="D187" s="148" t="s">
        <v>197</v>
      </c>
      <c r="E187" s="149" t="s">
        <v>1</v>
      </c>
      <c r="F187" s="150" t="s">
        <v>217</v>
      </c>
      <c r="H187" s="149" t="s">
        <v>1</v>
      </c>
      <c r="I187" s="151"/>
      <c r="L187" s="147"/>
      <c r="M187" s="152"/>
      <c r="T187" s="153"/>
      <c r="AT187" s="149" t="s">
        <v>197</v>
      </c>
      <c r="AU187" s="149" t="s">
        <v>90</v>
      </c>
      <c r="AV187" s="12" t="s">
        <v>88</v>
      </c>
      <c r="AW187" s="12" t="s">
        <v>36</v>
      </c>
      <c r="AX187" s="12" t="s">
        <v>80</v>
      </c>
      <c r="AY187" s="149" t="s">
        <v>188</v>
      </c>
    </row>
    <row r="188" spans="2:65" s="13" customFormat="1" x14ac:dyDescent="0.2">
      <c r="B188" s="154"/>
      <c r="D188" s="148" t="s">
        <v>197</v>
      </c>
      <c r="E188" s="155" t="s">
        <v>1</v>
      </c>
      <c r="F188" s="156" t="s">
        <v>218</v>
      </c>
      <c r="H188" s="157">
        <v>610.53599999999994</v>
      </c>
      <c r="I188" s="158"/>
      <c r="L188" s="154"/>
      <c r="M188" s="159"/>
      <c r="T188" s="160"/>
      <c r="AT188" s="155" t="s">
        <v>197</v>
      </c>
      <c r="AU188" s="155" t="s">
        <v>90</v>
      </c>
      <c r="AV188" s="13" t="s">
        <v>90</v>
      </c>
      <c r="AW188" s="13" t="s">
        <v>36</v>
      </c>
      <c r="AX188" s="13" t="s">
        <v>88</v>
      </c>
      <c r="AY188" s="155" t="s">
        <v>188</v>
      </c>
    </row>
    <row r="189" spans="2:65" s="1" customFormat="1" x14ac:dyDescent="0.2">
      <c r="B189" s="32"/>
      <c r="D189" s="148" t="s">
        <v>219</v>
      </c>
      <c r="F189" s="168" t="s">
        <v>220</v>
      </c>
      <c r="L189" s="32"/>
      <c r="M189" s="169"/>
      <c r="T189" s="56"/>
      <c r="AU189" s="17" t="s">
        <v>90</v>
      </c>
    </row>
    <row r="190" spans="2:65" s="1" customFormat="1" x14ac:dyDescent="0.2">
      <c r="B190" s="32"/>
      <c r="D190" s="148" t="s">
        <v>219</v>
      </c>
      <c r="F190" s="170" t="s">
        <v>198</v>
      </c>
      <c r="H190" s="171">
        <v>0</v>
      </c>
      <c r="L190" s="32"/>
      <c r="M190" s="169"/>
      <c r="T190" s="56"/>
      <c r="AU190" s="17" t="s">
        <v>90</v>
      </c>
    </row>
    <row r="191" spans="2:65" s="1" customFormat="1" x14ac:dyDescent="0.2">
      <c r="B191" s="32"/>
      <c r="D191" s="148" t="s">
        <v>219</v>
      </c>
      <c r="F191" s="170" t="s">
        <v>199</v>
      </c>
      <c r="H191" s="171">
        <v>29</v>
      </c>
      <c r="L191" s="32"/>
      <c r="M191" s="169"/>
      <c r="T191" s="56"/>
      <c r="AU191" s="17" t="s">
        <v>90</v>
      </c>
    </row>
    <row r="192" spans="2:65" s="1" customFormat="1" x14ac:dyDescent="0.2">
      <c r="B192" s="32"/>
      <c r="D192" s="148" t="s">
        <v>219</v>
      </c>
      <c r="F192" s="170" t="s">
        <v>200</v>
      </c>
      <c r="H192" s="171">
        <v>4.7130000000000001</v>
      </c>
      <c r="L192" s="32"/>
      <c r="M192" s="169"/>
      <c r="T192" s="56"/>
      <c r="AU192" s="17" t="s">
        <v>90</v>
      </c>
    </row>
    <row r="193" spans="2:65" s="1" customFormat="1" x14ac:dyDescent="0.2">
      <c r="B193" s="32"/>
      <c r="D193" s="148" t="s">
        <v>219</v>
      </c>
      <c r="F193" s="170" t="s">
        <v>201</v>
      </c>
      <c r="H193" s="171">
        <v>33.713000000000001</v>
      </c>
      <c r="L193" s="32"/>
      <c r="M193" s="169"/>
      <c r="T193" s="56"/>
      <c r="AU193" s="17" t="s">
        <v>90</v>
      </c>
    </row>
    <row r="194" spans="2:65" s="1" customFormat="1" x14ac:dyDescent="0.2">
      <c r="B194" s="32"/>
      <c r="D194" s="148" t="s">
        <v>219</v>
      </c>
      <c r="F194" s="168" t="s">
        <v>221</v>
      </c>
      <c r="L194" s="32"/>
      <c r="M194" s="169"/>
      <c r="T194" s="56"/>
      <c r="AU194" s="17" t="s">
        <v>90</v>
      </c>
    </row>
    <row r="195" spans="2:65" s="1" customFormat="1" x14ac:dyDescent="0.2">
      <c r="B195" s="32"/>
      <c r="D195" s="148" t="s">
        <v>219</v>
      </c>
      <c r="F195" s="170" t="s">
        <v>198</v>
      </c>
      <c r="H195" s="171">
        <v>0</v>
      </c>
      <c r="L195" s="32"/>
      <c r="M195" s="169"/>
      <c r="T195" s="56"/>
      <c r="AU195" s="17" t="s">
        <v>90</v>
      </c>
    </row>
    <row r="196" spans="2:65" s="1" customFormat="1" x14ac:dyDescent="0.2">
      <c r="B196" s="32"/>
      <c r="D196" s="148" t="s">
        <v>219</v>
      </c>
      <c r="F196" s="170" t="s">
        <v>205</v>
      </c>
      <c r="H196" s="171">
        <v>28.65</v>
      </c>
      <c r="L196" s="32"/>
      <c r="M196" s="169"/>
      <c r="T196" s="56"/>
      <c r="AU196" s="17" t="s">
        <v>90</v>
      </c>
    </row>
    <row r="197" spans="2:65" s="1" customFormat="1" x14ac:dyDescent="0.2">
      <c r="B197" s="32"/>
      <c r="D197" s="148" t="s">
        <v>219</v>
      </c>
      <c r="F197" s="170" t="s">
        <v>206</v>
      </c>
      <c r="H197" s="171">
        <v>26.975000000000001</v>
      </c>
      <c r="L197" s="32"/>
      <c r="M197" s="169"/>
      <c r="T197" s="56"/>
      <c r="AU197" s="17" t="s">
        <v>90</v>
      </c>
    </row>
    <row r="198" spans="2:65" s="1" customFormat="1" x14ac:dyDescent="0.2">
      <c r="B198" s="32"/>
      <c r="D198" s="148" t="s">
        <v>219</v>
      </c>
      <c r="F198" s="170" t="s">
        <v>201</v>
      </c>
      <c r="H198" s="171">
        <v>55.625</v>
      </c>
      <c r="L198" s="32"/>
      <c r="M198" s="169"/>
      <c r="T198" s="56"/>
      <c r="AU198" s="17" t="s">
        <v>90</v>
      </c>
    </row>
    <row r="199" spans="2:65" s="1" customFormat="1" x14ac:dyDescent="0.2">
      <c r="B199" s="32"/>
      <c r="D199" s="148" t="s">
        <v>219</v>
      </c>
      <c r="F199" s="168" t="s">
        <v>222</v>
      </c>
      <c r="L199" s="32"/>
      <c r="M199" s="169"/>
      <c r="T199" s="56"/>
      <c r="AU199" s="17" t="s">
        <v>90</v>
      </c>
    </row>
    <row r="200" spans="2:65" s="1" customFormat="1" x14ac:dyDescent="0.2">
      <c r="B200" s="32"/>
      <c r="D200" s="148" t="s">
        <v>219</v>
      </c>
      <c r="F200" s="170" t="s">
        <v>223</v>
      </c>
      <c r="H200" s="171">
        <v>0</v>
      </c>
      <c r="L200" s="32"/>
      <c r="M200" s="169"/>
      <c r="T200" s="56"/>
      <c r="AU200" s="17" t="s">
        <v>90</v>
      </c>
    </row>
    <row r="201" spans="2:65" s="1" customFormat="1" x14ac:dyDescent="0.2">
      <c r="B201" s="32"/>
      <c r="D201" s="148" t="s">
        <v>219</v>
      </c>
      <c r="F201" s="170" t="s">
        <v>224</v>
      </c>
      <c r="H201" s="171">
        <v>186.68</v>
      </c>
      <c r="L201" s="32"/>
      <c r="M201" s="169"/>
      <c r="T201" s="56"/>
      <c r="AU201" s="17" t="s">
        <v>90</v>
      </c>
    </row>
    <row r="202" spans="2:65" s="1" customFormat="1" x14ac:dyDescent="0.2">
      <c r="B202" s="32"/>
      <c r="D202" s="148" t="s">
        <v>219</v>
      </c>
      <c r="F202" s="168" t="s">
        <v>225</v>
      </c>
      <c r="L202" s="32"/>
      <c r="M202" s="169"/>
      <c r="T202" s="56"/>
      <c r="AU202" s="17" t="s">
        <v>90</v>
      </c>
    </row>
    <row r="203" spans="2:65" s="1" customFormat="1" x14ac:dyDescent="0.2">
      <c r="B203" s="32"/>
      <c r="D203" s="148" t="s">
        <v>219</v>
      </c>
      <c r="F203" s="170" t="s">
        <v>223</v>
      </c>
      <c r="H203" s="171">
        <v>0</v>
      </c>
      <c r="L203" s="32"/>
      <c r="M203" s="169"/>
      <c r="T203" s="56"/>
      <c r="AU203" s="17" t="s">
        <v>90</v>
      </c>
    </row>
    <row r="204" spans="2:65" s="1" customFormat="1" x14ac:dyDescent="0.2">
      <c r="B204" s="32"/>
      <c r="D204" s="148" t="s">
        <v>219</v>
      </c>
      <c r="F204" s="170" t="s">
        <v>226</v>
      </c>
      <c r="H204" s="171">
        <v>29.25</v>
      </c>
      <c r="L204" s="32"/>
      <c r="M204" s="169"/>
      <c r="T204" s="56"/>
      <c r="AU204" s="17" t="s">
        <v>90</v>
      </c>
    </row>
    <row r="205" spans="2:65" s="1" customFormat="1" ht="37.950000000000003" customHeight="1" x14ac:dyDescent="0.2">
      <c r="B205" s="133"/>
      <c r="C205" s="134" t="s">
        <v>234</v>
      </c>
      <c r="D205" s="134" t="s">
        <v>191</v>
      </c>
      <c r="E205" s="135" t="s">
        <v>235</v>
      </c>
      <c r="F205" s="136" t="s">
        <v>236</v>
      </c>
      <c r="G205" s="137" t="s">
        <v>119</v>
      </c>
      <c r="H205" s="138">
        <v>383.97399999999999</v>
      </c>
      <c r="I205" s="139"/>
      <c r="J205" s="140">
        <f>ROUND(I205*H205,2)</f>
        <v>0</v>
      </c>
      <c r="K205" s="136" t="s">
        <v>194</v>
      </c>
      <c r="L205" s="32"/>
      <c r="M205" s="141" t="s">
        <v>1</v>
      </c>
      <c r="N205" s="142" t="s">
        <v>45</v>
      </c>
      <c r="P205" s="143">
        <f>O205*H205</f>
        <v>0</v>
      </c>
      <c r="Q205" s="143">
        <v>1.7600000000000001E-2</v>
      </c>
      <c r="R205" s="143">
        <f>Q205*H205</f>
        <v>6.7579424000000001</v>
      </c>
      <c r="S205" s="143">
        <v>0</v>
      </c>
      <c r="T205" s="144">
        <f>S205*H205</f>
        <v>0</v>
      </c>
      <c r="AR205" s="145" t="s">
        <v>195</v>
      </c>
      <c r="AT205" s="145" t="s">
        <v>191</v>
      </c>
      <c r="AU205" s="145" t="s">
        <v>90</v>
      </c>
      <c r="AY205" s="17" t="s">
        <v>188</v>
      </c>
      <c r="BE205" s="146">
        <f>IF(N205="základní",J205,0)</f>
        <v>0</v>
      </c>
      <c r="BF205" s="146">
        <f>IF(N205="snížená",J205,0)</f>
        <v>0</v>
      </c>
      <c r="BG205" s="146">
        <f>IF(N205="zákl. přenesená",J205,0)</f>
        <v>0</v>
      </c>
      <c r="BH205" s="146">
        <f>IF(N205="sníž. přenesená",J205,0)</f>
        <v>0</v>
      </c>
      <c r="BI205" s="146">
        <f>IF(N205="nulová",J205,0)</f>
        <v>0</v>
      </c>
      <c r="BJ205" s="17" t="s">
        <v>88</v>
      </c>
      <c r="BK205" s="146">
        <f>ROUND(I205*H205,2)</f>
        <v>0</v>
      </c>
      <c r="BL205" s="17" t="s">
        <v>195</v>
      </c>
      <c r="BM205" s="145" t="s">
        <v>237</v>
      </c>
    </row>
    <row r="206" spans="2:65" s="12" customFormat="1" x14ac:dyDescent="0.2">
      <c r="B206" s="147"/>
      <c r="D206" s="148" t="s">
        <v>197</v>
      </c>
      <c r="E206" s="149" t="s">
        <v>1</v>
      </c>
      <c r="F206" s="150" t="s">
        <v>238</v>
      </c>
      <c r="H206" s="149" t="s">
        <v>1</v>
      </c>
      <c r="I206" s="151"/>
      <c r="L206" s="147"/>
      <c r="M206" s="152"/>
      <c r="T206" s="153"/>
      <c r="AT206" s="149" t="s">
        <v>197</v>
      </c>
      <c r="AU206" s="149" t="s">
        <v>90</v>
      </c>
      <c r="AV206" s="12" t="s">
        <v>88</v>
      </c>
      <c r="AW206" s="12" t="s">
        <v>36</v>
      </c>
      <c r="AX206" s="12" t="s">
        <v>80</v>
      </c>
      <c r="AY206" s="149" t="s">
        <v>188</v>
      </c>
    </row>
    <row r="207" spans="2:65" s="13" customFormat="1" ht="30.6" x14ac:dyDescent="0.2">
      <c r="B207" s="154"/>
      <c r="D207" s="148" t="s">
        <v>197</v>
      </c>
      <c r="E207" s="155" t="s">
        <v>1</v>
      </c>
      <c r="F207" s="156" t="s">
        <v>239</v>
      </c>
      <c r="H207" s="157">
        <v>919.976</v>
      </c>
      <c r="I207" s="158"/>
      <c r="L207" s="154"/>
      <c r="M207" s="159"/>
      <c r="T207" s="160"/>
      <c r="AT207" s="155" t="s">
        <v>197</v>
      </c>
      <c r="AU207" s="155" t="s">
        <v>90</v>
      </c>
      <c r="AV207" s="13" t="s">
        <v>90</v>
      </c>
      <c r="AW207" s="13" t="s">
        <v>36</v>
      </c>
      <c r="AX207" s="13" t="s">
        <v>80</v>
      </c>
      <c r="AY207" s="155" t="s">
        <v>188</v>
      </c>
    </row>
    <row r="208" spans="2:65" s="13" customFormat="1" x14ac:dyDescent="0.2">
      <c r="B208" s="154"/>
      <c r="D208" s="148" t="s">
        <v>197</v>
      </c>
      <c r="E208" s="155" t="s">
        <v>1</v>
      </c>
      <c r="F208" s="156" t="s">
        <v>240</v>
      </c>
      <c r="H208" s="157">
        <v>-536.00199999999995</v>
      </c>
      <c r="I208" s="158"/>
      <c r="L208" s="154"/>
      <c r="M208" s="159"/>
      <c r="T208" s="160"/>
      <c r="AT208" s="155" t="s">
        <v>197</v>
      </c>
      <c r="AU208" s="155" t="s">
        <v>90</v>
      </c>
      <c r="AV208" s="13" t="s">
        <v>90</v>
      </c>
      <c r="AW208" s="13" t="s">
        <v>36</v>
      </c>
      <c r="AX208" s="13" t="s">
        <v>80</v>
      </c>
      <c r="AY208" s="155" t="s">
        <v>188</v>
      </c>
    </row>
    <row r="209" spans="2:65" s="14" customFormat="1" x14ac:dyDescent="0.2">
      <c r="B209" s="161"/>
      <c r="D209" s="148" t="s">
        <v>197</v>
      </c>
      <c r="E209" s="162" t="s">
        <v>1</v>
      </c>
      <c r="F209" s="163" t="s">
        <v>201</v>
      </c>
      <c r="H209" s="164">
        <v>383.97399999999999</v>
      </c>
      <c r="I209" s="165"/>
      <c r="L209" s="161"/>
      <c r="M209" s="166"/>
      <c r="T209" s="167"/>
      <c r="AT209" s="162" t="s">
        <v>197</v>
      </c>
      <c r="AU209" s="162" t="s">
        <v>90</v>
      </c>
      <c r="AV209" s="14" t="s">
        <v>195</v>
      </c>
      <c r="AW209" s="14" t="s">
        <v>36</v>
      </c>
      <c r="AX209" s="14" t="s">
        <v>88</v>
      </c>
      <c r="AY209" s="162" t="s">
        <v>188</v>
      </c>
    </row>
    <row r="210" spans="2:65" s="1" customFormat="1" x14ac:dyDescent="0.2">
      <c r="B210" s="32"/>
      <c r="D210" s="148" t="s">
        <v>219</v>
      </c>
      <c r="F210" s="168" t="s">
        <v>241</v>
      </c>
      <c r="L210" s="32"/>
      <c r="M210" s="169"/>
      <c r="T210" s="56"/>
      <c r="AU210" s="17" t="s">
        <v>90</v>
      </c>
    </row>
    <row r="211" spans="2:65" s="1" customFormat="1" x14ac:dyDescent="0.2">
      <c r="B211" s="32"/>
      <c r="D211" s="148" t="s">
        <v>219</v>
      </c>
      <c r="F211" s="170" t="s">
        <v>242</v>
      </c>
      <c r="H211" s="171">
        <v>0</v>
      </c>
      <c r="L211" s="32"/>
      <c r="M211" s="169"/>
      <c r="T211" s="56"/>
      <c r="AU211" s="17" t="s">
        <v>90</v>
      </c>
    </row>
    <row r="212" spans="2:65" s="1" customFormat="1" x14ac:dyDescent="0.2">
      <c r="B212" s="32"/>
      <c r="D212" s="148" t="s">
        <v>219</v>
      </c>
      <c r="F212" s="170" t="s">
        <v>243</v>
      </c>
      <c r="H212" s="171">
        <v>125.24</v>
      </c>
      <c r="L212" s="32"/>
      <c r="M212" s="169"/>
      <c r="T212" s="56"/>
      <c r="AU212" s="17" t="s">
        <v>90</v>
      </c>
    </row>
    <row r="213" spans="2:65" s="1" customFormat="1" x14ac:dyDescent="0.2">
      <c r="B213" s="32"/>
      <c r="D213" s="148" t="s">
        <v>219</v>
      </c>
      <c r="F213" s="168" t="s">
        <v>244</v>
      </c>
      <c r="L213" s="32"/>
      <c r="M213" s="169"/>
      <c r="T213" s="56"/>
      <c r="AU213" s="17" t="s">
        <v>90</v>
      </c>
    </row>
    <row r="214" spans="2:65" s="1" customFormat="1" x14ac:dyDescent="0.2">
      <c r="B214" s="32"/>
      <c r="D214" s="148" t="s">
        <v>219</v>
      </c>
      <c r="F214" s="170" t="s">
        <v>129</v>
      </c>
      <c r="H214" s="171">
        <v>0</v>
      </c>
      <c r="L214" s="32"/>
      <c r="M214" s="169"/>
      <c r="T214" s="56"/>
      <c r="AU214" s="17" t="s">
        <v>90</v>
      </c>
    </row>
    <row r="215" spans="2:65" s="1" customFormat="1" x14ac:dyDescent="0.2">
      <c r="B215" s="32"/>
      <c r="D215" s="148" t="s">
        <v>219</v>
      </c>
      <c r="F215" s="170" t="s">
        <v>245</v>
      </c>
      <c r="H215" s="171">
        <v>153.93700000000001</v>
      </c>
      <c r="L215" s="32"/>
      <c r="M215" s="169"/>
      <c r="T215" s="56"/>
      <c r="AU215" s="17" t="s">
        <v>90</v>
      </c>
    </row>
    <row r="216" spans="2:65" s="1" customFormat="1" x14ac:dyDescent="0.2">
      <c r="B216" s="32"/>
      <c r="D216" s="148" t="s">
        <v>219</v>
      </c>
      <c r="F216" s="170" t="s">
        <v>246</v>
      </c>
      <c r="H216" s="171">
        <v>382.065</v>
      </c>
      <c r="L216" s="32"/>
      <c r="M216" s="169"/>
      <c r="T216" s="56"/>
      <c r="AU216" s="17" t="s">
        <v>90</v>
      </c>
    </row>
    <row r="217" spans="2:65" s="1" customFormat="1" x14ac:dyDescent="0.2">
      <c r="B217" s="32"/>
      <c r="D217" s="148" t="s">
        <v>219</v>
      </c>
      <c r="F217" s="170" t="s">
        <v>201</v>
      </c>
      <c r="H217" s="171">
        <v>536.00199999999995</v>
      </c>
      <c r="L217" s="32"/>
      <c r="M217" s="169"/>
      <c r="T217" s="56"/>
      <c r="AU217" s="17" t="s">
        <v>90</v>
      </c>
    </row>
    <row r="218" spans="2:65" s="1" customFormat="1" ht="24.15" customHeight="1" x14ac:dyDescent="0.2">
      <c r="B218" s="133"/>
      <c r="C218" s="134" t="s">
        <v>247</v>
      </c>
      <c r="D218" s="134" t="s">
        <v>191</v>
      </c>
      <c r="E218" s="135" t="s">
        <v>248</v>
      </c>
      <c r="F218" s="136" t="s">
        <v>249</v>
      </c>
      <c r="G218" s="137" t="s">
        <v>209</v>
      </c>
      <c r="H218" s="138">
        <v>462.97</v>
      </c>
      <c r="I218" s="139"/>
      <c r="J218" s="140">
        <f>ROUND(I218*H218,2)</f>
        <v>0</v>
      </c>
      <c r="K218" s="136" t="s">
        <v>194</v>
      </c>
      <c r="L218" s="32"/>
      <c r="M218" s="141" t="s">
        <v>1</v>
      </c>
      <c r="N218" s="142" t="s">
        <v>45</v>
      </c>
      <c r="P218" s="143">
        <f>O218*H218</f>
        <v>0</v>
      </c>
      <c r="Q218" s="143">
        <v>1.5E-3</v>
      </c>
      <c r="R218" s="143">
        <f>Q218*H218</f>
        <v>0.69445500000000004</v>
      </c>
      <c r="S218" s="143">
        <v>0</v>
      </c>
      <c r="T218" s="144">
        <f>S218*H218</f>
        <v>0</v>
      </c>
      <c r="AR218" s="145" t="s">
        <v>195</v>
      </c>
      <c r="AT218" s="145" t="s">
        <v>191</v>
      </c>
      <c r="AU218" s="145" t="s">
        <v>90</v>
      </c>
      <c r="AY218" s="17" t="s">
        <v>188</v>
      </c>
      <c r="BE218" s="146">
        <f>IF(N218="základní",J218,0)</f>
        <v>0</v>
      </c>
      <c r="BF218" s="146">
        <f>IF(N218="snížená",J218,0)</f>
        <v>0</v>
      </c>
      <c r="BG218" s="146">
        <f>IF(N218="zákl. přenesená",J218,0)</f>
        <v>0</v>
      </c>
      <c r="BH218" s="146">
        <f>IF(N218="sníž. přenesená",J218,0)</f>
        <v>0</v>
      </c>
      <c r="BI218" s="146">
        <f>IF(N218="nulová",J218,0)</f>
        <v>0</v>
      </c>
      <c r="BJ218" s="17" t="s">
        <v>88</v>
      </c>
      <c r="BK218" s="146">
        <f>ROUND(I218*H218,2)</f>
        <v>0</v>
      </c>
      <c r="BL218" s="17" t="s">
        <v>195</v>
      </c>
      <c r="BM218" s="145" t="s">
        <v>250</v>
      </c>
    </row>
    <row r="219" spans="2:65" s="12" customFormat="1" x14ac:dyDescent="0.2">
      <c r="B219" s="147"/>
      <c r="D219" s="148" t="s">
        <v>197</v>
      </c>
      <c r="E219" s="149" t="s">
        <v>1</v>
      </c>
      <c r="F219" s="150" t="s">
        <v>251</v>
      </c>
      <c r="H219" s="149" t="s">
        <v>1</v>
      </c>
      <c r="I219" s="151"/>
      <c r="L219" s="147"/>
      <c r="M219" s="152"/>
      <c r="T219" s="153"/>
      <c r="AT219" s="149" t="s">
        <v>197</v>
      </c>
      <c r="AU219" s="149" t="s">
        <v>90</v>
      </c>
      <c r="AV219" s="12" t="s">
        <v>88</v>
      </c>
      <c r="AW219" s="12" t="s">
        <v>36</v>
      </c>
      <c r="AX219" s="12" t="s">
        <v>80</v>
      </c>
      <c r="AY219" s="149" t="s">
        <v>188</v>
      </c>
    </row>
    <row r="220" spans="2:65" s="13" customFormat="1" x14ac:dyDescent="0.2">
      <c r="B220" s="154"/>
      <c r="D220" s="148" t="s">
        <v>197</v>
      </c>
      <c r="E220" s="155" t="s">
        <v>1</v>
      </c>
      <c r="F220" s="156" t="s">
        <v>252</v>
      </c>
      <c r="H220" s="157">
        <v>255.2</v>
      </c>
      <c r="I220" s="158"/>
      <c r="L220" s="154"/>
      <c r="M220" s="159"/>
      <c r="T220" s="160"/>
      <c r="AT220" s="155" t="s">
        <v>197</v>
      </c>
      <c r="AU220" s="155" t="s">
        <v>90</v>
      </c>
      <c r="AV220" s="13" t="s">
        <v>90</v>
      </c>
      <c r="AW220" s="13" t="s">
        <v>36</v>
      </c>
      <c r="AX220" s="13" t="s">
        <v>80</v>
      </c>
      <c r="AY220" s="155" t="s">
        <v>188</v>
      </c>
    </row>
    <row r="221" spans="2:65" s="12" customFormat="1" x14ac:dyDescent="0.2">
      <c r="B221" s="147"/>
      <c r="D221" s="148" t="s">
        <v>197</v>
      </c>
      <c r="E221" s="149" t="s">
        <v>1</v>
      </c>
      <c r="F221" s="150" t="s">
        <v>253</v>
      </c>
      <c r="H221" s="149" t="s">
        <v>1</v>
      </c>
      <c r="I221" s="151"/>
      <c r="L221" s="147"/>
      <c r="M221" s="152"/>
      <c r="T221" s="153"/>
      <c r="AT221" s="149" t="s">
        <v>197</v>
      </c>
      <c r="AU221" s="149" t="s">
        <v>90</v>
      </c>
      <c r="AV221" s="12" t="s">
        <v>88</v>
      </c>
      <c r="AW221" s="12" t="s">
        <v>36</v>
      </c>
      <c r="AX221" s="12" t="s">
        <v>80</v>
      </c>
      <c r="AY221" s="149" t="s">
        <v>188</v>
      </c>
    </row>
    <row r="222" spans="2:65" s="13" customFormat="1" ht="30.6" x14ac:dyDescent="0.2">
      <c r="B222" s="154"/>
      <c r="D222" s="148" t="s">
        <v>197</v>
      </c>
      <c r="E222" s="155" t="s">
        <v>1</v>
      </c>
      <c r="F222" s="156" t="s">
        <v>254</v>
      </c>
      <c r="H222" s="157">
        <v>88.97</v>
      </c>
      <c r="I222" s="158"/>
      <c r="L222" s="154"/>
      <c r="M222" s="159"/>
      <c r="T222" s="160"/>
      <c r="AT222" s="155" t="s">
        <v>197</v>
      </c>
      <c r="AU222" s="155" t="s">
        <v>90</v>
      </c>
      <c r="AV222" s="13" t="s">
        <v>90</v>
      </c>
      <c r="AW222" s="13" t="s">
        <v>36</v>
      </c>
      <c r="AX222" s="13" t="s">
        <v>80</v>
      </c>
      <c r="AY222" s="155" t="s">
        <v>188</v>
      </c>
    </row>
    <row r="223" spans="2:65" s="13" customFormat="1" ht="30.6" x14ac:dyDescent="0.2">
      <c r="B223" s="154"/>
      <c r="D223" s="148" t="s">
        <v>197</v>
      </c>
      <c r="E223" s="155" t="s">
        <v>1</v>
      </c>
      <c r="F223" s="156" t="s">
        <v>255</v>
      </c>
      <c r="H223" s="157">
        <v>118.8</v>
      </c>
      <c r="I223" s="158"/>
      <c r="L223" s="154"/>
      <c r="M223" s="159"/>
      <c r="T223" s="160"/>
      <c r="AT223" s="155" t="s">
        <v>197</v>
      </c>
      <c r="AU223" s="155" t="s">
        <v>90</v>
      </c>
      <c r="AV223" s="13" t="s">
        <v>90</v>
      </c>
      <c r="AW223" s="13" t="s">
        <v>36</v>
      </c>
      <c r="AX223" s="13" t="s">
        <v>80</v>
      </c>
      <c r="AY223" s="155" t="s">
        <v>188</v>
      </c>
    </row>
    <row r="224" spans="2:65" s="14" customFormat="1" x14ac:dyDescent="0.2">
      <c r="B224" s="161"/>
      <c r="D224" s="148" t="s">
        <v>197</v>
      </c>
      <c r="E224" s="162" t="s">
        <v>1</v>
      </c>
      <c r="F224" s="163" t="s">
        <v>201</v>
      </c>
      <c r="H224" s="164">
        <v>462.97</v>
      </c>
      <c r="I224" s="165"/>
      <c r="L224" s="161"/>
      <c r="M224" s="166"/>
      <c r="T224" s="167"/>
      <c r="AT224" s="162" t="s">
        <v>197</v>
      </c>
      <c r="AU224" s="162" t="s">
        <v>90</v>
      </c>
      <c r="AV224" s="14" t="s">
        <v>195</v>
      </c>
      <c r="AW224" s="14" t="s">
        <v>36</v>
      </c>
      <c r="AX224" s="14" t="s">
        <v>88</v>
      </c>
      <c r="AY224" s="162" t="s">
        <v>188</v>
      </c>
    </row>
    <row r="225" spans="2:65" s="1" customFormat="1" ht="33" customHeight="1" x14ac:dyDescent="0.2">
      <c r="B225" s="133"/>
      <c r="C225" s="134" t="s">
        <v>256</v>
      </c>
      <c r="D225" s="134" t="s">
        <v>191</v>
      </c>
      <c r="E225" s="135" t="s">
        <v>257</v>
      </c>
      <c r="F225" s="136" t="s">
        <v>258</v>
      </c>
      <c r="G225" s="137" t="s">
        <v>259</v>
      </c>
      <c r="H225" s="138">
        <v>3.0419999999999998</v>
      </c>
      <c r="I225" s="139"/>
      <c r="J225" s="140">
        <f>ROUND(I225*H225,2)</f>
        <v>0</v>
      </c>
      <c r="K225" s="136" t="s">
        <v>194</v>
      </c>
      <c r="L225" s="32"/>
      <c r="M225" s="141" t="s">
        <v>1</v>
      </c>
      <c r="N225" s="142" t="s">
        <v>45</v>
      </c>
      <c r="P225" s="143">
        <f>O225*H225</f>
        <v>0</v>
      </c>
      <c r="Q225" s="143">
        <v>2.3010199999999998</v>
      </c>
      <c r="R225" s="143">
        <f>Q225*H225</f>
        <v>6.9997028399999994</v>
      </c>
      <c r="S225" s="143">
        <v>0</v>
      </c>
      <c r="T225" s="144">
        <f>S225*H225</f>
        <v>0</v>
      </c>
      <c r="AR225" s="145" t="s">
        <v>195</v>
      </c>
      <c r="AT225" s="145" t="s">
        <v>191</v>
      </c>
      <c r="AU225" s="145" t="s">
        <v>90</v>
      </c>
      <c r="AY225" s="17" t="s">
        <v>188</v>
      </c>
      <c r="BE225" s="146">
        <f>IF(N225="základní",J225,0)</f>
        <v>0</v>
      </c>
      <c r="BF225" s="146">
        <f>IF(N225="snížená",J225,0)</f>
        <v>0</v>
      </c>
      <c r="BG225" s="146">
        <f>IF(N225="zákl. přenesená",J225,0)</f>
        <v>0</v>
      </c>
      <c r="BH225" s="146">
        <f>IF(N225="sníž. přenesená",J225,0)</f>
        <v>0</v>
      </c>
      <c r="BI225" s="146">
        <f>IF(N225="nulová",J225,0)</f>
        <v>0</v>
      </c>
      <c r="BJ225" s="17" t="s">
        <v>88</v>
      </c>
      <c r="BK225" s="146">
        <f>ROUND(I225*H225,2)</f>
        <v>0</v>
      </c>
      <c r="BL225" s="17" t="s">
        <v>195</v>
      </c>
      <c r="BM225" s="145" t="s">
        <v>260</v>
      </c>
    </row>
    <row r="226" spans="2:65" s="12" customFormat="1" x14ac:dyDescent="0.2">
      <c r="B226" s="147"/>
      <c r="D226" s="148" t="s">
        <v>197</v>
      </c>
      <c r="E226" s="149" t="s">
        <v>1</v>
      </c>
      <c r="F226" s="150" t="s">
        <v>261</v>
      </c>
      <c r="H226" s="149" t="s">
        <v>1</v>
      </c>
      <c r="I226" s="151"/>
      <c r="L226" s="147"/>
      <c r="M226" s="152"/>
      <c r="T226" s="153"/>
      <c r="AT226" s="149" t="s">
        <v>197</v>
      </c>
      <c r="AU226" s="149" t="s">
        <v>90</v>
      </c>
      <c r="AV226" s="12" t="s">
        <v>88</v>
      </c>
      <c r="AW226" s="12" t="s">
        <v>36</v>
      </c>
      <c r="AX226" s="12" t="s">
        <v>80</v>
      </c>
      <c r="AY226" s="149" t="s">
        <v>188</v>
      </c>
    </row>
    <row r="227" spans="2:65" s="13" customFormat="1" ht="30.6" x14ac:dyDescent="0.2">
      <c r="B227" s="154"/>
      <c r="D227" s="148" t="s">
        <v>197</v>
      </c>
      <c r="E227" s="155" t="s">
        <v>1</v>
      </c>
      <c r="F227" s="156" t="s">
        <v>262</v>
      </c>
      <c r="H227" s="157">
        <v>1.8280000000000001</v>
      </c>
      <c r="I227" s="158"/>
      <c r="L227" s="154"/>
      <c r="M227" s="159"/>
      <c r="T227" s="160"/>
      <c r="AT227" s="155" t="s">
        <v>197</v>
      </c>
      <c r="AU227" s="155" t="s">
        <v>90</v>
      </c>
      <c r="AV227" s="13" t="s">
        <v>90</v>
      </c>
      <c r="AW227" s="13" t="s">
        <v>36</v>
      </c>
      <c r="AX227" s="13" t="s">
        <v>80</v>
      </c>
      <c r="AY227" s="155" t="s">
        <v>188</v>
      </c>
    </row>
    <row r="228" spans="2:65" s="13" customFormat="1" ht="20.399999999999999" x14ac:dyDescent="0.2">
      <c r="B228" s="154"/>
      <c r="D228" s="148" t="s">
        <v>197</v>
      </c>
      <c r="E228" s="155" t="s">
        <v>1</v>
      </c>
      <c r="F228" s="156" t="s">
        <v>263</v>
      </c>
      <c r="H228" s="157">
        <v>1.214</v>
      </c>
      <c r="I228" s="158"/>
      <c r="L228" s="154"/>
      <c r="M228" s="159"/>
      <c r="T228" s="160"/>
      <c r="AT228" s="155" t="s">
        <v>197</v>
      </c>
      <c r="AU228" s="155" t="s">
        <v>90</v>
      </c>
      <c r="AV228" s="13" t="s">
        <v>90</v>
      </c>
      <c r="AW228" s="13" t="s">
        <v>36</v>
      </c>
      <c r="AX228" s="13" t="s">
        <v>80</v>
      </c>
      <c r="AY228" s="155" t="s">
        <v>188</v>
      </c>
    </row>
    <row r="229" spans="2:65" s="14" customFormat="1" x14ac:dyDescent="0.2">
      <c r="B229" s="161"/>
      <c r="D229" s="148" t="s">
        <v>197</v>
      </c>
      <c r="E229" s="162" t="s">
        <v>1</v>
      </c>
      <c r="F229" s="163" t="s">
        <v>201</v>
      </c>
      <c r="H229" s="164">
        <v>3.0419999999999998</v>
      </c>
      <c r="I229" s="165"/>
      <c r="L229" s="161"/>
      <c r="M229" s="166"/>
      <c r="T229" s="167"/>
      <c r="AT229" s="162" t="s">
        <v>197</v>
      </c>
      <c r="AU229" s="162" t="s">
        <v>90</v>
      </c>
      <c r="AV229" s="14" t="s">
        <v>195</v>
      </c>
      <c r="AW229" s="14" t="s">
        <v>36</v>
      </c>
      <c r="AX229" s="14" t="s">
        <v>88</v>
      </c>
      <c r="AY229" s="162" t="s">
        <v>188</v>
      </c>
    </row>
    <row r="230" spans="2:65" s="1" customFormat="1" ht="21.75" customHeight="1" x14ac:dyDescent="0.2">
      <c r="B230" s="133"/>
      <c r="C230" s="134" t="s">
        <v>264</v>
      </c>
      <c r="D230" s="134" t="s">
        <v>191</v>
      </c>
      <c r="E230" s="135" t="s">
        <v>265</v>
      </c>
      <c r="F230" s="136" t="s">
        <v>266</v>
      </c>
      <c r="G230" s="137" t="s">
        <v>267</v>
      </c>
      <c r="H230" s="138">
        <v>17</v>
      </c>
      <c r="I230" s="139"/>
      <c r="J230" s="140">
        <f>ROUND(I230*H230,2)</f>
        <v>0</v>
      </c>
      <c r="K230" s="136" t="s">
        <v>194</v>
      </c>
      <c r="L230" s="32"/>
      <c r="M230" s="141" t="s">
        <v>1</v>
      </c>
      <c r="N230" s="142" t="s">
        <v>45</v>
      </c>
      <c r="P230" s="143">
        <f>O230*H230</f>
        <v>0</v>
      </c>
      <c r="Q230" s="143">
        <v>5.6439999999999997E-2</v>
      </c>
      <c r="R230" s="143">
        <f>Q230*H230</f>
        <v>0.95948</v>
      </c>
      <c r="S230" s="143">
        <v>0</v>
      </c>
      <c r="T230" s="144">
        <f>S230*H230</f>
        <v>0</v>
      </c>
      <c r="AR230" s="145" t="s">
        <v>195</v>
      </c>
      <c r="AT230" s="145" t="s">
        <v>191</v>
      </c>
      <c r="AU230" s="145" t="s">
        <v>90</v>
      </c>
      <c r="AY230" s="17" t="s">
        <v>188</v>
      </c>
      <c r="BE230" s="146">
        <f>IF(N230="základní",J230,0)</f>
        <v>0</v>
      </c>
      <c r="BF230" s="146">
        <f>IF(N230="snížená",J230,0)</f>
        <v>0</v>
      </c>
      <c r="BG230" s="146">
        <f>IF(N230="zákl. přenesená",J230,0)</f>
        <v>0</v>
      </c>
      <c r="BH230" s="146">
        <f>IF(N230="sníž. přenesená",J230,0)</f>
        <v>0</v>
      </c>
      <c r="BI230" s="146">
        <f>IF(N230="nulová",J230,0)</f>
        <v>0</v>
      </c>
      <c r="BJ230" s="17" t="s">
        <v>88</v>
      </c>
      <c r="BK230" s="146">
        <f>ROUND(I230*H230,2)</f>
        <v>0</v>
      </c>
      <c r="BL230" s="17" t="s">
        <v>195</v>
      </c>
      <c r="BM230" s="145" t="s">
        <v>268</v>
      </c>
    </row>
    <row r="231" spans="2:65" s="12" customFormat="1" x14ac:dyDescent="0.2">
      <c r="B231" s="147"/>
      <c r="D231" s="148" t="s">
        <v>197</v>
      </c>
      <c r="E231" s="149" t="s">
        <v>1</v>
      </c>
      <c r="F231" s="150" t="s">
        <v>269</v>
      </c>
      <c r="H231" s="149" t="s">
        <v>1</v>
      </c>
      <c r="I231" s="151"/>
      <c r="L231" s="147"/>
      <c r="M231" s="152"/>
      <c r="T231" s="153"/>
      <c r="AT231" s="149" t="s">
        <v>197</v>
      </c>
      <c r="AU231" s="149" t="s">
        <v>90</v>
      </c>
      <c r="AV231" s="12" t="s">
        <v>88</v>
      </c>
      <c r="AW231" s="12" t="s">
        <v>36</v>
      </c>
      <c r="AX231" s="12" t="s">
        <v>80</v>
      </c>
      <c r="AY231" s="149" t="s">
        <v>188</v>
      </c>
    </row>
    <row r="232" spans="2:65" s="13" customFormat="1" x14ac:dyDescent="0.2">
      <c r="B232" s="154"/>
      <c r="D232" s="148" t="s">
        <v>197</v>
      </c>
      <c r="E232" s="155" t="s">
        <v>1</v>
      </c>
      <c r="F232" s="156" t="s">
        <v>195</v>
      </c>
      <c r="H232" s="157">
        <v>4</v>
      </c>
      <c r="I232" s="158"/>
      <c r="L232" s="154"/>
      <c r="M232" s="159"/>
      <c r="T232" s="160"/>
      <c r="AT232" s="155" t="s">
        <v>197</v>
      </c>
      <c r="AU232" s="155" t="s">
        <v>90</v>
      </c>
      <c r="AV232" s="13" t="s">
        <v>90</v>
      </c>
      <c r="AW232" s="13" t="s">
        <v>36</v>
      </c>
      <c r="AX232" s="13" t="s">
        <v>80</v>
      </c>
      <c r="AY232" s="155" t="s">
        <v>188</v>
      </c>
    </row>
    <row r="233" spans="2:65" s="12" customFormat="1" x14ac:dyDescent="0.2">
      <c r="B233" s="147"/>
      <c r="D233" s="148" t="s">
        <v>197</v>
      </c>
      <c r="E233" s="149" t="s">
        <v>1</v>
      </c>
      <c r="F233" s="150" t="s">
        <v>270</v>
      </c>
      <c r="H233" s="149" t="s">
        <v>1</v>
      </c>
      <c r="I233" s="151"/>
      <c r="L233" s="147"/>
      <c r="M233" s="152"/>
      <c r="T233" s="153"/>
      <c r="AT233" s="149" t="s">
        <v>197</v>
      </c>
      <c r="AU233" s="149" t="s">
        <v>90</v>
      </c>
      <c r="AV233" s="12" t="s">
        <v>88</v>
      </c>
      <c r="AW233" s="12" t="s">
        <v>36</v>
      </c>
      <c r="AX233" s="12" t="s">
        <v>80</v>
      </c>
      <c r="AY233" s="149" t="s">
        <v>188</v>
      </c>
    </row>
    <row r="234" spans="2:65" s="13" customFormat="1" x14ac:dyDescent="0.2">
      <c r="B234" s="154"/>
      <c r="D234" s="148" t="s">
        <v>197</v>
      </c>
      <c r="E234" s="155" t="s">
        <v>1</v>
      </c>
      <c r="F234" s="156" t="s">
        <v>90</v>
      </c>
      <c r="H234" s="157">
        <v>2</v>
      </c>
      <c r="I234" s="158"/>
      <c r="L234" s="154"/>
      <c r="M234" s="159"/>
      <c r="T234" s="160"/>
      <c r="AT234" s="155" t="s">
        <v>197</v>
      </c>
      <c r="AU234" s="155" t="s">
        <v>90</v>
      </c>
      <c r="AV234" s="13" t="s">
        <v>90</v>
      </c>
      <c r="AW234" s="13" t="s">
        <v>36</v>
      </c>
      <c r="AX234" s="13" t="s">
        <v>80</v>
      </c>
      <c r="AY234" s="155" t="s">
        <v>188</v>
      </c>
    </row>
    <row r="235" spans="2:65" s="12" customFormat="1" x14ac:dyDescent="0.2">
      <c r="B235" s="147"/>
      <c r="D235" s="148" t="s">
        <v>197</v>
      </c>
      <c r="E235" s="149" t="s">
        <v>1</v>
      </c>
      <c r="F235" s="150" t="s">
        <v>271</v>
      </c>
      <c r="H235" s="149" t="s">
        <v>1</v>
      </c>
      <c r="I235" s="151"/>
      <c r="L235" s="147"/>
      <c r="M235" s="152"/>
      <c r="T235" s="153"/>
      <c r="AT235" s="149" t="s">
        <v>197</v>
      </c>
      <c r="AU235" s="149" t="s">
        <v>90</v>
      </c>
      <c r="AV235" s="12" t="s">
        <v>88</v>
      </c>
      <c r="AW235" s="12" t="s">
        <v>36</v>
      </c>
      <c r="AX235" s="12" t="s">
        <v>80</v>
      </c>
      <c r="AY235" s="149" t="s">
        <v>188</v>
      </c>
    </row>
    <row r="236" spans="2:65" s="13" customFormat="1" x14ac:dyDescent="0.2">
      <c r="B236" s="154"/>
      <c r="D236" s="148" t="s">
        <v>197</v>
      </c>
      <c r="E236" s="155" t="s">
        <v>1</v>
      </c>
      <c r="F236" s="156" t="s">
        <v>272</v>
      </c>
      <c r="H236" s="157">
        <v>11</v>
      </c>
      <c r="I236" s="158"/>
      <c r="L236" s="154"/>
      <c r="M236" s="159"/>
      <c r="T236" s="160"/>
      <c r="AT236" s="155" t="s">
        <v>197</v>
      </c>
      <c r="AU236" s="155" t="s">
        <v>90</v>
      </c>
      <c r="AV236" s="13" t="s">
        <v>90</v>
      </c>
      <c r="AW236" s="13" t="s">
        <v>36</v>
      </c>
      <c r="AX236" s="13" t="s">
        <v>80</v>
      </c>
      <c r="AY236" s="155" t="s">
        <v>188</v>
      </c>
    </row>
    <row r="237" spans="2:65" s="14" customFormat="1" x14ac:dyDescent="0.2">
      <c r="B237" s="161"/>
      <c r="D237" s="148" t="s">
        <v>197</v>
      </c>
      <c r="E237" s="162" t="s">
        <v>1</v>
      </c>
      <c r="F237" s="163" t="s">
        <v>201</v>
      </c>
      <c r="H237" s="164">
        <v>17</v>
      </c>
      <c r="I237" s="165"/>
      <c r="L237" s="161"/>
      <c r="M237" s="166"/>
      <c r="T237" s="167"/>
      <c r="AT237" s="162" t="s">
        <v>197</v>
      </c>
      <c r="AU237" s="162" t="s">
        <v>90</v>
      </c>
      <c r="AV237" s="14" t="s">
        <v>195</v>
      </c>
      <c r="AW237" s="14" t="s">
        <v>36</v>
      </c>
      <c r="AX237" s="14" t="s">
        <v>88</v>
      </c>
      <c r="AY237" s="162" t="s">
        <v>188</v>
      </c>
    </row>
    <row r="238" spans="2:65" s="1" customFormat="1" ht="33" customHeight="1" x14ac:dyDescent="0.2">
      <c r="B238" s="133"/>
      <c r="C238" s="172" t="s">
        <v>272</v>
      </c>
      <c r="D238" s="172" t="s">
        <v>273</v>
      </c>
      <c r="E238" s="173" t="s">
        <v>274</v>
      </c>
      <c r="F238" s="174" t="s">
        <v>275</v>
      </c>
      <c r="G238" s="175" t="s">
        <v>267</v>
      </c>
      <c r="H238" s="176">
        <v>4</v>
      </c>
      <c r="I238" s="177"/>
      <c r="J238" s="178">
        <f>ROUND(I238*H238,2)</f>
        <v>0</v>
      </c>
      <c r="K238" s="174" t="s">
        <v>194</v>
      </c>
      <c r="L238" s="179"/>
      <c r="M238" s="180" t="s">
        <v>1</v>
      </c>
      <c r="N238" s="181" t="s">
        <v>45</v>
      </c>
      <c r="P238" s="143">
        <f>O238*H238</f>
        <v>0</v>
      </c>
      <c r="Q238" s="143">
        <v>1.225E-2</v>
      </c>
      <c r="R238" s="143">
        <f>Q238*H238</f>
        <v>4.9000000000000002E-2</v>
      </c>
      <c r="S238" s="143">
        <v>0</v>
      </c>
      <c r="T238" s="144">
        <f>S238*H238</f>
        <v>0</v>
      </c>
      <c r="AR238" s="145" t="s">
        <v>247</v>
      </c>
      <c r="AT238" s="145" t="s">
        <v>273</v>
      </c>
      <c r="AU238" s="145" t="s">
        <v>90</v>
      </c>
      <c r="AY238" s="17" t="s">
        <v>188</v>
      </c>
      <c r="BE238" s="146">
        <f>IF(N238="základní",J238,0)</f>
        <v>0</v>
      </c>
      <c r="BF238" s="146">
        <f>IF(N238="snížená",J238,0)</f>
        <v>0</v>
      </c>
      <c r="BG238" s="146">
        <f>IF(N238="zákl. přenesená",J238,0)</f>
        <v>0</v>
      </c>
      <c r="BH238" s="146">
        <f>IF(N238="sníž. přenesená",J238,0)</f>
        <v>0</v>
      </c>
      <c r="BI238" s="146">
        <f>IF(N238="nulová",J238,0)</f>
        <v>0</v>
      </c>
      <c r="BJ238" s="17" t="s">
        <v>88</v>
      </c>
      <c r="BK238" s="146">
        <f>ROUND(I238*H238,2)</f>
        <v>0</v>
      </c>
      <c r="BL238" s="17" t="s">
        <v>195</v>
      </c>
      <c r="BM238" s="145" t="s">
        <v>276</v>
      </c>
    </row>
    <row r="239" spans="2:65" s="12" customFormat="1" x14ac:dyDescent="0.2">
      <c r="B239" s="147"/>
      <c r="D239" s="148" t="s">
        <v>197</v>
      </c>
      <c r="E239" s="149" t="s">
        <v>1</v>
      </c>
      <c r="F239" s="150" t="s">
        <v>269</v>
      </c>
      <c r="H239" s="149" t="s">
        <v>1</v>
      </c>
      <c r="I239" s="151"/>
      <c r="L239" s="147"/>
      <c r="M239" s="152"/>
      <c r="T239" s="153"/>
      <c r="AT239" s="149" t="s">
        <v>197</v>
      </c>
      <c r="AU239" s="149" t="s">
        <v>90</v>
      </c>
      <c r="AV239" s="12" t="s">
        <v>88</v>
      </c>
      <c r="AW239" s="12" t="s">
        <v>36</v>
      </c>
      <c r="AX239" s="12" t="s">
        <v>80</v>
      </c>
      <c r="AY239" s="149" t="s">
        <v>188</v>
      </c>
    </row>
    <row r="240" spans="2:65" s="13" customFormat="1" x14ac:dyDescent="0.2">
      <c r="B240" s="154"/>
      <c r="D240" s="148" t="s">
        <v>197</v>
      </c>
      <c r="E240" s="155" t="s">
        <v>1</v>
      </c>
      <c r="F240" s="156" t="s">
        <v>195</v>
      </c>
      <c r="H240" s="157">
        <v>4</v>
      </c>
      <c r="I240" s="158"/>
      <c r="L240" s="154"/>
      <c r="M240" s="159"/>
      <c r="T240" s="160"/>
      <c r="AT240" s="155" t="s">
        <v>197</v>
      </c>
      <c r="AU240" s="155" t="s">
        <v>90</v>
      </c>
      <c r="AV240" s="13" t="s">
        <v>90</v>
      </c>
      <c r="AW240" s="13" t="s">
        <v>36</v>
      </c>
      <c r="AX240" s="13" t="s">
        <v>88</v>
      </c>
      <c r="AY240" s="155" t="s">
        <v>188</v>
      </c>
    </row>
    <row r="241" spans="2:65" s="1" customFormat="1" ht="33" customHeight="1" x14ac:dyDescent="0.2">
      <c r="B241" s="133"/>
      <c r="C241" s="172" t="s">
        <v>8</v>
      </c>
      <c r="D241" s="172" t="s">
        <v>273</v>
      </c>
      <c r="E241" s="173" t="s">
        <v>277</v>
      </c>
      <c r="F241" s="174" t="s">
        <v>278</v>
      </c>
      <c r="G241" s="175" t="s">
        <v>267</v>
      </c>
      <c r="H241" s="176">
        <v>2</v>
      </c>
      <c r="I241" s="177"/>
      <c r="J241" s="178">
        <f>ROUND(I241*H241,2)</f>
        <v>0</v>
      </c>
      <c r="K241" s="174" t="s">
        <v>194</v>
      </c>
      <c r="L241" s="179"/>
      <c r="M241" s="180" t="s">
        <v>1</v>
      </c>
      <c r="N241" s="181" t="s">
        <v>45</v>
      </c>
      <c r="P241" s="143">
        <f>O241*H241</f>
        <v>0</v>
      </c>
      <c r="Q241" s="143">
        <v>1.521E-2</v>
      </c>
      <c r="R241" s="143">
        <f>Q241*H241</f>
        <v>3.0419999999999999E-2</v>
      </c>
      <c r="S241" s="143">
        <v>0</v>
      </c>
      <c r="T241" s="144">
        <f>S241*H241</f>
        <v>0</v>
      </c>
      <c r="AR241" s="145" t="s">
        <v>247</v>
      </c>
      <c r="AT241" s="145" t="s">
        <v>273</v>
      </c>
      <c r="AU241" s="145" t="s">
        <v>90</v>
      </c>
      <c r="AY241" s="17" t="s">
        <v>188</v>
      </c>
      <c r="BE241" s="146">
        <f>IF(N241="základní",J241,0)</f>
        <v>0</v>
      </c>
      <c r="BF241" s="146">
        <f>IF(N241="snížená",J241,0)</f>
        <v>0</v>
      </c>
      <c r="BG241" s="146">
        <f>IF(N241="zákl. přenesená",J241,0)</f>
        <v>0</v>
      </c>
      <c r="BH241" s="146">
        <f>IF(N241="sníž. přenesená",J241,0)</f>
        <v>0</v>
      </c>
      <c r="BI241" s="146">
        <f>IF(N241="nulová",J241,0)</f>
        <v>0</v>
      </c>
      <c r="BJ241" s="17" t="s">
        <v>88</v>
      </c>
      <c r="BK241" s="146">
        <f>ROUND(I241*H241,2)</f>
        <v>0</v>
      </c>
      <c r="BL241" s="17" t="s">
        <v>195</v>
      </c>
      <c r="BM241" s="145" t="s">
        <v>279</v>
      </c>
    </row>
    <row r="242" spans="2:65" s="12" customFormat="1" x14ac:dyDescent="0.2">
      <c r="B242" s="147"/>
      <c r="D242" s="148" t="s">
        <v>197</v>
      </c>
      <c r="E242" s="149" t="s">
        <v>1</v>
      </c>
      <c r="F242" s="150" t="s">
        <v>270</v>
      </c>
      <c r="H242" s="149" t="s">
        <v>1</v>
      </c>
      <c r="I242" s="151"/>
      <c r="L242" s="147"/>
      <c r="M242" s="152"/>
      <c r="T242" s="153"/>
      <c r="AT242" s="149" t="s">
        <v>197</v>
      </c>
      <c r="AU242" s="149" t="s">
        <v>90</v>
      </c>
      <c r="AV242" s="12" t="s">
        <v>88</v>
      </c>
      <c r="AW242" s="12" t="s">
        <v>36</v>
      </c>
      <c r="AX242" s="12" t="s">
        <v>80</v>
      </c>
      <c r="AY242" s="149" t="s">
        <v>188</v>
      </c>
    </row>
    <row r="243" spans="2:65" s="13" customFormat="1" x14ac:dyDescent="0.2">
      <c r="B243" s="154"/>
      <c r="D243" s="148" t="s">
        <v>197</v>
      </c>
      <c r="E243" s="155" t="s">
        <v>1</v>
      </c>
      <c r="F243" s="156" t="s">
        <v>90</v>
      </c>
      <c r="H243" s="157">
        <v>2</v>
      </c>
      <c r="I243" s="158"/>
      <c r="L243" s="154"/>
      <c r="M243" s="159"/>
      <c r="T243" s="160"/>
      <c r="AT243" s="155" t="s">
        <v>197</v>
      </c>
      <c r="AU243" s="155" t="s">
        <v>90</v>
      </c>
      <c r="AV243" s="13" t="s">
        <v>90</v>
      </c>
      <c r="AW243" s="13" t="s">
        <v>36</v>
      </c>
      <c r="AX243" s="13" t="s">
        <v>88</v>
      </c>
      <c r="AY243" s="155" t="s">
        <v>188</v>
      </c>
    </row>
    <row r="244" spans="2:65" s="1" customFormat="1" ht="33" customHeight="1" x14ac:dyDescent="0.2">
      <c r="B244" s="133"/>
      <c r="C244" s="172" t="s">
        <v>280</v>
      </c>
      <c r="D244" s="172" t="s">
        <v>273</v>
      </c>
      <c r="E244" s="173" t="s">
        <v>281</v>
      </c>
      <c r="F244" s="174" t="s">
        <v>282</v>
      </c>
      <c r="G244" s="175" t="s">
        <v>267</v>
      </c>
      <c r="H244" s="176">
        <v>11</v>
      </c>
      <c r="I244" s="177"/>
      <c r="J244" s="178">
        <f>ROUND(I244*H244,2)</f>
        <v>0</v>
      </c>
      <c r="K244" s="174" t="s">
        <v>194</v>
      </c>
      <c r="L244" s="179"/>
      <c r="M244" s="180" t="s">
        <v>1</v>
      </c>
      <c r="N244" s="181" t="s">
        <v>45</v>
      </c>
      <c r="P244" s="143">
        <f>O244*H244</f>
        <v>0</v>
      </c>
      <c r="Q244" s="143">
        <v>1.6240000000000001E-2</v>
      </c>
      <c r="R244" s="143">
        <f>Q244*H244</f>
        <v>0.17864000000000002</v>
      </c>
      <c r="S244" s="143">
        <v>0</v>
      </c>
      <c r="T244" s="144">
        <f>S244*H244</f>
        <v>0</v>
      </c>
      <c r="AR244" s="145" t="s">
        <v>247</v>
      </c>
      <c r="AT244" s="145" t="s">
        <v>273</v>
      </c>
      <c r="AU244" s="145" t="s">
        <v>90</v>
      </c>
      <c r="AY244" s="17" t="s">
        <v>188</v>
      </c>
      <c r="BE244" s="146">
        <f>IF(N244="základní",J244,0)</f>
        <v>0</v>
      </c>
      <c r="BF244" s="146">
        <f>IF(N244="snížená",J244,0)</f>
        <v>0</v>
      </c>
      <c r="BG244" s="146">
        <f>IF(N244="zákl. přenesená",J244,0)</f>
        <v>0</v>
      </c>
      <c r="BH244" s="146">
        <f>IF(N244="sníž. přenesená",J244,0)</f>
        <v>0</v>
      </c>
      <c r="BI244" s="146">
        <f>IF(N244="nulová",J244,0)</f>
        <v>0</v>
      </c>
      <c r="BJ244" s="17" t="s">
        <v>88</v>
      </c>
      <c r="BK244" s="146">
        <f>ROUND(I244*H244,2)</f>
        <v>0</v>
      </c>
      <c r="BL244" s="17" t="s">
        <v>195</v>
      </c>
      <c r="BM244" s="145" t="s">
        <v>283</v>
      </c>
    </row>
    <row r="245" spans="2:65" s="12" customFormat="1" x14ac:dyDescent="0.2">
      <c r="B245" s="147"/>
      <c r="D245" s="148" t="s">
        <v>197</v>
      </c>
      <c r="E245" s="149" t="s">
        <v>1</v>
      </c>
      <c r="F245" s="150" t="s">
        <v>271</v>
      </c>
      <c r="H245" s="149" t="s">
        <v>1</v>
      </c>
      <c r="I245" s="151"/>
      <c r="L245" s="147"/>
      <c r="M245" s="152"/>
      <c r="T245" s="153"/>
      <c r="AT245" s="149" t="s">
        <v>197</v>
      </c>
      <c r="AU245" s="149" t="s">
        <v>90</v>
      </c>
      <c r="AV245" s="12" t="s">
        <v>88</v>
      </c>
      <c r="AW245" s="12" t="s">
        <v>36</v>
      </c>
      <c r="AX245" s="12" t="s">
        <v>80</v>
      </c>
      <c r="AY245" s="149" t="s">
        <v>188</v>
      </c>
    </row>
    <row r="246" spans="2:65" s="13" customFormat="1" x14ac:dyDescent="0.2">
      <c r="B246" s="154"/>
      <c r="D246" s="148" t="s">
        <v>197</v>
      </c>
      <c r="E246" s="155" t="s">
        <v>1</v>
      </c>
      <c r="F246" s="156" t="s">
        <v>272</v>
      </c>
      <c r="H246" s="157">
        <v>11</v>
      </c>
      <c r="I246" s="158"/>
      <c r="L246" s="154"/>
      <c r="M246" s="159"/>
      <c r="T246" s="160"/>
      <c r="AT246" s="155" t="s">
        <v>197</v>
      </c>
      <c r="AU246" s="155" t="s">
        <v>90</v>
      </c>
      <c r="AV246" s="13" t="s">
        <v>90</v>
      </c>
      <c r="AW246" s="13" t="s">
        <v>36</v>
      </c>
      <c r="AX246" s="13" t="s">
        <v>88</v>
      </c>
      <c r="AY246" s="155" t="s">
        <v>188</v>
      </c>
    </row>
    <row r="247" spans="2:65" s="1" customFormat="1" ht="33" customHeight="1" x14ac:dyDescent="0.2">
      <c r="B247" s="133"/>
      <c r="C247" s="134" t="s">
        <v>284</v>
      </c>
      <c r="D247" s="134" t="s">
        <v>191</v>
      </c>
      <c r="E247" s="135" t="s">
        <v>285</v>
      </c>
      <c r="F247" s="136" t="s">
        <v>286</v>
      </c>
      <c r="G247" s="137" t="s">
        <v>267</v>
      </c>
      <c r="H247" s="138">
        <v>1</v>
      </c>
      <c r="I247" s="139"/>
      <c r="J247" s="140">
        <f>ROUND(I247*H247,2)</f>
        <v>0</v>
      </c>
      <c r="K247" s="136" t="s">
        <v>194</v>
      </c>
      <c r="L247" s="32"/>
      <c r="M247" s="141" t="s">
        <v>1</v>
      </c>
      <c r="N247" s="142" t="s">
        <v>45</v>
      </c>
      <c r="P247" s="143">
        <f>O247*H247</f>
        <v>0</v>
      </c>
      <c r="Q247" s="143">
        <v>5.3620000000000001E-2</v>
      </c>
      <c r="R247" s="143">
        <f>Q247*H247</f>
        <v>5.3620000000000001E-2</v>
      </c>
      <c r="S247" s="143">
        <v>0</v>
      </c>
      <c r="T247" s="144">
        <f>S247*H247</f>
        <v>0</v>
      </c>
      <c r="AR247" s="145" t="s">
        <v>195</v>
      </c>
      <c r="AT247" s="145" t="s">
        <v>191</v>
      </c>
      <c r="AU247" s="145" t="s">
        <v>90</v>
      </c>
      <c r="AY247" s="17" t="s">
        <v>188</v>
      </c>
      <c r="BE247" s="146">
        <f>IF(N247="základní",J247,0)</f>
        <v>0</v>
      </c>
      <c r="BF247" s="146">
        <f>IF(N247="snížená",J247,0)</f>
        <v>0</v>
      </c>
      <c r="BG247" s="146">
        <f>IF(N247="zákl. přenesená",J247,0)</f>
        <v>0</v>
      </c>
      <c r="BH247" s="146">
        <f>IF(N247="sníž. přenesená",J247,0)</f>
        <v>0</v>
      </c>
      <c r="BI247" s="146">
        <f>IF(N247="nulová",J247,0)</f>
        <v>0</v>
      </c>
      <c r="BJ247" s="17" t="s">
        <v>88</v>
      </c>
      <c r="BK247" s="146">
        <f>ROUND(I247*H247,2)</f>
        <v>0</v>
      </c>
      <c r="BL247" s="17" t="s">
        <v>195</v>
      </c>
      <c r="BM247" s="145" t="s">
        <v>287</v>
      </c>
    </row>
    <row r="248" spans="2:65" s="1" customFormat="1" ht="24.15" customHeight="1" x14ac:dyDescent="0.2">
      <c r="B248" s="133"/>
      <c r="C248" s="172" t="s">
        <v>288</v>
      </c>
      <c r="D248" s="172" t="s">
        <v>273</v>
      </c>
      <c r="E248" s="173" t="s">
        <v>289</v>
      </c>
      <c r="F248" s="174" t="s">
        <v>290</v>
      </c>
      <c r="G248" s="175" t="s">
        <v>267</v>
      </c>
      <c r="H248" s="176">
        <v>1</v>
      </c>
      <c r="I248" s="177"/>
      <c r="J248" s="178">
        <f>ROUND(I248*H248,2)</f>
        <v>0</v>
      </c>
      <c r="K248" s="174" t="s">
        <v>194</v>
      </c>
      <c r="L248" s="179"/>
      <c r="M248" s="180" t="s">
        <v>1</v>
      </c>
      <c r="N248" s="181" t="s">
        <v>45</v>
      </c>
      <c r="P248" s="143">
        <f>O248*H248</f>
        <v>0</v>
      </c>
      <c r="Q248" s="143">
        <v>4.2500000000000003E-2</v>
      </c>
      <c r="R248" s="143">
        <f>Q248*H248</f>
        <v>4.2500000000000003E-2</v>
      </c>
      <c r="S248" s="143">
        <v>0</v>
      </c>
      <c r="T248" s="144">
        <f>S248*H248</f>
        <v>0</v>
      </c>
      <c r="AR248" s="145" t="s">
        <v>247</v>
      </c>
      <c r="AT248" s="145" t="s">
        <v>273</v>
      </c>
      <c r="AU248" s="145" t="s">
        <v>90</v>
      </c>
      <c r="AY248" s="17" t="s">
        <v>188</v>
      </c>
      <c r="BE248" s="146">
        <f>IF(N248="základní",J248,0)</f>
        <v>0</v>
      </c>
      <c r="BF248" s="146">
        <f>IF(N248="snížená",J248,0)</f>
        <v>0</v>
      </c>
      <c r="BG248" s="146">
        <f>IF(N248="zákl. přenesená",J248,0)</f>
        <v>0</v>
      </c>
      <c r="BH248" s="146">
        <f>IF(N248="sníž. přenesená",J248,0)</f>
        <v>0</v>
      </c>
      <c r="BI248" s="146">
        <f>IF(N248="nulová",J248,0)</f>
        <v>0</v>
      </c>
      <c r="BJ248" s="17" t="s">
        <v>88</v>
      </c>
      <c r="BK248" s="146">
        <f>ROUND(I248*H248,2)</f>
        <v>0</v>
      </c>
      <c r="BL248" s="17" t="s">
        <v>195</v>
      </c>
      <c r="BM248" s="145" t="s">
        <v>291</v>
      </c>
    </row>
    <row r="249" spans="2:65" s="1" customFormat="1" ht="37.950000000000003" customHeight="1" x14ac:dyDescent="0.2">
      <c r="B249" s="133"/>
      <c r="C249" s="134" t="s">
        <v>292</v>
      </c>
      <c r="D249" s="134" t="s">
        <v>191</v>
      </c>
      <c r="E249" s="135" t="s">
        <v>293</v>
      </c>
      <c r="F249" s="136" t="s">
        <v>294</v>
      </c>
      <c r="G249" s="137" t="s">
        <v>267</v>
      </c>
      <c r="H249" s="138">
        <v>1</v>
      </c>
      <c r="I249" s="139"/>
      <c r="J249" s="140">
        <f>ROUND(I249*H249,2)</f>
        <v>0</v>
      </c>
      <c r="K249" s="136" t="s">
        <v>194</v>
      </c>
      <c r="L249" s="32"/>
      <c r="M249" s="141" t="s">
        <v>1</v>
      </c>
      <c r="N249" s="142" t="s">
        <v>45</v>
      </c>
      <c r="P249" s="143">
        <f>O249*H249</f>
        <v>0</v>
      </c>
      <c r="Q249" s="143">
        <v>5.3620000000000001E-2</v>
      </c>
      <c r="R249" s="143">
        <f>Q249*H249</f>
        <v>5.3620000000000001E-2</v>
      </c>
      <c r="S249" s="143">
        <v>0</v>
      </c>
      <c r="T249" s="144">
        <f>S249*H249</f>
        <v>0</v>
      </c>
      <c r="AR249" s="145" t="s">
        <v>195</v>
      </c>
      <c r="AT249" s="145" t="s">
        <v>191</v>
      </c>
      <c r="AU249" s="145" t="s">
        <v>90</v>
      </c>
      <c r="AY249" s="17" t="s">
        <v>188</v>
      </c>
      <c r="BE249" s="146">
        <f>IF(N249="základní",J249,0)</f>
        <v>0</v>
      </c>
      <c r="BF249" s="146">
        <f>IF(N249="snížená",J249,0)</f>
        <v>0</v>
      </c>
      <c r="BG249" s="146">
        <f>IF(N249="zákl. přenesená",J249,0)</f>
        <v>0</v>
      </c>
      <c r="BH249" s="146">
        <f>IF(N249="sníž. přenesená",J249,0)</f>
        <v>0</v>
      </c>
      <c r="BI249" s="146">
        <f>IF(N249="nulová",J249,0)</f>
        <v>0</v>
      </c>
      <c r="BJ249" s="17" t="s">
        <v>88</v>
      </c>
      <c r="BK249" s="146">
        <f>ROUND(I249*H249,2)</f>
        <v>0</v>
      </c>
      <c r="BL249" s="17" t="s">
        <v>195</v>
      </c>
      <c r="BM249" s="145" t="s">
        <v>295</v>
      </c>
    </row>
    <row r="250" spans="2:65" s="1" customFormat="1" ht="24.15" customHeight="1" x14ac:dyDescent="0.2">
      <c r="B250" s="133"/>
      <c r="C250" s="172" t="s">
        <v>296</v>
      </c>
      <c r="D250" s="172" t="s">
        <v>273</v>
      </c>
      <c r="E250" s="173" t="s">
        <v>297</v>
      </c>
      <c r="F250" s="174" t="s">
        <v>298</v>
      </c>
      <c r="G250" s="175" t="s">
        <v>267</v>
      </c>
      <c r="H250" s="176">
        <v>1</v>
      </c>
      <c r="I250" s="177"/>
      <c r="J250" s="178">
        <f>ROUND(I250*H250,2)</f>
        <v>0</v>
      </c>
      <c r="K250" s="174" t="s">
        <v>194</v>
      </c>
      <c r="L250" s="179"/>
      <c r="M250" s="180" t="s">
        <v>1</v>
      </c>
      <c r="N250" s="181" t="s">
        <v>45</v>
      </c>
      <c r="P250" s="143">
        <f>O250*H250</f>
        <v>0</v>
      </c>
      <c r="Q250" s="143">
        <v>5.2999999999999999E-2</v>
      </c>
      <c r="R250" s="143">
        <f>Q250*H250</f>
        <v>5.2999999999999999E-2</v>
      </c>
      <c r="S250" s="143">
        <v>0</v>
      </c>
      <c r="T250" s="144">
        <f>S250*H250</f>
        <v>0</v>
      </c>
      <c r="AR250" s="145" t="s">
        <v>247</v>
      </c>
      <c r="AT250" s="145" t="s">
        <v>273</v>
      </c>
      <c r="AU250" s="145" t="s">
        <v>90</v>
      </c>
      <c r="AY250" s="17" t="s">
        <v>188</v>
      </c>
      <c r="BE250" s="146">
        <f>IF(N250="základní",J250,0)</f>
        <v>0</v>
      </c>
      <c r="BF250" s="146">
        <f>IF(N250="snížená",J250,0)</f>
        <v>0</v>
      </c>
      <c r="BG250" s="146">
        <f>IF(N250="zákl. přenesená",J250,0)</f>
        <v>0</v>
      </c>
      <c r="BH250" s="146">
        <f>IF(N250="sníž. přenesená",J250,0)</f>
        <v>0</v>
      </c>
      <c r="BI250" s="146">
        <f>IF(N250="nulová",J250,0)</f>
        <v>0</v>
      </c>
      <c r="BJ250" s="17" t="s">
        <v>88</v>
      </c>
      <c r="BK250" s="146">
        <f>ROUND(I250*H250,2)</f>
        <v>0</v>
      </c>
      <c r="BL250" s="17" t="s">
        <v>195</v>
      </c>
      <c r="BM250" s="145" t="s">
        <v>299</v>
      </c>
    </row>
    <row r="251" spans="2:65" s="11" customFormat="1" ht="22.95" customHeight="1" x14ac:dyDescent="0.25">
      <c r="B251" s="121"/>
      <c r="D251" s="122" t="s">
        <v>79</v>
      </c>
      <c r="E251" s="131" t="s">
        <v>256</v>
      </c>
      <c r="F251" s="131" t="s">
        <v>300</v>
      </c>
      <c r="I251" s="124"/>
      <c r="J251" s="132">
        <f>BK251</f>
        <v>0</v>
      </c>
      <c r="L251" s="121"/>
      <c r="M251" s="126"/>
      <c r="P251" s="127">
        <f>SUM(P252:P282)</f>
        <v>0</v>
      </c>
      <c r="R251" s="127">
        <f>SUM(R252:R282)</f>
        <v>2.0968000000000001E-2</v>
      </c>
      <c r="T251" s="128">
        <f>SUM(T252:T282)</f>
        <v>56.961006000000005</v>
      </c>
      <c r="AR251" s="122" t="s">
        <v>88</v>
      </c>
      <c r="AT251" s="129" t="s">
        <v>79</v>
      </c>
      <c r="AU251" s="129" t="s">
        <v>88</v>
      </c>
      <c r="AY251" s="122" t="s">
        <v>188</v>
      </c>
      <c r="BK251" s="130">
        <f>SUM(BK252:BK282)</f>
        <v>0</v>
      </c>
    </row>
    <row r="252" spans="2:65" s="1" customFormat="1" ht="24.15" customHeight="1" x14ac:dyDescent="0.2">
      <c r="B252" s="133"/>
      <c r="C252" s="134" t="s">
        <v>301</v>
      </c>
      <c r="D252" s="134" t="s">
        <v>191</v>
      </c>
      <c r="E252" s="135" t="s">
        <v>302</v>
      </c>
      <c r="F252" s="136" t="s">
        <v>303</v>
      </c>
      <c r="G252" s="137" t="s">
        <v>119</v>
      </c>
      <c r="H252" s="138">
        <v>400</v>
      </c>
      <c r="I252" s="139"/>
      <c r="J252" s="140">
        <f>ROUND(I252*H252,2)</f>
        <v>0</v>
      </c>
      <c r="K252" s="136" t="s">
        <v>194</v>
      </c>
      <c r="L252" s="32"/>
      <c r="M252" s="141" t="s">
        <v>1</v>
      </c>
      <c r="N252" s="142" t="s">
        <v>45</v>
      </c>
      <c r="P252" s="143">
        <f>O252*H252</f>
        <v>0</v>
      </c>
      <c r="Q252" s="143">
        <v>4.0000000000000003E-5</v>
      </c>
      <c r="R252" s="143">
        <f>Q252*H252</f>
        <v>1.6E-2</v>
      </c>
      <c r="S252" s="143">
        <v>0</v>
      </c>
      <c r="T252" s="144">
        <f>S252*H252</f>
        <v>0</v>
      </c>
      <c r="AR252" s="145" t="s">
        <v>195</v>
      </c>
      <c r="AT252" s="145" t="s">
        <v>191</v>
      </c>
      <c r="AU252" s="145" t="s">
        <v>90</v>
      </c>
      <c r="AY252" s="17" t="s">
        <v>188</v>
      </c>
      <c r="BE252" s="146">
        <f>IF(N252="základní",J252,0)</f>
        <v>0</v>
      </c>
      <c r="BF252" s="146">
        <f>IF(N252="snížená",J252,0)</f>
        <v>0</v>
      </c>
      <c r="BG252" s="146">
        <f>IF(N252="zákl. přenesená",J252,0)</f>
        <v>0</v>
      </c>
      <c r="BH252" s="146">
        <f>IF(N252="sníž. přenesená",J252,0)</f>
        <v>0</v>
      </c>
      <c r="BI252" s="146">
        <f>IF(N252="nulová",J252,0)</f>
        <v>0</v>
      </c>
      <c r="BJ252" s="17" t="s">
        <v>88</v>
      </c>
      <c r="BK252" s="146">
        <f>ROUND(I252*H252,2)</f>
        <v>0</v>
      </c>
      <c r="BL252" s="17" t="s">
        <v>195</v>
      </c>
      <c r="BM252" s="145" t="s">
        <v>304</v>
      </c>
    </row>
    <row r="253" spans="2:65" s="1" customFormat="1" ht="24.15" customHeight="1" x14ac:dyDescent="0.2">
      <c r="B253" s="133"/>
      <c r="C253" s="134" t="s">
        <v>305</v>
      </c>
      <c r="D253" s="134" t="s">
        <v>191</v>
      </c>
      <c r="E253" s="135" t="s">
        <v>306</v>
      </c>
      <c r="F253" s="136" t="s">
        <v>307</v>
      </c>
      <c r="G253" s="137" t="s">
        <v>119</v>
      </c>
      <c r="H253" s="138">
        <v>201.68100000000001</v>
      </c>
      <c r="I253" s="139"/>
      <c r="J253" s="140">
        <f>ROUND(I253*H253,2)</f>
        <v>0</v>
      </c>
      <c r="K253" s="136" t="s">
        <v>194</v>
      </c>
      <c r="L253" s="32"/>
      <c r="M253" s="141" t="s">
        <v>1</v>
      </c>
      <c r="N253" s="142" t="s">
        <v>45</v>
      </c>
      <c r="P253" s="143">
        <f>O253*H253</f>
        <v>0</v>
      </c>
      <c r="Q253" s="143">
        <v>0</v>
      </c>
      <c r="R253" s="143">
        <f>Q253*H253</f>
        <v>0</v>
      </c>
      <c r="S253" s="143">
        <v>0.128</v>
      </c>
      <c r="T253" s="144">
        <f>S253*H253</f>
        <v>25.815168000000003</v>
      </c>
      <c r="AR253" s="145" t="s">
        <v>195</v>
      </c>
      <c r="AT253" s="145" t="s">
        <v>191</v>
      </c>
      <c r="AU253" s="145" t="s">
        <v>90</v>
      </c>
      <c r="AY253" s="17" t="s">
        <v>188</v>
      </c>
      <c r="BE253" s="146">
        <f>IF(N253="základní",J253,0)</f>
        <v>0</v>
      </c>
      <c r="BF253" s="146">
        <f>IF(N253="snížená",J253,0)</f>
        <v>0</v>
      </c>
      <c r="BG253" s="146">
        <f>IF(N253="zákl. přenesená",J253,0)</f>
        <v>0</v>
      </c>
      <c r="BH253" s="146">
        <f>IF(N253="sníž. přenesená",J253,0)</f>
        <v>0</v>
      </c>
      <c r="BI253" s="146">
        <f>IF(N253="nulová",J253,0)</f>
        <v>0</v>
      </c>
      <c r="BJ253" s="17" t="s">
        <v>88</v>
      </c>
      <c r="BK253" s="146">
        <f>ROUND(I253*H253,2)</f>
        <v>0</v>
      </c>
      <c r="BL253" s="17" t="s">
        <v>195</v>
      </c>
      <c r="BM253" s="145" t="s">
        <v>308</v>
      </c>
    </row>
    <row r="254" spans="2:65" s="12" customFormat="1" x14ac:dyDescent="0.2">
      <c r="B254" s="147"/>
      <c r="D254" s="148" t="s">
        <v>197</v>
      </c>
      <c r="E254" s="149" t="s">
        <v>1</v>
      </c>
      <c r="F254" s="150" t="s">
        <v>309</v>
      </c>
      <c r="H254" s="149" t="s">
        <v>1</v>
      </c>
      <c r="I254" s="151"/>
      <c r="L254" s="147"/>
      <c r="M254" s="152"/>
      <c r="T254" s="153"/>
      <c r="AT254" s="149" t="s">
        <v>197</v>
      </c>
      <c r="AU254" s="149" t="s">
        <v>90</v>
      </c>
      <c r="AV254" s="12" t="s">
        <v>88</v>
      </c>
      <c r="AW254" s="12" t="s">
        <v>36</v>
      </c>
      <c r="AX254" s="12" t="s">
        <v>80</v>
      </c>
      <c r="AY254" s="149" t="s">
        <v>188</v>
      </c>
    </row>
    <row r="255" spans="2:65" s="13" customFormat="1" ht="30.6" x14ac:dyDescent="0.2">
      <c r="B255" s="154"/>
      <c r="D255" s="148" t="s">
        <v>197</v>
      </c>
      <c r="E255" s="155" t="s">
        <v>1</v>
      </c>
      <c r="F255" s="156" t="s">
        <v>310</v>
      </c>
      <c r="H255" s="157">
        <v>188.78100000000001</v>
      </c>
      <c r="I255" s="158"/>
      <c r="L255" s="154"/>
      <c r="M255" s="159"/>
      <c r="T255" s="160"/>
      <c r="AT255" s="155" t="s">
        <v>197</v>
      </c>
      <c r="AU255" s="155" t="s">
        <v>90</v>
      </c>
      <c r="AV255" s="13" t="s">
        <v>90</v>
      </c>
      <c r="AW255" s="13" t="s">
        <v>36</v>
      </c>
      <c r="AX255" s="13" t="s">
        <v>80</v>
      </c>
      <c r="AY255" s="155" t="s">
        <v>188</v>
      </c>
    </row>
    <row r="256" spans="2:65" s="13" customFormat="1" x14ac:dyDescent="0.2">
      <c r="B256" s="154"/>
      <c r="D256" s="148" t="s">
        <v>197</v>
      </c>
      <c r="E256" s="155" t="s">
        <v>1</v>
      </c>
      <c r="F256" s="156" t="s">
        <v>311</v>
      </c>
      <c r="H256" s="157">
        <v>12.9</v>
      </c>
      <c r="I256" s="158"/>
      <c r="L256" s="154"/>
      <c r="M256" s="159"/>
      <c r="T256" s="160"/>
      <c r="AT256" s="155" t="s">
        <v>197</v>
      </c>
      <c r="AU256" s="155" t="s">
        <v>90</v>
      </c>
      <c r="AV256" s="13" t="s">
        <v>90</v>
      </c>
      <c r="AW256" s="13" t="s">
        <v>36</v>
      </c>
      <c r="AX256" s="13" t="s">
        <v>80</v>
      </c>
      <c r="AY256" s="155" t="s">
        <v>188</v>
      </c>
    </row>
    <row r="257" spans="2:65" s="14" customFormat="1" x14ac:dyDescent="0.2">
      <c r="B257" s="161"/>
      <c r="D257" s="148" t="s">
        <v>197</v>
      </c>
      <c r="E257" s="162" t="s">
        <v>1</v>
      </c>
      <c r="F257" s="163" t="s">
        <v>201</v>
      </c>
      <c r="H257" s="164">
        <v>201.68100000000001</v>
      </c>
      <c r="I257" s="165"/>
      <c r="L257" s="161"/>
      <c r="M257" s="166"/>
      <c r="T257" s="167"/>
      <c r="AT257" s="162" t="s">
        <v>197</v>
      </c>
      <c r="AU257" s="162" t="s">
        <v>90</v>
      </c>
      <c r="AV257" s="14" t="s">
        <v>195</v>
      </c>
      <c r="AW257" s="14" t="s">
        <v>36</v>
      </c>
      <c r="AX257" s="14" t="s">
        <v>88</v>
      </c>
      <c r="AY257" s="162" t="s">
        <v>188</v>
      </c>
    </row>
    <row r="258" spans="2:65" s="1" customFormat="1" ht="24.15" customHeight="1" x14ac:dyDescent="0.2">
      <c r="B258" s="133"/>
      <c r="C258" s="134" t="s">
        <v>312</v>
      </c>
      <c r="D258" s="134" t="s">
        <v>191</v>
      </c>
      <c r="E258" s="135" t="s">
        <v>313</v>
      </c>
      <c r="F258" s="136" t="s">
        <v>314</v>
      </c>
      <c r="G258" s="137" t="s">
        <v>119</v>
      </c>
      <c r="H258" s="138">
        <v>131.071</v>
      </c>
      <c r="I258" s="139"/>
      <c r="J258" s="140">
        <f>ROUND(I258*H258,2)</f>
        <v>0</v>
      </c>
      <c r="K258" s="136" t="s">
        <v>194</v>
      </c>
      <c r="L258" s="32"/>
      <c r="M258" s="141" t="s">
        <v>1</v>
      </c>
      <c r="N258" s="142" t="s">
        <v>45</v>
      </c>
      <c r="P258" s="143">
        <f>O258*H258</f>
        <v>0</v>
      </c>
      <c r="Q258" s="143">
        <v>0</v>
      </c>
      <c r="R258" s="143">
        <f>Q258*H258</f>
        <v>0</v>
      </c>
      <c r="S258" s="143">
        <v>0.188</v>
      </c>
      <c r="T258" s="144">
        <f>S258*H258</f>
        <v>24.641348000000001</v>
      </c>
      <c r="AR258" s="145" t="s">
        <v>195</v>
      </c>
      <c r="AT258" s="145" t="s">
        <v>191</v>
      </c>
      <c r="AU258" s="145" t="s">
        <v>90</v>
      </c>
      <c r="AY258" s="17" t="s">
        <v>188</v>
      </c>
      <c r="BE258" s="146">
        <f>IF(N258="základní",J258,0)</f>
        <v>0</v>
      </c>
      <c r="BF258" s="146">
        <f>IF(N258="snížená",J258,0)</f>
        <v>0</v>
      </c>
      <c r="BG258" s="146">
        <f>IF(N258="zákl. přenesená",J258,0)</f>
        <v>0</v>
      </c>
      <c r="BH258" s="146">
        <f>IF(N258="sníž. přenesená",J258,0)</f>
        <v>0</v>
      </c>
      <c r="BI258" s="146">
        <f>IF(N258="nulová",J258,0)</f>
        <v>0</v>
      </c>
      <c r="BJ258" s="17" t="s">
        <v>88</v>
      </c>
      <c r="BK258" s="146">
        <f>ROUND(I258*H258,2)</f>
        <v>0</v>
      </c>
      <c r="BL258" s="17" t="s">
        <v>195</v>
      </c>
      <c r="BM258" s="145" t="s">
        <v>315</v>
      </c>
    </row>
    <row r="259" spans="2:65" s="12" customFormat="1" x14ac:dyDescent="0.2">
      <c r="B259" s="147"/>
      <c r="D259" s="148" t="s">
        <v>197</v>
      </c>
      <c r="E259" s="149" t="s">
        <v>1</v>
      </c>
      <c r="F259" s="150" t="s">
        <v>316</v>
      </c>
      <c r="H259" s="149" t="s">
        <v>1</v>
      </c>
      <c r="I259" s="151"/>
      <c r="L259" s="147"/>
      <c r="M259" s="152"/>
      <c r="T259" s="153"/>
      <c r="AT259" s="149" t="s">
        <v>197</v>
      </c>
      <c r="AU259" s="149" t="s">
        <v>90</v>
      </c>
      <c r="AV259" s="12" t="s">
        <v>88</v>
      </c>
      <c r="AW259" s="12" t="s">
        <v>36</v>
      </c>
      <c r="AX259" s="12" t="s">
        <v>80</v>
      </c>
      <c r="AY259" s="149" t="s">
        <v>188</v>
      </c>
    </row>
    <row r="260" spans="2:65" s="13" customFormat="1" x14ac:dyDescent="0.2">
      <c r="B260" s="154"/>
      <c r="D260" s="148" t="s">
        <v>197</v>
      </c>
      <c r="E260" s="155" t="s">
        <v>1</v>
      </c>
      <c r="F260" s="156" t="s">
        <v>317</v>
      </c>
      <c r="H260" s="157">
        <v>61.75</v>
      </c>
      <c r="I260" s="158"/>
      <c r="L260" s="154"/>
      <c r="M260" s="159"/>
      <c r="T260" s="160"/>
      <c r="AT260" s="155" t="s">
        <v>197</v>
      </c>
      <c r="AU260" s="155" t="s">
        <v>90</v>
      </c>
      <c r="AV260" s="13" t="s">
        <v>90</v>
      </c>
      <c r="AW260" s="13" t="s">
        <v>36</v>
      </c>
      <c r="AX260" s="13" t="s">
        <v>80</v>
      </c>
      <c r="AY260" s="155" t="s">
        <v>188</v>
      </c>
    </row>
    <row r="261" spans="2:65" s="12" customFormat="1" x14ac:dyDescent="0.2">
      <c r="B261" s="147"/>
      <c r="D261" s="148" t="s">
        <v>197</v>
      </c>
      <c r="E261" s="149" t="s">
        <v>1</v>
      </c>
      <c r="F261" s="150" t="s">
        <v>318</v>
      </c>
      <c r="H261" s="149" t="s">
        <v>1</v>
      </c>
      <c r="I261" s="151"/>
      <c r="L261" s="147"/>
      <c r="M261" s="152"/>
      <c r="T261" s="153"/>
      <c r="AT261" s="149" t="s">
        <v>197</v>
      </c>
      <c r="AU261" s="149" t="s">
        <v>90</v>
      </c>
      <c r="AV261" s="12" t="s">
        <v>88</v>
      </c>
      <c r="AW261" s="12" t="s">
        <v>36</v>
      </c>
      <c r="AX261" s="12" t="s">
        <v>80</v>
      </c>
      <c r="AY261" s="149" t="s">
        <v>188</v>
      </c>
    </row>
    <row r="262" spans="2:65" s="13" customFormat="1" x14ac:dyDescent="0.2">
      <c r="B262" s="154"/>
      <c r="D262" s="148" t="s">
        <v>197</v>
      </c>
      <c r="E262" s="155" t="s">
        <v>1</v>
      </c>
      <c r="F262" s="156" t="s">
        <v>319</v>
      </c>
      <c r="H262" s="157">
        <v>55.478000000000002</v>
      </c>
      <c r="I262" s="158"/>
      <c r="L262" s="154"/>
      <c r="M262" s="159"/>
      <c r="T262" s="160"/>
      <c r="AT262" s="155" t="s">
        <v>197</v>
      </c>
      <c r="AU262" s="155" t="s">
        <v>90</v>
      </c>
      <c r="AV262" s="13" t="s">
        <v>90</v>
      </c>
      <c r="AW262" s="13" t="s">
        <v>36</v>
      </c>
      <c r="AX262" s="13" t="s">
        <v>80</v>
      </c>
      <c r="AY262" s="155" t="s">
        <v>188</v>
      </c>
    </row>
    <row r="263" spans="2:65" s="13" customFormat="1" ht="20.399999999999999" x14ac:dyDescent="0.2">
      <c r="B263" s="154"/>
      <c r="D263" s="148" t="s">
        <v>197</v>
      </c>
      <c r="E263" s="155" t="s">
        <v>1</v>
      </c>
      <c r="F263" s="156" t="s">
        <v>320</v>
      </c>
      <c r="H263" s="157">
        <v>13.843</v>
      </c>
      <c r="I263" s="158"/>
      <c r="L263" s="154"/>
      <c r="M263" s="159"/>
      <c r="T263" s="160"/>
      <c r="AT263" s="155" t="s">
        <v>197</v>
      </c>
      <c r="AU263" s="155" t="s">
        <v>90</v>
      </c>
      <c r="AV263" s="13" t="s">
        <v>90</v>
      </c>
      <c r="AW263" s="13" t="s">
        <v>36</v>
      </c>
      <c r="AX263" s="13" t="s">
        <v>80</v>
      </c>
      <c r="AY263" s="155" t="s">
        <v>188</v>
      </c>
    </row>
    <row r="264" spans="2:65" s="14" customFormat="1" x14ac:dyDescent="0.2">
      <c r="B264" s="161"/>
      <c r="D264" s="148" t="s">
        <v>197</v>
      </c>
      <c r="E264" s="162" t="s">
        <v>1</v>
      </c>
      <c r="F264" s="163" t="s">
        <v>201</v>
      </c>
      <c r="H264" s="164">
        <v>131.071</v>
      </c>
      <c r="I264" s="165"/>
      <c r="L264" s="161"/>
      <c r="M264" s="166"/>
      <c r="T264" s="167"/>
      <c r="AT264" s="162" t="s">
        <v>197</v>
      </c>
      <c r="AU264" s="162" t="s">
        <v>90</v>
      </c>
      <c r="AV264" s="14" t="s">
        <v>195</v>
      </c>
      <c r="AW264" s="14" t="s">
        <v>36</v>
      </c>
      <c r="AX264" s="14" t="s">
        <v>88</v>
      </c>
      <c r="AY264" s="162" t="s">
        <v>188</v>
      </c>
    </row>
    <row r="265" spans="2:65" s="1" customFormat="1" ht="16.5" customHeight="1" x14ac:dyDescent="0.2">
      <c r="B265" s="133"/>
      <c r="C265" s="134" t="s">
        <v>7</v>
      </c>
      <c r="D265" s="134" t="s">
        <v>191</v>
      </c>
      <c r="E265" s="135" t="s">
        <v>321</v>
      </c>
      <c r="F265" s="136" t="s">
        <v>322</v>
      </c>
      <c r="G265" s="137" t="s">
        <v>267</v>
      </c>
      <c r="H265" s="138">
        <v>10</v>
      </c>
      <c r="I265" s="139"/>
      <c r="J265" s="140">
        <f>ROUND(I265*H265,2)</f>
        <v>0</v>
      </c>
      <c r="K265" s="136" t="s">
        <v>323</v>
      </c>
      <c r="L265" s="32"/>
      <c r="M265" s="141" t="s">
        <v>1</v>
      </c>
      <c r="N265" s="142" t="s">
        <v>45</v>
      </c>
      <c r="P265" s="143">
        <f>O265*H265</f>
        <v>0</v>
      </c>
      <c r="Q265" s="143">
        <v>0</v>
      </c>
      <c r="R265" s="143">
        <f>Q265*H265</f>
        <v>0</v>
      </c>
      <c r="S265" s="143">
        <v>7.5999999999999998E-2</v>
      </c>
      <c r="T265" s="144">
        <f>S265*H265</f>
        <v>0.76</v>
      </c>
      <c r="AR265" s="145" t="s">
        <v>195</v>
      </c>
      <c r="AT265" s="145" t="s">
        <v>191</v>
      </c>
      <c r="AU265" s="145" t="s">
        <v>90</v>
      </c>
      <c r="AY265" s="17" t="s">
        <v>188</v>
      </c>
      <c r="BE265" s="146">
        <f>IF(N265="základní",J265,0)</f>
        <v>0</v>
      </c>
      <c r="BF265" s="146">
        <f>IF(N265="snížená",J265,0)</f>
        <v>0</v>
      </c>
      <c r="BG265" s="146">
        <f>IF(N265="zákl. přenesená",J265,0)</f>
        <v>0</v>
      </c>
      <c r="BH265" s="146">
        <f>IF(N265="sníž. přenesená",J265,0)</f>
        <v>0</v>
      </c>
      <c r="BI265" s="146">
        <f>IF(N265="nulová",J265,0)</f>
        <v>0</v>
      </c>
      <c r="BJ265" s="17" t="s">
        <v>88</v>
      </c>
      <c r="BK265" s="146">
        <f>ROUND(I265*H265,2)</f>
        <v>0</v>
      </c>
      <c r="BL265" s="17" t="s">
        <v>195</v>
      </c>
      <c r="BM265" s="145" t="s">
        <v>324</v>
      </c>
    </row>
    <row r="266" spans="2:65" s="1" customFormat="1" ht="21.75" customHeight="1" x14ac:dyDescent="0.2">
      <c r="B266" s="133"/>
      <c r="C266" s="134" t="s">
        <v>325</v>
      </c>
      <c r="D266" s="134" t="s">
        <v>191</v>
      </c>
      <c r="E266" s="135" t="s">
        <v>326</v>
      </c>
      <c r="F266" s="136" t="s">
        <v>327</v>
      </c>
      <c r="G266" s="137" t="s">
        <v>119</v>
      </c>
      <c r="H266" s="138">
        <v>30.03</v>
      </c>
      <c r="I266" s="139"/>
      <c r="J266" s="140">
        <f>ROUND(I266*H266,2)</f>
        <v>0</v>
      </c>
      <c r="K266" s="136" t="s">
        <v>194</v>
      </c>
      <c r="L266" s="32"/>
      <c r="M266" s="141" t="s">
        <v>1</v>
      </c>
      <c r="N266" s="142" t="s">
        <v>45</v>
      </c>
      <c r="P266" s="143">
        <f>O266*H266</f>
        <v>0</v>
      </c>
      <c r="Q266" s="143">
        <v>0</v>
      </c>
      <c r="R266" s="143">
        <f>Q266*H266</f>
        <v>0</v>
      </c>
      <c r="S266" s="143">
        <v>7.5999999999999998E-2</v>
      </c>
      <c r="T266" s="144">
        <f>S266*H266</f>
        <v>2.2822800000000001</v>
      </c>
      <c r="AR266" s="145" t="s">
        <v>195</v>
      </c>
      <c r="AT266" s="145" t="s">
        <v>191</v>
      </c>
      <c r="AU266" s="145" t="s">
        <v>90</v>
      </c>
      <c r="AY266" s="17" t="s">
        <v>188</v>
      </c>
      <c r="BE266" s="146">
        <f>IF(N266="základní",J266,0)</f>
        <v>0</v>
      </c>
      <c r="BF266" s="146">
        <f>IF(N266="snížená",J266,0)</f>
        <v>0</v>
      </c>
      <c r="BG266" s="146">
        <f>IF(N266="zákl. přenesená",J266,0)</f>
        <v>0</v>
      </c>
      <c r="BH266" s="146">
        <f>IF(N266="sníž. přenesená",J266,0)</f>
        <v>0</v>
      </c>
      <c r="BI266" s="146">
        <f>IF(N266="nulová",J266,0)</f>
        <v>0</v>
      </c>
      <c r="BJ266" s="17" t="s">
        <v>88</v>
      </c>
      <c r="BK266" s="146">
        <f>ROUND(I266*H266,2)</f>
        <v>0</v>
      </c>
      <c r="BL266" s="17" t="s">
        <v>195</v>
      </c>
      <c r="BM266" s="145" t="s">
        <v>328</v>
      </c>
    </row>
    <row r="267" spans="2:65" s="12" customFormat="1" x14ac:dyDescent="0.2">
      <c r="B267" s="147"/>
      <c r="D267" s="148" t="s">
        <v>197</v>
      </c>
      <c r="E267" s="149" t="s">
        <v>1</v>
      </c>
      <c r="F267" s="150" t="s">
        <v>329</v>
      </c>
      <c r="H267" s="149" t="s">
        <v>1</v>
      </c>
      <c r="I267" s="151"/>
      <c r="L267" s="147"/>
      <c r="M267" s="152"/>
      <c r="T267" s="153"/>
      <c r="AT267" s="149" t="s">
        <v>197</v>
      </c>
      <c r="AU267" s="149" t="s">
        <v>90</v>
      </c>
      <c r="AV267" s="12" t="s">
        <v>88</v>
      </c>
      <c r="AW267" s="12" t="s">
        <v>36</v>
      </c>
      <c r="AX267" s="12" t="s">
        <v>80</v>
      </c>
      <c r="AY267" s="149" t="s">
        <v>188</v>
      </c>
    </row>
    <row r="268" spans="2:65" s="13" customFormat="1" x14ac:dyDescent="0.2">
      <c r="B268" s="154"/>
      <c r="D268" s="148" t="s">
        <v>197</v>
      </c>
      <c r="E268" s="155" t="s">
        <v>1</v>
      </c>
      <c r="F268" s="156" t="s">
        <v>330</v>
      </c>
      <c r="H268" s="157">
        <v>30.03</v>
      </c>
      <c r="I268" s="158"/>
      <c r="L268" s="154"/>
      <c r="M268" s="159"/>
      <c r="T268" s="160"/>
      <c r="AT268" s="155" t="s">
        <v>197</v>
      </c>
      <c r="AU268" s="155" t="s">
        <v>90</v>
      </c>
      <c r="AV268" s="13" t="s">
        <v>90</v>
      </c>
      <c r="AW268" s="13" t="s">
        <v>36</v>
      </c>
      <c r="AX268" s="13" t="s">
        <v>88</v>
      </c>
      <c r="AY268" s="155" t="s">
        <v>188</v>
      </c>
    </row>
    <row r="269" spans="2:65" s="1" customFormat="1" ht="21.75" customHeight="1" x14ac:dyDescent="0.2">
      <c r="B269" s="133"/>
      <c r="C269" s="134" t="s">
        <v>331</v>
      </c>
      <c r="D269" s="134" t="s">
        <v>191</v>
      </c>
      <c r="E269" s="135" t="s">
        <v>332</v>
      </c>
      <c r="F269" s="136" t="s">
        <v>333</v>
      </c>
      <c r="G269" s="137" t="s">
        <v>119</v>
      </c>
      <c r="H269" s="138">
        <v>24.57</v>
      </c>
      <c r="I269" s="139"/>
      <c r="J269" s="140">
        <f>ROUND(I269*H269,2)</f>
        <v>0</v>
      </c>
      <c r="K269" s="136" t="s">
        <v>194</v>
      </c>
      <c r="L269" s="32"/>
      <c r="M269" s="141" t="s">
        <v>1</v>
      </c>
      <c r="N269" s="142" t="s">
        <v>45</v>
      </c>
      <c r="P269" s="143">
        <f>O269*H269</f>
        <v>0</v>
      </c>
      <c r="Q269" s="143">
        <v>0</v>
      </c>
      <c r="R269" s="143">
        <f>Q269*H269</f>
        <v>0</v>
      </c>
      <c r="S269" s="143">
        <v>6.3E-2</v>
      </c>
      <c r="T269" s="144">
        <f>S269*H269</f>
        <v>1.5479100000000001</v>
      </c>
      <c r="AR269" s="145" t="s">
        <v>195</v>
      </c>
      <c r="AT269" s="145" t="s">
        <v>191</v>
      </c>
      <c r="AU269" s="145" t="s">
        <v>90</v>
      </c>
      <c r="AY269" s="17" t="s">
        <v>188</v>
      </c>
      <c r="BE269" s="146">
        <f>IF(N269="základní",J269,0)</f>
        <v>0</v>
      </c>
      <c r="BF269" s="146">
        <f>IF(N269="snížená",J269,0)</f>
        <v>0</v>
      </c>
      <c r="BG269" s="146">
        <f>IF(N269="zákl. přenesená",J269,0)</f>
        <v>0</v>
      </c>
      <c r="BH269" s="146">
        <f>IF(N269="sníž. přenesená",J269,0)</f>
        <v>0</v>
      </c>
      <c r="BI269" s="146">
        <f>IF(N269="nulová",J269,0)</f>
        <v>0</v>
      </c>
      <c r="BJ269" s="17" t="s">
        <v>88</v>
      </c>
      <c r="BK269" s="146">
        <f>ROUND(I269*H269,2)</f>
        <v>0</v>
      </c>
      <c r="BL269" s="17" t="s">
        <v>195</v>
      </c>
      <c r="BM269" s="145" t="s">
        <v>334</v>
      </c>
    </row>
    <row r="270" spans="2:65" s="12" customFormat="1" x14ac:dyDescent="0.2">
      <c r="B270" s="147"/>
      <c r="D270" s="148" t="s">
        <v>197</v>
      </c>
      <c r="E270" s="149" t="s">
        <v>1</v>
      </c>
      <c r="F270" s="150" t="s">
        <v>335</v>
      </c>
      <c r="H270" s="149" t="s">
        <v>1</v>
      </c>
      <c r="I270" s="151"/>
      <c r="L270" s="147"/>
      <c r="M270" s="152"/>
      <c r="T270" s="153"/>
      <c r="AT270" s="149" t="s">
        <v>197</v>
      </c>
      <c r="AU270" s="149" t="s">
        <v>90</v>
      </c>
      <c r="AV270" s="12" t="s">
        <v>88</v>
      </c>
      <c r="AW270" s="12" t="s">
        <v>36</v>
      </c>
      <c r="AX270" s="12" t="s">
        <v>80</v>
      </c>
      <c r="AY270" s="149" t="s">
        <v>188</v>
      </c>
    </row>
    <row r="271" spans="2:65" s="13" customFormat="1" x14ac:dyDescent="0.2">
      <c r="B271" s="154"/>
      <c r="D271" s="148" t="s">
        <v>197</v>
      </c>
      <c r="E271" s="155" t="s">
        <v>1</v>
      </c>
      <c r="F271" s="156" t="s">
        <v>336</v>
      </c>
      <c r="H271" s="157">
        <v>8.4</v>
      </c>
      <c r="I271" s="158"/>
      <c r="L271" s="154"/>
      <c r="M271" s="159"/>
      <c r="T271" s="160"/>
      <c r="AT271" s="155" t="s">
        <v>197</v>
      </c>
      <c r="AU271" s="155" t="s">
        <v>90</v>
      </c>
      <c r="AV271" s="13" t="s">
        <v>90</v>
      </c>
      <c r="AW271" s="13" t="s">
        <v>36</v>
      </c>
      <c r="AX271" s="13" t="s">
        <v>80</v>
      </c>
      <c r="AY271" s="155" t="s">
        <v>188</v>
      </c>
    </row>
    <row r="272" spans="2:65" s="12" customFormat="1" x14ac:dyDescent="0.2">
      <c r="B272" s="147"/>
      <c r="D272" s="148" t="s">
        <v>197</v>
      </c>
      <c r="E272" s="149" t="s">
        <v>1</v>
      </c>
      <c r="F272" s="150" t="s">
        <v>337</v>
      </c>
      <c r="H272" s="149" t="s">
        <v>1</v>
      </c>
      <c r="I272" s="151"/>
      <c r="L272" s="147"/>
      <c r="M272" s="152"/>
      <c r="T272" s="153"/>
      <c r="AT272" s="149" t="s">
        <v>197</v>
      </c>
      <c r="AU272" s="149" t="s">
        <v>90</v>
      </c>
      <c r="AV272" s="12" t="s">
        <v>88</v>
      </c>
      <c r="AW272" s="12" t="s">
        <v>36</v>
      </c>
      <c r="AX272" s="12" t="s">
        <v>80</v>
      </c>
      <c r="AY272" s="149" t="s">
        <v>188</v>
      </c>
    </row>
    <row r="273" spans="2:65" s="13" customFormat="1" x14ac:dyDescent="0.2">
      <c r="B273" s="154"/>
      <c r="D273" s="148" t="s">
        <v>197</v>
      </c>
      <c r="E273" s="155" t="s">
        <v>1</v>
      </c>
      <c r="F273" s="156" t="s">
        <v>338</v>
      </c>
      <c r="H273" s="157">
        <v>16.170000000000002</v>
      </c>
      <c r="I273" s="158"/>
      <c r="L273" s="154"/>
      <c r="M273" s="159"/>
      <c r="T273" s="160"/>
      <c r="AT273" s="155" t="s">
        <v>197</v>
      </c>
      <c r="AU273" s="155" t="s">
        <v>90</v>
      </c>
      <c r="AV273" s="13" t="s">
        <v>90</v>
      </c>
      <c r="AW273" s="13" t="s">
        <v>36</v>
      </c>
      <c r="AX273" s="13" t="s">
        <v>80</v>
      </c>
      <c r="AY273" s="155" t="s">
        <v>188</v>
      </c>
    </row>
    <row r="274" spans="2:65" s="14" customFormat="1" x14ac:dyDescent="0.2">
      <c r="B274" s="161"/>
      <c r="D274" s="148" t="s">
        <v>197</v>
      </c>
      <c r="E274" s="162" t="s">
        <v>1</v>
      </c>
      <c r="F274" s="163" t="s">
        <v>201</v>
      </c>
      <c r="H274" s="164">
        <v>24.57</v>
      </c>
      <c r="I274" s="165"/>
      <c r="L274" s="161"/>
      <c r="M274" s="166"/>
      <c r="T274" s="167"/>
      <c r="AT274" s="162" t="s">
        <v>197</v>
      </c>
      <c r="AU274" s="162" t="s">
        <v>90</v>
      </c>
      <c r="AV274" s="14" t="s">
        <v>195</v>
      </c>
      <c r="AW274" s="14" t="s">
        <v>36</v>
      </c>
      <c r="AX274" s="14" t="s">
        <v>88</v>
      </c>
      <c r="AY274" s="162" t="s">
        <v>188</v>
      </c>
    </row>
    <row r="275" spans="2:65" s="1" customFormat="1" ht="33" customHeight="1" x14ac:dyDescent="0.2">
      <c r="B275" s="133"/>
      <c r="C275" s="134" t="s">
        <v>339</v>
      </c>
      <c r="D275" s="134" t="s">
        <v>191</v>
      </c>
      <c r="E275" s="135" t="s">
        <v>340</v>
      </c>
      <c r="F275" s="136" t="s">
        <v>341</v>
      </c>
      <c r="G275" s="137" t="s">
        <v>209</v>
      </c>
      <c r="H275" s="138">
        <v>58.5</v>
      </c>
      <c r="I275" s="139"/>
      <c r="J275" s="140">
        <f>ROUND(I275*H275,2)</f>
        <v>0</v>
      </c>
      <c r="K275" s="136" t="s">
        <v>194</v>
      </c>
      <c r="L275" s="32"/>
      <c r="M275" s="141" t="s">
        <v>1</v>
      </c>
      <c r="N275" s="142" t="s">
        <v>45</v>
      </c>
      <c r="P275" s="143">
        <f>O275*H275</f>
        <v>0</v>
      </c>
      <c r="Q275" s="143">
        <v>0</v>
      </c>
      <c r="R275" s="143">
        <f>Q275*H275</f>
        <v>0</v>
      </c>
      <c r="S275" s="143">
        <v>3.1E-2</v>
      </c>
      <c r="T275" s="144">
        <f>S275*H275</f>
        <v>1.8134999999999999</v>
      </c>
      <c r="AR275" s="145" t="s">
        <v>195</v>
      </c>
      <c r="AT275" s="145" t="s">
        <v>191</v>
      </c>
      <c r="AU275" s="145" t="s">
        <v>90</v>
      </c>
      <c r="AY275" s="17" t="s">
        <v>188</v>
      </c>
      <c r="BE275" s="146">
        <f>IF(N275="základní",J275,0)</f>
        <v>0</v>
      </c>
      <c r="BF275" s="146">
        <f>IF(N275="snížená",J275,0)</f>
        <v>0</v>
      </c>
      <c r="BG275" s="146">
        <f>IF(N275="zákl. přenesená",J275,0)</f>
        <v>0</v>
      </c>
      <c r="BH275" s="146">
        <f>IF(N275="sníž. přenesená",J275,0)</f>
        <v>0</v>
      </c>
      <c r="BI275" s="146">
        <f>IF(N275="nulová",J275,0)</f>
        <v>0</v>
      </c>
      <c r="BJ275" s="17" t="s">
        <v>88</v>
      </c>
      <c r="BK275" s="146">
        <f>ROUND(I275*H275,2)</f>
        <v>0</v>
      </c>
      <c r="BL275" s="17" t="s">
        <v>195</v>
      </c>
      <c r="BM275" s="145" t="s">
        <v>342</v>
      </c>
    </row>
    <row r="276" spans="2:65" s="13" customFormat="1" x14ac:dyDescent="0.2">
      <c r="B276" s="154"/>
      <c r="D276" s="148" t="s">
        <v>197</v>
      </c>
      <c r="E276" s="155" t="s">
        <v>1</v>
      </c>
      <c r="F276" s="156" t="s">
        <v>343</v>
      </c>
      <c r="H276" s="157">
        <v>58.5</v>
      </c>
      <c r="I276" s="158"/>
      <c r="L276" s="154"/>
      <c r="M276" s="159"/>
      <c r="T276" s="160"/>
      <c r="AT276" s="155" t="s">
        <v>197</v>
      </c>
      <c r="AU276" s="155" t="s">
        <v>90</v>
      </c>
      <c r="AV276" s="13" t="s">
        <v>90</v>
      </c>
      <c r="AW276" s="13" t="s">
        <v>36</v>
      </c>
      <c r="AX276" s="13" t="s">
        <v>88</v>
      </c>
      <c r="AY276" s="155" t="s">
        <v>188</v>
      </c>
    </row>
    <row r="277" spans="2:65" s="1" customFormat="1" ht="24.15" customHeight="1" x14ac:dyDescent="0.2">
      <c r="B277" s="133"/>
      <c r="C277" s="134" t="s">
        <v>344</v>
      </c>
      <c r="D277" s="134" t="s">
        <v>191</v>
      </c>
      <c r="E277" s="135" t="s">
        <v>345</v>
      </c>
      <c r="F277" s="136" t="s">
        <v>346</v>
      </c>
      <c r="G277" s="137" t="s">
        <v>209</v>
      </c>
      <c r="H277" s="138">
        <v>1.8</v>
      </c>
      <c r="I277" s="139"/>
      <c r="J277" s="140">
        <f>ROUND(I277*H277,2)</f>
        <v>0</v>
      </c>
      <c r="K277" s="136" t="s">
        <v>194</v>
      </c>
      <c r="L277" s="32"/>
      <c r="M277" s="141" t="s">
        <v>1</v>
      </c>
      <c r="N277" s="142" t="s">
        <v>45</v>
      </c>
      <c r="P277" s="143">
        <f>O277*H277</f>
        <v>0</v>
      </c>
      <c r="Q277" s="143">
        <v>2.7599999999999999E-3</v>
      </c>
      <c r="R277" s="143">
        <f>Q277*H277</f>
        <v>4.9680000000000002E-3</v>
      </c>
      <c r="S277" s="143">
        <v>5.6000000000000001E-2</v>
      </c>
      <c r="T277" s="144">
        <f>S277*H277</f>
        <v>0.1008</v>
      </c>
      <c r="AR277" s="145" t="s">
        <v>195</v>
      </c>
      <c r="AT277" s="145" t="s">
        <v>191</v>
      </c>
      <c r="AU277" s="145" t="s">
        <v>90</v>
      </c>
      <c r="AY277" s="17" t="s">
        <v>188</v>
      </c>
      <c r="BE277" s="146">
        <f>IF(N277="základní",J277,0)</f>
        <v>0</v>
      </c>
      <c r="BF277" s="146">
        <f>IF(N277="snížená",J277,0)</f>
        <v>0</v>
      </c>
      <c r="BG277" s="146">
        <f>IF(N277="zákl. přenesená",J277,0)</f>
        <v>0</v>
      </c>
      <c r="BH277" s="146">
        <f>IF(N277="sníž. přenesená",J277,0)</f>
        <v>0</v>
      </c>
      <c r="BI277" s="146">
        <f>IF(N277="nulová",J277,0)</f>
        <v>0</v>
      </c>
      <c r="BJ277" s="17" t="s">
        <v>88</v>
      </c>
      <c r="BK277" s="146">
        <f>ROUND(I277*H277,2)</f>
        <v>0</v>
      </c>
      <c r="BL277" s="17" t="s">
        <v>195</v>
      </c>
      <c r="BM277" s="145" t="s">
        <v>347</v>
      </c>
    </row>
    <row r="278" spans="2:65" s="12" customFormat="1" x14ac:dyDescent="0.2">
      <c r="B278" s="147"/>
      <c r="D278" s="148" t="s">
        <v>197</v>
      </c>
      <c r="E278" s="149" t="s">
        <v>1</v>
      </c>
      <c r="F278" s="150" t="s">
        <v>348</v>
      </c>
      <c r="H278" s="149" t="s">
        <v>1</v>
      </c>
      <c r="I278" s="151"/>
      <c r="L278" s="147"/>
      <c r="M278" s="152"/>
      <c r="T278" s="153"/>
      <c r="AT278" s="149" t="s">
        <v>197</v>
      </c>
      <c r="AU278" s="149" t="s">
        <v>90</v>
      </c>
      <c r="AV278" s="12" t="s">
        <v>88</v>
      </c>
      <c r="AW278" s="12" t="s">
        <v>36</v>
      </c>
      <c r="AX278" s="12" t="s">
        <v>80</v>
      </c>
      <c r="AY278" s="149" t="s">
        <v>188</v>
      </c>
    </row>
    <row r="279" spans="2:65" s="13" customFormat="1" x14ac:dyDescent="0.2">
      <c r="B279" s="154"/>
      <c r="D279" s="148" t="s">
        <v>197</v>
      </c>
      <c r="E279" s="155" t="s">
        <v>1</v>
      </c>
      <c r="F279" s="156" t="s">
        <v>349</v>
      </c>
      <c r="H279" s="157">
        <v>1.8</v>
      </c>
      <c r="I279" s="158"/>
      <c r="L279" s="154"/>
      <c r="M279" s="159"/>
      <c r="T279" s="160"/>
      <c r="AT279" s="155" t="s">
        <v>197</v>
      </c>
      <c r="AU279" s="155" t="s">
        <v>90</v>
      </c>
      <c r="AV279" s="13" t="s">
        <v>90</v>
      </c>
      <c r="AW279" s="13" t="s">
        <v>36</v>
      </c>
      <c r="AX279" s="13" t="s">
        <v>88</v>
      </c>
      <c r="AY279" s="155" t="s">
        <v>188</v>
      </c>
    </row>
    <row r="280" spans="2:65" s="1" customFormat="1" ht="24.15" customHeight="1" x14ac:dyDescent="0.2">
      <c r="B280" s="133"/>
      <c r="C280" s="134" t="s">
        <v>350</v>
      </c>
      <c r="D280" s="134" t="s">
        <v>191</v>
      </c>
      <c r="E280" s="135" t="s">
        <v>351</v>
      </c>
      <c r="F280" s="136" t="s">
        <v>352</v>
      </c>
      <c r="G280" s="137" t="s">
        <v>259</v>
      </c>
      <c r="H280" s="138">
        <v>150</v>
      </c>
      <c r="I280" s="139"/>
      <c r="J280" s="140">
        <f>ROUND(I280*H280,2)</f>
        <v>0</v>
      </c>
      <c r="K280" s="136" t="s">
        <v>194</v>
      </c>
      <c r="L280" s="32"/>
      <c r="M280" s="141" t="s">
        <v>1</v>
      </c>
      <c r="N280" s="142" t="s">
        <v>45</v>
      </c>
      <c r="P280" s="143">
        <f>O280*H280</f>
        <v>0</v>
      </c>
      <c r="Q280" s="143">
        <v>0</v>
      </c>
      <c r="R280" s="143">
        <f>Q280*H280</f>
        <v>0</v>
      </c>
      <c r="S280" s="143">
        <v>0</v>
      </c>
      <c r="T280" s="144">
        <f>S280*H280</f>
        <v>0</v>
      </c>
      <c r="AR280" s="145" t="s">
        <v>195</v>
      </c>
      <c r="AT280" s="145" t="s">
        <v>191</v>
      </c>
      <c r="AU280" s="145" t="s">
        <v>90</v>
      </c>
      <c r="AY280" s="17" t="s">
        <v>188</v>
      </c>
      <c r="BE280" s="146">
        <f>IF(N280="základní",J280,0)</f>
        <v>0</v>
      </c>
      <c r="BF280" s="146">
        <f>IF(N280="snížená",J280,0)</f>
        <v>0</v>
      </c>
      <c r="BG280" s="146">
        <f>IF(N280="zákl. přenesená",J280,0)</f>
        <v>0</v>
      </c>
      <c r="BH280" s="146">
        <f>IF(N280="sníž. přenesená",J280,0)</f>
        <v>0</v>
      </c>
      <c r="BI280" s="146">
        <f>IF(N280="nulová",J280,0)</f>
        <v>0</v>
      </c>
      <c r="BJ280" s="17" t="s">
        <v>88</v>
      </c>
      <c r="BK280" s="146">
        <f>ROUND(I280*H280,2)</f>
        <v>0</v>
      </c>
      <c r="BL280" s="17" t="s">
        <v>195</v>
      </c>
      <c r="BM280" s="145" t="s">
        <v>353</v>
      </c>
    </row>
    <row r="281" spans="2:65" s="1" customFormat="1" ht="24.15" customHeight="1" x14ac:dyDescent="0.2">
      <c r="B281" s="133"/>
      <c r="C281" s="134" t="s">
        <v>354</v>
      </c>
      <c r="D281" s="134" t="s">
        <v>191</v>
      </c>
      <c r="E281" s="135" t="s">
        <v>355</v>
      </c>
      <c r="F281" s="136" t="s">
        <v>356</v>
      </c>
      <c r="G281" s="137" t="s">
        <v>259</v>
      </c>
      <c r="H281" s="138">
        <v>600</v>
      </c>
      <c r="I281" s="139"/>
      <c r="J281" s="140">
        <f>ROUND(I281*H281,2)</f>
        <v>0</v>
      </c>
      <c r="K281" s="136" t="s">
        <v>194</v>
      </c>
      <c r="L281" s="32"/>
      <c r="M281" s="141" t="s">
        <v>1</v>
      </c>
      <c r="N281" s="142" t="s">
        <v>45</v>
      </c>
      <c r="P281" s="143">
        <f>O281*H281</f>
        <v>0</v>
      </c>
      <c r="Q281" s="143">
        <v>0</v>
      </c>
      <c r="R281" s="143">
        <f>Q281*H281</f>
        <v>0</v>
      </c>
      <c r="S281" s="143">
        <v>0</v>
      </c>
      <c r="T281" s="144">
        <f>S281*H281</f>
        <v>0</v>
      </c>
      <c r="AR281" s="145" t="s">
        <v>195</v>
      </c>
      <c r="AT281" s="145" t="s">
        <v>191</v>
      </c>
      <c r="AU281" s="145" t="s">
        <v>90</v>
      </c>
      <c r="AY281" s="17" t="s">
        <v>188</v>
      </c>
      <c r="BE281" s="146">
        <f>IF(N281="základní",J281,0)</f>
        <v>0</v>
      </c>
      <c r="BF281" s="146">
        <f>IF(N281="snížená",J281,0)</f>
        <v>0</v>
      </c>
      <c r="BG281" s="146">
        <f>IF(N281="zákl. přenesená",J281,0)</f>
        <v>0</v>
      </c>
      <c r="BH281" s="146">
        <f>IF(N281="sníž. přenesená",J281,0)</f>
        <v>0</v>
      </c>
      <c r="BI281" s="146">
        <f>IF(N281="nulová",J281,0)</f>
        <v>0</v>
      </c>
      <c r="BJ281" s="17" t="s">
        <v>88</v>
      </c>
      <c r="BK281" s="146">
        <f>ROUND(I281*H281,2)</f>
        <v>0</v>
      </c>
      <c r="BL281" s="17" t="s">
        <v>195</v>
      </c>
      <c r="BM281" s="145" t="s">
        <v>357</v>
      </c>
    </row>
    <row r="282" spans="2:65" s="13" customFormat="1" x14ac:dyDescent="0.2">
      <c r="B282" s="154"/>
      <c r="D282" s="148" t="s">
        <v>197</v>
      </c>
      <c r="F282" s="156" t="s">
        <v>358</v>
      </c>
      <c r="H282" s="157">
        <v>600</v>
      </c>
      <c r="I282" s="158"/>
      <c r="L282" s="154"/>
      <c r="M282" s="159"/>
      <c r="T282" s="160"/>
      <c r="AT282" s="155" t="s">
        <v>197</v>
      </c>
      <c r="AU282" s="155" t="s">
        <v>90</v>
      </c>
      <c r="AV282" s="13" t="s">
        <v>90</v>
      </c>
      <c r="AW282" s="13" t="s">
        <v>3</v>
      </c>
      <c r="AX282" s="13" t="s">
        <v>88</v>
      </c>
      <c r="AY282" s="155" t="s">
        <v>188</v>
      </c>
    </row>
    <row r="283" spans="2:65" s="11" customFormat="1" ht="22.95" customHeight="1" x14ac:dyDescent="0.25">
      <c r="B283" s="121"/>
      <c r="D283" s="122" t="s">
        <v>79</v>
      </c>
      <c r="E283" s="131" t="s">
        <v>359</v>
      </c>
      <c r="F283" s="131" t="s">
        <v>360</v>
      </c>
      <c r="I283" s="124"/>
      <c r="J283" s="132">
        <f>BK283</f>
        <v>0</v>
      </c>
      <c r="L283" s="121"/>
      <c r="M283" s="126"/>
      <c r="P283" s="127">
        <f>SUM(P284:P312)</f>
        <v>0</v>
      </c>
      <c r="R283" s="127">
        <f>SUM(R284:R312)</f>
        <v>0</v>
      </c>
      <c r="T283" s="128">
        <f>SUM(T284:T312)</f>
        <v>0</v>
      </c>
      <c r="AR283" s="122" t="s">
        <v>88</v>
      </c>
      <c r="AT283" s="129" t="s">
        <v>79</v>
      </c>
      <c r="AU283" s="129" t="s">
        <v>88</v>
      </c>
      <c r="AY283" s="122" t="s">
        <v>188</v>
      </c>
      <c r="BK283" s="130">
        <f>SUM(BK284:BK312)</f>
        <v>0</v>
      </c>
    </row>
    <row r="284" spans="2:65" s="1" customFormat="1" ht="33" customHeight="1" x14ac:dyDescent="0.2">
      <c r="B284" s="133"/>
      <c r="C284" s="134" t="s">
        <v>361</v>
      </c>
      <c r="D284" s="134" t="s">
        <v>191</v>
      </c>
      <c r="E284" s="135" t="s">
        <v>362</v>
      </c>
      <c r="F284" s="136" t="s">
        <v>363</v>
      </c>
      <c r="G284" s="137" t="s">
        <v>364</v>
      </c>
      <c r="H284" s="138">
        <v>85.02</v>
      </c>
      <c r="I284" s="139"/>
      <c r="J284" s="140">
        <f>ROUND(I284*H284,2)</f>
        <v>0</v>
      </c>
      <c r="K284" s="136" t="s">
        <v>194</v>
      </c>
      <c r="L284" s="32"/>
      <c r="M284" s="141" t="s">
        <v>1</v>
      </c>
      <c r="N284" s="142" t="s">
        <v>45</v>
      </c>
      <c r="P284" s="143">
        <f>O284*H284</f>
        <v>0</v>
      </c>
      <c r="Q284" s="143">
        <v>0</v>
      </c>
      <c r="R284" s="143">
        <f>Q284*H284</f>
        <v>0</v>
      </c>
      <c r="S284" s="143">
        <v>0</v>
      </c>
      <c r="T284" s="144">
        <f>S284*H284</f>
        <v>0</v>
      </c>
      <c r="AR284" s="145" t="s">
        <v>195</v>
      </c>
      <c r="AT284" s="145" t="s">
        <v>191</v>
      </c>
      <c r="AU284" s="145" t="s">
        <v>90</v>
      </c>
      <c r="AY284" s="17" t="s">
        <v>188</v>
      </c>
      <c r="BE284" s="146">
        <f>IF(N284="základní",J284,0)</f>
        <v>0</v>
      </c>
      <c r="BF284" s="146">
        <f>IF(N284="snížená",J284,0)</f>
        <v>0</v>
      </c>
      <c r="BG284" s="146">
        <f>IF(N284="zákl. přenesená",J284,0)</f>
        <v>0</v>
      </c>
      <c r="BH284" s="146">
        <f>IF(N284="sníž. přenesená",J284,0)</f>
        <v>0</v>
      </c>
      <c r="BI284" s="146">
        <f>IF(N284="nulová",J284,0)</f>
        <v>0</v>
      </c>
      <c r="BJ284" s="17" t="s">
        <v>88</v>
      </c>
      <c r="BK284" s="146">
        <f>ROUND(I284*H284,2)</f>
        <v>0</v>
      </c>
      <c r="BL284" s="17" t="s">
        <v>195</v>
      </c>
      <c r="BM284" s="145" t="s">
        <v>365</v>
      </c>
    </row>
    <row r="285" spans="2:65" s="1" customFormat="1" ht="33" customHeight="1" x14ac:dyDescent="0.2">
      <c r="B285" s="133"/>
      <c r="C285" s="134" t="s">
        <v>366</v>
      </c>
      <c r="D285" s="134" t="s">
        <v>191</v>
      </c>
      <c r="E285" s="135" t="s">
        <v>367</v>
      </c>
      <c r="F285" s="136" t="s">
        <v>368</v>
      </c>
      <c r="G285" s="137" t="s">
        <v>364</v>
      </c>
      <c r="H285" s="138">
        <v>340.08</v>
      </c>
      <c r="I285" s="139"/>
      <c r="J285" s="140">
        <f>ROUND(I285*H285,2)</f>
        <v>0</v>
      </c>
      <c r="K285" s="136" t="s">
        <v>194</v>
      </c>
      <c r="L285" s="32"/>
      <c r="M285" s="141" t="s">
        <v>1</v>
      </c>
      <c r="N285" s="142" t="s">
        <v>45</v>
      </c>
      <c r="P285" s="143">
        <f>O285*H285</f>
        <v>0</v>
      </c>
      <c r="Q285" s="143">
        <v>0</v>
      </c>
      <c r="R285" s="143">
        <f>Q285*H285</f>
        <v>0</v>
      </c>
      <c r="S285" s="143">
        <v>0</v>
      </c>
      <c r="T285" s="144">
        <f>S285*H285</f>
        <v>0</v>
      </c>
      <c r="AR285" s="145" t="s">
        <v>195</v>
      </c>
      <c r="AT285" s="145" t="s">
        <v>191</v>
      </c>
      <c r="AU285" s="145" t="s">
        <v>90</v>
      </c>
      <c r="AY285" s="17" t="s">
        <v>188</v>
      </c>
      <c r="BE285" s="146">
        <f>IF(N285="základní",J285,0)</f>
        <v>0</v>
      </c>
      <c r="BF285" s="146">
        <f>IF(N285="snížená",J285,0)</f>
        <v>0</v>
      </c>
      <c r="BG285" s="146">
        <f>IF(N285="zákl. přenesená",J285,0)</f>
        <v>0</v>
      </c>
      <c r="BH285" s="146">
        <f>IF(N285="sníž. přenesená",J285,0)</f>
        <v>0</v>
      </c>
      <c r="BI285" s="146">
        <f>IF(N285="nulová",J285,0)</f>
        <v>0</v>
      </c>
      <c r="BJ285" s="17" t="s">
        <v>88</v>
      </c>
      <c r="BK285" s="146">
        <f>ROUND(I285*H285,2)</f>
        <v>0</v>
      </c>
      <c r="BL285" s="17" t="s">
        <v>195</v>
      </c>
      <c r="BM285" s="145" t="s">
        <v>369</v>
      </c>
    </row>
    <row r="286" spans="2:65" s="13" customFormat="1" x14ac:dyDescent="0.2">
      <c r="B286" s="154"/>
      <c r="D286" s="148" t="s">
        <v>197</v>
      </c>
      <c r="F286" s="156" t="s">
        <v>370</v>
      </c>
      <c r="H286" s="157">
        <v>340.08</v>
      </c>
      <c r="I286" s="158"/>
      <c r="L286" s="154"/>
      <c r="M286" s="159"/>
      <c r="T286" s="160"/>
      <c r="AT286" s="155" t="s">
        <v>197</v>
      </c>
      <c r="AU286" s="155" t="s">
        <v>90</v>
      </c>
      <c r="AV286" s="13" t="s">
        <v>90</v>
      </c>
      <c r="AW286" s="13" t="s">
        <v>3</v>
      </c>
      <c r="AX286" s="13" t="s">
        <v>88</v>
      </c>
      <c r="AY286" s="155" t="s">
        <v>188</v>
      </c>
    </row>
    <row r="287" spans="2:65" s="1" customFormat="1" ht="21.75" customHeight="1" x14ac:dyDescent="0.2">
      <c r="B287" s="133"/>
      <c r="C287" s="134" t="s">
        <v>371</v>
      </c>
      <c r="D287" s="134" t="s">
        <v>191</v>
      </c>
      <c r="E287" s="135" t="s">
        <v>372</v>
      </c>
      <c r="F287" s="136" t="s">
        <v>373</v>
      </c>
      <c r="G287" s="137" t="s">
        <v>209</v>
      </c>
      <c r="H287" s="138">
        <v>15</v>
      </c>
      <c r="I287" s="139"/>
      <c r="J287" s="140">
        <f>ROUND(I287*H287,2)</f>
        <v>0</v>
      </c>
      <c r="K287" s="136" t="s">
        <v>194</v>
      </c>
      <c r="L287" s="32"/>
      <c r="M287" s="141" t="s">
        <v>1</v>
      </c>
      <c r="N287" s="142" t="s">
        <v>45</v>
      </c>
      <c r="P287" s="143">
        <f>O287*H287</f>
        <v>0</v>
      </c>
      <c r="Q287" s="143">
        <v>0</v>
      </c>
      <c r="R287" s="143">
        <f>Q287*H287</f>
        <v>0</v>
      </c>
      <c r="S287" s="143">
        <v>0</v>
      </c>
      <c r="T287" s="144">
        <f>S287*H287</f>
        <v>0</v>
      </c>
      <c r="AR287" s="145" t="s">
        <v>195</v>
      </c>
      <c r="AT287" s="145" t="s">
        <v>191</v>
      </c>
      <c r="AU287" s="145" t="s">
        <v>90</v>
      </c>
      <c r="AY287" s="17" t="s">
        <v>188</v>
      </c>
      <c r="BE287" s="146">
        <f>IF(N287="základní",J287,0)</f>
        <v>0</v>
      </c>
      <c r="BF287" s="146">
        <f>IF(N287="snížená",J287,0)</f>
        <v>0</v>
      </c>
      <c r="BG287" s="146">
        <f>IF(N287="zákl. přenesená",J287,0)</f>
        <v>0</v>
      </c>
      <c r="BH287" s="146">
        <f>IF(N287="sníž. přenesená",J287,0)</f>
        <v>0</v>
      </c>
      <c r="BI287" s="146">
        <f>IF(N287="nulová",J287,0)</f>
        <v>0</v>
      </c>
      <c r="BJ287" s="17" t="s">
        <v>88</v>
      </c>
      <c r="BK287" s="146">
        <f>ROUND(I287*H287,2)</f>
        <v>0</v>
      </c>
      <c r="BL287" s="17" t="s">
        <v>195</v>
      </c>
      <c r="BM287" s="145" t="s">
        <v>374</v>
      </c>
    </row>
    <row r="288" spans="2:65" s="1" customFormat="1" ht="24.15" customHeight="1" x14ac:dyDescent="0.2">
      <c r="B288" s="133"/>
      <c r="C288" s="134" t="s">
        <v>375</v>
      </c>
      <c r="D288" s="134" t="s">
        <v>191</v>
      </c>
      <c r="E288" s="135" t="s">
        <v>376</v>
      </c>
      <c r="F288" s="136" t="s">
        <v>377</v>
      </c>
      <c r="G288" s="137" t="s">
        <v>209</v>
      </c>
      <c r="H288" s="138">
        <v>1350</v>
      </c>
      <c r="I288" s="139"/>
      <c r="J288" s="140">
        <f>ROUND(I288*H288,2)</f>
        <v>0</v>
      </c>
      <c r="K288" s="136" t="s">
        <v>194</v>
      </c>
      <c r="L288" s="32"/>
      <c r="M288" s="141" t="s">
        <v>1</v>
      </c>
      <c r="N288" s="142" t="s">
        <v>45</v>
      </c>
      <c r="P288" s="143">
        <f>O288*H288</f>
        <v>0</v>
      </c>
      <c r="Q288" s="143">
        <v>0</v>
      </c>
      <c r="R288" s="143">
        <f>Q288*H288</f>
        <v>0</v>
      </c>
      <c r="S288" s="143">
        <v>0</v>
      </c>
      <c r="T288" s="144">
        <f>S288*H288</f>
        <v>0</v>
      </c>
      <c r="AR288" s="145" t="s">
        <v>195</v>
      </c>
      <c r="AT288" s="145" t="s">
        <v>191</v>
      </c>
      <c r="AU288" s="145" t="s">
        <v>90</v>
      </c>
      <c r="AY288" s="17" t="s">
        <v>188</v>
      </c>
      <c r="BE288" s="146">
        <f>IF(N288="základní",J288,0)</f>
        <v>0</v>
      </c>
      <c r="BF288" s="146">
        <f>IF(N288="snížená",J288,0)</f>
        <v>0</v>
      </c>
      <c r="BG288" s="146">
        <f>IF(N288="zákl. přenesená",J288,0)</f>
        <v>0</v>
      </c>
      <c r="BH288" s="146">
        <f>IF(N288="sníž. přenesená",J288,0)</f>
        <v>0</v>
      </c>
      <c r="BI288" s="146">
        <f>IF(N288="nulová",J288,0)</f>
        <v>0</v>
      </c>
      <c r="BJ288" s="17" t="s">
        <v>88</v>
      </c>
      <c r="BK288" s="146">
        <f>ROUND(I288*H288,2)</f>
        <v>0</v>
      </c>
      <c r="BL288" s="17" t="s">
        <v>195</v>
      </c>
      <c r="BM288" s="145" t="s">
        <v>378</v>
      </c>
    </row>
    <row r="289" spans="2:65" s="13" customFormat="1" x14ac:dyDescent="0.2">
      <c r="B289" s="154"/>
      <c r="D289" s="148" t="s">
        <v>197</v>
      </c>
      <c r="F289" s="156" t="s">
        <v>379</v>
      </c>
      <c r="H289" s="157">
        <v>1350</v>
      </c>
      <c r="I289" s="158"/>
      <c r="L289" s="154"/>
      <c r="M289" s="159"/>
      <c r="T289" s="160"/>
      <c r="AT289" s="155" t="s">
        <v>197</v>
      </c>
      <c r="AU289" s="155" t="s">
        <v>90</v>
      </c>
      <c r="AV289" s="13" t="s">
        <v>90</v>
      </c>
      <c r="AW289" s="13" t="s">
        <v>3</v>
      </c>
      <c r="AX289" s="13" t="s">
        <v>88</v>
      </c>
      <c r="AY289" s="155" t="s">
        <v>188</v>
      </c>
    </row>
    <row r="290" spans="2:65" s="1" customFormat="1" ht="24.15" customHeight="1" x14ac:dyDescent="0.2">
      <c r="B290" s="133"/>
      <c r="C290" s="134" t="s">
        <v>380</v>
      </c>
      <c r="D290" s="134" t="s">
        <v>191</v>
      </c>
      <c r="E290" s="135" t="s">
        <v>381</v>
      </c>
      <c r="F290" s="136" t="s">
        <v>382</v>
      </c>
      <c r="G290" s="137" t="s">
        <v>364</v>
      </c>
      <c r="H290" s="138">
        <v>765.18</v>
      </c>
      <c r="I290" s="139"/>
      <c r="J290" s="140">
        <f>ROUND(I290*H290,2)</f>
        <v>0</v>
      </c>
      <c r="K290" s="136" t="s">
        <v>194</v>
      </c>
      <c r="L290" s="32"/>
      <c r="M290" s="141" t="s">
        <v>1</v>
      </c>
      <c r="N290" s="142" t="s">
        <v>45</v>
      </c>
      <c r="P290" s="143">
        <f>O290*H290</f>
        <v>0</v>
      </c>
      <c r="Q290" s="143">
        <v>0</v>
      </c>
      <c r="R290" s="143">
        <f>Q290*H290</f>
        <v>0</v>
      </c>
      <c r="S290" s="143">
        <v>0</v>
      </c>
      <c r="T290" s="144">
        <f>S290*H290</f>
        <v>0</v>
      </c>
      <c r="AR290" s="145" t="s">
        <v>195</v>
      </c>
      <c r="AT290" s="145" t="s">
        <v>191</v>
      </c>
      <c r="AU290" s="145" t="s">
        <v>90</v>
      </c>
      <c r="AY290" s="17" t="s">
        <v>188</v>
      </c>
      <c r="BE290" s="146">
        <f>IF(N290="základní",J290,0)</f>
        <v>0</v>
      </c>
      <c r="BF290" s="146">
        <f>IF(N290="snížená",J290,0)</f>
        <v>0</v>
      </c>
      <c r="BG290" s="146">
        <f>IF(N290="zákl. přenesená",J290,0)</f>
        <v>0</v>
      </c>
      <c r="BH290" s="146">
        <f>IF(N290="sníž. přenesená",J290,0)</f>
        <v>0</v>
      </c>
      <c r="BI290" s="146">
        <f>IF(N290="nulová",J290,0)</f>
        <v>0</v>
      </c>
      <c r="BJ290" s="17" t="s">
        <v>88</v>
      </c>
      <c r="BK290" s="146">
        <f>ROUND(I290*H290,2)</f>
        <v>0</v>
      </c>
      <c r="BL290" s="17" t="s">
        <v>195</v>
      </c>
      <c r="BM290" s="145" t="s">
        <v>383</v>
      </c>
    </row>
    <row r="291" spans="2:65" s="13" customFormat="1" x14ac:dyDescent="0.2">
      <c r="B291" s="154"/>
      <c r="D291" s="148" t="s">
        <v>197</v>
      </c>
      <c r="F291" s="156" t="s">
        <v>384</v>
      </c>
      <c r="H291" s="157">
        <v>765.18</v>
      </c>
      <c r="I291" s="158"/>
      <c r="L291" s="154"/>
      <c r="M291" s="159"/>
      <c r="T291" s="160"/>
      <c r="AT291" s="155" t="s">
        <v>197</v>
      </c>
      <c r="AU291" s="155" t="s">
        <v>90</v>
      </c>
      <c r="AV291" s="13" t="s">
        <v>90</v>
      </c>
      <c r="AW291" s="13" t="s">
        <v>3</v>
      </c>
      <c r="AX291" s="13" t="s">
        <v>88</v>
      </c>
      <c r="AY291" s="155" t="s">
        <v>188</v>
      </c>
    </row>
    <row r="292" spans="2:65" s="1" customFormat="1" ht="33" customHeight="1" x14ac:dyDescent="0.2">
      <c r="B292" s="133"/>
      <c r="C292" s="134" t="s">
        <v>385</v>
      </c>
      <c r="D292" s="134" t="s">
        <v>191</v>
      </c>
      <c r="E292" s="135" t="s">
        <v>386</v>
      </c>
      <c r="F292" s="136" t="s">
        <v>387</v>
      </c>
      <c r="G292" s="137" t="s">
        <v>364</v>
      </c>
      <c r="H292" s="138">
        <v>85.02</v>
      </c>
      <c r="I292" s="139"/>
      <c r="J292" s="140">
        <f>ROUND(I292*H292,2)</f>
        <v>0</v>
      </c>
      <c r="K292" s="136" t="s">
        <v>194</v>
      </c>
      <c r="L292" s="32"/>
      <c r="M292" s="141" t="s">
        <v>1</v>
      </c>
      <c r="N292" s="142" t="s">
        <v>45</v>
      </c>
      <c r="P292" s="143">
        <f>O292*H292</f>
        <v>0</v>
      </c>
      <c r="Q292" s="143">
        <v>0</v>
      </c>
      <c r="R292" s="143">
        <f>Q292*H292</f>
        <v>0</v>
      </c>
      <c r="S292" s="143">
        <v>0</v>
      </c>
      <c r="T292" s="144">
        <f>S292*H292</f>
        <v>0</v>
      </c>
      <c r="AR292" s="145" t="s">
        <v>195</v>
      </c>
      <c r="AT292" s="145" t="s">
        <v>191</v>
      </c>
      <c r="AU292" s="145" t="s">
        <v>90</v>
      </c>
      <c r="AY292" s="17" t="s">
        <v>188</v>
      </c>
      <c r="BE292" s="146">
        <f>IF(N292="základní",J292,0)</f>
        <v>0</v>
      </c>
      <c r="BF292" s="146">
        <f>IF(N292="snížená",J292,0)</f>
        <v>0</v>
      </c>
      <c r="BG292" s="146">
        <f>IF(N292="zákl. přenesená",J292,0)</f>
        <v>0</v>
      </c>
      <c r="BH292" s="146">
        <f>IF(N292="sníž. přenesená",J292,0)</f>
        <v>0</v>
      </c>
      <c r="BI292" s="146">
        <f>IF(N292="nulová",J292,0)</f>
        <v>0</v>
      </c>
      <c r="BJ292" s="17" t="s">
        <v>88</v>
      </c>
      <c r="BK292" s="146">
        <f>ROUND(I292*H292,2)</f>
        <v>0</v>
      </c>
      <c r="BL292" s="17" t="s">
        <v>195</v>
      </c>
      <c r="BM292" s="145" t="s">
        <v>388</v>
      </c>
    </row>
    <row r="293" spans="2:65" s="1" customFormat="1" ht="33" customHeight="1" x14ac:dyDescent="0.2">
      <c r="B293" s="133"/>
      <c r="C293" s="134" t="s">
        <v>389</v>
      </c>
      <c r="D293" s="134" t="s">
        <v>191</v>
      </c>
      <c r="E293" s="135" t="s">
        <v>390</v>
      </c>
      <c r="F293" s="136" t="s">
        <v>391</v>
      </c>
      <c r="G293" s="137" t="s">
        <v>364</v>
      </c>
      <c r="H293" s="138">
        <v>21.594999999999999</v>
      </c>
      <c r="I293" s="139"/>
      <c r="J293" s="140">
        <f>ROUND(I293*H293,2)</f>
        <v>0</v>
      </c>
      <c r="K293" s="136" t="s">
        <v>194</v>
      </c>
      <c r="L293" s="32"/>
      <c r="M293" s="141" t="s">
        <v>1</v>
      </c>
      <c r="N293" s="142" t="s">
        <v>45</v>
      </c>
      <c r="P293" s="143">
        <f>O293*H293</f>
        <v>0</v>
      </c>
      <c r="Q293" s="143">
        <v>0</v>
      </c>
      <c r="R293" s="143">
        <f>Q293*H293</f>
        <v>0</v>
      </c>
      <c r="S293" s="143">
        <v>0</v>
      </c>
      <c r="T293" s="144">
        <f>S293*H293</f>
        <v>0</v>
      </c>
      <c r="AR293" s="145" t="s">
        <v>195</v>
      </c>
      <c r="AT293" s="145" t="s">
        <v>191</v>
      </c>
      <c r="AU293" s="145" t="s">
        <v>90</v>
      </c>
      <c r="AY293" s="17" t="s">
        <v>188</v>
      </c>
      <c r="BE293" s="146">
        <f>IF(N293="základní",J293,0)</f>
        <v>0</v>
      </c>
      <c r="BF293" s="146">
        <f>IF(N293="snížená",J293,0)</f>
        <v>0</v>
      </c>
      <c r="BG293" s="146">
        <f>IF(N293="zákl. přenesená",J293,0)</f>
        <v>0</v>
      </c>
      <c r="BH293" s="146">
        <f>IF(N293="sníž. přenesená",J293,0)</f>
        <v>0</v>
      </c>
      <c r="BI293" s="146">
        <f>IF(N293="nulová",J293,0)</f>
        <v>0</v>
      </c>
      <c r="BJ293" s="17" t="s">
        <v>88</v>
      </c>
      <c r="BK293" s="146">
        <f>ROUND(I293*H293,2)</f>
        <v>0</v>
      </c>
      <c r="BL293" s="17" t="s">
        <v>195</v>
      </c>
      <c r="BM293" s="145" t="s">
        <v>392</v>
      </c>
    </row>
    <row r="294" spans="2:65" s="12" customFormat="1" x14ac:dyDescent="0.2">
      <c r="B294" s="147"/>
      <c r="D294" s="148" t="s">
        <v>197</v>
      </c>
      <c r="E294" s="149" t="s">
        <v>1</v>
      </c>
      <c r="F294" s="150" t="s">
        <v>253</v>
      </c>
      <c r="H294" s="149" t="s">
        <v>1</v>
      </c>
      <c r="I294" s="151"/>
      <c r="L294" s="147"/>
      <c r="M294" s="152"/>
      <c r="T294" s="153"/>
      <c r="AT294" s="149" t="s">
        <v>197</v>
      </c>
      <c r="AU294" s="149" t="s">
        <v>90</v>
      </c>
      <c r="AV294" s="12" t="s">
        <v>88</v>
      </c>
      <c r="AW294" s="12" t="s">
        <v>36</v>
      </c>
      <c r="AX294" s="12" t="s">
        <v>80</v>
      </c>
      <c r="AY294" s="149" t="s">
        <v>188</v>
      </c>
    </row>
    <row r="295" spans="2:65" s="13" customFormat="1" x14ac:dyDescent="0.2">
      <c r="B295" s="154"/>
      <c r="D295" s="148" t="s">
        <v>197</v>
      </c>
      <c r="E295" s="155" t="s">
        <v>1</v>
      </c>
      <c r="F295" s="156" t="s">
        <v>393</v>
      </c>
      <c r="H295" s="157">
        <v>17.898</v>
      </c>
      <c r="I295" s="158"/>
      <c r="L295" s="154"/>
      <c r="M295" s="159"/>
      <c r="T295" s="160"/>
      <c r="AT295" s="155" t="s">
        <v>197</v>
      </c>
      <c r="AU295" s="155" t="s">
        <v>90</v>
      </c>
      <c r="AV295" s="13" t="s">
        <v>90</v>
      </c>
      <c r="AW295" s="13" t="s">
        <v>36</v>
      </c>
      <c r="AX295" s="13" t="s">
        <v>80</v>
      </c>
      <c r="AY295" s="155" t="s">
        <v>188</v>
      </c>
    </row>
    <row r="296" spans="2:65" s="12" customFormat="1" x14ac:dyDescent="0.2">
      <c r="B296" s="147"/>
      <c r="D296" s="148" t="s">
        <v>197</v>
      </c>
      <c r="E296" s="149" t="s">
        <v>1</v>
      </c>
      <c r="F296" s="150" t="s">
        <v>394</v>
      </c>
      <c r="H296" s="149" t="s">
        <v>1</v>
      </c>
      <c r="I296" s="151"/>
      <c r="L296" s="147"/>
      <c r="M296" s="152"/>
      <c r="T296" s="153"/>
      <c r="AT296" s="149" t="s">
        <v>197</v>
      </c>
      <c r="AU296" s="149" t="s">
        <v>90</v>
      </c>
      <c r="AV296" s="12" t="s">
        <v>88</v>
      </c>
      <c r="AW296" s="12" t="s">
        <v>36</v>
      </c>
      <c r="AX296" s="12" t="s">
        <v>80</v>
      </c>
      <c r="AY296" s="149" t="s">
        <v>188</v>
      </c>
    </row>
    <row r="297" spans="2:65" s="13" customFormat="1" x14ac:dyDescent="0.2">
      <c r="B297" s="154"/>
      <c r="D297" s="148" t="s">
        <v>197</v>
      </c>
      <c r="E297" s="155" t="s">
        <v>1</v>
      </c>
      <c r="F297" s="156" t="s">
        <v>395</v>
      </c>
      <c r="H297" s="157">
        <v>3.2349999999999999</v>
      </c>
      <c r="I297" s="158"/>
      <c r="L297" s="154"/>
      <c r="M297" s="159"/>
      <c r="T297" s="160"/>
      <c r="AT297" s="155" t="s">
        <v>197</v>
      </c>
      <c r="AU297" s="155" t="s">
        <v>90</v>
      </c>
      <c r="AV297" s="13" t="s">
        <v>90</v>
      </c>
      <c r="AW297" s="13" t="s">
        <v>36</v>
      </c>
      <c r="AX297" s="13" t="s">
        <v>80</v>
      </c>
      <c r="AY297" s="155" t="s">
        <v>188</v>
      </c>
    </row>
    <row r="298" spans="2:65" s="12" customFormat="1" x14ac:dyDescent="0.2">
      <c r="B298" s="147"/>
      <c r="D298" s="148" t="s">
        <v>197</v>
      </c>
      <c r="E298" s="149" t="s">
        <v>1</v>
      </c>
      <c r="F298" s="150" t="s">
        <v>396</v>
      </c>
      <c r="H298" s="149" t="s">
        <v>1</v>
      </c>
      <c r="I298" s="151"/>
      <c r="L298" s="147"/>
      <c r="M298" s="152"/>
      <c r="T298" s="153"/>
      <c r="AT298" s="149" t="s">
        <v>197</v>
      </c>
      <c r="AU298" s="149" t="s">
        <v>90</v>
      </c>
      <c r="AV298" s="12" t="s">
        <v>88</v>
      </c>
      <c r="AW298" s="12" t="s">
        <v>36</v>
      </c>
      <c r="AX298" s="12" t="s">
        <v>80</v>
      </c>
      <c r="AY298" s="149" t="s">
        <v>188</v>
      </c>
    </row>
    <row r="299" spans="2:65" s="13" customFormat="1" x14ac:dyDescent="0.2">
      <c r="B299" s="154"/>
      <c r="D299" s="148" t="s">
        <v>197</v>
      </c>
      <c r="E299" s="155" t="s">
        <v>1</v>
      </c>
      <c r="F299" s="156" t="s">
        <v>397</v>
      </c>
      <c r="H299" s="157">
        <v>0.46200000000000002</v>
      </c>
      <c r="I299" s="158"/>
      <c r="L299" s="154"/>
      <c r="M299" s="159"/>
      <c r="T299" s="160"/>
      <c r="AT299" s="155" t="s">
        <v>197</v>
      </c>
      <c r="AU299" s="155" t="s">
        <v>90</v>
      </c>
      <c r="AV299" s="13" t="s">
        <v>90</v>
      </c>
      <c r="AW299" s="13" t="s">
        <v>36</v>
      </c>
      <c r="AX299" s="13" t="s">
        <v>80</v>
      </c>
      <c r="AY299" s="155" t="s">
        <v>188</v>
      </c>
    </row>
    <row r="300" spans="2:65" s="14" customFormat="1" x14ac:dyDescent="0.2">
      <c r="B300" s="161"/>
      <c r="D300" s="148" t="s">
        <v>197</v>
      </c>
      <c r="E300" s="162" t="s">
        <v>1</v>
      </c>
      <c r="F300" s="163" t="s">
        <v>201</v>
      </c>
      <c r="H300" s="164">
        <v>21.594999999999999</v>
      </c>
      <c r="I300" s="165"/>
      <c r="L300" s="161"/>
      <c r="M300" s="166"/>
      <c r="T300" s="167"/>
      <c r="AT300" s="162" t="s">
        <v>197</v>
      </c>
      <c r="AU300" s="162" t="s">
        <v>90</v>
      </c>
      <c r="AV300" s="14" t="s">
        <v>195</v>
      </c>
      <c r="AW300" s="14" t="s">
        <v>36</v>
      </c>
      <c r="AX300" s="14" t="s">
        <v>88</v>
      </c>
      <c r="AY300" s="162" t="s">
        <v>188</v>
      </c>
    </row>
    <row r="301" spans="2:65" s="1" customFormat="1" ht="33" customHeight="1" x14ac:dyDescent="0.2">
      <c r="B301" s="133"/>
      <c r="C301" s="134" t="s">
        <v>398</v>
      </c>
      <c r="D301" s="134" t="s">
        <v>191</v>
      </c>
      <c r="E301" s="135" t="s">
        <v>399</v>
      </c>
      <c r="F301" s="136" t="s">
        <v>400</v>
      </c>
      <c r="G301" s="137" t="s">
        <v>364</v>
      </c>
      <c r="H301" s="138">
        <v>56.201000000000001</v>
      </c>
      <c r="I301" s="139"/>
      <c r="J301" s="140">
        <f>ROUND(I301*H301,2)</f>
        <v>0</v>
      </c>
      <c r="K301" s="136" t="s">
        <v>194</v>
      </c>
      <c r="L301" s="32"/>
      <c r="M301" s="141" t="s">
        <v>1</v>
      </c>
      <c r="N301" s="142" t="s">
        <v>45</v>
      </c>
      <c r="P301" s="143">
        <f>O301*H301</f>
        <v>0</v>
      </c>
      <c r="Q301" s="143">
        <v>0</v>
      </c>
      <c r="R301" s="143">
        <f>Q301*H301</f>
        <v>0</v>
      </c>
      <c r="S301" s="143">
        <v>0</v>
      </c>
      <c r="T301" s="144">
        <f>S301*H301</f>
        <v>0</v>
      </c>
      <c r="AR301" s="145" t="s">
        <v>195</v>
      </c>
      <c r="AT301" s="145" t="s">
        <v>191</v>
      </c>
      <c r="AU301" s="145" t="s">
        <v>90</v>
      </c>
      <c r="AY301" s="17" t="s">
        <v>188</v>
      </c>
      <c r="BE301" s="146">
        <f>IF(N301="základní",J301,0)</f>
        <v>0</v>
      </c>
      <c r="BF301" s="146">
        <f>IF(N301="snížená",J301,0)</f>
        <v>0</v>
      </c>
      <c r="BG301" s="146">
        <f>IF(N301="zákl. přenesená",J301,0)</f>
        <v>0</v>
      </c>
      <c r="BH301" s="146">
        <f>IF(N301="sníž. přenesená",J301,0)</f>
        <v>0</v>
      </c>
      <c r="BI301" s="146">
        <f>IF(N301="nulová",J301,0)</f>
        <v>0</v>
      </c>
      <c r="BJ301" s="17" t="s">
        <v>88</v>
      </c>
      <c r="BK301" s="146">
        <f>ROUND(I301*H301,2)</f>
        <v>0</v>
      </c>
      <c r="BL301" s="17" t="s">
        <v>195</v>
      </c>
      <c r="BM301" s="145" t="s">
        <v>401</v>
      </c>
    </row>
    <row r="302" spans="2:65" s="12" customFormat="1" x14ac:dyDescent="0.2">
      <c r="B302" s="147"/>
      <c r="D302" s="148" t="s">
        <v>197</v>
      </c>
      <c r="E302" s="149" t="s">
        <v>1</v>
      </c>
      <c r="F302" s="150" t="s">
        <v>402</v>
      </c>
      <c r="H302" s="149" t="s">
        <v>1</v>
      </c>
      <c r="I302" s="151"/>
      <c r="L302" s="147"/>
      <c r="M302" s="152"/>
      <c r="T302" s="153"/>
      <c r="AT302" s="149" t="s">
        <v>197</v>
      </c>
      <c r="AU302" s="149" t="s">
        <v>90</v>
      </c>
      <c r="AV302" s="12" t="s">
        <v>88</v>
      </c>
      <c r="AW302" s="12" t="s">
        <v>36</v>
      </c>
      <c r="AX302" s="12" t="s">
        <v>80</v>
      </c>
      <c r="AY302" s="149" t="s">
        <v>188</v>
      </c>
    </row>
    <row r="303" spans="2:65" s="13" customFormat="1" x14ac:dyDescent="0.2">
      <c r="B303" s="154"/>
      <c r="D303" s="148" t="s">
        <v>197</v>
      </c>
      <c r="E303" s="155" t="s">
        <v>1</v>
      </c>
      <c r="F303" s="156" t="s">
        <v>403</v>
      </c>
      <c r="H303" s="157">
        <v>56.201000000000001</v>
      </c>
      <c r="I303" s="158"/>
      <c r="L303" s="154"/>
      <c r="M303" s="159"/>
      <c r="T303" s="160"/>
      <c r="AT303" s="155" t="s">
        <v>197</v>
      </c>
      <c r="AU303" s="155" t="s">
        <v>90</v>
      </c>
      <c r="AV303" s="13" t="s">
        <v>90</v>
      </c>
      <c r="AW303" s="13" t="s">
        <v>36</v>
      </c>
      <c r="AX303" s="13" t="s">
        <v>88</v>
      </c>
      <c r="AY303" s="155" t="s">
        <v>188</v>
      </c>
    </row>
    <row r="304" spans="2:65" s="1" customFormat="1" ht="33" customHeight="1" x14ac:dyDescent="0.2">
      <c r="B304" s="133"/>
      <c r="C304" s="134" t="s">
        <v>404</v>
      </c>
      <c r="D304" s="134" t="s">
        <v>191</v>
      </c>
      <c r="E304" s="135" t="s">
        <v>405</v>
      </c>
      <c r="F304" s="136" t="s">
        <v>406</v>
      </c>
      <c r="G304" s="137" t="s">
        <v>364</v>
      </c>
      <c r="H304" s="138">
        <v>2.0819999999999999</v>
      </c>
      <c r="I304" s="139"/>
      <c r="J304" s="140">
        <f>ROUND(I304*H304,2)</f>
        <v>0</v>
      </c>
      <c r="K304" s="136" t="s">
        <v>194</v>
      </c>
      <c r="L304" s="32"/>
      <c r="M304" s="141" t="s">
        <v>1</v>
      </c>
      <c r="N304" s="142" t="s">
        <v>45</v>
      </c>
      <c r="P304" s="143">
        <f>O304*H304</f>
        <v>0</v>
      </c>
      <c r="Q304" s="143">
        <v>0</v>
      </c>
      <c r="R304" s="143">
        <f>Q304*H304</f>
        <v>0</v>
      </c>
      <c r="S304" s="143">
        <v>0</v>
      </c>
      <c r="T304" s="144">
        <f>S304*H304</f>
        <v>0</v>
      </c>
      <c r="AR304" s="145" t="s">
        <v>195</v>
      </c>
      <c r="AT304" s="145" t="s">
        <v>191</v>
      </c>
      <c r="AU304" s="145" t="s">
        <v>90</v>
      </c>
      <c r="AY304" s="17" t="s">
        <v>188</v>
      </c>
      <c r="BE304" s="146">
        <f>IF(N304="základní",J304,0)</f>
        <v>0</v>
      </c>
      <c r="BF304" s="146">
        <f>IF(N304="snížená",J304,0)</f>
        <v>0</v>
      </c>
      <c r="BG304" s="146">
        <f>IF(N304="zákl. přenesená",J304,0)</f>
        <v>0</v>
      </c>
      <c r="BH304" s="146">
        <f>IF(N304="sníž. přenesená",J304,0)</f>
        <v>0</v>
      </c>
      <c r="BI304" s="146">
        <f>IF(N304="nulová",J304,0)</f>
        <v>0</v>
      </c>
      <c r="BJ304" s="17" t="s">
        <v>88</v>
      </c>
      <c r="BK304" s="146">
        <f>ROUND(I304*H304,2)</f>
        <v>0</v>
      </c>
      <c r="BL304" s="17" t="s">
        <v>195</v>
      </c>
      <c r="BM304" s="145" t="s">
        <v>407</v>
      </c>
    </row>
    <row r="305" spans="2:65" s="12" customFormat="1" x14ac:dyDescent="0.2">
      <c r="B305" s="147"/>
      <c r="D305" s="148" t="s">
        <v>197</v>
      </c>
      <c r="E305" s="149" t="s">
        <v>1</v>
      </c>
      <c r="F305" s="150" t="s">
        <v>408</v>
      </c>
      <c r="H305" s="149" t="s">
        <v>1</v>
      </c>
      <c r="I305" s="151"/>
      <c r="L305" s="147"/>
      <c r="M305" s="152"/>
      <c r="T305" s="153"/>
      <c r="AT305" s="149" t="s">
        <v>197</v>
      </c>
      <c r="AU305" s="149" t="s">
        <v>90</v>
      </c>
      <c r="AV305" s="12" t="s">
        <v>88</v>
      </c>
      <c r="AW305" s="12" t="s">
        <v>36</v>
      </c>
      <c r="AX305" s="12" t="s">
        <v>80</v>
      </c>
      <c r="AY305" s="149" t="s">
        <v>188</v>
      </c>
    </row>
    <row r="306" spans="2:65" s="13" customFormat="1" x14ac:dyDescent="0.2">
      <c r="B306" s="154"/>
      <c r="D306" s="148" t="s">
        <v>197</v>
      </c>
      <c r="E306" s="155" t="s">
        <v>1</v>
      </c>
      <c r="F306" s="156" t="s">
        <v>409</v>
      </c>
      <c r="H306" s="157">
        <v>2.0819999999999999</v>
      </c>
      <c r="I306" s="158"/>
      <c r="L306" s="154"/>
      <c r="M306" s="159"/>
      <c r="T306" s="160"/>
      <c r="AT306" s="155" t="s">
        <v>197</v>
      </c>
      <c r="AU306" s="155" t="s">
        <v>90</v>
      </c>
      <c r="AV306" s="13" t="s">
        <v>90</v>
      </c>
      <c r="AW306" s="13" t="s">
        <v>36</v>
      </c>
      <c r="AX306" s="13" t="s">
        <v>88</v>
      </c>
      <c r="AY306" s="155" t="s">
        <v>188</v>
      </c>
    </row>
    <row r="307" spans="2:65" s="1" customFormat="1" ht="33" customHeight="1" x14ac:dyDescent="0.2">
      <c r="B307" s="133"/>
      <c r="C307" s="134" t="s">
        <v>410</v>
      </c>
      <c r="D307" s="134" t="s">
        <v>191</v>
      </c>
      <c r="E307" s="135" t="s">
        <v>411</v>
      </c>
      <c r="F307" s="136" t="s">
        <v>412</v>
      </c>
      <c r="G307" s="137" t="s">
        <v>364</v>
      </c>
      <c r="H307" s="138">
        <v>2.867</v>
      </c>
      <c r="I307" s="139"/>
      <c r="J307" s="140">
        <f>ROUND(I307*H307,2)</f>
        <v>0</v>
      </c>
      <c r="K307" s="136" t="s">
        <v>194</v>
      </c>
      <c r="L307" s="32"/>
      <c r="M307" s="141" t="s">
        <v>1</v>
      </c>
      <c r="N307" s="142" t="s">
        <v>45</v>
      </c>
      <c r="P307" s="143">
        <f>O307*H307</f>
        <v>0</v>
      </c>
      <c r="Q307" s="143">
        <v>0</v>
      </c>
      <c r="R307" s="143">
        <f>Q307*H307</f>
        <v>0</v>
      </c>
      <c r="S307" s="143">
        <v>0</v>
      </c>
      <c r="T307" s="144">
        <f>S307*H307</f>
        <v>0</v>
      </c>
      <c r="AR307" s="145" t="s">
        <v>195</v>
      </c>
      <c r="AT307" s="145" t="s">
        <v>191</v>
      </c>
      <c r="AU307" s="145" t="s">
        <v>90</v>
      </c>
      <c r="AY307" s="17" t="s">
        <v>188</v>
      </c>
      <c r="BE307" s="146">
        <f>IF(N307="základní",J307,0)</f>
        <v>0</v>
      </c>
      <c r="BF307" s="146">
        <f>IF(N307="snížená",J307,0)</f>
        <v>0</v>
      </c>
      <c r="BG307" s="146">
        <f>IF(N307="zákl. přenesená",J307,0)</f>
        <v>0</v>
      </c>
      <c r="BH307" s="146">
        <f>IF(N307="sníž. přenesená",J307,0)</f>
        <v>0</v>
      </c>
      <c r="BI307" s="146">
        <f>IF(N307="nulová",J307,0)</f>
        <v>0</v>
      </c>
      <c r="BJ307" s="17" t="s">
        <v>88</v>
      </c>
      <c r="BK307" s="146">
        <f>ROUND(I307*H307,2)</f>
        <v>0</v>
      </c>
      <c r="BL307" s="17" t="s">
        <v>195</v>
      </c>
      <c r="BM307" s="145" t="s">
        <v>413</v>
      </c>
    </row>
    <row r="308" spans="2:65" s="12" customFormat="1" x14ac:dyDescent="0.2">
      <c r="B308" s="147"/>
      <c r="D308" s="148" t="s">
        <v>197</v>
      </c>
      <c r="E308" s="149" t="s">
        <v>1</v>
      </c>
      <c r="F308" s="150" t="s">
        <v>414</v>
      </c>
      <c r="H308" s="149" t="s">
        <v>1</v>
      </c>
      <c r="I308" s="151"/>
      <c r="L308" s="147"/>
      <c r="M308" s="152"/>
      <c r="T308" s="153"/>
      <c r="AT308" s="149" t="s">
        <v>197</v>
      </c>
      <c r="AU308" s="149" t="s">
        <v>90</v>
      </c>
      <c r="AV308" s="12" t="s">
        <v>88</v>
      </c>
      <c r="AW308" s="12" t="s">
        <v>36</v>
      </c>
      <c r="AX308" s="12" t="s">
        <v>80</v>
      </c>
      <c r="AY308" s="149" t="s">
        <v>188</v>
      </c>
    </row>
    <row r="309" spans="2:65" s="13" customFormat="1" x14ac:dyDescent="0.2">
      <c r="B309" s="154"/>
      <c r="D309" s="148" t="s">
        <v>197</v>
      </c>
      <c r="E309" s="155" t="s">
        <v>1</v>
      </c>
      <c r="F309" s="156" t="s">
        <v>415</v>
      </c>
      <c r="H309" s="157">
        <v>2.867</v>
      </c>
      <c r="I309" s="158"/>
      <c r="L309" s="154"/>
      <c r="M309" s="159"/>
      <c r="T309" s="160"/>
      <c r="AT309" s="155" t="s">
        <v>197</v>
      </c>
      <c r="AU309" s="155" t="s">
        <v>90</v>
      </c>
      <c r="AV309" s="13" t="s">
        <v>90</v>
      </c>
      <c r="AW309" s="13" t="s">
        <v>36</v>
      </c>
      <c r="AX309" s="13" t="s">
        <v>88</v>
      </c>
      <c r="AY309" s="155" t="s">
        <v>188</v>
      </c>
    </row>
    <row r="310" spans="2:65" s="1" customFormat="1" ht="37.950000000000003" customHeight="1" x14ac:dyDescent="0.2">
      <c r="B310" s="133"/>
      <c r="C310" s="134" t="s">
        <v>416</v>
      </c>
      <c r="D310" s="134" t="s">
        <v>191</v>
      </c>
      <c r="E310" s="135" t="s">
        <v>417</v>
      </c>
      <c r="F310" s="136" t="s">
        <v>418</v>
      </c>
      <c r="G310" s="137" t="s">
        <v>364</v>
      </c>
      <c r="H310" s="138">
        <v>1.087</v>
      </c>
      <c r="I310" s="139"/>
      <c r="J310" s="140">
        <f>ROUND(I310*H310,2)</f>
        <v>0</v>
      </c>
      <c r="K310" s="136" t="s">
        <v>194</v>
      </c>
      <c r="L310" s="32"/>
      <c r="M310" s="141" t="s">
        <v>1</v>
      </c>
      <c r="N310" s="142" t="s">
        <v>45</v>
      </c>
      <c r="P310" s="143">
        <f>O310*H310</f>
        <v>0</v>
      </c>
      <c r="Q310" s="143">
        <v>0</v>
      </c>
      <c r="R310" s="143">
        <f>Q310*H310</f>
        <v>0</v>
      </c>
      <c r="S310" s="143">
        <v>0</v>
      </c>
      <c r="T310" s="144">
        <f>S310*H310</f>
        <v>0</v>
      </c>
      <c r="AR310" s="145" t="s">
        <v>195</v>
      </c>
      <c r="AT310" s="145" t="s">
        <v>191</v>
      </c>
      <c r="AU310" s="145" t="s">
        <v>90</v>
      </c>
      <c r="AY310" s="17" t="s">
        <v>188</v>
      </c>
      <c r="BE310" s="146">
        <f>IF(N310="základní",J310,0)</f>
        <v>0</v>
      </c>
      <c r="BF310" s="146">
        <f>IF(N310="snížená",J310,0)</f>
        <v>0</v>
      </c>
      <c r="BG310" s="146">
        <f>IF(N310="zákl. přenesená",J310,0)</f>
        <v>0</v>
      </c>
      <c r="BH310" s="146">
        <f>IF(N310="sníž. přenesená",J310,0)</f>
        <v>0</v>
      </c>
      <c r="BI310" s="146">
        <f>IF(N310="nulová",J310,0)</f>
        <v>0</v>
      </c>
      <c r="BJ310" s="17" t="s">
        <v>88</v>
      </c>
      <c r="BK310" s="146">
        <f>ROUND(I310*H310,2)</f>
        <v>0</v>
      </c>
      <c r="BL310" s="17" t="s">
        <v>195</v>
      </c>
      <c r="BM310" s="145" t="s">
        <v>419</v>
      </c>
    </row>
    <row r="311" spans="2:65" s="12" customFormat="1" x14ac:dyDescent="0.2">
      <c r="B311" s="147"/>
      <c r="D311" s="148" t="s">
        <v>197</v>
      </c>
      <c r="E311" s="149" t="s">
        <v>1</v>
      </c>
      <c r="F311" s="150" t="s">
        <v>420</v>
      </c>
      <c r="H311" s="149" t="s">
        <v>1</v>
      </c>
      <c r="I311" s="151"/>
      <c r="L311" s="147"/>
      <c r="M311" s="152"/>
      <c r="T311" s="153"/>
      <c r="AT311" s="149" t="s">
        <v>197</v>
      </c>
      <c r="AU311" s="149" t="s">
        <v>90</v>
      </c>
      <c r="AV311" s="12" t="s">
        <v>88</v>
      </c>
      <c r="AW311" s="12" t="s">
        <v>36</v>
      </c>
      <c r="AX311" s="12" t="s">
        <v>80</v>
      </c>
      <c r="AY311" s="149" t="s">
        <v>188</v>
      </c>
    </row>
    <row r="312" spans="2:65" s="13" customFormat="1" x14ac:dyDescent="0.2">
      <c r="B312" s="154"/>
      <c r="D312" s="148" t="s">
        <v>197</v>
      </c>
      <c r="E312" s="155" t="s">
        <v>1</v>
      </c>
      <c r="F312" s="156" t="s">
        <v>421</v>
      </c>
      <c r="H312" s="157">
        <v>1.087</v>
      </c>
      <c r="I312" s="158"/>
      <c r="L312" s="154"/>
      <c r="M312" s="159"/>
      <c r="T312" s="160"/>
      <c r="AT312" s="155" t="s">
        <v>197</v>
      </c>
      <c r="AU312" s="155" t="s">
        <v>90</v>
      </c>
      <c r="AV312" s="13" t="s">
        <v>90</v>
      </c>
      <c r="AW312" s="13" t="s">
        <v>36</v>
      </c>
      <c r="AX312" s="13" t="s">
        <v>88</v>
      </c>
      <c r="AY312" s="155" t="s">
        <v>188</v>
      </c>
    </row>
    <row r="313" spans="2:65" s="11" customFormat="1" ht="22.95" customHeight="1" x14ac:dyDescent="0.25">
      <c r="B313" s="121"/>
      <c r="D313" s="122" t="s">
        <v>79</v>
      </c>
      <c r="E313" s="131" t="s">
        <v>422</v>
      </c>
      <c r="F313" s="131" t="s">
        <v>423</v>
      </c>
      <c r="I313" s="124"/>
      <c r="J313" s="132">
        <f>BK313</f>
        <v>0</v>
      </c>
      <c r="L313" s="121"/>
      <c r="M313" s="126"/>
      <c r="P313" s="127">
        <f>P314</f>
        <v>0</v>
      </c>
      <c r="R313" s="127">
        <f>R314</f>
        <v>0</v>
      </c>
      <c r="T313" s="128">
        <f>T314</f>
        <v>0</v>
      </c>
      <c r="AR313" s="122" t="s">
        <v>88</v>
      </c>
      <c r="AT313" s="129" t="s">
        <v>79</v>
      </c>
      <c r="AU313" s="129" t="s">
        <v>88</v>
      </c>
      <c r="AY313" s="122" t="s">
        <v>188</v>
      </c>
      <c r="BK313" s="130">
        <f>BK314</f>
        <v>0</v>
      </c>
    </row>
    <row r="314" spans="2:65" s="1" customFormat="1" ht="24.15" customHeight="1" x14ac:dyDescent="0.2">
      <c r="B314" s="133"/>
      <c r="C314" s="134" t="s">
        <v>424</v>
      </c>
      <c r="D314" s="134" t="s">
        <v>191</v>
      </c>
      <c r="E314" s="135" t="s">
        <v>425</v>
      </c>
      <c r="F314" s="136" t="s">
        <v>426</v>
      </c>
      <c r="G314" s="137" t="s">
        <v>364</v>
      </c>
      <c r="H314" s="138">
        <v>36.469000000000001</v>
      </c>
      <c r="I314" s="139"/>
      <c r="J314" s="140">
        <f>ROUND(I314*H314,2)</f>
        <v>0</v>
      </c>
      <c r="K314" s="136" t="s">
        <v>194</v>
      </c>
      <c r="L314" s="32"/>
      <c r="M314" s="141" t="s">
        <v>1</v>
      </c>
      <c r="N314" s="142" t="s">
        <v>45</v>
      </c>
      <c r="P314" s="143">
        <f>O314*H314</f>
        <v>0</v>
      </c>
      <c r="Q314" s="143">
        <v>0</v>
      </c>
      <c r="R314" s="143">
        <f>Q314*H314</f>
        <v>0</v>
      </c>
      <c r="S314" s="143">
        <v>0</v>
      </c>
      <c r="T314" s="144">
        <f>S314*H314</f>
        <v>0</v>
      </c>
      <c r="AR314" s="145" t="s">
        <v>195</v>
      </c>
      <c r="AT314" s="145" t="s">
        <v>191</v>
      </c>
      <c r="AU314" s="145" t="s">
        <v>90</v>
      </c>
      <c r="AY314" s="17" t="s">
        <v>188</v>
      </c>
      <c r="BE314" s="146">
        <f>IF(N314="základní",J314,0)</f>
        <v>0</v>
      </c>
      <c r="BF314" s="146">
        <f>IF(N314="snížená",J314,0)</f>
        <v>0</v>
      </c>
      <c r="BG314" s="146">
        <f>IF(N314="zákl. přenesená",J314,0)</f>
        <v>0</v>
      </c>
      <c r="BH314" s="146">
        <f>IF(N314="sníž. přenesená",J314,0)</f>
        <v>0</v>
      </c>
      <c r="BI314" s="146">
        <f>IF(N314="nulová",J314,0)</f>
        <v>0</v>
      </c>
      <c r="BJ314" s="17" t="s">
        <v>88</v>
      </c>
      <c r="BK314" s="146">
        <f>ROUND(I314*H314,2)</f>
        <v>0</v>
      </c>
      <c r="BL314" s="17" t="s">
        <v>195</v>
      </c>
      <c r="BM314" s="145" t="s">
        <v>427</v>
      </c>
    </row>
    <row r="315" spans="2:65" s="11" customFormat="1" ht="25.95" customHeight="1" x14ac:dyDescent="0.25">
      <c r="B315" s="121"/>
      <c r="D315" s="122" t="s">
        <v>79</v>
      </c>
      <c r="E315" s="123" t="s">
        <v>428</v>
      </c>
      <c r="F315" s="123" t="s">
        <v>429</v>
      </c>
      <c r="I315" s="124"/>
      <c r="J315" s="125">
        <f>BK315</f>
        <v>0</v>
      </c>
      <c r="L315" s="121"/>
      <c r="M315" s="126"/>
      <c r="P315" s="127">
        <f>P316+P322+P358+P372+P376+P437+P543+P598+P623</f>
        <v>0</v>
      </c>
      <c r="R315" s="127">
        <f>R316+R322+R358+R372+R376+R437+R543+R598+R623</f>
        <v>39.616897339999994</v>
      </c>
      <c r="T315" s="128">
        <f>T316+T322+T358+T372+T376+T437+T543+T598+T623</f>
        <v>28.05864146</v>
      </c>
      <c r="AR315" s="122" t="s">
        <v>90</v>
      </c>
      <c r="AT315" s="129" t="s">
        <v>79</v>
      </c>
      <c r="AU315" s="129" t="s">
        <v>80</v>
      </c>
      <c r="AY315" s="122" t="s">
        <v>188</v>
      </c>
      <c r="BK315" s="130">
        <f>BK316+BK322+BK358+BK372+BK376+BK437+BK543+BK598+BK623</f>
        <v>0</v>
      </c>
    </row>
    <row r="316" spans="2:65" s="11" customFormat="1" ht="22.95" customHeight="1" x14ac:dyDescent="0.25">
      <c r="B316" s="121"/>
      <c r="D316" s="122" t="s">
        <v>79</v>
      </c>
      <c r="E316" s="131" t="s">
        <v>430</v>
      </c>
      <c r="F316" s="131" t="s">
        <v>431</v>
      </c>
      <c r="I316" s="124"/>
      <c r="J316" s="132">
        <f>BK316</f>
        <v>0</v>
      </c>
      <c r="L316" s="121"/>
      <c r="M316" s="126"/>
      <c r="P316" s="127">
        <f>SUM(P317:P321)</f>
        <v>0</v>
      </c>
      <c r="R316" s="127">
        <f>SUM(R317:R321)</f>
        <v>1.2800000000000001E-2</v>
      </c>
      <c r="T316" s="128">
        <f>SUM(T317:T321)</f>
        <v>0.46191000000000004</v>
      </c>
      <c r="AR316" s="122" t="s">
        <v>90</v>
      </c>
      <c r="AT316" s="129" t="s">
        <v>79</v>
      </c>
      <c r="AU316" s="129" t="s">
        <v>88</v>
      </c>
      <c r="AY316" s="122" t="s">
        <v>188</v>
      </c>
      <c r="BK316" s="130">
        <f>SUM(BK317:BK321)</f>
        <v>0</v>
      </c>
    </row>
    <row r="317" spans="2:65" s="1" customFormat="1" ht="16.5" customHeight="1" x14ac:dyDescent="0.2">
      <c r="B317" s="133"/>
      <c r="C317" s="134" t="s">
        <v>432</v>
      </c>
      <c r="D317" s="134" t="s">
        <v>191</v>
      </c>
      <c r="E317" s="135" t="s">
        <v>433</v>
      </c>
      <c r="F317" s="136" t="s">
        <v>434</v>
      </c>
      <c r="G317" s="137" t="s">
        <v>435</v>
      </c>
      <c r="H317" s="138">
        <v>7</v>
      </c>
      <c r="I317" s="139"/>
      <c r="J317" s="140">
        <f>ROUND(I317*H317,2)</f>
        <v>0</v>
      </c>
      <c r="K317" s="136" t="s">
        <v>194</v>
      </c>
      <c r="L317" s="32"/>
      <c r="M317" s="141" t="s">
        <v>1</v>
      </c>
      <c r="N317" s="142" t="s">
        <v>45</v>
      </c>
      <c r="P317" s="143">
        <f>O317*H317</f>
        <v>0</v>
      </c>
      <c r="Q317" s="143">
        <v>0</v>
      </c>
      <c r="R317" s="143">
        <f>Q317*H317</f>
        <v>0</v>
      </c>
      <c r="S317" s="143">
        <v>1.933E-2</v>
      </c>
      <c r="T317" s="144">
        <f>S317*H317</f>
        <v>0.13530999999999999</v>
      </c>
      <c r="AR317" s="145" t="s">
        <v>292</v>
      </c>
      <c r="AT317" s="145" t="s">
        <v>191</v>
      </c>
      <c r="AU317" s="145" t="s">
        <v>90</v>
      </c>
      <c r="AY317" s="17" t="s">
        <v>188</v>
      </c>
      <c r="BE317" s="146">
        <f>IF(N317="základní",J317,0)</f>
        <v>0</v>
      </c>
      <c r="BF317" s="146">
        <f>IF(N317="snížená",J317,0)</f>
        <v>0</v>
      </c>
      <c r="BG317" s="146">
        <f>IF(N317="zákl. přenesená",J317,0)</f>
        <v>0</v>
      </c>
      <c r="BH317" s="146">
        <f>IF(N317="sníž. přenesená",J317,0)</f>
        <v>0</v>
      </c>
      <c r="BI317" s="146">
        <f>IF(N317="nulová",J317,0)</f>
        <v>0</v>
      </c>
      <c r="BJ317" s="17" t="s">
        <v>88</v>
      </c>
      <c r="BK317" s="146">
        <f>ROUND(I317*H317,2)</f>
        <v>0</v>
      </c>
      <c r="BL317" s="17" t="s">
        <v>292</v>
      </c>
      <c r="BM317" s="145" t="s">
        <v>436</v>
      </c>
    </row>
    <row r="318" spans="2:65" s="1" customFormat="1" ht="16.5" customHeight="1" x14ac:dyDescent="0.2">
      <c r="B318" s="133"/>
      <c r="C318" s="134" t="s">
        <v>437</v>
      </c>
      <c r="D318" s="134" t="s">
        <v>191</v>
      </c>
      <c r="E318" s="135" t="s">
        <v>438</v>
      </c>
      <c r="F318" s="136" t="s">
        <v>439</v>
      </c>
      <c r="G318" s="137" t="s">
        <v>435</v>
      </c>
      <c r="H318" s="138">
        <v>15</v>
      </c>
      <c r="I318" s="139"/>
      <c r="J318" s="140">
        <f>ROUND(I318*H318,2)</f>
        <v>0</v>
      </c>
      <c r="K318" s="136" t="s">
        <v>194</v>
      </c>
      <c r="L318" s="32"/>
      <c r="M318" s="141" t="s">
        <v>1</v>
      </c>
      <c r="N318" s="142" t="s">
        <v>45</v>
      </c>
      <c r="P318" s="143">
        <f>O318*H318</f>
        <v>0</v>
      </c>
      <c r="Q318" s="143">
        <v>0</v>
      </c>
      <c r="R318" s="143">
        <f>Q318*H318</f>
        <v>0</v>
      </c>
      <c r="S318" s="143">
        <v>1.9460000000000002E-2</v>
      </c>
      <c r="T318" s="144">
        <f>S318*H318</f>
        <v>0.29190000000000005</v>
      </c>
      <c r="AR318" s="145" t="s">
        <v>292</v>
      </c>
      <c r="AT318" s="145" t="s">
        <v>191</v>
      </c>
      <c r="AU318" s="145" t="s">
        <v>90</v>
      </c>
      <c r="AY318" s="17" t="s">
        <v>188</v>
      </c>
      <c r="BE318" s="146">
        <f>IF(N318="základní",J318,0)</f>
        <v>0</v>
      </c>
      <c r="BF318" s="146">
        <f>IF(N318="snížená",J318,0)</f>
        <v>0</v>
      </c>
      <c r="BG318" s="146">
        <f>IF(N318="zákl. přenesená",J318,0)</f>
        <v>0</v>
      </c>
      <c r="BH318" s="146">
        <f>IF(N318="sníž. přenesená",J318,0)</f>
        <v>0</v>
      </c>
      <c r="BI318" s="146">
        <f>IF(N318="nulová",J318,0)</f>
        <v>0</v>
      </c>
      <c r="BJ318" s="17" t="s">
        <v>88</v>
      </c>
      <c r="BK318" s="146">
        <f>ROUND(I318*H318,2)</f>
        <v>0</v>
      </c>
      <c r="BL318" s="17" t="s">
        <v>292</v>
      </c>
      <c r="BM318" s="145" t="s">
        <v>440</v>
      </c>
    </row>
    <row r="319" spans="2:65" s="1" customFormat="1" ht="16.5" customHeight="1" x14ac:dyDescent="0.2">
      <c r="B319" s="133"/>
      <c r="C319" s="134" t="s">
        <v>441</v>
      </c>
      <c r="D319" s="134" t="s">
        <v>191</v>
      </c>
      <c r="E319" s="135" t="s">
        <v>442</v>
      </c>
      <c r="F319" s="136" t="s">
        <v>443</v>
      </c>
      <c r="G319" s="137" t="s">
        <v>267</v>
      </c>
      <c r="H319" s="138">
        <v>4</v>
      </c>
      <c r="I319" s="139"/>
      <c r="J319" s="140">
        <f>ROUND(I319*H319,2)</f>
        <v>0</v>
      </c>
      <c r="K319" s="136" t="s">
        <v>194</v>
      </c>
      <c r="L319" s="32"/>
      <c r="M319" s="141" t="s">
        <v>1</v>
      </c>
      <c r="N319" s="142" t="s">
        <v>45</v>
      </c>
      <c r="P319" s="143">
        <f>O319*H319</f>
        <v>0</v>
      </c>
      <c r="Q319" s="143">
        <v>0</v>
      </c>
      <c r="R319" s="143">
        <f>Q319*H319</f>
        <v>0</v>
      </c>
      <c r="S319" s="143">
        <v>0</v>
      </c>
      <c r="T319" s="144">
        <f>S319*H319</f>
        <v>0</v>
      </c>
      <c r="AR319" s="145" t="s">
        <v>195</v>
      </c>
      <c r="AT319" s="145" t="s">
        <v>191</v>
      </c>
      <c r="AU319" s="145" t="s">
        <v>90</v>
      </c>
      <c r="AY319" s="17" t="s">
        <v>188</v>
      </c>
      <c r="BE319" s="146">
        <f>IF(N319="základní",J319,0)</f>
        <v>0</v>
      </c>
      <c r="BF319" s="146">
        <f>IF(N319="snížená",J319,0)</f>
        <v>0</v>
      </c>
      <c r="BG319" s="146">
        <f>IF(N319="zákl. přenesená",J319,0)</f>
        <v>0</v>
      </c>
      <c r="BH319" s="146">
        <f>IF(N319="sníž. přenesená",J319,0)</f>
        <v>0</v>
      </c>
      <c r="BI319" s="146">
        <f>IF(N319="nulová",J319,0)</f>
        <v>0</v>
      </c>
      <c r="BJ319" s="17" t="s">
        <v>88</v>
      </c>
      <c r="BK319" s="146">
        <f>ROUND(I319*H319,2)</f>
        <v>0</v>
      </c>
      <c r="BL319" s="17" t="s">
        <v>195</v>
      </c>
      <c r="BM319" s="145" t="s">
        <v>444</v>
      </c>
    </row>
    <row r="320" spans="2:65" s="1" customFormat="1" ht="16.5" customHeight="1" x14ac:dyDescent="0.2">
      <c r="B320" s="133"/>
      <c r="C320" s="172" t="s">
        <v>445</v>
      </c>
      <c r="D320" s="172" t="s">
        <v>273</v>
      </c>
      <c r="E320" s="173" t="s">
        <v>446</v>
      </c>
      <c r="F320" s="174" t="s">
        <v>447</v>
      </c>
      <c r="G320" s="175" t="s">
        <v>267</v>
      </c>
      <c r="H320" s="176">
        <v>4</v>
      </c>
      <c r="I320" s="177"/>
      <c r="J320" s="178">
        <f>ROUND(I320*H320,2)</f>
        <v>0</v>
      </c>
      <c r="K320" s="174" t="s">
        <v>194</v>
      </c>
      <c r="L320" s="179"/>
      <c r="M320" s="180" t="s">
        <v>1</v>
      </c>
      <c r="N320" s="181" t="s">
        <v>45</v>
      </c>
      <c r="P320" s="143">
        <f>O320*H320</f>
        <v>0</v>
      </c>
      <c r="Q320" s="143">
        <v>3.2000000000000002E-3</v>
      </c>
      <c r="R320" s="143">
        <f>Q320*H320</f>
        <v>1.2800000000000001E-2</v>
      </c>
      <c r="S320" s="143">
        <v>0</v>
      </c>
      <c r="T320" s="144">
        <f>S320*H320</f>
        <v>0</v>
      </c>
      <c r="AR320" s="145" t="s">
        <v>247</v>
      </c>
      <c r="AT320" s="145" t="s">
        <v>273</v>
      </c>
      <c r="AU320" s="145" t="s">
        <v>90</v>
      </c>
      <c r="AY320" s="17" t="s">
        <v>188</v>
      </c>
      <c r="BE320" s="146">
        <f>IF(N320="základní",J320,0)</f>
        <v>0</v>
      </c>
      <c r="BF320" s="146">
        <f>IF(N320="snížená",J320,0)</f>
        <v>0</v>
      </c>
      <c r="BG320" s="146">
        <f>IF(N320="zákl. přenesená",J320,0)</f>
        <v>0</v>
      </c>
      <c r="BH320" s="146">
        <f>IF(N320="sníž. přenesená",J320,0)</f>
        <v>0</v>
      </c>
      <c r="BI320" s="146">
        <f>IF(N320="nulová",J320,0)</f>
        <v>0</v>
      </c>
      <c r="BJ320" s="17" t="s">
        <v>88</v>
      </c>
      <c r="BK320" s="146">
        <f>ROUND(I320*H320,2)</f>
        <v>0</v>
      </c>
      <c r="BL320" s="17" t="s">
        <v>195</v>
      </c>
      <c r="BM320" s="145" t="s">
        <v>448</v>
      </c>
    </row>
    <row r="321" spans="2:65" s="1" customFormat="1" ht="16.5" customHeight="1" x14ac:dyDescent="0.2">
      <c r="B321" s="133"/>
      <c r="C321" s="134" t="s">
        <v>449</v>
      </c>
      <c r="D321" s="134" t="s">
        <v>191</v>
      </c>
      <c r="E321" s="135" t="s">
        <v>450</v>
      </c>
      <c r="F321" s="136" t="s">
        <v>451</v>
      </c>
      <c r="G321" s="137" t="s">
        <v>435</v>
      </c>
      <c r="H321" s="138">
        <v>1</v>
      </c>
      <c r="I321" s="139"/>
      <c r="J321" s="140">
        <f>ROUND(I321*H321,2)</f>
        <v>0</v>
      </c>
      <c r="K321" s="136" t="s">
        <v>194</v>
      </c>
      <c r="L321" s="32"/>
      <c r="M321" s="141" t="s">
        <v>1</v>
      </c>
      <c r="N321" s="142" t="s">
        <v>45</v>
      </c>
      <c r="P321" s="143">
        <f>O321*H321</f>
        <v>0</v>
      </c>
      <c r="Q321" s="143">
        <v>0</v>
      </c>
      <c r="R321" s="143">
        <f>Q321*H321</f>
        <v>0</v>
      </c>
      <c r="S321" s="143">
        <v>3.4700000000000002E-2</v>
      </c>
      <c r="T321" s="144">
        <f>S321*H321</f>
        <v>3.4700000000000002E-2</v>
      </c>
      <c r="AR321" s="145" t="s">
        <v>292</v>
      </c>
      <c r="AT321" s="145" t="s">
        <v>191</v>
      </c>
      <c r="AU321" s="145" t="s">
        <v>90</v>
      </c>
      <c r="AY321" s="17" t="s">
        <v>188</v>
      </c>
      <c r="BE321" s="146">
        <f>IF(N321="základní",J321,0)</f>
        <v>0</v>
      </c>
      <c r="BF321" s="146">
        <f>IF(N321="snížená",J321,0)</f>
        <v>0</v>
      </c>
      <c r="BG321" s="146">
        <f>IF(N321="zákl. přenesená",J321,0)</f>
        <v>0</v>
      </c>
      <c r="BH321" s="146">
        <f>IF(N321="sníž. přenesená",J321,0)</f>
        <v>0</v>
      </c>
      <c r="BI321" s="146">
        <f>IF(N321="nulová",J321,0)</f>
        <v>0</v>
      </c>
      <c r="BJ321" s="17" t="s">
        <v>88</v>
      </c>
      <c r="BK321" s="146">
        <f>ROUND(I321*H321,2)</f>
        <v>0</v>
      </c>
      <c r="BL321" s="17" t="s">
        <v>292</v>
      </c>
      <c r="BM321" s="145" t="s">
        <v>452</v>
      </c>
    </row>
    <row r="322" spans="2:65" s="11" customFormat="1" ht="22.95" customHeight="1" x14ac:dyDescent="0.25">
      <c r="B322" s="121"/>
      <c r="D322" s="122" t="s">
        <v>79</v>
      </c>
      <c r="E322" s="131" t="s">
        <v>453</v>
      </c>
      <c r="F322" s="131" t="s">
        <v>454</v>
      </c>
      <c r="I322" s="124"/>
      <c r="J322" s="132">
        <f>BK322</f>
        <v>0</v>
      </c>
      <c r="L322" s="121"/>
      <c r="M322" s="126"/>
      <c r="P322" s="127">
        <f>SUM(P323:P357)</f>
        <v>0</v>
      </c>
      <c r="R322" s="127">
        <f>SUM(R323:R357)</f>
        <v>10.792715060000001</v>
      </c>
      <c r="T322" s="128">
        <f>SUM(T323:T357)</f>
        <v>2.8666409999999996</v>
      </c>
      <c r="AR322" s="122" t="s">
        <v>90</v>
      </c>
      <c r="AT322" s="129" t="s">
        <v>79</v>
      </c>
      <c r="AU322" s="129" t="s">
        <v>88</v>
      </c>
      <c r="AY322" s="122" t="s">
        <v>188</v>
      </c>
      <c r="BK322" s="130">
        <f>SUM(BK323:BK357)</f>
        <v>0</v>
      </c>
    </row>
    <row r="323" spans="2:65" s="1" customFormat="1" ht="24.15" customHeight="1" x14ac:dyDescent="0.2">
      <c r="B323" s="133"/>
      <c r="C323" s="134" t="s">
        <v>455</v>
      </c>
      <c r="D323" s="134" t="s">
        <v>191</v>
      </c>
      <c r="E323" s="135" t="s">
        <v>456</v>
      </c>
      <c r="F323" s="136" t="s">
        <v>457</v>
      </c>
      <c r="G323" s="137" t="s">
        <v>119</v>
      </c>
      <c r="H323" s="138">
        <v>186.68</v>
      </c>
      <c r="I323" s="139"/>
      <c r="J323" s="140">
        <f>ROUND(I323*H323,2)</f>
        <v>0</v>
      </c>
      <c r="K323" s="136" t="s">
        <v>194</v>
      </c>
      <c r="L323" s="32"/>
      <c r="M323" s="141" t="s">
        <v>1</v>
      </c>
      <c r="N323" s="142" t="s">
        <v>45</v>
      </c>
      <c r="P323" s="143">
        <f>O323*H323</f>
        <v>0</v>
      </c>
      <c r="Q323" s="143">
        <v>2.2450000000000001E-2</v>
      </c>
      <c r="R323" s="143">
        <f>Q323*H323</f>
        <v>4.1909660000000004</v>
      </c>
      <c r="S323" s="143">
        <v>0</v>
      </c>
      <c r="T323" s="144">
        <f>S323*H323</f>
        <v>0</v>
      </c>
      <c r="AR323" s="145" t="s">
        <v>292</v>
      </c>
      <c r="AT323" s="145" t="s">
        <v>191</v>
      </c>
      <c r="AU323" s="145" t="s">
        <v>90</v>
      </c>
      <c r="AY323" s="17" t="s">
        <v>188</v>
      </c>
      <c r="BE323" s="146">
        <f>IF(N323="základní",J323,0)</f>
        <v>0</v>
      </c>
      <c r="BF323" s="146">
        <f>IF(N323="snížená",J323,0)</f>
        <v>0</v>
      </c>
      <c r="BG323" s="146">
        <f>IF(N323="zákl. přenesená",J323,0)</f>
        <v>0</v>
      </c>
      <c r="BH323" s="146">
        <f>IF(N323="sníž. přenesená",J323,0)</f>
        <v>0</v>
      </c>
      <c r="BI323" s="146">
        <f>IF(N323="nulová",J323,0)</f>
        <v>0</v>
      </c>
      <c r="BJ323" s="17" t="s">
        <v>88</v>
      </c>
      <c r="BK323" s="146">
        <f>ROUND(I323*H323,2)</f>
        <v>0</v>
      </c>
      <c r="BL323" s="17" t="s">
        <v>292</v>
      </c>
      <c r="BM323" s="145" t="s">
        <v>458</v>
      </c>
    </row>
    <row r="324" spans="2:65" s="12" customFormat="1" x14ac:dyDescent="0.2">
      <c r="B324" s="147"/>
      <c r="D324" s="148" t="s">
        <v>197</v>
      </c>
      <c r="E324" s="149" t="s">
        <v>1</v>
      </c>
      <c r="F324" s="150" t="s">
        <v>223</v>
      </c>
      <c r="H324" s="149" t="s">
        <v>1</v>
      </c>
      <c r="I324" s="151"/>
      <c r="L324" s="147"/>
      <c r="M324" s="152"/>
      <c r="T324" s="153"/>
      <c r="AT324" s="149" t="s">
        <v>197</v>
      </c>
      <c r="AU324" s="149" t="s">
        <v>90</v>
      </c>
      <c r="AV324" s="12" t="s">
        <v>88</v>
      </c>
      <c r="AW324" s="12" t="s">
        <v>36</v>
      </c>
      <c r="AX324" s="12" t="s">
        <v>80</v>
      </c>
      <c r="AY324" s="149" t="s">
        <v>188</v>
      </c>
    </row>
    <row r="325" spans="2:65" s="13" customFormat="1" ht="30.6" x14ac:dyDescent="0.2">
      <c r="B325" s="154"/>
      <c r="D325" s="148" t="s">
        <v>197</v>
      </c>
      <c r="E325" s="155" t="s">
        <v>145</v>
      </c>
      <c r="F325" s="156" t="s">
        <v>224</v>
      </c>
      <c r="H325" s="157">
        <v>186.68</v>
      </c>
      <c r="I325" s="158"/>
      <c r="L325" s="154"/>
      <c r="M325" s="159"/>
      <c r="T325" s="160"/>
      <c r="AT325" s="155" t="s">
        <v>197</v>
      </c>
      <c r="AU325" s="155" t="s">
        <v>90</v>
      </c>
      <c r="AV325" s="13" t="s">
        <v>90</v>
      </c>
      <c r="AW325" s="13" t="s">
        <v>36</v>
      </c>
      <c r="AX325" s="13" t="s">
        <v>88</v>
      </c>
      <c r="AY325" s="155" t="s">
        <v>188</v>
      </c>
    </row>
    <row r="326" spans="2:65" s="1" customFormat="1" ht="24.15" customHeight="1" x14ac:dyDescent="0.2">
      <c r="B326" s="133"/>
      <c r="C326" s="134" t="s">
        <v>459</v>
      </c>
      <c r="D326" s="134" t="s">
        <v>191</v>
      </c>
      <c r="E326" s="135" t="s">
        <v>460</v>
      </c>
      <c r="F326" s="136" t="s">
        <v>461</v>
      </c>
      <c r="G326" s="137" t="s">
        <v>119</v>
      </c>
      <c r="H326" s="138">
        <v>29.25</v>
      </c>
      <c r="I326" s="139"/>
      <c r="J326" s="140">
        <f>ROUND(I326*H326,2)</f>
        <v>0</v>
      </c>
      <c r="K326" s="136" t="s">
        <v>194</v>
      </c>
      <c r="L326" s="32"/>
      <c r="M326" s="141" t="s">
        <v>1</v>
      </c>
      <c r="N326" s="142" t="s">
        <v>45</v>
      </c>
      <c r="P326" s="143">
        <f>O326*H326</f>
        <v>0</v>
      </c>
      <c r="Q326" s="143">
        <v>5.2769999999999997E-2</v>
      </c>
      <c r="R326" s="143">
        <f>Q326*H326</f>
        <v>1.5435224999999999</v>
      </c>
      <c r="S326" s="143">
        <v>0</v>
      </c>
      <c r="T326" s="144">
        <f>S326*H326</f>
        <v>0</v>
      </c>
      <c r="AR326" s="145" t="s">
        <v>292</v>
      </c>
      <c r="AT326" s="145" t="s">
        <v>191</v>
      </c>
      <c r="AU326" s="145" t="s">
        <v>90</v>
      </c>
      <c r="AY326" s="17" t="s">
        <v>188</v>
      </c>
      <c r="BE326" s="146">
        <f>IF(N326="základní",J326,0)</f>
        <v>0</v>
      </c>
      <c r="BF326" s="146">
        <f>IF(N326="snížená",J326,0)</f>
        <v>0</v>
      </c>
      <c r="BG326" s="146">
        <f>IF(N326="zákl. přenesená",J326,0)</f>
        <v>0</v>
      </c>
      <c r="BH326" s="146">
        <f>IF(N326="sníž. přenesená",J326,0)</f>
        <v>0</v>
      </c>
      <c r="BI326" s="146">
        <f>IF(N326="nulová",J326,0)</f>
        <v>0</v>
      </c>
      <c r="BJ326" s="17" t="s">
        <v>88</v>
      </c>
      <c r="BK326" s="146">
        <f>ROUND(I326*H326,2)</f>
        <v>0</v>
      </c>
      <c r="BL326" s="17" t="s">
        <v>292</v>
      </c>
      <c r="BM326" s="145" t="s">
        <v>462</v>
      </c>
    </row>
    <row r="327" spans="2:65" s="12" customFormat="1" x14ac:dyDescent="0.2">
      <c r="B327" s="147"/>
      <c r="D327" s="148" t="s">
        <v>197</v>
      </c>
      <c r="E327" s="149" t="s">
        <v>1</v>
      </c>
      <c r="F327" s="150" t="s">
        <v>223</v>
      </c>
      <c r="H327" s="149" t="s">
        <v>1</v>
      </c>
      <c r="I327" s="151"/>
      <c r="L327" s="147"/>
      <c r="M327" s="152"/>
      <c r="T327" s="153"/>
      <c r="AT327" s="149" t="s">
        <v>197</v>
      </c>
      <c r="AU327" s="149" t="s">
        <v>90</v>
      </c>
      <c r="AV327" s="12" t="s">
        <v>88</v>
      </c>
      <c r="AW327" s="12" t="s">
        <v>36</v>
      </c>
      <c r="AX327" s="12" t="s">
        <v>80</v>
      </c>
      <c r="AY327" s="149" t="s">
        <v>188</v>
      </c>
    </row>
    <row r="328" spans="2:65" s="13" customFormat="1" x14ac:dyDescent="0.2">
      <c r="B328" s="154"/>
      <c r="D328" s="148" t="s">
        <v>197</v>
      </c>
      <c r="E328" s="155" t="s">
        <v>148</v>
      </c>
      <c r="F328" s="156" t="s">
        <v>226</v>
      </c>
      <c r="H328" s="157">
        <v>29.25</v>
      </c>
      <c r="I328" s="158"/>
      <c r="L328" s="154"/>
      <c r="M328" s="159"/>
      <c r="T328" s="160"/>
      <c r="AT328" s="155" t="s">
        <v>197</v>
      </c>
      <c r="AU328" s="155" t="s">
        <v>90</v>
      </c>
      <c r="AV328" s="13" t="s">
        <v>90</v>
      </c>
      <c r="AW328" s="13" t="s">
        <v>36</v>
      </c>
      <c r="AX328" s="13" t="s">
        <v>88</v>
      </c>
      <c r="AY328" s="155" t="s">
        <v>188</v>
      </c>
    </row>
    <row r="329" spans="2:65" s="1" customFormat="1" ht="24.15" customHeight="1" x14ac:dyDescent="0.2">
      <c r="B329" s="133"/>
      <c r="C329" s="134" t="s">
        <v>463</v>
      </c>
      <c r="D329" s="134" t="s">
        <v>191</v>
      </c>
      <c r="E329" s="135" t="s">
        <v>464</v>
      </c>
      <c r="F329" s="136" t="s">
        <v>465</v>
      </c>
      <c r="G329" s="137" t="s">
        <v>119</v>
      </c>
      <c r="H329" s="138">
        <v>28.132999999999999</v>
      </c>
      <c r="I329" s="139"/>
      <c r="J329" s="140">
        <f>ROUND(I329*H329,2)</f>
        <v>0</v>
      </c>
      <c r="K329" s="136" t="s">
        <v>194</v>
      </c>
      <c r="L329" s="32"/>
      <c r="M329" s="141" t="s">
        <v>1</v>
      </c>
      <c r="N329" s="142" t="s">
        <v>45</v>
      </c>
      <c r="P329" s="143">
        <f>O329*H329</f>
        <v>0</v>
      </c>
      <c r="Q329" s="143">
        <v>1.72E-3</v>
      </c>
      <c r="R329" s="143">
        <f>Q329*H329</f>
        <v>4.8388759999999996E-2</v>
      </c>
      <c r="S329" s="143">
        <v>0</v>
      </c>
      <c r="T329" s="144">
        <f>S329*H329</f>
        <v>0</v>
      </c>
      <c r="AR329" s="145" t="s">
        <v>292</v>
      </c>
      <c r="AT329" s="145" t="s">
        <v>191</v>
      </c>
      <c r="AU329" s="145" t="s">
        <v>90</v>
      </c>
      <c r="AY329" s="17" t="s">
        <v>188</v>
      </c>
      <c r="BE329" s="146">
        <f>IF(N329="základní",J329,0)</f>
        <v>0</v>
      </c>
      <c r="BF329" s="146">
        <f>IF(N329="snížená",J329,0)</f>
        <v>0</v>
      </c>
      <c r="BG329" s="146">
        <f>IF(N329="zákl. přenesená",J329,0)</f>
        <v>0</v>
      </c>
      <c r="BH329" s="146">
        <f>IF(N329="sníž. přenesená",J329,0)</f>
        <v>0</v>
      </c>
      <c r="BI329" s="146">
        <f>IF(N329="nulová",J329,0)</f>
        <v>0</v>
      </c>
      <c r="BJ329" s="17" t="s">
        <v>88</v>
      </c>
      <c r="BK329" s="146">
        <f>ROUND(I329*H329,2)</f>
        <v>0</v>
      </c>
      <c r="BL329" s="17" t="s">
        <v>292</v>
      </c>
      <c r="BM329" s="145" t="s">
        <v>466</v>
      </c>
    </row>
    <row r="330" spans="2:65" s="12" customFormat="1" x14ac:dyDescent="0.2">
      <c r="B330" s="147"/>
      <c r="D330" s="148" t="s">
        <v>197</v>
      </c>
      <c r="E330" s="149" t="s">
        <v>1</v>
      </c>
      <c r="F330" s="150" t="s">
        <v>467</v>
      </c>
      <c r="H330" s="149" t="s">
        <v>1</v>
      </c>
      <c r="I330" s="151"/>
      <c r="L330" s="147"/>
      <c r="M330" s="152"/>
      <c r="T330" s="153"/>
      <c r="AT330" s="149" t="s">
        <v>197</v>
      </c>
      <c r="AU330" s="149" t="s">
        <v>90</v>
      </c>
      <c r="AV330" s="12" t="s">
        <v>88</v>
      </c>
      <c r="AW330" s="12" t="s">
        <v>36</v>
      </c>
      <c r="AX330" s="12" t="s">
        <v>80</v>
      </c>
      <c r="AY330" s="149" t="s">
        <v>188</v>
      </c>
    </row>
    <row r="331" spans="2:65" s="13" customFormat="1" x14ac:dyDescent="0.2">
      <c r="B331" s="154"/>
      <c r="D331" s="148" t="s">
        <v>197</v>
      </c>
      <c r="E331" s="155" t="s">
        <v>1</v>
      </c>
      <c r="F331" s="156" t="s">
        <v>468</v>
      </c>
      <c r="H331" s="157">
        <v>28.132999999999999</v>
      </c>
      <c r="I331" s="158"/>
      <c r="L331" s="154"/>
      <c r="M331" s="159"/>
      <c r="T331" s="160"/>
      <c r="AT331" s="155" t="s">
        <v>197</v>
      </c>
      <c r="AU331" s="155" t="s">
        <v>90</v>
      </c>
      <c r="AV331" s="13" t="s">
        <v>90</v>
      </c>
      <c r="AW331" s="13" t="s">
        <v>36</v>
      </c>
      <c r="AX331" s="13" t="s">
        <v>88</v>
      </c>
      <c r="AY331" s="155" t="s">
        <v>188</v>
      </c>
    </row>
    <row r="332" spans="2:65" s="1" customFormat="1" ht="24.15" customHeight="1" x14ac:dyDescent="0.2">
      <c r="B332" s="133"/>
      <c r="C332" s="134" t="s">
        <v>469</v>
      </c>
      <c r="D332" s="134" t="s">
        <v>191</v>
      </c>
      <c r="E332" s="135" t="s">
        <v>470</v>
      </c>
      <c r="F332" s="136" t="s">
        <v>471</v>
      </c>
      <c r="G332" s="137" t="s">
        <v>119</v>
      </c>
      <c r="H332" s="138">
        <v>166.79</v>
      </c>
      <c r="I332" s="139"/>
      <c r="J332" s="140">
        <f>ROUND(I332*H332,2)</f>
        <v>0</v>
      </c>
      <c r="K332" s="136" t="s">
        <v>194</v>
      </c>
      <c r="L332" s="32"/>
      <c r="M332" s="141" t="s">
        <v>1</v>
      </c>
      <c r="N332" s="142" t="s">
        <v>45</v>
      </c>
      <c r="P332" s="143">
        <f>O332*H332</f>
        <v>0</v>
      </c>
      <c r="Q332" s="143">
        <v>0</v>
      </c>
      <c r="R332" s="143">
        <f>Q332*H332</f>
        <v>0</v>
      </c>
      <c r="S332" s="143">
        <v>1.4999999999999999E-2</v>
      </c>
      <c r="T332" s="144">
        <f>S332*H332</f>
        <v>2.5018499999999997</v>
      </c>
      <c r="AR332" s="145" t="s">
        <v>292</v>
      </c>
      <c r="AT332" s="145" t="s">
        <v>191</v>
      </c>
      <c r="AU332" s="145" t="s">
        <v>90</v>
      </c>
      <c r="AY332" s="17" t="s">
        <v>188</v>
      </c>
      <c r="BE332" s="146">
        <f>IF(N332="základní",J332,0)</f>
        <v>0</v>
      </c>
      <c r="BF332" s="146">
        <f>IF(N332="snížená",J332,0)</f>
        <v>0</v>
      </c>
      <c r="BG332" s="146">
        <f>IF(N332="zákl. přenesená",J332,0)</f>
        <v>0</v>
      </c>
      <c r="BH332" s="146">
        <f>IF(N332="sníž. přenesená",J332,0)</f>
        <v>0</v>
      </c>
      <c r="BI332" s="146">
        <f>IF(N332="nulová",J332,0)</f>
        <v>0</v>
      </c>
      <c r="BJ332" s="17" t="s">
        <v>88</v>
      </c>
      <c r="BK332" s="146">
        <f>ROUND(I332*H332,2)</f>
        <v>0</v>
      </c>
      <c r="BL332" s="17" t="s">
        <v>292</v>
      </c>
      <c r="BM332" s="145" t="s">
        <v>472</v>
      </c>
    </row>
    <row r="333" spans="2:65" s="12" customFormat="1" x14ac:dyDescent="0.2">
      <c r="B333" s="147"/>
      <c r="D333" s="148" t="s">
        <v>197</v>
      </c>
      <c r="E333" s="149" t="s">
        <v>1</v>
      </c>
      <c r="F333" s="150" t="s">
        <v>473</v>
      </c>
      <c r="H333" s="149" t="s">
        <v>1</v>
      </c>
      <c r="I333" s="151"/>
      <c r="L333" s="147"/>
      <c r="M333" s="152"/>
      <c r="T333" s="153"/>
      <c r="AT333" s="149" t="s">
        <v>197</v>
      </c>
      <c r="AU333" s="149" t="s">
        <v>90</v>
      </c>
      <c r="AV333" s="12" t="s">
        <v>88</v>
      </c>
      <c r="AW333" s="12" t="s">
        <v>36</v>
      </c>
      <c r="AX333" s="12" t="s">
        <v>80</v>
      </c>
      <c r="AY333" s="149" t="s">
        <v>188</v>
      </c>
    </row>
    <row r="334" spans="2:65" s="13" customFormat="1" ht="20.399999999999999" x14ac:dyDescent="0.2">
      <c r="B334" s="154"/>
      <c r="D334" s="148" t="s">
        <v>197</v>
      </c>
      <c r="E334" s="155" t="s">
        <v>1</v>
      </c>
      <c r="F334" s="156" t="s">
        <v>474</v>
      </c>
      <c r="H334" s="157">
        <v>166.79</v>
      </c>
      <c r="I334" s="158"/>
      <c r="L334" s="154"/>
      <c r="M334" s="159"/>
      <c r="T334" s="160"/>
      <c r="AT334" s="155" t="s">
        <v>197</v>
      </c>
      <c r="AU334" s="155" t="s">
        <v>90</v>
      </c>
      <c r="AV334" s="13" t="s">
        <v>90</v>
      </c>
      <c r="AW334" s="13" t="s">
        <v>36</v>
      </c>
      <c r="AX334" s="13" t="s">
        <v>88</v>
      </c>
      <c r="AY334" s="155" t="s">
        <v>188</v>
      </c>
    </row>
    <row r="335" spans="2:65" s="1" customFormat="1" ht="21.75" customHeight="1" x14ac:dyDescent="0.2">
      <c r="B335" s="133"/>
      <c r="C335" s="134" t="s">
        <v>475</v>
      </c>
      <c r="D335" s="134" t="s">
        <v>191</v>
      </c>
      <c r="E335" s="135" t="s">
        <v>476</v>
      </c>
      <c r="F335" s="136" t="s">
        <v>477</v>
      </c>
      <c r="G335" s="137" t="s">
        <v>209</v>
      </c>
      <c r="H335" s="138">
        <v>2.6</v>
      </c>
      <c r="I335" s="139"/>
      <c r="J335" s="140">
        <f>ROUND(I335*H335,2)</f>
        <v>0</v>
      </c>
      <c r="K335" s="136" t="s">
        <v>194</v>
      </c>
      <c r="L335" s="32"/>
      <c r="M335" s="141" t="s">
        <v>1</v>
      </c>
      <c r="N335" s="142" t="s">
        <v>45</v>
      </c>
      <c r="P335" s="143">
        <f>O335*H335</f>
        <v>0</v>
      </c>
      <c r="Q335" s="143">
        <v>8.8299999999999993E-3</v>
      </c>
      <c r="R335" s="143">
        <f>Q335*H335</f>
        <v>2.2957999999999999E-2</v>
      </c>
      <c r="S335" s="143">
        <v>0</v>
      </c>
      <c r="T335" s="144">
        <f>S335*H335</f>
        <v>0</v>
      </c>
      <c r="AR335" s="145" t="s">
        <v>292</v>
      </c>
      <c r="AT335" s="145" t="s">
        <v>191</v>
      </c>
      <c r="AU335" s="145" t="s">
        <v>90</v>
      </c>
      <c r="AY335" s="17" t="s">
        <v>188</v>
      </c>
      <c r="BE335" s="146">
        <f>IF(N335="základní",J335,0)</f>
        <v>0</v>
      </c>
      <c r="BF335" s="146">
        <f>IF(N335="snížená",J335,0)</f>
        <v>0</v>
      </c>
      <c r="BG335" s="146">
        <f>IF(N335="zákl. přenesená",J335,0)</f>
        <v>0</v>
      </c>
      <c r="BH335" s="146">
        <f>IF(N335="sníž. přenesená",J335,0)</f>
        <v>0</v>
      </c>
      <c r="BI335" s="146">
        <f>IF(N335="nulová",J335,0)</f>
        <v>0</v>
      </c>
      <c r="BJ335" s="17" t="s">
        <v>88</v>
      </c>
      <c r="BK335" s="146">
        <f>ROUND(I335*H335,2)</f>
        <v>0</v>
      </c>
      <c r="BL335" s="17" t="s">
        <v>292</v>
      </c>
      <c r="BM335" s="145" t="s">
        <v>478</v>
      </c>
    </row>
    <row r="336" spans="2:65" s="13" customFormat="1" x14ac:dyDescent="0.2">
      <c r="B336" s="154"/>
      <c r="D336" s="148" t="s">
        <v>197</v>
      </c>
      <c r="E336" s="155" t="s">
        <v>1</v>
      </c>
      <c r="F336" s="156" t="s">
        <v>479</v>
      </c>
      <c r="H336" s="157">
        <v>2.6</v>
      </c>
      <c r="I336" s="158"/>
      <c r="L336" s="154"/>
      <c r="M336" s="159"/>
      <c r="T336" s="160"/>
      <c r="AT336" s="155" t="s">
        <v>197</v>
      </c>
      <c r="AU336" s="155" t="s">
        <v>90</v>
      </c>
      <c r="AV336" s="13" t="s">
        <v>90</v>
      </c>
      <c r="AW336" s="13" t="s">
        <v>36</v>
      </c>
      <c r="AX336" s="13" t="s">
        <v>88</v>
      </c>
      <c r="AY336" s="155" t="s">
        <v>188</v>
      </c>
    </row>
    <row r="337" spans="2:65" s="1" customFormat="1" x14ac:dyDescent="0.2">
      <c r="B337" s="32"/>
      <c r="D337" s="148" t="s">
        <v>219</v>
      </c>
      <c r="F337" s="168" t="s">
        <v>244</v>
      </c>
      <c r="L337" s="32"/>
      <c r="M337" s="169"/>
      <c r="T337" s="56"/>
      <c r="AU337" s="17" t="s">
        <v>90</v>
      </c>
    </row>
    <row r="338" spans="2:65" s="1" customFormat="1" x14ac:dyDescent="0.2">
      <c r="B338" s="32"/>
      <c r="D338" s="148" t="s">
        <v>219</v>
      </c>
      <c r="F338" s="170" t="s">
        <v>129</v>
      </c>
      <c r="H338" s="171">
        <v>0</v>
      </c>
      <c r="L338" s="32"/>
      <c r="M338" s="169"/>
      <c r="T338" s="56"/>
      <c r="AU338" s="17" t="s">
        <v>90</v>
      </c>
    </row>
    <row r="339" spans="2:65" s="1" customFormat="1" x14ac:dyDescent="0.2">
      <c r="B339" s="32"/>
      <c r="D339" s="148" t="s">
        <v>219</v>
      </c>
      <c r="F339" s="170" t="s">
        <v>245</v>
      </c>
      <c r="H339" s="171">
        <v>153.93700000000001</v>
      </c>
      <c r="L339" s="32"/>
      <c r="M339" s="169"/>
      <c r="T339" s="56"/>
      <c r="AU339" s="17" t="s">
        <v>90</v>
      </c>
    </row>
    <row r="340" spans="2:65" s="1" customFormat="1" x14ac:dyDescent="0.2">
      <c r="B340" s="32"/>
      <c r="D340" s="148" t="s">
        <v>219</v>
      </c>
      <c r="F340" s="170" t="s">
        <v>246</v>
      </c>
      <c r="H340" s="171">
        <v>382.065</v>
      </c>
      <c r="L340" s="32"/>
      <c r="M340" s="169"/>
      <c r="T340" s="56"/>
      <c r="AU340" s="17" t="s">
        <v>90</v>
      </c>
    </row>
    <row r="341" spans="2:65" s="1" customFormat="1" x14ac:dyDescent="0.2">
      <c r="B341" s="32"/>
      <c r="D341" s="148" t="s">
        <v>219</v>
      </c>
      <c r="F341" s="170" t="s">
        <v>201</v>
      </c>
      <c r="H341" s="171">
        <v>536.00199999999995</v>
      </c>
      <c r="L341" s="32"/>
      <c r="M341" s="169"/>
      <c r="T341" s="56"/>
      <c r="AU341" s="17" t="s">
        <v>90</v>
      </c>
    </row>
    <row r="342" spans="2:65" s="1" customFormat="1" ht="21.75" customHeight="1" x14ac:dyDescent="0.2">
      <c r="B342" s="133"/>
      <c r="C342" s="134" t="s">
        <v>480</v>
      </c>
      <c r="D342" s="134" t="s">
        <v>191</v>
      </c>
      <c r="E342" s="135" t="s">
        <v>481</v>
      </c>
      <c r="F342" s="136" t="s">
        <v>482</v>
      </c>
      <c r="G342" s="137" t="s">
        <v>119</v>
      </c>
      <c r="H342" s="138">
        <v>2.08</v>
      </c>
      <c r="I342" s="139"/>
      <c r="J342" s="140">
        <f>ROUND(I342*H342,2)</f>
        <v>0</v>
      </c>
      <c r="K342" s="136" t="s">
        <v>194</v>
      </c>
      <c r="L342" s="32"/>
      <c r="M342" s="141" t="s">
        <v>1</v>
      </c>
      <c r="N342" s="142" t="s">
        <v>45</v>
      </c>
      <c r="P342" s="143">
        <f>O342*H342</f>
        <v>0</v>
      </c>
      <c r="Q342" s="143">
        <v>1.221E-2</v>
      </c>
      <c r="R342" s="143">
        <f>Q342*H342</f>
        <v>2.5396800000000001E-2</v>
      </c>
      <c r="S342" s="143">
        <v>0</v>
      </c>
      <c r="T342" s="144">
        <f>S342*H342</f>
        <v>0</v>
      </c>
      <c r="AR342" s="145" t="s">
        <v>292</v>
      </c>
      <c r="AT342" s="145" t="s">
        <v>191</v>
      </c>
      <c r="AU342" s="145" t="s">
        <v>90</v>
      </c>
      <c r="AY342" s="17" t="s">
        <v>188</v>
      </c>
      <c r="BE342" s="146">
        <f>IF(N342="základní",J342,0)</f>
        <v>0</v>
      </c>
      <c r="BF342" s="146">
        <f>IF(N342="snížená",J342,0)</f>
        <v>0</v>
      </c>
      <c r="BG342" s="146">
        <f>IF(N342="zákl. přenesená",J342,0)</f>
        <v>0</v>
      </c>
      <c r="BH342" s="146">
        <f>IF(N342="sníž. přenesená",J342,0)</f>
        <v>0</v>
      </c>
      <c r="BI342" s="146">
        <f>IF(N342="nulová",J342,0)</f>
        <v>0</v>
      </c>
      <c r="BJ342" s="17" t="s">
        <v>88</v>
      </c>
      <c r="BK342" s="146">
        <f>ROUND(I342*H342,2)</f>
        <v>0</v>
      </c>
      <c r="BL342" s="17" t="s">
        <v>292</v>
      </c>
      <c r="BM342" s="145" t="s">
        <v>483</v>
      </c>
    </row>
    <row r="343" spans="2:65" s="13" customFormat="1" x14ac:dyDescent="0.2">
      <c r="B343" s="154"/>
      <c r="D343" s="148" t="s">
        <v>197</v>
      </c>
      <c r="E343" s="155" t="s">
        <v>1</v>
      </c>
      <c r="F343" s="156" t="s">
        <v>484</v>
      </c>
      <c r="H343" s="157">
        <v>2.08</v>
      </c>
      <c r="I343" s="158"/>
      <c r="L343" s="154"/>
      <c r="M343" s="159"/>
      <c r="T343" s="160"/>
      <c r="AT343" s="155" t="s">
        <v>197</v>
      </c>
      <c r="AU343" s="155" t="s">
        <v>90</v>
      </c>
      <c r="AV343" s="13" t="s">
        <v>90</v>
      </c>
      <c r="AW343" s="13" t="s">
        <v>36</v>
      </c>
      <c r="AX343" s="13" t="s">
        <v>88</v>
      </c>
      <c r="AY343" s="155" t="s">
        <v>188</v>
      </c>
    </row>
    <row r="344" spans="2:65" s="1" customFormat="1" ht="21.75" customHeight="1" x14ac:dyDescent="0.2">
      <c r="B344" s="133"/>
      <c r="C344" s="134" t="s">
        <v>485</v>
      </c>
      <c r="D344" s="134" t="s">
        <v>191</v>
      </c>
      <c r="E344" s="135" t="s">
        <v>486</v>
      </c>
      <c r="F344" s="136" t="s">
        <v>487</v>
      </c>
      <c r="G344" s="137" t="s">
        <v>267</v>
      </c>
      <c r="H344" s="138">
        <v>6</v>
      </c>
      <c r="I344" s="139"/>
      <c r="J344" s="140">
        <f>ROUND(I344*H344,2)</f>
        <v>0</v>
      </c>
      <c r="K344" s="136" t="s">
        <v>194</v>
      </c>
      <c r="L344" s="32"/>
      <c r="M344" s="141" t="s">
        <v>1</v>
      </c>
      <c r="N344" s="142" t="s">
        <v>45</v>
      </c>
      <c r="P344" s="143">
        <f>O344*H344</f>
        <v>0</v>
      </c>
      <c r="Q344" s="143">
        <v>2.2000000000000001E-4</v>
      </c>
      <c r="R344" s="143">
        <f>Q344*H344</f>
        <v>1.32E-3</v>
      </c>
      <c r="S344" s="143">
        <v>0</v>
      </c>
      <c r="T344" s="144">
        <f>S344*H344</f>
        <v>0</v>
      </c>
      <c r="AR344" s="145" t="s">
        <v>292</v>
      </c>
      <c r="AT344" s="145" t="s">
        <v>191</v>
      </c>
      <c r="AU344" s="145" t="s">
        <v>90</v>
      </c>
      <c r="AY344" s="17" t="s">
        <v>188</v>
      </c>
      <c r="BE344" s="146">
        <f>IF(N344="základní",J344,0)</f>
        <v>0</v>
      </c>
      <c r="BF344" s="146">
        <f>IF(N344="snížená",J344,0)</f>
        <v>0</v>
      </c>
      <c r="BG344" s="146">
        <f>IF(N344="zákl. přenesená",J344,0)</f>
        <v>0</v>
      </c>
      <c r="BH344" s="146">
        <f>IF(N344="sníž. přenesená",J344,0)</f>
        <v>0</v>
      </c>
      <c r="BI344" s="146">
        <f>IF(N344="nulová",J344,0)</f>
        <v>0</v>
      </c>
      <c r="BJ344" s="17" t="s">
        <v>88</v>
      </c>
      <c r="BK344" s="146">
        <f>ROUND(I344*H344,2)</f>
        <v>0</v>
      </c>
      <c r="BL344" s="17" t="s">
        <v>292</v>
      </c>
      <c r="BM344" s="145" t="s">
        <v>488</v>
      </c>
    </row>
    <row r="345" spans="2:65" s="1" customFormat="1" ht="33" customHeight="1" x14ac:dyDescent="0.2">
      <c r="B345" s="133"/>
      <c r="C345" s="172" t="s">
        <v>489</v>
      </c>
      <c r="D345" s="172" t="s">
        <v>273</v>
      </c>
      <c r="E345" s="173" t="s">
        <v>490</v>
      </c>
      <c r="F345" s="174" t="s">
        <v>491</v>
      </c>
      <c r="G345" s="175" t="s">
        <v>267</v>
      </c>
      <c r="H345" s="176">
        <v>6</v>
      </c>
      <c r="I345" s="177"/>
      <c r="J345" s="178">
        <f>ROUND(I345*H345,2)</f>
        <v>0</v>
      </c>
      <c r="K345" s="174" t="s">
        <v>194</v>
      </c>
      <c r="L345" s="179"/>
      <c r="M345" s="180" t="s">
        <v>1</v>
      </c>
      <c r="N345" s="181" t="s">
        <v>45</v>
      </c>
      <c r="P345" s="143">
        <f>O345*H345</f>
        <v>0</v>
      </c>
      <c r="Q345" s="143">
        <v>1.225E-2</v>
      </c>
      <c r="R345" s="143">
        <f>Q345*H345</f>
        <v>7.350000000000001E-2</v>
      </c>
      <c r="S345" s="143">
        <v>0</v>
      </c>
      <c r="T345" s="144">
        <f>S345*H345</f>
        <v>0</v>
      </c>
      <c r="AR345" s="145" t="s">
        <v>380</v>
      </c>
      <c r="AT345" s="145" t="s">
        <v>273</v>
      </c>
      <c r="AU345" s="145" t="s">
        <v>90</v>
      </c>
      <c r="AY345" s="17" t="s">
        <v>188</v>
      </c>
      <c r="BE345" s="146">
        <f>IF(N345="základní",J345,0)</f>
        <v>0</v>
      </c>
      <c r="BF345" s="146">
        <f>IF(N345="snížená",J345,0)</f>
        <v>0</v>
      </c>
      <c r="BG345" s="146">
        <f>IF(N345="zákl. přenesená",J345,0)</f>
        <v>0</v>
      </c>
      <c r="BH345" s="146">
        <f>IF(N345="sníž. přenesená",J345,0)</f>
        <v>0</v>
      </c>
      <c r="BI345" s="146">
        <f>IF(N345="nulová",J345,0)</f>
        <v>0</v>
      </c>
      <c r="BJ345" s="17" t="s">
        <v>88</v>
      </c>
      <c r="BK345" s="146">
        <f>ROUND(I345*H345,2)</f>
        <v>0</v>
      </c>
      <c r="BL345" s="17" t="s">
        <v>292</v>
      </c>
      <c r="BM345" s="145" t="s">
        <v>492</v>
      </c>
    </row>
    <row r="346" spans="2:65" s="1" customFormat="1" ht="33" customHeight="1" x14ac:dyDescent="0.2">
      <c r="B346" s="133"/>
      <c r="C346" s="134" t="s">
        <v>493</v>
      </c>
      <c r="D346" s="134" t="s">
        <v>191</v>
      </c>
      <c r="E346" s="135" t="s">
        <v>494</v>
      </c>
      <c r="F346" s="136" t="s">
        <v>495</v>
      </c>
      <c r="G346" s="137" t="s">
        <v>119</v>
      </c>
      <c r="H346" s="138">
        <v>415.32</v>
      </c>
      <c r="I346" s="139"/>
      <c r="J346" s="140">
        <f>ROUND(I346*H346,2)</f>
        <v>0</v>
      </c>
      <c r="K346" s="136" t="s">
        <v>194</v>
      </c>
      <c r="L346" s="32"/>
      <c r="M346" s="141" t="s">
        <v>1</v>
      </c>
      <c r="N346" s="142" t="s">
        <v>45</v>
      </c>
      <c r="P346" s="143">
        <f>O346*H346</f>
        <v>0</v>
      </c>
      <c r="Q346" s="143">
        <v>7.0499999999999998E-3</v>
      </c>
      <c r="R346" s="143">
        <f>Q346*H346</f>
        <v>2.9280059999999999</v>
      </c>
      <c r="S346" s="143">
        <v>0</v>
      </c>
      <c r="T346" s="144">
        <f>S346*H346</f>
        <v>0</v>
      </c>
      <c r="AR346" s="145" t="s">
        <v>292</v>
      </c>
      <c r="AT346" s="145" t="s">
        <v>191</v>
      </c>
      <c r="AU346" s="145" t="s">
        <v>90</v>
      </c>
      <c r="AY346" s="17" t="s">
        <v>188</v>
      </c>
      <c r="BE346" s="146">
        <f>IF(N346="základní",J346,0)</f>
        <v>0</v>
      </c>
      <c r="BF346" s="146">
        <f>IF(N346="snížená",J346,0)</f>
        <v>0</v>
      </c>
      <c r="BG346" s="146">
        <f>IF(N346="zákl. přenesená",J346,0)</f>
        <v>0</v>
      </c>
      <c r="BH346" s="146">
        <f>IF(N346="sníž. přenesená",J346,0)</f>
        <v>0</v>
      </c>
      <c r="BI346" s="146">
        <f>IF(N346="nulová",J346,0)</f>
        <v>0</v>
      </c>
      <c r="BJ346" s="17" t="s">
        <v>88</v>
      </c>
      <c r="BK346" s="146">
        <f>ROUND(I346*H346,2)</f>
        <v>0</v>
      </c>
      <c r="BL346" s="17" t="s">
        <v>292</v>
      </c>
      <c r="BM346" s="145" t="s">
        <v>496</v>
      </c>
    </row>
    <row r="347" spans="2:65" s="12" customFormat="1" x14ac:dyDescent="0.2">
      <c r="B347" s="147"/>
      <c r="D347" s="148" t="s">
        <v>197</v>
      </c>
      <c r="E347" s="149" t="s">
        <v>1</v>
      </c>
      <c r="F347" s="150" t="s">
        <v>497</v>
      </c>
      <c r="H347" s="149" t="s">
        <v>1</v>
      </c>
      <c r="I347" s="151"/>
      <c r="L347" s="147"/>
      <c r="M347" s="152"/>
      <c r="T347" s="153"/>
      <c r="AT347" s="149" t="s">
        <v>197</v>
      </c>
      <c r="AU347" s="149" t="s">
        <v>90</v>
      </c>
      <c r="AV347" s="12" t="s">
        <v>88</v>
      </c>
      <c r="AW347" s="12" t="s">
        <v>36</v>
      </c>
      <c r="AX347" s="12" t="s">
        <v>80</v>
      </c>
      <c r="AY347" s="149" t="s">
        <v>188</v>
      </c>
    </row>
    <row r="348" spans="2:65" s="13" customFormat="1" ht="30.6" x14ac:dyDescent="0.2">
      <c r="B348" s="154"/>
      <c r="D348" s="148" t="s">
        <v>197</v>
      </c>
      <c r="E348" s="155" t="s">
        <v>1</v>
      </c>
      <c r="F348" s="156" t="s">
        <v>498</v>
      </c>
      <c r="H348" s="157">
        <v>415.32</v>
      </c>
      <c r="I348" s="158"/>
      <c r="L348" s="154"/>
      <c r="M348" s="159"/>
      <c r="T348" s="160"/>
      <c r="AT348" s="155" t="s">
        <v>197</v>
      </c>
      <c r="AU348" s="155" t="s">
        <v>90</v>
      </c>
      <c r="AV348" s="13" t="s">
        <v>90</v>
      </c>
      <c r="AW348" s="13" t="s">
        <v>36</v>
      </c>
      <c r="AX348" s="13" t="s">
        <v>88</v>
      </c>
      <c r="AY348" s="155" t="s">
        <v>188</v>
      </c>
    </row>
    <row r="349" spans="2:65" s="1" customFormat="1" ht="24.15" customHeight="1" x14ac:dyDescent="0.2">
      <c r="B349" s="133"/>
      <c r="C349" s="172" t="s">
        <v>499</v>
      </c>
      <c r="D349" s="172" t="s">
        <v>273</v>
      </c>
      <c r="E349" s="173" t="s">
        <v>500</v>
      </c>
      <c r="F349" s="174" t="s">
        <v>501</v>
      </c>
      <c r="G349" s="175" t="s">
        <v>119</v>
      </c>
      <c r="H349" s="176">
        <v>415.32</v>
      </c>
      <c r="I349" s="177"/>
      <c r="J349" s="178">
        <f>ROUND(I349*H349,2)</f>
        <v>0</v>
      </c>
      <c r="K349" s="174" t="s">
        <v>323</v>
      </c>
      <c r="L349" s="179"/>
      <c r="M349" s="180" t="s">
        <v>1</v>
      </c>
      <c r="N349" s="181" t="s">
        <v>45</v>
      </c>
      <c r="P349" s="143">
        <f>O349*H349</f>
        <v>0</v>
      </c>
      <c r="Q349" s="143">
        <v>4.4999999999999997E-3</v>
      </c>
      <c r="R349" s="143">
        <f>Q349*H349</f>
        <v>1.8689399999999998</v>
      </c>
      <c r="S349" s="143">
        <v>0</v>
      </c>
      <c r="T349" s="144">
        <f>S349*H349</f>
        <v>0</v>
      </c>
      <c r="AR349" s="145" t="s">
        <v>380</v>
      </c>
      <c r="AT349" s="145" t="s">
        <v>273</v>
      </c>
      <c r="AU349" s="145" t="s">
        <v>90</v>
      </c>
      <c r="AY349" s="17" t="s">
        <v>188</v>
      </c>
      <c r="BE349" s="146">
        <f>IF(N349="základní",J349,0)</f>
        <v>0</v>
      </c>
      <c r="BF349" s="146">
        <f>IF(N349="snížená",J349,0)</f>
        <v>0</v>
      </c>
      <c r="BG349" s="146">
        <f>IF(N349="zákl. přenesená",J349,0)</f>
        <v>0</v>
      </c>
      <c r="BH349" s="146">
        <f>IF(N349="sníž. přenesená",J349,0)</f>
        <v>0</v>
      </c>
      <c r="BI349" s="146">
        <f>IF(N349="nulová",J349,0)</f>
        <v>0</v>
      </c>
      <c r="BJ349" s="17" t="s">
        <v>88</v>
      </c>
      <c r="BK349" s="146">
        <f>ROUND(I349*H349,2)</f>
        <v>0</v>
      </c>
      <c r="BL349" s="17" t="s">
        <v>292</v>
      </c>
      <c r="BM349" s="145" t="s">
        <v>502</v>
      </c>
    </row>
    <row r="350" spans="2:65" s="1" customFormat="1" ht="24.15" customHeight="1" x14ac:dyDescent="0.2">
      <c r="B350" s="133"/>
      <c r="C350" s="134" t="s">
        <v>503</v>
      </c>
      <c r="D350" s="134" t="s">
        <v>191</v>
      </c>
      <c r="E350" s="135" t="s">
        <v>504</v>
      </c>
      <c r="F350" s="136" t="s">
        <v>505</v>
      </c>
      <c r="G350" s="137" t="s">
        <v>209</v>
      </c>
      <c r="H350" s="138">
        <v>448.58499999999998</v>
      </c>
      <c r="I350" s="139"/>
      <c r="J350" s="140">
        <f>ROUND(I350*H350,2)</f>
        <v>0</v>
      </c>
      <c r="K350" s="136" t="s">
        <v>194</v>
      </c>
      <c r="L350" s="32"/>
      <c r="M350" s="141" t="s">
        <v>1</v>
      </c>
      <c r="N350" s="142" t="s">
        <v>45</v>
      </c>
      <c r="P350" s="143">
        <f>O350*H350</f>
        <v>0</v>
      </c>
      <c r="Q350" s="143">
        <v>2.0000000000000001E-4</v>
      </c>
      <c r="R350" s="143">
        <f>Q350*H350</f>
        <v>8.9717000000000005E-2</v>
      </c>
      <c r="S350" s="143">
        <v>0</v>
      </c>
      <c r="T350" s="144">
        <f>S350*H350</f>
        <v>0</v>
      </c>
      <c r="AR350" s="145" t="s">
        <v>292</v>
      </c>
      <c r="AT350" s="145" t="s">
        <v>191</v>
      </c>
      <c r="AU350" s="145" t="s">
        <v>90</v>
      </c>
      <c r="AY350" s="17" t="s">
        <v>188</v>
      </c>
      <c r="BE350" s="146">
        <f>IF(N350="základní",J350,0)</f>
        <v>0</v>
      </c>
      <c r="BF350" s="146">
        <f>IF(N350="snížená",J350,0)</f>
        <v>0</v>
      </c>
      <c r="BG350" s="146">
        <f>IF(N350="zákl. přenesená",J350,0)</f>
        <v>0</v>
      </c>
      <c r="BH350" s="146">
        <f>IF(N350="sníž. přenesená",J350,0)</f>
        <v>0</v>
      </c>
      <c r="BI350" s="146">
        <f>IF(N350="nulová",J350,0)</f>
        <v>0</v>
      </c>
      <c r="BJ350" s="17" t="s">
        <v>88</v>
      </c>
      <c r="BK350" s="146">
        <f>ROUND(I350*H350,2)</f>
        <v>0</v>
      </c>
      <c r="BL350" s="17" t="s">
        <v>292</v>
      </c>
      <c r="BM350" s="145" t="s">
        <v>506</v>
      </c>
    </row>
    <row r="351" spans="2:65" s="13" customFormat="1" ht="30.6" x14ac:dyDescent="0.2">
      <c r="B351" s="154"/>
      <c r="D351" s="148" t="s">
        <v>197</v>
      </c>
      <c r="E351" s="155" t="s">
        <v>1</v>
      </c>
      <c r="F351" s="156" t="s">
        <v>507</v>
      </c>
      <c r="H351" s="157">
        <v>302.55</v>
      </c>
      <c r="I351" s="158"/>
      <c r="L351" s="154"/>
      <c r="M351" s="159"/>
      <c r="T351" s="160"/>
      <c r="AT351" s="155" t="s">
        <v>197</v>
      </c>
      <c r="AU351" s="155" t="s">
        <v>90</v>
      </c>
      <c r="AV351" s="13" t="s">
        <v>90</v>
      </c>
      <c r="AW351" s="13" t="s">
        <v>36</v>
      </c>
      <c r="AX351" s="13" t="s">
        <v>80</v>
      </c>
      <c r="AY351" s="155" t="s">
        <v>188</v>
      </c>
    </row>
    <row r="352" spans="2:65" s="13" customFormat="1" ht="30.6" x14ac:dyDescent="0.2">
      <c r="B352" s="154"/>
      <c r="D352" s="148" t="s">
        <v>197</v>
      </c>
      <c r="E352" s="155" t="s">
        <v>1</v>
      </c>
      <c r="F352" s="156" t="s">
        <v>508</v>
      </c>
      <c r="H352" s="157">
        <v>146.035</v>
      </c>
      <c r="I352" s="158"/>
      <c r="L352" s="154"/>
      <c r="M352" s="159"/>
      <c r="T352" s="160"/>
      <c r="AT352" s="155" t="s">
        <v>197</v>
      </c>
      <c r="AU352" s="155" t="s">
        <v>90</v>
      </c>
      <c r="AV352" s="13" t="s">
        <v>90</v>
      </c>
      <c r="AW352" s="13" t="s">
        <v>36</v>
      </c>
      <c r="AX352" s="13" t="s">
        <v>80</v>
      </c>
      <c r="AY352" s="155" t="s">
        <v>188</v>
      </c>
    </row>
    <row r="353" spans="2:65" s="14" customFormat="1" x14ac:dyDescent="0.2">
      <c r="B353" s="161"/>
      <c r="D353" s="148" t="s">
        <v>197</v>
      </c>
      <c r="E353" s="162" t="s">
        <v>1</v>
      </c>
      <c r="F353" s="163" t="s">
        <v>201</v>
      </c>
      <c r="H353" s="164">
        <v>448.58499999999998</v>
      </c>
      <c r="I353" s="165"/>
      <c r="L353" s="161"/>
      <c r="M353" s="166"/>
      <c r="T353" s="167"/>
      <c r="AT353" s="162" t="s">
        <v>197</v>
      </c>
      <c r="AU353" s="162" t="s">
        <v>90</v>
      </c>
      <c r="AV353" s="14" t="s">
        <v>195</v>
      </c>
      <c r="AW353" s="14" t="s">
        <v>36</v>
      </c>
      <c r="AX353" s="14" t="s">
        <v>88</v>
      </c>
      <c r="AY353" s="162" t="s">
        <v>188</v>
      </c>
    </row>
    <row r="354" spans="2:65" s="1" customFormat="1" ht="24.15" customHeight="1" x14ac:dyDescent="0.2">
      <c r="B354" s="133"/>
      <c r="C354" s="134" t="s">
        <v>509</v>
      </c>
      <c r="D354" s="134" t="s">
        <v>191</v>
      </c>
      <c r="E354" s="135" t="s">
        <v>510</v>
      </c>
      <c r="F354" s="136" t="s">
        <v>511</v>
      </c>
      <c r="G354" s="137" t="s">
        <v>119</v>
      </c>
      <c r="H354" s="138">
        <v>173.71</v>
      </c>
      <c r="I354" s="139"/>
      <c r="J354" s="140">
        <f>ROUND(I354*H354,2)</f>
        <v>0</v>
      </c>
      <c r="K354" s="136" t="s">
        <v>194</v>
      </c>
      <c r="L354" s="32"/>
      <c r="M354" s="141" t="s">
        <v>1</v>
      </c>
      <c r="N354" s="142" t="s">
        <v>45</v>
      </c>
      <c r="P354" s="143">
        <f>O354*H354</f>
        <v>0</v>
      </c>
      <c r="Q354" s="143">
        <v>0</v>
      </c>
      <c r="R354" s="143">
        <f>Q354*H354</f>
        <v>0</v>
      </c>
      <c r="S354" s="143">
        <v>2.0999999999999999E-3</v>
      </c>
      <c r="T354" s="144">
        <f>S354*H354</f>
        <v>0.36479099999999998</v>
      </c>
      <c r="AR354" s="145" t="s">
        <v>292</v>
      </c>
      <c r="AT354" s="145" t="s">
        <v>191</v>
      </c>
      <c r="AU354" s="145" t="s">
        <v>90</v>
      </c>
      <c r="AY354" s="17" t="s">
        <v>188</v>
      </c>
      <c r="BE354" s="146">
        <f>IF(N354="základní",J354,0)</f>
        <v>0</v>
      </c>
      <c r="BF354" s="146">
        <f>IF(N354="snížená",J354,0)</f>
        <v>0</v>
      </c>
      <c r="BG354" s="146">
        <f>IF(N354="zákl. přenesená",J354,0)</f>
        <v>0</v>
      </c>
      <c r="BH354" s="146">
        <f>IF(N354="sníž. přenesená",J354,0)</f>
        <v>0</v>
      </c>
      <c r="BI354" s="146">
        <f>IF(N354="nulová",J354,0)</f>
        <v>0</v>
      </c>
      <c r="BJ354" s="17" t="s">
        <v>88</v>
      </c>
      <c r="BK354" s="146">
        <f>ROUND(I354*H354,2)</f>
        <v>0</v>
      </c>
      <c r="BL354" s="17" t="s">
        <v>292</v>
      </c>
      <c r="BM354" s="145" t="s">
        <v>512</v>
      </c>
    </row>
    <row r="355" spans="2:65" s="12" customFormat="1" x14ac:dyDescent="0.2">
      <c r="B355" s="147"/>
      <c r="D355" s="148" t="s">
        <v>197</v>
      </c>
      <c r="E355" s="149" t="s">
        <v>1</v>
      </c>
      <c r="F355" s="150" t="s">
        <v>513</v>
      </c>
      <c r="H355" s="149" t="s">
        <v>1</v>
      </c>
      <c r="I355" s="151"/>
      <c r="L355" s="147"/>
      <c r="M355" s="152"/>
      <c r="T355" s="153"/>
      <c r="AT355" s="149" t="s">
        <v>197</v>
      </c>
      <c r="AU355" s="149" t="s">
        <v>90</v>
      </c>
      <c r="AV355" s="12" t="s">
        <v>88</v>
      </c>
      <c r="AW355" s="12" t="s">
        <v>36</v>
      </c>
      <c r="AX355" s="12" t="s">
        <v>80</v>
      </c>
      <c r="AY355" s="149" t="s">
        <v>188</v>
      </c>
    </row>
    <row r="356" spans="2:65" s="13" customFormat="1" ht="20.399999999999999" x14ac:dyDescent="0.2">
      <c r="B356" s="154"/>
      <c r="D356" s="148" t="s">
        <v>197</v>
      </c>
      <c r="E356" s="155" t="s">
        <v>1</v>
      </c>
      <c r="F356" s="156" t="s">
        <v>514</v>
      </c>
      <c r="H356" s="157">
        <v>173.71</v>
      </c>
      <c r="I356" s="158"/>
      <c r="L356" s="154"/>
      <c r="M356" s="159"/>
      <c r="T356" s="160"/>
      <c r="AT356" s="155" t="s">
        <v>197</v>
      </c>
      <c r="AU356" s="155" t="s">
        <v>90</v>
      </c>
      <c r="AV356" s="13" t="s">
        <v>90</v>
      </c>
      <c r="AW356" s="13" t="s">
        <v>36</v>
      </c>
      <c r="AX356" s="13" t="s">
        <v>88</v>
      </c>
      <c r="AY356" s="155" t="s">
        <v>188</v>
      </c>
    </row>
    <row r="357" spans="2:65" s="1" customFormat="1" ht="37.950000000000003" customHeight="1" x14ac:dyDescent="0.2">
      <c r="B357" s="133"/>
      <c r="C357" s="134" t="s">
        <v>515</v>
      </c>
      <c r="D357" s="134" t="s">
        <v>191</v>
      </c>
      <c r="E357" s="135" t="s">
        <v>516</v>
      </c>
      <c r="F357" s="136" t="s">
        <v>517</v>
      </c>
      <c r="G357" s="137" t="s">
        <v>364</v>
      </c>
      <c r="H357" s="138">
        <v>10.792999999999999</v>
      </c>
      <c r="I357" s="139"/>
      <c r="J357" s="140">
        <f>ROUND(I357*H357,2)</f>
        <v>0</v>
      </c>
      <c r="K357" s="136" t="s">
        <v>194</v>
      </c>
      <c r="L357" s="32"/>
      <c r="M357" s="141" t="s">
        <v>1</v>
      </c>
      <c r="N357" s="142" t="s">
        <v>45</v>
      </c>
      <c r="P357" s="143">
        <f>O357*H357</f>
        <v>0</v>
      </c>
      <c r="Q357" s="143">
        <v>0</v>
      </c>
      <c r="R357" s="143">
        <f>Q357*H357</f>
        <v>0</v>
      </c>
      <c r="S357" s="143">
        <v>0</v>
      </c>
      <c r="T357" s="144">
        <f>S357*H357</f>
        <v>0</v>
      </c>
      <c r="AR357" s="145" t="s">
        <v>292</v>
      </c>
      <c r="AT357" s="145" t="s">
        <v>191</v>
      </c>
      <c r="AU357" s="145" t="s">
        <v>90</v>
      </c>
      <c r="AY357" s="17" t="s">
        <v>188</v>
      </c>
      <c r="BE357" s="146">
        <f>IF(N357="základní",J357,0)</f>
        <v>0</v>
      </c>
      <c r="BF357" s="146">
        <f>IF(N357="snížená",J357,0)</f>
        <v>0</v>
      </c>
      <c r="BG357" s="146">
        <f>IF(N357="zákl. přenesená",J357,0)</f>
        <v>0</v>
      </c>
      <c r="BH357" s="146">
        <f>IF(N357="sníž. přenesená",J357,0)</f>
        <v>0</v>
      </c>
      <c r="BI357" s="146">
        <f>IF(N357="nulová",J357,0)</f>
        <v>0</v>
      </c>
      <c r="BJ357" s="17" t="s">
        <v>88</v>
      </c>
      <c r="BK357" s="146">
        <f>ROUND(I357*H357,2)</f>
        <v>0</v>
      </c>
      <c r="BL357" s="17" t="s">
        <v>292</v>
      </c>
      <c r="BM357" s="145" t="s">
        <v>518</v>
      </c>
    </row>
    <row r="358" spans="2:65" s="11" customFormat="1" ht="22.95" customHeight="1" x14ac:dyDescent="0.25">
      <c r="B358" s="121"/>
      <c r="D358" s="122" t="s">
        <v>79</v>
      </c>
      <c r="E358" s="131" t="s">
        <v>519</v>
      </c>
      <c r="F358" s="131" t="s">
        <v>520</v>
      </c>
      <c r="I358" s="124"/>
      <c r="J358" s="132">
        <f>BK358</f>
        <v>0</v>
      </c>
      <c r="L358" s="121"/>
      <c r="M358" s="126"/>
      <c r="P358" s="127">
        <f>SUM(P359:P371)</f>
        <v>0</v>
      </c>
      <c r="R358" s="127">
        <f>SUM(R359:R371)</f>
        <v>0.98049999999999993</v>
      </c>
      <c r="T358" s="128">
        <f>SUM(T359:T371)</f>
        <v>2.0819999999999999</v>
      </c>
      <c r="AR358" s="122" t="s">
        <v>90</v>
      </c>
      <c r="AT358" s="129" t="s">
        <v>79</v>
      </c>
      <c r="AU358" s="129" t="s">
        <v>88</v>
      </c>
      <c r="AY358" s="122" t="s">
        <v>188</v>
      </c>
      <c r="BK358" s="130">
        <f>SUM(BK359:BK371)</f>
        <v>0</v>
      </c>
    </row>
    <row r="359" spans="2:65" s="1" customFormat="1" ht="24.15" customHeight="1" x14ac:dyDescent="0.2">
      <c r="B359" s="133"/>
      <c r="C359" s="134" t="s">
        <v>521</v>
      </c>
      <c r="D359" s="134" t="s">
        <v>191</v>
      </c>
      <c r="E359" s="135" t="s">
        <v>522</v>
      </c>
      <c r="F359" s="136" t="s">
        <v>523</v>
      </c>
      <c r="G359" s="137" t="s">
        <v>267</v>
      </c>
      <c r="H359" s="138">
        <v>1</v>
      </c>
      <c r="I359" s="139"/>
      <c r="J359" s="140">
        <f t="shared" ref="J359:J371" si="0">ROUND(I359*H359,2)</f>
        <v>0</v>
      </c>
      <c r="K359" s="136" t="s">
        <v>194</v>
      </c>
      <c r="L359" s="32"/>
      <c r="M359" s="141" t="s">
        <v>1</v>
      </c>
      <c r="N359" s="142" t="s">
        <v>45</v>
      </c>
      <c r="P359" s="143">
        <f t="shared" ref="P359:P371" si="1">O359*H359</f>
        <v>0</v>
      </c>
      <c r="Q359" s="143">
        <v>0</v>
      </c>
      <c r="R359" s="143">
        <f t="shared" ref="R359:R371" si="2">Q359*H359</f>
        <v>0</v>
      </c>
      <c r="S359" s="143">
        <v>0.09</v>
      </c>
      <c r="T359" s="144">
        <f t="shared" ref="T359:T371" si="3">S359*H359</f>
        <v>0.09</v>
      </c>
      <c r="AR359" s="145" t="s">
        <v>292</v>
      </c>
      <c r="AT359" s="145" t="s">
        <v>191</v>
      </c>
      <c r="AU359" s="145" t="s">
        <v>90</v>
      </c>
      <c r="AY359" s="17" t="s">
        <v>188</v>
      </c>
      <c r="BE359" s="146">
        <f t="shared" ref="BE359:BE371" si="4">IF(N359="základní",J359,0)</f>
        <v>0</v>
      </c>
      <c r="BF359" s="146">
        <f t="shared" ref="BF359:BF371" si="5">IF(N359="snížená",J359,0)</f>
        <v>0</v>
      </c>
      <c r="BG359" s="146">
        <f t="shared" ref="BG359:BG371" si="6">IF(N359="zákl. přenesená",J359,0)</f>
        <v>0</v>
      </c>
      <c r="BH359" s="146">
        <f t="shared" ref="BH359:BH371" si="7">IF(N359="sníž. přenesená",J359,0)</f>
        <v>0</v>
      </c>
      <c r="BI359" s="146">
        <f t="shared" ref="BI359:BI371" si="8">IF(N359="nulová",J359,0)</f>
        <v>0</v>
      </c>
      <c r="BJ359" s="17" t="s">
        <v>88</v>
      </c>
      <c r="BK359" s="146">
        <f t="shared" ref="BK359:BK371" si="9">ROUND(I359*H359,2)</f>
        <v>0</v>
      </c>
      <c r="BL359" s="17" t="s">
        <v>292</v>
      </c>
      <c r="BM359" s="145" t="s">
        <v>524</v>
      </c>
    </row>
    <row r="360" spans="2:65" s="1" customFormat="1" ht="16.5" customHeight="1" x14ac:dyDescent="0.2">
      <c r="B360" s="133"/>
      <c r="C360" s="134" t="s">
        <v>525</v>
      </c>
      <c r="D360" s="134" t="s">
        <v>191</v>
      </c>
      <c r="E360" s="135" t="s">
        <v>526</v>
      </c>
      <c r="F360" s="136" t="s">
        <v>527</v>
      </c>
      <c r="G360" s="137" t="s">
        <v>528</v>
      </c>
      <c r="H360" s="138">
        <v>1</v>
      </c>
      <c r="I360" s="139"/>
      <c r="J360" s="140">
        <f t="shared" si="0"/>
        <v>0</v>
      </c>
      <c r="K360" s="136" t="s">
        <v>323</v>
      </c>
      <c r="L360" s="32"/>
      <c r="M360" s="141" t="s">
        <v>1</v>
      </c>
      <c r="N360" s="142" t="s">
        <v>45</v>
      </c>
      <c r="P360" s="143">
        <f t="shared" si="1"/>
        <v>0</v>
      </c>
      <c r="Q360" s="143">
        <v>1.4999999999999999E-4</v>
      </c>
      <c r="R360" s="143">
        <f t="shared" si="2"/>
        <v>1.4999999999999999E-4</v>
      </c>
      <c r="S360" s="143">
        <v>0</v>
      </c>
      <c r="T360" s="144">
        <f t="shared" si="3"/>
        <v>0</v>
      </c>
      <c r="AR360" s="145" t="s">
        <v>292</v>
      </c>
      <c r="AT360" s="145" t="s">
        <v>191</v>
      </c>
      <c r="AU360" s="145" t="s">
        <v>90</v>
      </c>
      <c r="AY360" s="17" t="s">
        <v>188</v>
      </c>
      <c r="BE360" s="146">
        <f t="shared" si="4"/>
        <v>0</v>
      </c>
      <c r="BF360" s="146">
        <f t="shared" si="5"/>
        <v>0</v>
      </c>
      <c r="BG360" s="146">
        <f t="shared" si="6"/>
        <v>0</v>
      </c>
      <c r="BH360" s="146">
        <f t="shared" si="7"/>
        <v>0</v>
      </c>
      <c r="BI360" s="146">
        <f t="shared" si="8"/>
        <v>0</v>
      </c>
      <c r="BJ360" s="17" t="s">
        <v>88</v>
      </c>
      <c r="BK360" s="146">
        <f t="shared" si="9"/>
        <v>0</v>
      </c>
      <c r="BL360" s="17" t="s">
        <v>292</v>
      </c>
      <c r="BM360" s="145" t="s">
        <v>529</v>
      </c>
    </row>
    <row r="361" spans="2:65" s="1" customFormat="1" ht="16.5" customHeight="1" x14ac:dyDescent="0.2">
      <c r="B361" s="133"/>
      <c r="C361" s="134" t="s">
        <v>530</v>
      </c>
      <c r="D361" s="134" t="s">
        <v>191</v>
      </c>
      <c r="E361" s="135" t="s">
        <v>531</v>
      </c>
      <c r="F361" s="136" t="s">
        <v>532</v>
      </c>
      <c r="G361" s="137" t="s">
        <v>528</v>
      </c>
      <c r="H361" s="138">
        <v>1</v>
      </c>
      <c r="I361" s="139"/>
      <c r="J361" s="140">
        <f t="shared" si="0"/>
        <v>0</v>
      </c>
      <c r="K361" s="136" t="s">
        <v>323</v>
      </c>
      <c r="L361" s="32"/>
      <c r="M361" s="141" t="s">
        <v>1</v>
      </c>
      <c r="N361" s="142" t="s">
        <v>45</v>
      </c>
      <c r="P361" s="143">
        <f t="shared" si="1"/>
        <v>0</v>
      </c>
      <c r="Q361" s="143">
        <v>1.4999999999999999E-4</v>
      </c>
      <c r="R361" s="143">
        <f t="shared" si="2"/>
        <v>1.4999999999999999E-4</v>
      </c>
      <c r="S361" s="143">
        <v>0</v>
      </c>
      <c r="T361" s="144">
        <f t="shared" si="3"/>
        <v>0</v>
      </c>
      <c r="AR361" s="145" t="s">
        <v>292</v>
      </c>
      <c r="AT361" s="145" t="s">
        <v>191</v>
      </c>
      <c r="AU361" s="145" t="s">
        <v>90</v>
      </c>
      <c r="AY361" s="17" t="s">
        <v>188</v>
      </c>
      <c r="BE361" s="146">
        <f t="shared" si="4"/>
        <v>0</v>
      </c>
      <c r="BF361" s="146">
        <f t="shared" si="5"/>
        <v>0</v>
      </c>
      <c r="BG361" s="146">
        <f t="shared" si="6"/>
        <v>0</v>
      </c>
      <c r="BH361" s="146">
        <f t="shared" si="7"/>
        <v>0</v>
      </c>
      <c r="BI361" s="146">
        <f t="shared" si="8"/>
        <v>0</v>
      </c>
      <c r="BJ361" s="17" t="s">
        <v>88</v>
      </c>
      <c r="BK361" s="146">
        <f t="shared" si="9"/>
        <v>0</v>
      </c>
      <c r="BL361" s="17" t="s">
        <v>292</v>
      </c>
      <c r="BM361" s="145" t="s">
        <v>533</v>
      </c>
    </row>
    <row r="362" spans="2:65" s="1" customFormat="1" ht="24.15" customHeight="1" x14ac:dyDescent="0.2">
      <c r="B362" s="133"/>
      <c r="C362" s="134" t="s">
        <v>534</v>
      </c>
      <c r="D362" s="134" t="s">
        <v>191</v>
      </c>
      <c r="E362" s="135" t="s">
        <v>535</v>
      </c>
      <c r="F362" s="136" t="s">
        <v>536</v>
      </c>
      <c r="G362" s="137" t="s">
        <v>267</v>
      </c>
      <c r="H362" s="138">
        <v>1</v>
      </c>
      <c r="I362" s="139"/>
      <c r="J362" s="140">
        <f t="shared" si="0"/>
        <v>0</v>
      </c>
      <c r="K362" s="136" t="s">
        <v>323</v>
      </c>
      <c r="L362" s="32"/>
      <c r="M362" s="141" t="s">
        <v>1</v>
      </c>
      <c r="N362" s="142" t="s">
        <v>45</v>
      </c>
      <c r="P362" s="143">
        <f t="shared" si="1"/>
        <v>0</v>
      </c>
      <c r="Q362" s="143">
        <v>1.4999999999999999E-4</v>
      </c>
      <c r="R362" s="143">
        <f t="shared" si="2"/>
        <v>1.4999999999999999E-4</v>
      </c>
      <c r="S362" s="143">
        <v>0</v>
      </c>
      <c r="T362" s="144">
        <f t="shared" si="3"/>
        <v>0</v>
      </c>
      <c r="AR362" s="145" t="s">
        <v>292</v>
      </c>
      <c r="AT362" s="145" t="s">
        <v>191</v>
      </c>
      <c r="AU362" s="145" t="s">
        <v>90</v>
      </c>
      <c r="AY362" s="17" t="s">
        <v>188</v>
      </c>
      <c r="BE362" s="146">
        <f t="shared" si="4"/>
        <v>0</v>
      </c>
      <c r="BF362" s="146">
        <f t="shared" si="5"/>
        <v>0</v>
      </c>
      <c r="BG362" s="146">
        <f t="shared" si="6"/>
        <v>0</v>
      </c>
      <c r="BH362" s="146">
        <f t="shared" si="7"/>
        <v>0</v>
      </c>
      <c r="BI362" s="146">
        <f t="shared" si="8"/>
        <v>0</v>
      </c>
      <c r="BJ362" s="17" t="s">
        <v>88</v>
      </c>
      <c r="BK362" s="146">
        <f t="shared" si="9"/>
        <v>0</v>
      </c>
      <c r="BL362" s="17" t="s">
        <v>292</v>
      </c>
      <c r="BM362" s="145" t="s">
        <v>537</v>
      </c>
    </row>
    <row r="363" spans="2:65" s="1" customFormat="1" ht="24.15" customHeight="1" x14ac:dyDescent="0.2">
      <c r="B363" s="133"/>
      <c r="C363" s="134" t="s">
        <v>538</v>
      </c>
      <c r="D363" s="134" t="s">
        <v>191</v>
      </c>
      <c r="E363" s="135" t="s">
        <v>539</v>
      </c>
      <c r="F363" s="136" t="s">
        <v>540</v>
      </c>
      <c r="G363" s="137" t="s">
        <v>528</v>
      </c>
      <c r="H363" s="138">
        <v>1</v>
      </c>
      <c r="I363" s="139"/>
      <c r="J363" s="140">
        <f t="shared" si="0"/>
        <v>0</v>
      </c>
      <c r="K363" s="136" t="s">
        <v>323</v>
      </c>
      <c r="L363" s="32"/>
      <c r="M363" s="141" t="s">
        <v>1</v>
      </c>
      <c r="N363" s="142" t="s">
        <v>45</v>
      </c>
      <c r="P363" s="143">
        <f t="shared" si="1"/>
        <v>0</v>
      </c>
      <c r="Q363" s="143">
        <v>1.4999999999999999E-4</v>
      </c>
      <c r="R363" s="143">
        <f t="shared" si="2"/>
        <v>1.4999999999999999E-4</v>
      </c>
      <c r="S363" s="143">
        <v>0</v>
      </c>
      <c r="T363" s="144">
        <f t="shared" si="3"/>
        <v>0</v>
      </c>
      <c r="AR363" s="145" t="s">
        <v>292</v>
      </c>
      <c r="AT363" s="145" t="s">
        <v>191</v>
      </c>
      <c r="AU363" s="145" t="s">
        <v>90</v>
      </c>
      <c r="AY363" s="17" t="s">
        <v>188</v>
      </c>
      <c r="BE363" s="146">
        <f t="shared" si="4"/>
        <v>0</v>
      </c>
      <c r="BF363" s="146">
        <f t="shared" si="5"/>
        <v>0</v>
      </c>
      <c r="BG363" s="146">
        <f t="shared" si="6"/>
        <v>0</v>
      </c>
      <c r="BH363" s="146">
        <f t="shared" si="7"/>
        <v>0</v>
      </c>
      <c r="BI363" s="146">
        <f t="shared" si="8"/>
        <v>0</v>
      </c>
      <c r="BJ363" s="17" t="s">
        <v>88</v>
      </c>
      <c r="BK363" s="146">
        <f t="shared" si="9"/>
        <v>0</v>
      </c>
      <c r="BL363" s="17" t="s">
        <v>292</v>
      </c>
      <c r="BM363" s="145" t="s">
        <v>541</v>
      </c>
    </row>
    <row r="364" spans="2:65" s="1" customFormat="1" ht="16.5" customHeight="1" x14ac:dyDescent="0.2">
      <c r="B364" s="133"/>
      <c r="C364" s="134" t="s">
        <v>542</v>
      </c>
      <c r="D364" s="134" t="s">
        <v>191</v>
      </c>
      <c r="E364" s="135" t="s">
        <v>543</v>
      </c>
      <c r="F364" s="136" t="s">
        <v>544</v>
      </c>
      <c r="G364" s="137" t="s">
        <v>267</v>
      </c>
      <c r="H364" s="138">
        <v>1</v>
      </c>
      <c r="I364" s="139"/>
      <c r="J364" s="140">
        <f t="shared" si="0"/>
        <v>0</v>
      </c>
      <c r="K364" s="136" t="s">
        <v>1</v>
      </c>
      <c r="L364" s="32"/>
      <c r="M364" s="141" t="s">
        <v>1</v>
      </c>
      <c r="N364" s="142" t="s">
        <v>45</v>
      </c>
      <c r="P364" s="143">
        <f t="shared" si="1"/>
        <v>0</v>
      </c>
      <c r="Q364" s="143">
        <v>0</v>
      </c>
      <c r="R364" s="143">
        <f t="shared" si="2"/>
        <v>0</v>
      </c>
      <c r="S364" s="143">
        <v>0</v>
      </c>
      <c r="T364" s="144">
        <f t="shared" si="3"/>
        <v>0</v>
      </c>
      <c r="AR364" s="145" t="s">
        <v>292</v>
      </c>
      <c r="AT364" s="145" t="s">
        <v>191</v>
      </c>
      <c r="AU364" s="145" t="s">
        <v>90</v>
      </c>
      <c r="AY364" s="17" t="s">
        <v>188</v>
      </c>
      <c r="BE364" s="146">
        <f t="shared" si="4"/>
        <v>0</v>
      </c>
      <c r="BF364" s="146">
        <f t="shared" si="5"/>
        <v>0</v>
      </c>
      <c r="BG364" s="146">
        <f t="shared" si="6"/>
        <v>0</v>
      </c>
      <c r="BH364" s="146">
        <f t="shared" si="7"/>
        <v>0</v>
      </c>
      <c r="BI364" s="146">
        <f t="shared" si="8"/>
        <v>0</v>
      </c>
      <c r="BJ364" s="17" t="s">
        <v>88</v>
      </c>
      <c r="BK364" s="146">
        <f t="shared" si="9"/>
        <v>0</v>
      </c>
      <c r="BL364" s="17" t="s">
        <v>292</v>
      </c>
      <c r="BM364" s="145" t="s">
        <v>545</v>
      </c>
    </row>
    <row r="365" spans="2:65" s="1" customFormat="1" ht="24.15" customHeight="1" x14ac:dyDescent="0.2">
      <c r="B365" s="133"/>
      <c r="C365" s="134" t="s">
        <v>546</v>
      </c>
      <c r="D365" s="134" t="s">
        <v>191</v>
      </c>
      <c r="E365" s="135" t="s">
        <v>547</v>
      </c>
      <c r="F365" s="136" t="s">
        <v>548</v>
      </c>
      <c r="G365" s="137" t="s">
        <v>267</v>
      </c>
      <c r="H365" s="138">
        <v>10</v>
      </c>
      <c r="I365" s="139"/>
      <c r="J365" s="140">
        <f t="shared" si="0"/>
        <v>0</v>
      </c>
      <c r="K365" s="136" t="s">
        <v>194</v>
      </c>
      <c r="L365" s="32"/>
      <c r="M365" s="141" t="s">
        <v>1</v>
      </c>
      <c r="N365" s="142" t="s">
        <v>45</v>
      </c>
      <c r="P365" s="143">
        <f t="shared" si="1"/>
        <v>0</v>
      </c>
      <c r="Q365" s="143">
        <v>0</v>
      </c>
      <c r="R365" s="143">
        <f t="shared" si="2"/>
        <v>0</v>
      </c>
      <c r="S365" s="143">
        <v>0</v>
      </c>
      <c r="T365" s="144">
        <f t="shared" si="3"/>
        <v>0</v>
      </c>
      <c r="AR365" s="145" t="s">
        <v>292</v>
      </c>
      <c r="AT365" s="145" t="s">
        <v>191</v>
      </c>
      <c r="AU365" s="145" t="s">
        <v>90</v>
      </c>
      <c r="AY365" s="17" t="s">
        <v>188</v>
      </c>
      <c r="BE365" s="146">
        <f t="shared" si="4"/>
        <v>0</v>
      </c>
      <c r="BF365" s="146">
        <f t="shared" si="5"/>
        <v>0</v>
      </c>
      <c r="BG365" s="146">
        <f t="shared" si="6"/>
        <v>0</v>
      </c>
      <c r="BH365" s="146">
        <f t="shared" si="7"/>
        <v>0</v>
      </c>
      <c r="BI365" s="146">
        <f t="shared" si="8"/>
        <v>0</v>
      </c>
      <c r="BJ365" s="17" t="s">
        <v>88</v>
      </c>
      <c r="BK365" s="146">
        <f t="shared" si="9"/>
        <v>0</v>
      </c>
      <c r="BL365" s="17" t="s">
        <v>292</v>
      </c>
      <c r="BM365" s="145" t="s">
        <v>549</v>
      </c>
    </row>
    <row r="366" spans="2:65" s="1" customFormat="1" ht="24.15" customHeight="1" x14ac:dyDescent="0.2">
      <c r="B366" s="133"/>
      <c r="C366" s="172" t="s">
        <v>550</v>
      </c>
      <c r="D366" s="172" t="s">
        <v>273</v>
      </c>
      <c r="E366" s="173" t="s">
        <v>551</v>
      </c>
      <c r="F366" s="174" t="s">
        <v>552</v>
      </c>
      <c r="G366" s="175" t="s">
        <v>267</v>
      </c>
      <c r="H366" s="176">
        <v>10</v>
      </c>
      <c r="I366" s="177"/>
      <c r="J366" s="178">
        <f t="shared" si="0"/>
        <v>0</v>
      </c>
      <c r="K366" s="174" t="s">
        <v>194</v>
      </c>
      <c r="L366" s="179"/>
      <c r="M366" s="180" t="s">
        <v>1</v>
      </c>
      <c r="N366" s="181" t="s">
        <v>45</v>
      </c>
      <c r="P366" s="143">
        <f t="shared" si="1"/>
        <v>0</v>
      </c>
      <c r="Q366" s="143">
        <v>1.7500000000000002E-2</v>
      </c>
      <c r="R366" s="143">
        <f t="shared" si="2"/>
        <v>0.17500000000000002</v>
      </c>
      <c r="S366" s="143">
        <v>0</v>
      </c>
      <c r="T366" s="144">
        <f t="shared" si="3"/>
        <v>0</v>
      </c>
      <c r="AR366" s="145" t="s">
        <v>380</v>
      </c>
      <c r="AT366" s="145" t="s">
        <v>273</v>
      </c>
      <c r="AU366" s="145" t="s">
        <v>90</v>
      </c>
      <c r="AY366" s="17" t="s">
        <v>188</v>
      </c>
      <c r="BE366" s="146">
        <f t="shared" si="4"/>
        <v>0</v>
      </c>
      <c r="BF366" s="146">
        <f t="shared" si="5"/>
        <v>0</v>
      </c>
      <c r="BG366" s="146">
        <f t="shared" si="6"/>
        <v>0</v>
      </c>
      <c r="BH366" s="146">
        <f t="shared" si="7"/>
        <v>0</v>
      </c>
      <c r="BI366" s="146">
        <f t="shared" si="8"/>
        <v>0</v>
      </c>
      <c r="BJ366" s="17" t="s">
        <v>88</v>
      </c>
      <c r="BK366" s="146">
        <f t="shared" si="9"/>
        <v>0</v>
      </c>
      <c r="BL366" s="17" t="s">
        <v>292</v>
      </c>
      <c r="BM366" s="145" t="s">
        <v>553</v>
      </c>
    </row>
    <row r="367" spans="2:65" s="1" customFormat="1" ht="24.15" customHeight="1" x14ac:dyDescent="0.2">
      <c r="B367" s="133"/>
      <c r="C367" s="134" t="s">
        <v>554</v>
      </c>
      <c r="D367" s="134" t="s">
        <v>191</v>
      </c>
      <c r="E367" s="135" t="s">
        <v>555</v>
      </c>
      <c r="F367" s="136" t="s">
        <v>556</v>
      </c>
      <c r="G367" s="137" t="s">
        <v>267</v>
      </c>
      <c r="H367" s="138">
        <v>13</v>
      </c>
      <c r="I367" s="139"/>
      <c r="J367" s="140">
        <f t="shared" si="0"/>
        <v>0</v>
      </c>
      <c r="K367" s="136" t="s">
        <v>194</v>
      </c>
      <c r="L367" s="32"/>
      <c r="M367" s="141" t="s">
        <v>1</v>
      </c>
      <c r="N367" s="142" t="s">
        <v>45</v>
      </c>
      <c r="P367" s="143">
        <f t="shared" si="1"/>
        <v>0</v>
      </c>
      <c r="Q367" s="143">
        <v>0</v>
      </c>
      <c r="R367" s="143">
        <f t="shared" si="2"/>
        <v>0</v>
      </c>
      <c r="S367" s="143">
        <v>0</v>
      </c>
      <c r="T367" s="144">
        <f t="shared" si="3"/>
        <v>0</v>
      </c>
      <c r="AR367" s="145" t="s">
        <v>292</v>
      </c>
      <c r="AT367" s="145" t="s">
        <v>191</v>
      </c>
      <c r="AU367" s="145" t="s">
        <v>90</v>
      </c>
      <c r="AY367" s="17" t="s">
        <v>188</v>
      </c>
      <c r="BE367" s="146">
        <f t="shared" si="4"/>
        <v>0</v>
      </c>
      <c r="BF367" s="146">
        <f t="shared" si="5"/>
        <v>0</v>
      </c>
      <c r="BG367" s="146">
        <f t="shared" si="6"/>
        <v>0</v>
      </c>
      <c r="BH367" s="146">
        <f t="shared" si="7"/>
        <v>0</v>
      </c>
      <c r="BI367" s="146">
        <f t="shared" si="8"/>
        <v>0</v>
      </c>
      <c r="BJ367" s="17" t="s">
        <v>88</v>
      </c>
      <c r="BK367" s="146">
        <f t="shared" si="9"/>
        <v>0</v>
      </c>
      <c r="BL367" s="17" t="s">
        <v>292</v>
      </c>
      <c r="BM367" s="145" t="s">
        <v>557</v>
      </c>
    </row>
    <row r="368" spans="2:65" s="1" customFormat="1" ht="37.950000000000003" customHeight="1" x14ac:dyDescent="0.2">
      <c r="B368" s="133"/>
      <c r="C368" s="172" t="s">
        <v>558</v>
      </c>
      <c r="D368" s="172" t="s">
        <v>273</v>
      </c>
      <c r="E368" s="173" t="s">
        <v>559</v>
      </c>
      <c r="F368" s="174" t="s">
        <v>560</v>
      </c>
      <c r="G368" s="175" t="s">
        <v>267</v>
      </c>
      <c r="H368" s="176">
        <v>13</v>
      </c>
      <c r="I368" s="177"/>
      <c r="J368" s="178">
        <f t="shared" si="0"/>
        <v>0</v>
      </c>
      <c r="K368" s="174" t="s">
        <v>194</v>
      </c>
      <c r="L368" s="179"/>
      <c r="M368" s="180" t="s">
        <v>1</v>
      </c>
      <c r="N368" s="181" t="s">
        <v>45</v>
      </c>
      <c r="P368" s="143">
        <f t="shared" si="1"/>
        <v>0</v>
      </c>
      <c r="Q368" s="143">
        <v>6.08E-2</v>
      </c>
      <c r="R368" s="143">
        <f t="shared" si="2"/>
        <v>0.79039999999999999</v>
      </c>
      <c r="S368" s="143">
        <v>0</v>
      </c>
      <c r="T368" s="144">
        <f t="shared" si="3"/>
        <v>0</v>
      </c>
      <c r="AR368" s="145" t="s">
        <v>380</v>
      </c>
      <c r="AT368" s="145" t="s">
        <v>273</v>
      </c>
      <c r="AU368" s="145" t="s">
        <v>90</v>
      </c>
      <c r="AY368" s="17" t="s">
        <v>188</v>
      </c>
      <c r="BE368" s="146">
        <f t="shared" si="4"/>
        <v>0</v>
      </c>
      <c r="BF368" s="146">
        <f t="shared" si="5"/>
        <v>0</v>
      </c>
      <c r="BG368" s="146">
        <f t="shared" si="6"/>
        <v>0</v>
      </c>
      <c r="BH368" s="146">
        <f t="shared" si="7"/>
        <v>0</v>
      </c>
      <c r="BI368" s="146">
        <f t="shared" si="8"/>
        <v>0</v>
      </c>
      <c r="BJ368" s="17" t="s">
        <v>88</v>
      </c>
      <c r="BK368" s="146">
        <f t="shared" si="9"/>
        <v>0</v>
      </c>
      <c r="BL368" s="17" t="s">
        <v>292</v>
      </c>
      <c r="BM368" s="145" t="s">
        <v>561</v>
      </c>
    </row>
    <row r="369" spans="2:65" s="1" customFormat="1" ht="24.15" customHeight="1" x14ac:dyDescent="0.2">
      <c r="B369" s="133"/>
      <c r="C369" s="134" t="s">
        <v>562</v>
      </c>
      <c r="D369" s="134" t="s">
        <v>191</v>
      </c>
      <c r="E369" s="135" t="s">
        <v>563</v>
      </c>
      <c r="F369" s="136" t="s">
        <v>564</v>
      </c>
      <c r="G369" s="137" t="s">
        <v>267</v>
      </c>
      <c r="H369" s="138">
        <v>1</v>
      </c>
      <c r="I369" s="139"/>
      <c r="J369" s="140">
        <f t="shared" si="0"/>
        <v>0</v>
      </c>
      <c r="K369" s="136" t="s">
        <v>194</v>
      </c>
      <c r="L369" s="32"/>
      <c r="M369" s="141" t="s">
        <v>1</v>
      </c>
      <c r="N369" s="142" t="s">
        <v>45</v>
      </c>
      <c r="P369" s="143">
        <f t="shared" si="1"/>
        <v>0</v>
      </c>
      <c r="Q369" s="143">
        <v>0</v>
      </c>
      <c r="R369" s="143">
        <f t="shared" si="2"/>
        <v>0</v>
      </c>
      <c r="S369" s="143">
        <v>0</v>
      </c>
      <c r="T369" s="144">
        <f t="shared" si="3"/>
        <v>0</v>
      </c>
      <c r="AR369" s="145" t="s">
        <v>292</v>
      </c>
      <c r="AT369" s="145" t="s">
        <v>191</v>
      </c>
      <c r="AU369" s="145" t="s">
        <v>90</v>
      </c>
      <c r="AY369" s="17" t="s">
        <v>188</v>
      </c>
      <c r="BE369" s="146">
        <f t="shared" si="4"/>
        <v>0</v>
      </c>
      <c r="BF369" s="146">
        <f t="shared" si="5"/>
        <v>0</v>
      </c>
      <c r="BG369" s="146">
        <f t="shared" si="6"/>
        <v>0</v>
      </c>
      <c r="BH369" s="146">
        <f t="shared" si="7"/>
        <v>0</v>
      </c>
      <c r="BI369" s="146">
        <f t="shared" si="8"/>
        <v>0</v>
      </c>
      <c r="BJ369" s="17" t="s">
        <v>88</v>
      </c>
      <c r="BK369" s="146">
        <f t="shared" si="9"/>
        <v>0</v>
      </c>
      <c r="BL369" s="17" t="s">
        <v>292</v>
      </c>
      <c r="BM369" s="145" t="s">
        <v>565</v>
      </c>
    </row>
    <row r="370" spans="2:65" s="1" customFormat="1" ht="24.15" customHeight="1" x14ac:dyDescent="0.2">
      <c r="B370" s="133"/>
      <c r="C370" s="172" t="s">
        <v>566</v>
      </c>
      <c r="D370" s="172" t="s">
        <v>273</v>
      </c>
      <c r="E370" s="173" t="s">
        <v>567</v>
      </c>
      <c r="F370" s="174" t="s">
        <v>568</v>
      </c>
      <c r="G370" s="175" t="s">
        <v>267</v>
      </c>
      <c r="H370" s="176">
        <v>1</v>
      </c>
      <c r="I370" s="177"/>
      <c r="J370" s="178">
        <f t="shared" si="0"/>
        <v>0</v>
      </c>
      <c r="K370" s="174" t="s">
        <v>194</v>
      </c>
      <c r="L370" s="179"/>
      <c r="M370" s="180" t="s">
        <v>1</v>
      </c>
      <c r="N370" s="181" t="s">
        <v>45</v>
      </c>
      <c r="P370" s="143">
        <f t="shared" si="1"/>
        <v>0</v>
      </c>
      <c r="Q370" s="143">
        <v>1.4500000000000001E-2</v>
      </c>
      <c r="R370" s="143">
        <f t="shared" si="2"/>
        <v>1.4500000000000001E-2</v>
      </c>
      <c r="S370" s="143">
        <v>0</v>
      </c>
      <c r="T370" s="144">
        <f t="shared" si="3"/>
        <v>0</v>
      </c>
      <c r="AR370" s="145" t="s">
        <v>380</v>
      </c>
      <c r="AT370" s="145" t="s">
        <v>273</v>
      </c>
      <c r="AU370" s="145" t="s">
        <v>90</v>
      </c>
      <c r="AY370" s="17" t="s">
        <v>188</v>
      </c>
      <c r="BE370" s="146">
        <f t="shared" si="4"/>
        <v>0</v>
      </c>
      <c r="BF370" s="146">
        <f t="shared" si="5"/>
        <v>0</v>
      </c>
      <c r="BG370" s="146">
        <f t="shared" si="6"/>
        <v>0</v>
      </c>
      <c r="BH370" s="146">
        <f t="shared" si="7"/>
        <v>0</v>
      </c>
      <c r="BI370" s="146">
        <f t="shared" si="8"/>
        <v>0</v>
      </c>
      <c r="BJ370" s="17" t="s">
        <v>88</v>
      </c>
      <c r="BK370" s="146">
        <f t="shared" si="9"/>
        <v>0</v>
      </c>
      <c r="BL370" s="17" t="s">
        <v>292</v>
      </c>
      <c r="BM370" s="145" t="s">
        <v>569</v>
      </c>
    </row>
    <row r="371" spans="2:65" s="1" customFormat="1" ht="24.15" customHeight="1" x14ac:dyDescent="0.2">
      <c r="B371" s="133"/>
      <c r="C371" s="134" t="s">
        <v>570</v>
      </c>
      <c r="D371" s="134" t="s">
        <v>191</v>
      </c>
      <c r="E371" s="135" t="s">
        <v>571</v>
      </c>
      <c r="F371" s="136" t="s">
        <v>572</v>
      </c>
      <c r="G371" s="137" t="s">
        <v>267</v>
      </c>
      <c r="H371" s="138">
        <v>12</v>
      </c>
      <c r="I371" s="139"/>
      <c r="J371" s="140">
        <f t="shared" si="0"/>
        <v>0</v>
      </c>
      <c r="K371" s="136" t="s">
        <v>323</v>
      </c>
      <c r="L371" s="32"/>
      <c r="M371" s="141" t="s">
        <v>1</v>
      </c>
      <c r="N371" s="142" t="s">
        <v>45</v>
      </c>
      <c r="P371" s="143">
        <f t="shared" si="1"/>
        <v>0</v>
      </c>
      <c r="Q371" s="143">
        <v>0</v>
      </c>
      <c r="R371" s="143">
        <f t="shared" si="2"/>
        <v>0</v>
      </c>
      <c r="S371" s="143">
        <v>0.16600000000000001</v>
      </c>
      <c r="T371" s="144">
        <f t="shared" si="3"/>
        <v>1.992</v>
      </c>
      <c r="AR371" s="145" t="s">
        <v>292</v>
      </c>
      <c r="AT371" s="145" t="s">
        <v>191</v>
      </c>
      <c r="AU371" s="145" t="s">
        <v>90</v>
      </c>
      <c r="AY371" s="17" t="s">
        <v>188</v>
      </c>
      <c r="BE371" s="146">
        <f t="shared" si="4"/>
        <v>0</v>
      </c>
      <c r="BF371" s="146">
        <f t="shared" si="5"/>
        <v>0</v>
      </c>
      <c r="BG371" s="146">
        <f t="shared" si="6"/>
        <v>0</v>
      </c>
      <c r="BH371" s="146">
        <f t="shared" si="7"/>
        <v>0</v>
      </c>
      <c r="BI371" s="146">
        <f t="shared" si="8"/>
        <v>0</v>
      </c>
      <c r="BJ371" s="17" t="s">
        <v>88</v>
      </c>
      <c r="BK371" s="146">
        <f t="shared" si="9"/>
        <v>0</v>
      </c>
      <c r="BL371" s="17" t="s">
        <v>292</v>
      </c>
      <c r="BM371" s="145" t="s">
        <v>573</v>
      </c>
    </row>
    <row r="372" spans="2:65" s="11" customFormat="1" ht="22.95" customHeight="1" x14ac:dyDescent="0.25">
      <c r="B372" s="121"/>
      <c r="D372" s="122" t="s">
        <v>79</v>
      </c>
      <c r="E372" s="131" t="s">
        <v>574</v>
      </c>
      <c r="F372" s="131" t="s">
        <v>575</v>
      </c>
      <c r="I372" s="124"/>
      <c r="J372" s="132">
        <f>BK372</f>
        <v>0</v>
      </c>
      <c r="L372" s="121"/>
      <c r="M372" s="126"/>
      <c r="P372" s="127">
        <f>SUM(P373:P375)</f>
        <v>0</v>
      </c>
      <c r="R372" s="127">
        <f>SUM(R373:R375)</f>
        <v>0.15</v>
      </c>
      <c r="T372" s="128">
        <f>SUM(T373:T375)</f>
        <v>0</v>
      </c>
      <c r="AR372" s="122" t="s">
        <v>90</v>
      </c>
      <c r="AT372" s="129" t="s">
        <v>79</v>
      </c>
      <c r="AU372" s="129" t="s">
        <v>88</v>
      </c>
      <c r="AY372" s="122" t="s">
        <v>188</v>
      </c>
      <c r="BK372" s="130">
        <f>SUM(BK373:BK375)</f>
        <v>0</v>
      </c>
    </row>
    <row r="373" spans="2:65" s="1" customFormat="1" ht="24.15" customHeight="1" x14ac:dyDescent="0.2">
      <c r="B373" s="133"/>
      <c r="C373" s="134" t="s">
        <v>576</v>
      </c>
      <c r="D373" s="134" t="s">
        <v>191</v>
      </c>
      <c r="E373" s="135" t="s">
        <v>577</v>
      </c>
      <c r="F373" s="136" t="s">
        <v>578</v>
      </c>
      <c r="G373" s="137" t="s">
        <v>267</v>
      </c>
      <c r="H373" s="138">
        <v>1</v>
      </c>
      <c r="I373" s="139"/>
      <c r="J373" s="140">
        <f>ROUND(I373*H373,2)</f>
        <v>0</v>
      </c>
      <c r="K373" s="136" t="s">
        <v>194</v>
      </c>
      <c r="L373" s="32"/>
      <c r="M373" s="141" t="s">
        <v>1</v>
      </c>
      <c r="N373" s="142" t="s">
        <v>45</v>
      </c>
      <c r="P373" s="143">
        <f>O373*H373</f>
        <v>0</v>
      </c>
      <c r="Q373" s="143">
        <v>0</v>
      </c>
      <c r="R373" s="143">
        <f>Q373*H373</f>
        <v>0</v>
      </c>
      <c r="S373" s="143">
        <v>0</v>
      </c>
      <c r="T373" s="144">
        <f>S373*H373</f>
        <v>0</v>
      </c>
      <c r="AR373" s="145" t="s">
        <v>292</v>
      </c>
      <c r="AT373" s="145" t="s">
        <v>191</v>
      </c>
      <c r="AU373" s="145" t="s">
        <v>90</v>
      </c>
      <c r="AY373" s="17" t="s">
        <v>188</v>
      </c>
      <c r="BE373" s="146">
        <f>IF(N373="základní",J373,0)</f>
        <v>0</v>
      </c>
      <c r="BF373" s="146">
        <f>IF(N373="snížená",J373,0)</f>
        <v>0</v>
      </c>
      <c r="BG373" s="146">
        <f>IF(N373="zákl. přenesená",J373,0)</f>
        <v>0</v>
      </c>
      <c r="BH373" s="146">
        <f>IF(N373="sníž. přenesená",J373,0)</f>
        <v>0</v>
      </c>
      <c r="BI373" s="146">
        <f>IF(N373="nulová",J373,0)</f>
        <v>0</v>
      </c>
      <c r="BJ373" s="17" t="s">
        <v>88</v>
      </c>
      <c r="BK373" s="146">
        <f>ROUND(I373*H373,2)</f>
        <v>0</v>
      </c>
      <c r="BL373" s="17" t="s">
        <v>292</v>
      </c>
      <c r="BM373" s="145" t="s">
        <v>579</v>
      </c>
    </row>
    <row r="374" spans="2:65" s="1" customFormat="1" ht="37.950000000000003" customHeight="1" x14ac:dyDescent="0.2">
      <c r="B374" s="133"/>
      <c r="C374" s="172" t="s">
        <v>580</v>
      </c>
      <c r="D374" s="172" t="s">
        <v>273</v>
      </c>
      <c r="E374" s="173" t="s">
        <v>581</v>
      </c>
      <c r="F374" s="174" t="s">
        <v>582</v>
      </c>
      <c r="G374" s="175" t="s">
        <v>267</v>
      </c>
      <c r="H374" s="176">
        <v>1</v>
      </c>
      <c r="I374" s="177"/>
      <c r="J374" s="178">
        <f>ROUND(I374*H374,2)</f>
        <v>0</v>
      </c>
      <c r="K374" s="174" t="s">
        <v>194</v>
      </c>
      <c r="L374" s="179"/>
      <c r="M374" s="180" t="s">
        <v>1</v>
      </c>
      <c r="N374" s="181" t="s">
        <v>45</v>
      </c>
      <c r="P374" s="143">
        <f>O374*H374</f>
        <v>0</v>
      </c>
      <c r="Q374" s="143">
        <v>0.15</v>
      </c>
      <c r="R374" s="143">
        <f>Q374*H374</f>
        <v>0.15</v>
      </c>
      <c r="S374" s="143">
        <v>0</v>
      </c>
      <c r="T374" s="144">
        <f>S374*H374</f>
        <v>0</v>
      </c>
      <c r="AR374" s="145" t="s">
        <v>380</v>
      </c>
      <c r="AT374" s="145" t="s">
        <v>273</v>
      </c>
      <c r="AU374" s="145" t="s">
        <v>90</v>
      </c>
      <c r="AY374" s="17" t="s">
        <v>188</v>
      </c>
      <c r="BE374" s="146">
        <f>IF(N374="základní",J374,0)</f>
        <v>0</v>
      </c>
      <c r="BF374" s="146">
        <f>IF(N374="snížená",J374,0)</f>
        <v>0</v>
      </c>
      <c r="BG374" s="146">
        <f>IF(N374="zákl. přenesená",J374,0)</f>
        <v>0</v>
      </c>
      <c r="BH374" s="146">
        <f>IF(N374="sníž. přenesená",J374,0)</f>
        <v>0</v>
      </c>
      <c r="BI374" s="146">
        <f>IF(N374="nulová",J374,0)</f>
        <v>0</v>
      </c>
      <c r="BJ374" s="17" t="s">
        <v>88</v>
      </c>
      <c r="BK374" s="146">
        <f>ROUND(I374*H374,2)</f>
        <v>0</v>
      </c>
      <c r="BL374" s="17" t="s">
        <v>292</v>
      </c>
      <c r="BM374" s="145" t="s">
        <v>583</v>
      </c>
    </row>
    <row r="375" spans="2:65" s="1" customFormat="1" ht="33" customHeight="1" x14ac:dyDescent="0.2">
      <c r="B375" s="133"/>
      <c r="C375" s="134" t="s">
        <v>584</v>
      </c>
      <c r="D375" s="134" t="s">
        <v>191</v>
      </c>
      <c r="E375" s="135" t="s">
        <v>585</v>
      </c>
      <c r="F375" s="136" t="s">
        <v>586</v>
      </c>
      <c r="G375" s="137" t="s">
        <v>364</v>
      </c>
      <c r="H375" s="138">
        <v>0.15</v>
      </c>
      <c r="I375" s="139"/>
      <c r="J375" s="140">
        <f>ROUND(I375*H375,2)</f>
        <v>0</v>
      </c>
      <c r="K375" s="136" t="s">
        <v>194</v>
      </c>
      <c r="L375" s="32"/>
      <c r="M375" s="141" t="s">
        <v>1</v>
      </c>
      <c r="N375" s="142" t="s">
        <v>45</v>
      </c>
      <c r="P375" s="143">
        <f>O375*H375</f>
        <v>0</v>
      </c>
      <c r="Q375" s="143">
        <v>0</v>
      </c>
      <c r="R375" s="143">
        <f>Q375*H375</f>
        <v>0</v>
      </c>
      <c r="S375" s="143">
        <v>0</v>
      </c>
      <c r="T375" s="144">
        <f>S375*H375</f>
        <v>0</v>
      </c>
      <c r="AR375" s="145" t="s">
        <v>292</v>
      </c>
      <c r="AT375" s="145" t="s">
        <v>191</v>
      </c>
      <c r="AU375" s="145" t="s">
        <v>90</v>
      </c>
      <c r="AY375" s="17" t="s">
        <v>188</v>
      </c>
      <c r="BE375" s="146">
        <f>IF(N375="základní",J375,0)</f>
        <v>0</v>
      </c>
      <c r="BF375" s="146">
        <f>IF(N375="snížená",J375,0)</f>
        <v>0</v>
      </c>
      <c r="BG375" s="146">
        <f>IF(N375="zákl. přenesená",J375,0)</f>
        <v>0</v>
      </c>
      <c r="BH375" s="146">
        <f>IF(N375="sníž. přenesená",J375,0)</f>
        <v>0</v>
      </c>
      <c r="BI375" s="146">
        <f>IF(N375="nulová",J375,0)</f>
        <v>0</v>
      </c>
      <c r="BJ375" s="17" t="s">
        <v>88</v>
      </c>
      <c r="BK375" s="146">
        <f>ROUND(I375*H375,2)</f>
        <v>0</v>
      </c>
      <c r="BL375" s="17" t="s">
        <v>292</v>
      </c>
      <c r="BM375" s="145" t="s">
        <v>587</v>
      </c>
    </row>
    <row r="376" spans="2:65" s="11" customFormat="1" ht="22.95" customHeight="1" x14ac:dyDescent="0.25">
      <c r="B376" s="121"/>
      <c r="D376" s="122" t="s">
        <v>79</v>
      </c>
      <c r="E376" s="131" t="s">
        <v>588</v>
      </c>
      <c r="F376" s="131" t="s">
        <v>589</v>
      </c>
      <c r="I376" s="124"/>
      <c r="J376" s="132">
        <f>BK376</f>
        <v>0</v>
      </c>
      <c r="L376" s="121"/>
      <c r="M376" s="126"/>
      <c r="P376" s="127">
        <f>SUM(P377:P436)</f>
        <v>0</v>
      </c>
      <c r="R376" s="127">
        <f>SUM(R377:R436)</f>
        <v>1.4129896399999997</v>
      </c>
      <c r="T376" s="128">
        <f>SUM(T377:T436)</f>
        <v>3.2353024399999999</v>
      </c>
      <c r="AR376" s="122" t="s">
        <v>90</v>
      </c>
      <c r="AT376" s="129" t="s">
        <v>79</v>
      </c>
      <c r="AU376" s="129" t="s">
        <v>88</v>
      </c>
      <c r="AY376" s="122" t="s">
        <v>188</v>
      </c>
      <c r="BK376" s="130">
        <f>SUM(BK377:BK436)</f>
        <v>0</v>
      </c>
    </row>
    <row r="377" spans="2:65" s="1" customFormat="1" ht="16.5" customHeight="1" x14ac:dyDescent="0.2">
      <c r="B377" s="133"/>
      <c r="C377" s="134" t="s">
        <v>590</v>
      </c>
      <c r="D377" s="134" t="s">
        <v>191</v>
      </c>
      <c r="E377" s="135" t="s">
        <v>591</v>
      </c>
      <c r="F377" s="136" t="s">
        <v>592</v>
      </c>
      <c r="G377" s="137" t="s">
        <v>119</v>
      </c>
      <c r="H377" s="138">
        <v>27.61</v>
      </c>
      <c r="I377" s="139"/>
      <c r="J377" s="140">
        <f>ROUND(I377*H377,2)</f>
        <v>0</v>
      </c>
      <c r="K377" s="136" t="s">
        <v>194</v>
      </c>
      <c r="L377" s="32"/>
      <c r="M377" s="141" t="s">
        <v>1</v>
      </c>
      <c r="N377" s="142" t="s">
        <v>45</v>
      </c>
      <c r="P377" s="143">
        <f>O377*H377</f>
        <v>0</v>
      </c>
      <c r="Q377" s="143">
        <v>0</v>
      </c>
      <c r="R377" s="143">
        <f>Q377*H377</f>
        <v>0</v>
      </c>
      <c r="S377" s="143">
        <v>0</v>
      </c>
      <c r="T377" s="144">
        <f>S377*H377</f>
        <v>0</v>
      </c>
      <c r="AR377" s="145" t="s">
        <v>292</v>
      </c>
      <c r="AT377" s="145" t="s">
        <v>191</v>
      </c>
      <c r="AU377" s="145" t="s">
        <v>90</v>
      </c>
      <c r="AY377" s="17" t="s">
        <v>188</v>
      </c>
      <c r="BE377" s="146">
        <f>IF(N377="základní",J377,0)</f>
        <v>0</v>
      </c>
      <c r="BF377" s="146">
        <f>IF(N377="snížená",J377,0)</f>
        <v>0</v>
      </c>
      <c r="BG377" s="146">
        <f>IF(N377="zákl. přenesená",J377,0)</f>
        <v>0</v>
      </c>
      <c r="BH377" s="146">
        <f>IF(N377="sníž. přenesená",J377,0)</f>
        <v>0</v>
      </c>
      <c r="BI377" s="146">
        <f>IF(N377="nulová",J377,0)</f>
        <v>0</v>
      </c>
      <c r="BJ377" s="17" t="s">
        <v>88</v>
      </c>
      <c r="BK377" s="146">
        <f>ROUND(I377*H377,2)</f>
        <v>0</v>
      </c>
      <c r="BL377" s="17" t="s">
        <v>292</v>
      </c>
      <c r="BM377" s="145" t="s">
        <v>593</v>
      </c>
    </row>
    <row r="378" spans="2:65" s="12" customFormat="1" x14ac:dyDescent="0.2">
      <c r="B378" s="147"/>
      <c r="D378" s="148" t="s">
        <v>197</v>
      </c>
      <c r="E378" s="149" t="s">
        <v>1</v>
      </c>
      <c r="F378" s="150" t="s">
        <v>122</v>
      </c>
      <c r="H378" s="149" t="s">
        <v>1</v>
      </c>
      <c r="I378" s="151"/>
      <c r="L378" s="147"/>
      <c r="M378" s="152"/>
      <c r="T378" s="153"/>
      <c r="AT378" s="149" t="s">
        <v>197</v>
      </c>
      <c r="AU378" s="149" t="s">
        <v>90</v>
      </c>
      <c r="AV378" s="12" t="s">
        <v>88</v>
      </c>
      <c r="AW378" s="12" t="s">
        <v>36</v>
      </c>
      <c r="AX378" s="12" t="s">
        <v>80</v>
      </c>
      <c r="AY378" s="149" t="s">
        <v>188</v>
      </c>
    </row>
    <row r="379" spans="2:65" s="13" customFormat="1" x14ac:dyDescent="0.2">
      <c r="B379" s="154"/>
      <c r="D379" s="148" t="s">
        <v>197</v>
      </c>
      <c r="E379" s="155" t="s">
        <v>1</v>
      </c>
      <c r="F379" s="156" t="s">
        <v>594</v>
      </c>
      <c r="H379" s="157">
        <v>27.61</v>
      </c>
      <c r="I379" s="158"/>
      <c r="L379" s="154"/>
      <c r="M379" s="159"/>
      <c r="T379" s="160"/>
      <c r="AT379" s="155" t="s">
        <v>197</v>
      </c>
      <c r="AU379" s="155" t="s">
        <v>90</v>
      </c>
      <c r="AV379" s="13" t="s">
        <v>90</v>
      </c>
      <c r="AW379" s="13" t="s">
        <v>36</v>
      </c>
      <c r="AX379" s="13" t="s">
        <v>80</v>
      </c>
      <c r="AY379" s="155" t="s">
        <v>188</v>
      </c>
    </row>
    <row r="380" spans="2:65" s="14" customFormat="1" x14ac:dyDescent="0.2">
      <c r="B380" s="161"/>
      <c r="D380" s="148" t="s">
        <v>197</v>
      </c>
      <c r="E380" s="162" t="s">
        <v>121</v>
      </c>
      <c r="F380" s="163" t="s">
        <v>201</v>
      </c>
      <c r="H380" s="164">
        <v>27.61</v>
      </c>
      <c r="I380" s="165"/>
      <c r="L380" s="161"/>
      <c r="M380" s="166"/>
      <c r="T380" s="167"/>
      <c r="AT380" s="162" t="s">
        <v>197</v>
      </c>
      <c r="AU380" s="162" t="s">
        <v>90</v>
      </c>
      <c r="AV380" s="14" t="s">
        <v>195</v>
      </c>
      <c r="AW380" s="14" t="s">
        <v>36</v>
      </c>
      <c r="AX380" s="14" t="s">
        <v>88</v>
      </c>
      <c r="AY380" s="162" t="s">
        <v>188</v>
      </c>
    </row>
    <row r="381" spans="2:65" s="1" customFormat="1" ht="16.5" customHeight="1" x14ac:dyDescent="0.2">
      <c r="B381" s="133"/>
      <c r="C381" s="134" t="s">
        <v>595</v>
      </c>
      <c r="D381" s="134" t="s">
        <v>191</v>
      </c>
      <c r="E381" s="135" t="s">
        <v>596</v>
      </c>
      <c r="F381" s="136" t="s">
        <v>597</v>
      </c>
      <c r="G381" s="137" t="s">
        <v>119</v>
      </c>
      <c r="H381" s="138">
        <v>27.61</v>
      </c>
      <c r="I381" s="139"/>
      <c r="J381" s="140">
        <f>ROUND(I381*H381,2)</f>
        <v>0</v>
      </c>
      <c r="K381" s="136" t="s">
        <v>194</v>
      </c>
      <c r="L381" s="32"/>
      <c r="M381" s="141" t="s">
        <v>1</v>
      </c>
      <c r="N381" s="142" t="s">
        <v>45</v>
      </c>
      <c r="P381" s="143">
        <f>O381*H381</f>
        <v>0</v>
      </c>
      <c r="Q381" s="143">
        <v>2.9999999999999997E-4</v>
      </c>
      <c r="R381" s="143">
        <f>Q381*H381</f>
        <v>8.2829999999999987E-3</v>
      </c>
      <c r="S381" s="143">
        <v>0</v>
      </c>
      <c r="T381" s="144">
        <f>S381*H381</f>
        <v>0</v>
      </c>
      <c r="AR381" s="145" t="s">
        <v>292</v>
      </c>
      <c r="AT381" s="145" t="s">
        <v>191</v>
      </c>
      <c r="AU381" s="145" t="s">
        <v>90</v>
      </c>
      <c r="AY381" s="17" t="s">
        <v>188</v>
      </c>
      <c r="BE381" s="146">
        <f>IF(N381="základní",J381,0)</f>
        <v>0</v>
      </c>
      <c r="BF381" s="146">
        <f>IF(N381="snížená",J381,0)</f>
        <v>0</v>
      </c>
      <c r="BG381" s="146">
        <f>IF(N381="zákl. přenesená",J381,0)</f>
        <v>0</v>
      </c>
      <c r="BH381" s="146">
        <f>IF(N381="sníž. přenesená",J381,0)</f>
        <v>0</v>
      </c>
      <c r="BI381" s="146">
        <f>IF(N381="nulová",J381,0)</f>
        <v>0</v>
      </c>
      <c r="BJ381" s="17" t="s">
        <v>88</v>
      </c>
      <c r="BK381" s="146">
        <f>ROUND(I381*H381,2)</f>
        <v>0</v>
      </c>
      <c r="BL381" s="17" t="s">
        <v>292</v>
      </c>
      <c r="BM381" s="145" t="s">
        <v>598</v>
      </c>
    </row>
    <row r="382" spans="2:65" s="13" customFormat="1" x14ac:dyDescent="0.2">
      <c r="B382" s="154"/>
      <c r="D382" s="148" t="s">
        <v>197</v>
      </c>
      <c r="E382" s="155" t="s">
        <v>1</v>
      </c>
      <c r="F382" s="156" t="s">
        <v>121</v>
      </c>
      <c r="H382" s="157">
        <v>27.61</v>
      </c>
      <c r="I382" s="158"/>
      <c r="L382" s="154"/>
      <c r="M382" s="159"/>
      <c r="T382" s="160"/>
      <c r="AT382" s="155" t="s">
        <v>197</v>
      </c>
      <c r="AU382" s="155" t="s">
        <v>90</v>
      </c>
      <c r="AV382" s="13" t="s">
        <v>90</v>
      </c>
      <c r="AW382" s="13" t="s">
        <v>36</v>
      </c>
      <c r="AX382" s="13" t="s">
        <v>88</v>
      </c>
      <c r="AY382" s="155" t="s">
        <v>188</v>
      </c>
    </row>
    <row r="383" spans="2:65" s="1" customFormat="1" x14ac:dyDescent="0.2">
      <c r="B383" s="32"/>
      <c r="D383" s="148" t="s">
        <v>219</v>
      </c>
      <c r="F383" s="168" t="s">
        <v>599</v>
      </c>
      <c r="L383" s="32"/>
      <c r="M383" s="169"/>
      <c r="T383" s="56"/>
      <c r="AU383" s="17" t="s">
        <v>90</v>
      </c>
    </row>
    <row r="384" spans="2:65" s="1" customFormat="1" x14ac:dyDescent="0.2">
      <c r="B384" s="32"/>
      <c r="D384" s="148" t="s">
        <v>219</v>
      </c>
      <c r="F384" s="170" t="s">
        <v>122</v>
      </c>
      <c r="H384" s="171">
        <v>0</v>
      </c>
      <c r="L384" s="32"/>
      <c r="M384" s="169"/>
      <c r="T384" s="56"/>
      <c r="AU384" s="17" t="s">
        <v>90</v>
      </c>
    </row>
    <row r="385" spans="2:65" s="1" customFormat="1" x14ac:dyDescent="0.2">
      <c r="B385" s="32"/>
      <c r="D385" s="148" t="s">
        <v>219</v>
      </c>
      <c r="F385" s="170" t="s">
        <v>594</v>
      </c>
      <c r="H385" s="171">
        <v>27.61</v>
      </c>
      <c r="L385" s="32"/>
      <c r="M385" s="169"/>
      <c r="T385" s="56"/>
      <c r="AU385" s="17" t="s">
        <v>90</v>
      </c>
    </row>
    <row r="386" spans="2:65" s="1" customFormat="1" x14ac:dyDescent="0.2">
      <c r="B386" s="32"/>
      <c r="D386" s="148" t="s">
        <v>219</v>
      </c>
      <c r="F386" s="170" t="s">
        <v>201</v>
      </c>
      <c r="H386" s="171">
        <v>27.61</v>
      </c>
      <c r="L386" s="32"/>
      <c r="M386" s="169"/>
      <c r="T386" s="56"/>
      <c r="AU386" s="17" t="s">
        <v>90</v>
      </c>
    </row>
    <row r="387" spans="2:65" s="1" customFormat="1" ht="24.15" customHeight="1" x14ac:dyDescent="0.2">
      <c r="B387" s="133"/>
      <c r="C387" s="134" t="s">
        <v>600</v>
      </c>
      <c r="D387" s="134" t="s">
        <v>191</v>
      </c>
      <c r="E387" s="135" t="s">
        <v>601</v>
      </c>
      <c r="F387" s="136" t="s">
        <v>602</v>
      </c>
      <c r="G387" s="137" t="s">
        <v>119</v>
      </c>
      <c r="H387" s="138">
        <v>27.61</v>
      </c>
      <c r="I387" s="139"/>
      <c r="J387" s="140">
        <f>ROUND(I387*H387,2)</f>
        <v>0</v>
      </c>
      <c r="K387" s="136" t="s">
        <v>194</v>
      </c>
      <c r="L387" s="32"/>
      <c r="M387" s="141" t="s">
        <v>1</v>
      </c>
      <c r="N387" s="142" t="s">
        <v>45</v>
      </c>
      <c r="P387" s="143">
        <f>O387*H387</f>
        <v>0</v>
      </c>
      <c r="Q387" s="143">
        <v>0</v>
      </c>
      <c r="R387" s="143">
        <f>Q387*H387</f>
        <v>0</v>
      </c>
      <c r="S387" s="143">
        <v>0</v>
      </c>
      <c r="T387" s="144">
        <f>S387*H387</f>
        <v>0</v>
      </c>
      <c r="AR387" s="145" t="s">
        <v>292</v>
      </c>
      <c r="AT387" s="145" t="s">
        <v>191</v>
      </c>
      <c r="AU387" s="145" t="s">
        <v>90</v>
      </c>
      <c r="AY387" s="17" t="s">
        <v>188</v>
      </c>
      <c r="BE387" s="146">
        <f>IF(N387="základní",J387,0)</f>
        <v>0</v>
      </c>
      <c r="BF387" s="146">
        <f>IF(N387="snížená",J387,0)</f>
        <v>0</v>
      </c>
      <c r="BG387" s="146">
        <f>IF(N387="zákl. přenesená",J387,0)</f>
        <v>0</v>
      </c>
      <c r="BH387" s="146">
        <f>IF(N387="sníž. přenesená",J387,0)</f>
        <v>0</v>
      </c>
      <c r="BI387" s="146">
        <f>IF(N387="nulová",J387,0)</f>
        <v>0</v>
      </c>
      <c r="BJ387" s="17" t="s">
        <v>88</v>
      </c>
      <c r="BK387" s="146">
        <f>ROUND(I387*H387,2)</f>
        <v>0</v>
      </c>
      <c r="BL387" s="17" t="s">
        <v>292</v>
      </c>
      <c r="BM387" s="145" t="s">
        <v>603</v>
      </c>
    </row>
    <row r="388" spans="2:65" s="13" customFormat="1" x14ac:dyDescent="0.2">
      <c r="B388" s="154"/>
      <c r="D388" s="148" t="s">
        <v>197</v>
      </c>
      <c r="E388" s="155" t="s">
        <v>1</v>
      </c>
      <c r="F388" s="156" t="s">
        <v>121</v>
      </c>
      <c r="H388" s="157">
        <v>27.61</v>
      </c>
      <c r="I388" s="158"/>
      <c r="L388" s="154"/>
      <c r="M388" s="159"/>
      <c r="T388" s="160"/>
      <c r="AT388" s="155" t="s">
        <v>197</v>
      </c>
      <c r="AU388" s="155" t="s">
        <v>90</v>
      </c>
      <c r="AV388" s="13" t="s">
        <v>90</v>
      </c>
      <c r="AW388" s="13" t="s">
        <v>36</v>
      </c>
      <c r="AX388" s="13" t="s">
        <v>88</v>
      </c>
      <c r="AY388" s="155" t="s">
        <v>188</v>
      </c>
    </row>
    <row r="389" spans="2:65" s="1" customFormat="1" x14ac:dyDescent="0.2">
      <c r="B389" s="32"/>
      <c r="D389" s="148" t="s">
        <v>219</v>
      </c>
      <c r="F389" s="168" t="s">
        <v>599</v>
      </c>
      <c r="L389" s="32"/>
      <c r="M389" s="169"/>
      <c r="T389" s="56"/>
      <c r="AU389" s="17" t="s">
        <v>90</v>
      </c>
    </row>
    <row r="390" spans="2:65" s="1" customFormat="1" x14ac:dyDescent="0.2">
      <c r="B390" s="32"/>
      <c r="D390" s="148" t="s">
        <v>219</v>
      </c>
      <c r="F390" s="170" t="s">
        <v>122</v>
      </c>
      <c r="H390" s="171">
        <v>0</v>
      </c>
      <c r="L390" s="32"/>
      <c r="M390" s="169"/>
      <c r="T390" s="56"/>
      <c r="AU390" s="17" t="s">
        <v>90</v>
      </c>
    </row>
    <row r="391" spans="2:65" s="1" customFormat="1" x14ac:dyDescent="0.2">
      <c r="B391" s="32"/>
      <c r="D391" s="148" t="s">
        <v>219</v>
      </c>
      <c r="F391" s="170" t="s">
        <v>594</v>
      </c>
      <c r="H391" s="171">
        <v>27.61</v>
      </c>
      <c r="L391" s="32"/>
      <c r="M391" s="169"/>
      <c r="T391" s="56"/>
      <c r="AU391" s="17" t="s">
        <v>90</v>
      </c>
    </row>
    <row r="392" spans="2:65" s="1" customFormat="1" x14ac:dyDescent="0.2">
      <c r="B392" s="32"/>
      <c r="D392" s="148" t="s">
        <v>219</v>
      </c>
      <c r="F392" s="170" t="s">
        <v>201</v>
      </c>
      <c r="H392" s="171">
        <v>27.61</v>
      </c>
      <c r="L392" s="32"/>
      <c r="M392" s="169"/>
      <c r="T392" s="56"/>
      <c r="AU392" s="17" t="s">
        <v>90</v>
      </c>
    </row>
    <row r="393" spans="2:65" s="1" customFormat="1" ht="24.15" customHeight="1" x14ac:dyDescent="0.2">
      <c r="B393" s="133"/>
      <c r="C393" s="134" t="s">
        <v>604</v>
      </c>
      <c r="D393" s="134" t="s">
        <v>191</v>
      </c>
      <c r="E393" s="135" t="s">
        <v>605</v>
      </c>
      <c r="F393" s="136" t="s">
        <v>606</v>
      </c>
      <c r="G393" s="137" t="s">
        <v>119</v>
      </c>
      <c r="H393" s="138">
        <v>27.61</v>
      </c>
      <c r="I393" s="139"/>
      <c r="J393" s="140">
        <f>ROUND(I393*H393,2)</f>
        <v>0</v>
      </c>
      <c r="K393" s="136" t="s">
        <v>194</v>
      </c>
      <c r="L393" s="32"/>
      <c r="M393" s="141" t="s">
        <v>1</v>
      </c>
      <c r="N393" s="142" t="s">
        <v>45</v>
      </c>
      <c r="P393" s="143">
        <f>O393*H393</f>
        <v>0</v>
      </c>
      <c r="Q393" s="143">
        <v>1.2E-2</v>
      </c>
      <c r="R393" s="143">
        <f>Q393*H393</f>
        <v>0.33132</v>
      </c>
      <c r="S393" s="143">
        <v>0</v>
      </c>
      <c r="T393" s="144">
        <f>S393*H393</f>
        <v>0</v>
      </c>
      <c r="AR393" s="145" t="s">
        <v>292</v>
      </c>
      <c r="AT393" s="145" t="s">
        <v>191</v>
      </c>
      <c r="AU393" s="145" t="s">
        <v>90</v>
      </c>
      <c r="AY393" s="17" t="s">
        <v>188</v>
      </c>
      <c r="BE393" s="146">
        <f>IF(N393="základní",J393,0)</f>
        <v>0</v>
      </c>
      <c r="BF393" s="146">
        <f>IF(N393="snížená",J393,0)</f>
        <v>0</v>
      </c>
      <c r="BG393" s="146">
        <f>IF(N393="zákl. přenesená",J393,0)</f>
        <v>0</v>
      </c>
      <c r="BH393" s="146">
        <f>IF(N393="sníž. přenesená",J393,0)</f>
        <v>0</v>
      </c>
      <c r="BI393" s="146">
        <f>IF(N393="nulová",J393,0)</f>
        <v>0</v>
      </c>
      <c r="BJ393" s="17" t="s">
        <v>88</v>
      </c>
      <c r="BK393" s="146">
        <f>ROUND(I393*H393,2)</f>
        <v>0</v>
      </c>
      <c r="BL393" s="17" t="s">
        <v>292</v>
      </c>
      <c r="BM393" s="145" t="s">
        <v>607</v>
      </c>
    </row>
    <row r="394" spans="2:65" s="13" customFormat="1" x14ac:dyDescent="0.2">
      <c r="B394" s="154"/>
      <c r="D394" s="148" t="s">
        <v>197</v>
      </c>
      <c r="E394" s="155" t="s">
        <v>1</v>
      </c>
      <c r="F394" s="156" t="s">
        <v>121</v>
      </c>
      <c r="H394" s="157">
        <v>27.61</v>
      </c>
      <c r="I394" s="158"/>
      <c r="L394" s="154"/>
      <c r="M394" s="159"/>
      <c r="T394" s="160"/>
      <c r="AT394" s="155" t="s">
        <v>197</v>
      </c>
      <c r="AU394" s="155" t="s">
        <v>90</v>
      </c>
      <c r="AV394" s="13" t="s">
        <v>90</v>
      </c>
      <c r="AW394" s="13" t="s">
        <v>36</v>
      </c>
      <c r="AX394" s="13" t="s">
        <v>88</v>
      </c>
      <c r="AY394" s="155" t="s">
        <v>188</v>
      </c>
    </row>
    <row r="395" spans="2:65" s="1" customFormat="1" x14ac:dyDescent="0.2">
      <c r="B395" s="32"/>
      <c r="D395" s="148" t="s">
        <v>219</v>
      </c>
      <c r="F395" s="168" t="s">
        <v>599</v>
      </c>
      <c r="L395" s="32"/>
      <c r="M395" s="169"/>
      <c r="T395" s="56"/>
      <c r="AU395" s="17" t="s">
        <v>90</v>
      </c>
    </row>
    <row r="396" spans="2:65" s="1" customFormat="1" x14ac:dyDescent="0.2">
      <c r="B396" s="32"/>
      <c r="D396" s="148" t="s">
        <v>219</v>
      </c>
      <c r="F396" s="170" t="s">
        <v>122</v>
      </c>
      <c r="H396" s="171">
        <v>0</v>
      </c>
      <c r="L396" s="32"/>
      <c r="M396" s="169"/>
      <c r="T396" s="56"/>
      <c r="AU396" s="17" t="s">
        <v>90</v>
      </c>
    </row>
    <row r="397" spans="2:65" s="1" customFormat="1" x14ac:dyDescent="0.2">
      <c r="B397" s="32"/>
      <c r="D397" s="148" t="s">
        <v>219</v>
      </c>
      <c r="F397" s="170" t="s">
        <v>594</v>
      </c>
      <c r="H397" s="171">
        <v>27.61</v>
      </c>
      <c r="L397" s="32"/>
      <c r="M397" s="169"/>
      <c r="T397" s="56"/>
      <c r="AU397" s="17" t="s">
        <v>90</v>
      </c>
    </row>
    <row r="398" spans="2:65" s="1" customFormat="1" x14ac:dyDescent="0.2">
      <c r="B398" s="32"/>
      <c r="D398" s="148" t="s">
        <v>219</v>
      </c>
      <c r="F398" s="170" t="s">
        <v>201</v>
      </c>
      <c r="H398" s="171">
        <v>27.61</v>
      </c>
      <c r="L398" s="32"/>
      <c r="M398" s="169"/>
      <c r="T398" s="56"/>
      <c r="AU398" s="17" t="s">
        <v>90</v>
      </c>
    </row>
    <row r="399" spans="2:65" s="1" customFormat="1" ht="24.15" customHeight="1" x14ac:dyDescent="0.2">
      <c r="B399" s="133"/>
      <c r="C399" s="134" t="s">
        <v>608</v>
      </c>
      <c r="D399" s="134" t="s">
        <v>191</v>
      </c>
      <c r="E399" s="135" t="s">
        <v>609</v>
      </c>
      <c r="F399" s="136" t="s">
        <v>610</v>
      </c>
      <c r="G399" s="137" t="s">
        <v>209</v>
      </c>
      <c r="H399" s="138">
        <v>61.066000000000003</v>
      </c>
      <c r="I399" s="139"/>
      <c r="J399" s="140">
        <f>ROUND(I399*H399,2)</f>
        <v>0</v>
      </c>
      <c r="K399" s="136" t="s">
        <v>194</v>
      </c>
      <c r="L399" s="32"/>
      <c r="M399" s="141" t="s">
        <v>1</v>
      </c>
      <c r="N399" s="142" t="s">
        <v>45</v>
      </c>
      <c r="P399" s="143">
        <f>O399*H399</f>
        <v>0</v>
      </c>
      <c r="Q399" s="143">
        <v>0</v>
      </c>
      <c r="R399" s="143">
        <f>Q399*H399</f>
        <v>0</v>
      </c>
      <c r="S399" s="143">
        <v>1.174E-2</v>
      </c>
      <c r="T399" s="144">
        <f>S399*H399</f>
        <v>0.71691484000000005</v>
      </c>
      <c r="AR399" s="145" t="s">
        <v>292</v>
      </c>
      <c r="AT399" s="145" t="s">
        <v>191</v>
      </c>
      <c r="AU399" s="145" t="s">
        <v>90</v>
      </c>
      <c r="AY399" s="17" t="s">
        <v>188</v>
      </c>
      <c r="BE399" s="146">
        <f>IF(N399="základní",J399,0)</f>
        <v>0</v>
      </c>
      <c r="BF399" s="146">
        <f>IF(N399="snížená",J399,0)</f>
        <v>0</v>
      </c>
      <c r="BG399" s="146">
        <f>IF(N399="zákl. přenesená",J399,0)</f>
        <v>0</v>
      </c>
      <c r="BH399" s="146">
        <f>IF(N399="sníž. přenesená",J399,0)</f>
        <v>0</v>
      </c>
      <c r="BI399" s="146">
        <f>IF(N399="nulová",J399,0)</f>
        <v>0</v>
      </c>
      <c r="BJ399" s="17" t="s">
        <v>88</v>
      </c>
      <c r="BK399" s="146">
        <f>ROUND(I399*H399,2)</f>
        <v>0</v>
      </c>
      <c r="BL399" s="17" t="s">
        <v>292</v>
      </c>
      <c r="BM399" s="145" t="s">
        <v>611</v>
      </c>
    </row>
    <row r="400" spans="2:65" s="12" customFormat="1" x14ac:dyDescent="0.2">
      <c r="B400" s="147"/>
      <c r="D400" s="148" t="s">
        <v>197</v>
      </c>
      <c r="E400" s="149" t="s">
        <v>1</v>
      </c>
      <c r="F400" s="150" t="s">
        <v>612</v>
      </c>
      <c r="H400" s="149" t="s">
        <v>1</v>
      </c>
      <c r="I400" s="151"/>
      <c r="L400" s="147"/>
      <c r="M400" s="152"/>
      <c r="T400" s="153"/>
      <c r="AT400" s="149" t="s">
        <v>197</v>
      </c>
      <c r="AU400" s="149" t="s">
        <v>90</v>
      </c>
      <c r="AV400" s="12" t="s">
        <v>88</v>
      </c>
      <c r="AW400" s="12" t="s">
        <v>36</v>
      </c>
      <c r="AX400" s="12" t="s">
        <v>80</v>
      </c>
      <c r="AY400" s="149" t="s">
        <v>188</v>
      </c>
    </row>
    <row r="401" spans="2:65" s="13" customFormat="1" x14ac:dyDescent="0.2">
      <c r="B401" s="154"/>
      <c r="D401" s="148" t="s">
        <v>197</v>
      </c>
      <c r="E401" s="155" t="s">
        <v>1</v>
      </c>
      <c r="F401" s="156" t="s">
        <v>613</v>
      </c>
      <c r="H401" s="157">
        <v>61.066000000000003</v>
      </c>
      <c r="I401" s="158"/>
      <c r="L401" s="154"/>
      <c r="M401" s="159"/>
      <c r="T401" s="160"/>
      <c r="AT401" s="155" t="s">
        <v>197</v>
      </c>
      <c r="AU401" s="155" t="s">
        <v>90</v>
      </c>
      <c r="AV401" s="13" t="s">
        <v>90</v>
      </c>
      <c r="AW401" s="13" t="s">
        <v>36</v>
      </c>
      <c r="AX401" s="13" t="s">
        <v>88</v>
      </c>
      <c r="AY401" s="155" t="s">
        <v>188</v>
      </c>
    </row>
    <row r="402" spans="2:65" s="1" customFormat="1" ht="33" customHeight="1" x14ac:dyDescent="0.2">
      <c r="B402" s="133"/>
      <c r="C402" s="134" t="s">
        <v>614</v>
      </c>
      <c r="D402" s="134" t="s">
        <v>191</v>
      </c>
      <c r="E402" s="135" t="s">
        <v>615</v>
      </c>
      <c r="F402" s="136" t="s">
        <v>616</v>
      </c>
      <c r="G402" s="137" t="s">
        <v>209</v>
      </c>
      <c r="H402" s="138">
        <v>61.155999999999999</v>
      </c>
      <c r="I402" s="139"/>
      <c r="J402" s="140">
        <f>ROUND(I402*H402,2)</f>
        <v>0</v>
      </c>
      <c r="K402" s="136" t="s">
        <v>194</v>
      </c>
      <c r="L402" s="32"/>
      <c r="M402" s="141" t="s">
        <v>1</v>
      </c>
      <c r="N402" s="142" t="s">
        <v>45</v>
      </c>
      <c r="P402" s="143">
        <f>O402*H402</f>
        <v>0</v>
      </c>
      <c r="Q402" s="143">
        <v>4.2999999999999999E-4</v>
      </c>
      <c r="R402" s="143">
        <f>Q402*H402</f>
        <v>2.629708E-2</v>
      </c>
      <c r="S402" s="143">
        <v>0</v>
      </c>
      <c r="T402" s="144">
        <f>S402*H402</f>
        <v>0</v>
      </c>
      <c r="AR402" s="145" t="s">
        <v>292</v>
      </c>
      <c r="AT402" s="145" t="s">
        <v>191</v>
      </c>
      <c r="AU402" s="145" t="s">
        <v>90</v>
      </c>
      <c r="AY402" s="17" t="s">
        <v>188</v>
      </c>
      <c r="BE402" s="146">
        <f>IF(N402="základní",J402,0)</f>
        <v>0</v>
      </c>
      <c r="BF402" s="146">
        <f>IF(N402="snížená",J402,0)</f>
        <v>0</v>
      </c>
      <c r="BG402" s="146">
        <f>IF(N402="zákl. přenesená",J402,0)</f>
        <v>0</v>
      </c>
      <c r="BH402" s="146">
        <f>IF(N402="sníž. přenesená",J402,0)</f>
        <v>0</v>
      </c>
      <c r="BI402" s="146">
        <f>IF(N402="nulová",J402,0)</f>
        <v>0</v>
      </c>
      <c r="BJ402" s="17" t="s">
        <v>88</v>
      </c>
      <c r="BK402" s="146">
        <f>ROUND(I402*H402,2)</f>
        <v>0</v>
      </c>
      <c r="BL402" s="17" t="s">
        <v>292</v>
      </c>
      <c r="BM402" s="145" t="s">
        <v>617</v>
      </c>
    </row>
    <row r="403" spans="2:65" s="12" customFormat="1" x14ac:dyDescent="0.2">
      <c r="B403" s="147"/>
      <c r="D403" s="148" t="s">
        <v>197</v>
      </c>
      <c r="E403" s="149" t="s">
        <v>1</v>
      </c>
      <c r="F403" s="150" t="s">
        <v>122</v>
      </c>
      <c r="H403" s="149" t="s">
        <v>1</v>
      </c>
      <c r="I403" s="151"/>
      <c r="L403" s="147"/>
      <c r="M403" s="152"/>
      <c r="T403" s="153"/>
      <c r="AT403" s="149" t="s">
        <v>197</v>
      </c>
      <c r="AU403" s="149" t="s">
        <v>90</v>
      </c>
      <c r="AV403" s="12" t="s">
        <v>88</v>
      </c>
      <c r="AW403" s="12" t="s">
        <v>36</v>
      </c>
      <c r="AX403" s="12" t="s">
        <v>80</v>
      </c>
      <c r="AY403" s="149" t="s">
        <v>188</v>
      </c>
    </row>
    <row r="404" spans="2:65" s="13" customFormat="1" x14ac:dyDescent="0.2">
      <c r="B404" s="154"/>
      <c r="D404" s="148" t="s">
        <v>197</v>
      </c>
      <c r="E404" s="155" t="s">
        <v>1</v>
      </c>
      <c r="F404" s="156" t="s">
        <v>618</v>
      </c>
      <c r="H404" s="157">
        <v>61.155999999999999</v>
      </c>
      <c r="I404" s="158"/>
      <c r="L404" s="154"/>
      <c r="M404" s="159"/>
      <c r="T404" s="160"/>
      <c r="AT404" s="155" t="s">
        <v>197</v>
      </c>
      <c r="AU404" s="155" t="s">
        <v>90</v>
      </c>
      <c r="AV404" s="13" t="s">
        <v>90</v>
      </c>
      <c r="AW404" s="13" t="s">
        <v>36</v>
      </c>
      <c r="AX404" s="13" t="s">
        <v>88</v>
      </c>
      <c r="AY404" s="155" t="s">
        <v>188</v>
      </c>
    </row>
    <row r="405" spans="2:65" s="1" customFormat="1" ht="24.15" customHeight="1" x14ac:dyDescent="0.2">
      <c r="B405" s="133"/>
      <c r="C405" s="172" t="s">
        <v>619</v>
      </c>
      <c r="D405" s="172" t="s">
        <v>273</v>
      </c>
      <c r="E405" s="173" t="s">
        <v>620</v>
      </c>
      <c r="F405" s="174" t="s">
        <v>621</v>
      </c>
      <c r="G405" s="175" t="s">
        <v>209</v>
      </c>
      <c r="H405" s="176">
        <v>67.272000000000006</v>
      </c>
      <c r="I405" s="177"/>
      <c r="J405" s="178">
        <f>ROUND(I405*H405,2)</f>
        <v>0</v>
      </c>
      <c r="K405" s="174" t="s">
        <v>194</v>
      </c>
      <c r="L405" s="179"/>
      <c r="M405" s="180" t="s">
        <v>1</v>
      </c>
      <c r="N405" s="181" t="s">
        <v>45</v>
      </c>
      <c r="P405" s="143">
        <f>O405*H405</f>
        <v>0</v>
      </c>
      <c r="Q405" s="143">
        <v>1.98E-3</v>
      </c>
      <c r="R405" s="143">
        <f>Q405*H405</f>
        <v>0.13319856000000002</v>
      </c>
      <c r="S405" s="143">
        <v>0</v>
      </c>
      <c r="T405" s="144">
        <f>S405*H405</f>
        <v>0</v>
      </c>
      <c r="AR405" s="145" t="s">
        <v>380</v>
      </c>
      <c r="AT405" s="145" t="s">
        <v>273</v>
      </c>
      <c r="AU405" s="145" t="s">
        <v>90</v>
      </c>
      <c r="AY405" s="17" t="s">
        <v>188</v>
      </c>
      <c r="BE405" s="146">
        <f>IF(N405="základní",J405,0)</f>
        <v>0</v>
      </c>
      <c r="BF405" s="146">
        <f>IF(N405="snížená",J405,0)</f>
        <v>0</v>
      </c>
      <c r="BG405" s="146">
        <f>IF(N405="zákl. přenesená",J405,0)</f>
        <v>0</v>
      </c>
      <c r="BH405" s="146">
        <f>IF(N405="sníž. přenesená",J405,0)</f>
        <v>0</v>
      </c>
      <c r="BI405" s="146">
        <f>IF(N405="nulová",J405,0)</f>
        <v>0</v>
      </c>
      <c r="BJ405" s="17" t="s">
        <v>88</v>
      </c>
      <c r="BK405" s="146">
        <f>ROUND(I405*H405,2)</f>
        <v>0</v>
      </c>
      <c r="BL405" s="17" t="s">
        <v>292</v>
      </c>
      <c r="BM405" s="145" t="s">
        <v>622</v>
      </c>
    </row>
    <row r="406" spans="2:65" s="13" customFormat="1" x14ac:dyDescent="0.2">
      <c r="B406" s="154"/>
      <c r="D406" s="148" t="s">
        <v>197</v>
      </c>
      <c r="F406" s="156" t="s">
        <v>623</v>
      </c>
      <c r="H406" s="157">
        <v>67.272000000000006</v>
      </c>
      <c r="I406" s="158"/>
      <c r="L406" s="154"/>
      <c r="M406" s="159"/>
      <c r="T406" s="160"/>
      <c r="AT406" s="155" t="s">
        <v>197</v>
      </c>
      <c r="AU406" s="155" t="s">
        <v>90</v>
      </c>
      <c r="AV406" s="13" t="s">
        <v>90</v>
      </c>
      <c r="AW406" s="13" t="s">
        <v>3</v>
      </c>
      <c r="AX406" s="13" t="s">
        <v>88</v>
      </c>
      <c r="AY406" s="155" t="s">
        <v>188</v>
      </c>
    </row>
    <row r="407" spans="2:65" s="1" customFormat="1" ht="24.15" customHeight="1" x14ac:dyDescent="0.2">
      <c r="B407" s="133"/>
      <c r="C407" s="134" t="s">
        <v>624</v>
      </c>
      <c r="D407" s="134" t="s">
        <v>191</v>
      </c>
      <c r="E407" s="135" t="s">
        <v>625</v>
      </c>
      <c r="F407" s="136" t="s">
        <v>626</v>
      </c>
      <c r="G407" s="137" t="s">
        <v>119</v>
      </c>
      <c r="H407" s="138">
        <v>30.28</v>
      </c>
      <c r="I407" s="139"/>
      <c r="J407" s="140">
        <f>ROUND(I407*H407,2)</f>
        <v>0</v>
      </c>
      <c r="K407" s="136" t="s">
        <v>194</v>
      </c>
      <c r="L407" s="32"/>
      <c r="M407" s="141" t="s">
        <v>1</v>
      </c>
      <c r="N407" s="142" t="s">
        <v>45</v>
      </c>
      <c r="P407" s="143">
        <f>O407*H407</f>
        <v>0</v>
      </c>
      <c r="Q407" s="143">
        <v>0</v>
      </c>
      <c r="R407" s="143">
        <f>Q407*H407</f>
        <v>0</v>
      </c>
      <c r="S407" s="143">
        <v>8.3169999999999994E-2</v>
      </c>
      <c r="T407" s="144">
        <f>S407*H407</f>
        <v>2.5183876000000001</v>
      </c>
      <c r="AR407" s="145" t="s">
        <v>292</v>
      </c>
      <c r="AT407" s="145" t="s">
        <v>191</v>
      </c>
      <c r="AU407" s="145" t="s">
        <v>90</v>
      </c>
      <c r="AY407" s="17" t="s">
        <v>188</v>
      </c>
      <c r="BE407" s="146">
        <f>IF(N407="základní",J407,0)</f>
        <v>0</v>
      </c>
      <c r="BF407" s="146">
        <f>IF(N407="snížená",J407,0)</f>
        <v>0</v>
      </c>
      <c r="BG407" s="146">
        <f>IF(N407="zákl. přenesená",J407,0)</f>
        <v>0</v>
      </c>
      <c r="BH407" s="146">
        <f>IF(N407="sníž. přenesená",J407,0)</f>
        <v>0</v>
      </c>
      <c r="BI407" s="146">
        <f>IF(N407="nulová",J407,0)</f>
        <v>0</v>
      </c>
      <c r="BJ407" s="17" t="s">
        <v>88</v>
      </c>
      <c r="BK407" s="146">
        <f>ROUND(I407*H407,2)</f>
        <v>0</v>
      </c>
      <c r="BL407" s="17" t="s">
        <v>292</v>
      </c>
      <c r="BM407" s="145" t="s">
        <v>627</v>
      </c>
    </row>
    <row r="408" spans="2:65" s="12" customFormat="1" x14ac:dyDescent="0.2">
      <c r="B408" s="147"/>
      <c r="D408" s="148" t="s">
        <v>197</v>
      </c>
      <c r="E408" s="149" t="s">
        <v>1</v>
      </c>
      <c r="F408" s="150" t="s">
        <v>628</v>
      </c>
      <c r="H408" s="149" t="s">
        <v>1</v>
      </c>
      <c r="I408" s="151"/>
      <c r="L408" s="147"/>
      <c r="M408" s="152"/>
      <c r="T408" s="153"/>
      <c r="AT408" s="149" t="s">
        <v>197</v>
      </c>
      <c r="AU408" s="149" t="s">
        <v>90</v>
      </c>
      <c r="AV408" s="12" t="s">
        <v>88</v>
      </c>
      <c r="AW408" s="12" t="s">
        <v>36</v>
      </c>
      <c r="AX408" s="12" t="s">
        <v>80</v>
      </c>
      <c r="AY408" s="149" t="s">
        <v>188</v>
      </c>
    </row>
    <row r="409" spans="2:65" s="13" customFormat="1" x14ac:dyDescent="0.2">
      <c r="B409" s="154"/>
      <c r="D409" s="148" t="s">
        <v>197</v>
      </c>
      <c r="E409" s="155" t="s">
        <v>1</v>
      </c>
      <c r="F409" s="156" t="s">
        <v>629</v>
      </c>
      <c r="H409" s="157">
        <v>30.28</v>
      </c>
      <c r="I409" s="158"/>
      <c r="L409" s="154"/>
      <c r="M409" s="159"/>
      <c r="T409" s="160"/>
      <c r="AT409" s="155" t="s">
        <v>197</v>
      </c>
      <c r="AU409" s="155" t="s">
        <v>90</v>
      </c>
      <c r="AV409" s="13" t="s">
        <v>90</v>
      </c>
      <c r="AW409" s="13" t="s">
        <v>36</v>
      </c>
      <c r="AX409" s="13" t="s">
        <v>88</v>
      </c>
      <c r="AY409" s="155" t="s">
        <v>188</v>
      </c>
    </row>
    <row r="410" spans="2:65" s="1" customFormat="1" ht="33" customHeight="1" x14ac:dyDescent="0.2">
      <c r="B410" s="133"/>
      <c r="C410" s="134" t="s">
        <v>630</v>
      </c>
      <c r="D410" s="134" t="s">
        <v>191</v>
      </c>
      <c r="E410" s="135" t="s">
        <v>631</v>
      </c>
      <c r="F410" s="136" t="s">
        <v>632</v>
      </c>
      <c r="G410" s="137" t="s">
        <v>119</v>
      </c>
      <c r="H410" s="138">
        <v>27.61</v>
      </c>
      <c r="I410" s="139"/>
      <c r="J410" s="140">
        <f>ROUND(I410*H410,2)</f>
        <v>0</v>
      </c>
      <c r="K410" s="136" t="s">
        <v>194</v>
      </c>
      <c r="L410" s="32"/>
      <c r="M410" s="141" t="s">
        <v>1</v>
      </c>
      <c r="N410" s="142" t="s">
        <v>45</v>
      </c>
      <c r="P410" s="143">
        <f>O410*H410</f>
        <v>0</v>
      </c>
      <c r="Q410" s="143">
        <v>6.0000000000000001E-3</v>
      </c>
      <c r="R410" s="143">
        <f>Q410*H410</f>
        <v>0.16566</v>
      </c>
      <c r="S410" s="143">
        <v>0</v>
      </c>
      <c r="T410" s="144">
        <f>S410*H410</f>
        <v>0</v>
      </c>
      <c r="AR410" s="145" t="s">
        <v>292</v>
      </c>
      <c r="AT410" s="145" t="s">
        <v>191</v>
      </c>
      <c r="AU410" s="145" t="s">
        <v>90</v>
      </c>
      <c r="AY410" s="17" t="s">
        <v>188</v>
      </c>
      <c r="BE410" s="146">
        <f>IF(N410="základní",J410,0)</f>
        <v>0</v>
      </c>
      <c r="BF410" s="146">
        <f>IF(N410="snížená",J410,0)</f>
        <v>0</v>
      </c>
      <c r="BG410" s="146">
        <f>IF(N410="zákl. přenesená",J410,0)</f>
        <v>0</v>
      </c>
      <c r="BH410" s="146">
        <f>IF(N410="sníž. přenesená",J410,0)</f>
        <v>0</v>
      </c>
      <c r="BI410" s="146">
        <f>IF(N410="nulová",J410,0)</f>
        <v>0</v>
      </c>
      <c r="BJ410" s="17" t="s">
        <v>88</v>
      </c>
      <c r="BK410" s="146">
        <f>ROUND(I410*H410,2)</f>
        <v>0</v>
      </c>
      <c r="BL410" s="17" t="s">
        <v>292</v>
      </c>
      <c r="BM410" s="145" t="s">
        <v>633</v>
      </c>
    </row>
    <row r="411" spans="2:65" s="13" customFormat="1" x14ac:dyDescent="0.2">
      <c r="B411" s="154"/>
      <c r="D411" s="148" t="s">
        <v>197</v>
      </c>
      <c r="E411" s="155" t="s">
        <v>1</v>
      </c>
      <c r="F411" s="156" t="s">
        <v>121</v>
      </c>
      <c r="H411" s="157">
        <v>27.61</v>
      </c>
      <c r="I411" s="158"/>
      <c r="L411" s="154"/>
      <c r="M411" s="159"/>
      <c r="T411" s="160"/>
      <c r="AT411" s="155" t="s">
        <v>197</v>
      </c>
      <c r="AU411" s="155" t="s">
        <v>90</v>
      </c>
      <c r="AV411" s="13" t="s">
        <v>90</v>
      </c>
      <c r="AW411" s="13" t="s">
        <v>36</v>
      </c>
      <c r="AX411" s="13" t="s">
        <v>88</v>
      </c>
      <c r="AY411" s="155" t="s">
        <v>188</v>
      </c>
    </row>
    <row r="412" spans="2:65" s="1" customFormat="1" x14ac:dyDescent="0.2">
      <c r="B412" s="32"/>
      <c r="D412" s="148" t="s">
        <v>219</v>
      </c>
      <c r="F412" s="168" t="s">
        <v>599</v>
      </c>
      <c r="L412" s="32"/>
      <c r="M412" s="169"/>
      <c r="T412" s="56"/>
      <c r="AU412" s="17" t="s">
        <v>90</v>
      </c>
    </row>
    <row r="413" spans="2:65" s="1" customFormat="1" x14ac:dyDescent="0.2">
      <c r="B413" s="32"/>
      <c r="D413" s="148" t="s">
        <v>219</v>
      </c>
      <c r="F413" s="170" t="s">
        <v>122</v>
      </c>
      <c r="H413" s="171">
        <v>0</v>
      </c>
      <c r="L413" s="32"/>
      <c r="M413" s="169"/>
      <c r="T413" s="56"/>
      <c r="AU413" s="17" t="s">
        <v>90</v>
      </c>
    </row>
    <row r="414" spans="2:65" s="1" customFormat="1" x14ac:dyDescent="0.2">
      <c r="B414" s="32"/>
      <c r="D414" s="148" t="s">
        <v>219</v>
      </c>
      <c r="F414" s="170" t="s">
        <v>594</v>
      </c>
      <c r="H414" s="171">
        <v>27.61</v>
      </c>
      <c r="L414" s="32"/>
      <c r="M414" s="169"/>
      <c r="T414" s="56"/>
      <c r="AU414" s="17" t="s">
        <v>90</v>
      </c>
    </row>
    <row r="415" spans="2:65" s="1" customFormat="1" x14ac:dyDescent="0.2">
      <c r="B415" s="32"/>
      <c r="D415" s="148" t="s">
        <v>219</v>
      </c>
      <c r="F415" s="170" t="s">
        <v>201</v>
      </c>
      <c r="H415" s="171">
        <v>27.61</v>
      </c>
      <c r="L415" s="32"/>
      <c r="M415" s="169"/>
      <c r="T415" s="56"/>
      <c r="AU415" s="17" t="s">
        <v>90</v>
      </c>
    </row>
    <row r="416" spans="2:65" s="1" customFormat="1" ht="24.15" customHeight="1" x14ac:dyDescent="0.2">
      <c r="B416" s="133"/>
      <c r="C416" s="172" t="s">
        <v>634</v>
      </c>
      <c r="D416" s="172" t="s">
        <v>273</v>
      </c>
      <c r="E416" s="173" t="s">
        <v>635</v>
      </c>
      <c r="F416" s="174" t="s">
        <v>636</v>
      </c>
      <c r="G416" s="175" t="s">
        <v>119</v>
      </c>
      <c r="H416" s="176">
        <v>30.370999999999999</v>
      </c>
      <c r="I416" s="177"/>
      <c r="J416" s="178">
        <f>ROUND(I416*H416,2)</f>
        <v>0</v>
      </c>
      <c r="K416" s="174" t="s">
        <v>194</v>
      </c>
      <c r="L416" s="179"/>
      <c r="M416" s="180" t="s">
        <v>1</v>
      </c>
      <c r="N416" s="181" t="s">
        <v>45</v>
      </c>
      <c r="P416" s="143">
        <f>O416*H416</f>
        <v>0</v>
      </c>
      <c r="Q416" s="143">
        <v>2.1999999999999999E-2</v>
      </c>
      <c r="R416" s="143">
        <f>Q416*H416</f>
        <v>0.66816199999999992</v>
      </c>
      <c r="S416" s="143">
        <v>0</v>
      </c>
      <c r="T416" s="144">
        <f>S416*H416</f>
        <v>0</v>
      </c>
      <c r="AR416" s="145" t="s">
        <v>380</v>
      </c>
      <c r="AT416" s="145" t="s">
        <v>273</v>
      </c>
      <c r="AU416" s="145" t="s">
        <v>90</v>
      </c>
      <c r="AY416" s="17" t="s">
        <v>188</v>
      </c>
      <c r="BE416" s="146">
        <f>IF(N416="základní",J416,0)</f>
        <v>0</v>
      </c>
      <c r="BF416" s="146">
        <f>IF(N416="snížená",J416,0)</f>
        <v>0</v>
      </c>
      <c r="BG416" s="146">
        <f>IF(N416="zákl. přenesená",J416,0)</f>
        <v>0</v>
      </c>
      <c r="BH416" s="146">
        <f>IF(N416="sníž. přenesená",J416,0)</f>
        <v>0</v>
      </c>
      <c r="BI416" s="146">
        <f>IF(N416="nulová",J416,0)</f>
        <v>0</v>
      </c>
      <c r="BJ416" s="17" t="s">
        <v>88</v>
      </c>
      <c r="BK416" s="146">
        <f>ROUND(I416*H416,2)</f>
        <v>0</v>
      </c>
      <c r="BL416" s="17" t="s">
        <v>292</v>
      </c>
      <c r="BM416" s="145" t="s">
        <v>637</v>
      </c>
    </row>
    <row r="417" spans="2:65" s="13" customFormat="1" x14ac:dyDescent="0.2">
      <c r="B417" s="154"/>
      <c r="D417" s="148" t="s">
        <v>197</v>
      </c>
      <c r="F417" s="156" t="s">
        <v>638</v>
      </c>
      <c r="H417" s="157">
        <v>30.370999999999999</v>
      </c>
      <c r="I417" s="158"/>
      <c r="L417" s="154"/>
      <c r="M417" s="159"/>
      <c r="T417" s="160"/>
      <c r="AT417" s="155" t="s">
        <v>197</v>
      </c>
      <c r="AU417" s="155" t="s">
        <v>90</v>
      </c>
      <c r="AV417" s="13" t="s">
        <v>90</v>
      </c>
      <c r="AW417" s="13" t="s">
        <v>3</v>
      </c>
      <c r="AX417" s="13" t="s">
        <v>88</v>
      </c>
      <c r="AY417" s="155" t="s">
        <v>188</v>
      </c>
    </row>
    <row r="418" spans="2:65" s="1" customFormat="1" ht="24.15" customHeight="1" x14ac:dyDescent="0.2">
      <c r="B418" s="133"/>
      <c r="C418" s="134" t="s">
        <v>639</v>
      </c>
      <c r="D418" s="134" t="s">
        <v>191</v>
      </c>
      <c r="E418" s="135" t="s">
        <v>640</v>
      </c>
      <c r="F418" s="136" t="s">
        <v>641</v>
      </c>
      <c r="G418" s="137" t="s">
        <v>119</v>
      </c>
      <c r="H418" s="138">
        <v>27.61</v>
      </c>
      <c r="I418" s="139"/>
      <c r="J418" s="140">
        <f>ROUND(I418*H418,2)</f>
        <v>0</v>
      </c>
      <c r="K418" s="136" t="s">
        <v>194</v>
      </c>
      <c r="L418" s="32"/>
      <c r="M418" s="141" t="s">
        <v>1</v>
      </c>
      <c r="N418" s="142" t="s">
        <v>45</v>
      </c>
      <c r="P418" s="143">
        <f>O418*H418</f>
        <v>0</v>
      </c>
      <c r="Q418" s="143">
        <v>1.5E-3</v>
      </c>
      <c r="R418" s="143">
        <f>Q418*H418</f>
        <v>4.1415E-2</v>
      </c>
      <c r="S418" s="143">
        <v>0</v>
      </c>
      <c r="T418" s="144">
        <f>S418*H418</f>
        <v>0</v>
      </c>
      <c r="AR418" s="145" t="s">
        <v>292</v>
      </c>
      <c r="AT418" s="145" t="s">
        <v>191</v>
      </c>
      <c r="AU418" s="145" t="s">
        <v>90</v>
      </c>
      <c r="AY418" s="17" t="s">
        <v>188</v>
      </c>
      <c r="BE418" s="146">
        <f>IF(N418="základní",J418,0)</f>
        <v>0</v>
      </c>
      <c r="BF418" s="146">
        <f>IF(N418="snížená",J418,0)</f>
        <v>0</v>
      </c>
      <c r="BG418" s="146">
        <f>IF(N418="zákl. přenesená",J418,0)</f>
        <v>0</v>
      </c>
      <c r="BH418" s="146">
        <f>IF(N418="sníž. přenesená",J418,0)</f>
        <v>0</v>
      </c>
      <c r="BI418" s="146">
        <f>IF(N418="nulová",J418,0)</f>
        <v>0</v>
      </c>
      <c r="BJ418" s="17" t="s">
        <v>88</v>
      </c>
      <c r="BK418" s="146">
        <f>ROUND(I418*H418,2)</f>
        <v>0</v>
      </c>
      <c r="BL418" s="17" t="s">
        <v>292</v>
      </c>
      <c r="BM418" s="145" t="s">
        <v>642</v>
      </c>
    </row>
    <row r="419" spans="2:65" s="13" customFormat="1" x14ac:dyDescent="0.2">
      <c r="B419" s="154"/>
      <c r="D419" s="148" t="s">
        <v>197</v>
      </c>
      <c r="E419" s="155" t="s">
        <v>1</v>
      </c>
      <c r="F419" s="156" t="s">
        <v>121</v>
      </c>
      <c r="H419" s="157">
        <v>27.61</v>
      </c>
      <c r="I419" s="158"/>
      <c r="L419" s="154"/>
      <c r="M419" s="159"/>
      <c r="T419" s="160"/>
      <c r="AT419" s="155" t="s">
        <v>197</v>
      </c>
      <c r="AU419" s="155" t="s">
        <v>90</v>
      </c>
      <c r="AV419" s="13" t="s">
        <v>90</v>
      </c>
      <c r="AW419" s="13" t="s">
        <v>36</v>
      </c>
      <c r="AX419" s="13" t="s">
        <v>88</v>
      </c>
      <c r="AY419" s="155" t="s">
        <v>188</v>
      </c>
    </row>
    <row r="420" spans="2:65" s="1" customFormat="1" x14ac:dyDescent="0.2">
      <c r="B420" s="32"/>
      <c r="D420" s="148" t="s">
        <v>219</v>
      </c>
      <c r="F420" s="168" t="s">
        <v>599</v>
      </c>
      <c r="L420" s="32"/>
      <c r="M420" s="169"/>
      <c r="T420" s="56"/>
      <c r="AU420" s="17" t="s">
        <v>90</v>
      </c>
    </row>
    <row r="421" spans="2:65" s="1" customFormat="1" x14ac:dyDescent="0.2">
      <c r="B421" s="32"/>
      <c r="D421" s="148" t="s">
        <v>219</v>
      </c>
      <c r="F421" s="170" t="s">
        <v>122</v>
      </c>
      <c r="H421" s="171">
        <v>0</v>
      </c>
      <c r="L421" s="32"/>
      <c r="M421" s="169"/>
      <c r="T421" s="56"/>
      <c r="AU421" s="17" t="s">
        <v>90</v>
      </c>
    </row>
    <row r="422" spans="2:65" s="1" customFormat="1" x14ac:dyDescent="0.2">
      <c r="B422" s="32"/>
      <c r="D422" s="148" t="s">
        <v>219</v>
      </c>
      <c r="F422" s="170" t="s">
        <v>594</v>
      </c>
      <c r="H422" s="171">
        <v>27.61</v>
      </c>
      <c r="L422" s="32"/>
      <c r="M422" s="169"/>
      <c r="T422" s="56"/>
      <c r="AU422" s="17" t="s">
        <v>90</v>
      </c>
    </row>
    <row r="423" spans="2:65" s="1" customFormat="1" x14ac:dyDescent="0.2">
      <c r="B423" s="32"/>
      <c r="D423" s="148" t="s">
        <v>219</v>
      </c>
      <c r="F423" s="170" t="s">
        <v>201</v>
      </c>
      <c r="H423" s="171">
        <v>27.61</v>
      </c>
      <c r="L423" s="32"/>
      <c r="M423" s="169"/>
      <c r="T423" s="56"/>
      <c r="AU423" s="17" t="s">
        <v>90</v>
      </c>
    </row>
    <row r="424" spans="2:65" s="1" customFormat="1" ht="16.5" customHeight="1" x14ac:dyDescent="0.2">
      <c r="B424" s="133"/>
      <c r="C424" s="134" t="s">
        <v>643</v>
      </c>
      <c r="D424" s="134" t="s">
        <v>191</v>
      </c>
      <c r="E424" s="135" t="s">
        <v>644</v>
      </c>
      <c r="F424" s="136" t="s">
        <v>645</v>
      </c>
      <c r="G424" s="137" t="s">
        <v>209</v>
      </c>
      <c r="H424" s="138">
        <v>414.15</v>
      </c>
      <c r="I424" s="139"/>
      <c r="J424" s="140">
        <f>ROUND(I424*H424,2)</f>
        <v>0</v>
      </c>
      <c r="K424" s="136" t="s">
        <v>194</v>
      </c>
      <c r="L424" s="32"/>
      <c r="M424" s="141" t="s">
        <v>1</v>
      </c>
      <c r="N424" s="142" t="s">
        <v>45</v>
      </c>
      <c r="P424" s="143">
        <f>O424*H424</f>
        <v>0</v>
      </c>
      <c r="Q424" s="143">
        <v>9.0000000000000006E-5</v>
      </c>
      <c r="R424" s="143">
        <f>Q424*H424</f>
        <v>3.7273500000000001E-2</v>
      </c>
      <c r="S424" s="143">
        <v>0</v>
      </c>
      <c r="T424" s="144">
        <f>S424*H424</f>
        <v>0</v>
      </c>
      <c r="AR424" s="145" t="s">
        <v>292</v>
      </c>
      <c r="AT424" s="145" t="s">
        <v>191</v>
      </c>
      <c r="AU424" s="145" t="s">
        <v>90</v>
      </c>
      <c r="AY424" s="17" t="s">
        <v>188</v>
      </c>
      <c r="BE424" s="146">
        <f>IF(N424="základní",J424,0)</f>
        <v>0</v>
      </c>
      <c r="BF424" s="146">
        <f>IF(N424="snížená",J424,0)</f>
        <v>0</v>
      </c>
      <c r="BG424" s="146">
        <f>IF(N424="zákl. přenesená",J424,0)</f>
        <v>0</v>
      </c>
      <c r="BH424" s="146">
        <f>IF(N424="sníž. přenesená",J424,0)</f>
        <v>0</v>
      </c>
      <c r="BI424" s="146">
        <f>IF(N424="nulová",J424,0)</f>
        <v>0</v>
      </c>
      <c r="BJ424" s="17" t="s">
        <v>88</v>
      </c>
      <c r="BK424" s="146">
        <f>ROUND(I424*H424,2)</f>
        <v>0</v>
      </c>
      <c r="BL424" s="17" t="s">
        <v>292</v>
      </c>
      <c r="BM424" s="145" t="s">
        <v>646</v>
      </c>
    </row>
    <row r="425" spans="2:65" s="13" customFormat="1" x14ac:dyDescent="0.2">
      <c r="B425" s="154"/>
      <c r="D425" s="148" t="s">
        <v>197</v>
      </c>
      <c r="E425" s="155" t="s">
        <v>1</v>
      </c>
      <c r="F425" s="156" t="s">
        <v>647</v>
      </c>
      <c r="H425" s="157">
        <v>414.15</v>
      </c>
      <c r="I425" s="158"/>
      <c r="L425" s="154"/>
      <c r="M425" s="159"/>
      <c r="T425" s="160"/>
      <c r="AT425" s="155" t="s">
        <v>197</v>
      </c>
      <c r="AU425" s="155" t="s">
        <v>90</v>
      </c>
      <c r="AV425" s="13" t="s">
        <v>90</v>
      </c>
      <c r="AW425" s="13" t="s">
        <v>36</v>
      </c>
      <c r="AX425" s="13" t="s">
        <v>88</v>
      </c>
      <c r="AY425" s="155" t="s">
        <v>188</v>
      </c>
    </row>
    <row r="426" spans="2:65" s="1" customFormat="1" x14ac:dyDescent="0.2">
      <c r="B426" s="32"/>
      <c r="D426" s="148" t="s">
        <v>219</v>
      </c>
      <c r="F426" s="168" t="s">
        <v>599</v>
      </c>
      <c r="L426" s="32"/>
      <c r="M426" s="169"/>
      <c r="T426" s="56"/>
      <c r="AU426" s="17" t="s">
        <v>90</v>
      </c>
    </row>
    <row r="427" spans="2:65" s="1" customFormat="1" x14ac:dyDescent="0.2">
      <c r="B427" s="32"/>
      <c r="D427" s="148" t="s">
        <v>219</v>
      </c>
      <c r="F427" s="170" t="s">
        <v>122</v>
      </c>
      <c r="H427" s="171">
        <v>0</v>
      </c>
      <c r="L427" s="32"/>
      <c r="M427" s="169"/>
      <c r="T427" s="56"/>
      <c r="AU427" s="17" t="s">
        <v>90</v>
      </c>
    </row>
    <row r="428" spans="2:65" s="1" customFormat="1" x14ac:dyDescent="0.2">
      <c r="B428" s="32"/>
      <c r="D428" s="148" t="s">
        <v>219</v>
      </c>
      <c r="F428" s="170" t="s">
        <v>594</v>
      </c>
      <c r="H428" s="171">
        <v>27.61</v>
      </c>
      <c r="L428" s="32"/>
      <c r="M428" s="169"/>
      <c r="T428" s="56"/>
      <c r="AU428" s="17" t="s">
        <v>90</v>
      </c>
    </row>
    <row r="429" spans="2:65" s="1" customFormat="1" x14ac:dyDescent="0.2">
      <c r="B429" s="32"/>
      <c r="D429" s="148" t="s">
        <v>219</v>
      </c>
      <c r="F429" s="170" t="s">
        <v>201</v>
      </c>
      <c r="H429" s="171">
        <v>27.61</v>
      </c>
      <c r="L429" s="32"/>
      <c r="M429" s="169"/>
      <c r="T429" s="56"/>
      <c r="AU429" s="17" t="s">
        <v>90</v>
      </c>
    </row>
    <row r="430" spans="2:65" s="1" customFormat="1" ht="24.15" customHeight="1" x14ac:dyDescent="0.2">
      <c r="B430" s="133"/>
      <c r="C430" s="134" t="s">
        <v>648</v>
      </c>
      <c r="D430" s="134" t="s">
        <v>191</v>
      </c>
      <c r="E430" s="135" t="s">
        <v>649</v>
      </c>
      <c r="F430" s="136" t="s">
        <v>650</v>
      </c>
      <c r="G430" s="137" t="s">
        <v>119</v>
      </c>
      <c r="H430" s="138">
        <v>27.61</v>
      </c>
      <c r="I430" s="139"/>
      <c r="J430" s="140">
        <f>ROUND(I430*H430,2)</f>
        <v>0</v>
      </c>
      <c r="K430" s="136" t="s">
        <v>194</v>
      </c>
      <c r="L430" s="32"/>
      <c r="M430" s="141" t="s">
        <v>1</v>
      </c>
      <c r="N430" s="142" t="s">
        <v>45</v>
      </c>
      <c r="P430" s="143">
        <f>O430*H430</f>
        <v>0</v>
      </c>
      <c r="Q430" s="143">
        <v>5.0000000000000002E-5</v>
      </c>
      <c r="R430" s="143">
        <f>Q430*H430</f>
        <v>1.3805E-3</v>
      </c>
      <c r="S430" s="143">
        <v>0</v>
      </c>
      <c r="T430" s="144">
        <f>S430*H430</f>
        <v>0</v>
      </c>
      <c r="AR430" s="145" t="s">
        <v>292</v>
      </c>
      <c r="AT430" s="145" t="s">
        <v>191</v>
      </c>
      <c r="AU430" s="145" t="s">
        <v>90</v>
      </c>
      <c r="AY430" s="17" t="s">
        <v>188</v>
      </c>
      <c r="BE430" s="146">
        <f>IF(N430="základní",J430,0)</f>
        <v>0</v>
      </c>
      <c r="BF430" s="146">
        <f>IF(N430="snížená",J430,0)</f>
        <v>0</v>
      </c>
      <c r="BG430" s="146">
        <f>IF(N430="zákl. přenesená",J430,0)</f>
        <v>0</v>
      </c>
      <c r="BH430" s="146">
        <f>IF(N430="sníž. přenesená",J430,0)</f>
        <v>0</v>
      </c>
      <c r="BI430" s="146">
        <f>IF(N430="nulová",J430,0)</f>
        <v>0</v>
      </c>
      <c r="BJ430" s="17" t="s">
        <v>88</v>
      </c>
      <c r="BK430" s="146">
        <f>ROUND(I430*H430,2)</f>
        <v>0</v>
      </c>
      <c r="BL430" s="17" t="s">
        <v>292</v>
      </c>
      <c r="BM430" s="145" t="s">
        <v>651</v>
      </c>
    </row>
    <row r="431" spans="2:65" s="13" customFormat="1" x14ac:dyDescent="0.2">
      <c r="B431" s="154"/>
      <c r="D431" s="148" t="s">
        <v>197</v>
      </c>
      <c r="E431" s="155" t="s">
        <v>1</v>
      </c>
      <c r="F431" s="156" t="s">
        <v>121</v>
      </c>
      <c r="H431" s="157">
        <v>27.61</v>
      </c>
      <c r="I431" s="158"/>
      <c r="L431" s="154"/>
      <c r="M431" s="159"/>
      <c r="T431" s="160"/>
      <c r="AT431" s="155" t="s">
        <v>197</v>
      </c>
      <c r="AU431" s="155" t="s">
        <v>90</v>
      </c>
      <c r="AV431" s="13" t="s">
        <v>90</v>
      </c>
      <c r="AW431" s="13" t="s">
        <v>36</v>
      </c>
      <c r="AX431" s="13" t="s">
        <v>88</v>
      </c>
      <c r="AY431" s="155" t="s">
        <v>188</v>
      </c>
    </row>
    <row r="432" spans="2:65" s="1" customFormat="1" x14ac:dyDescent="0.2">
      <c r="B432" s="32"/>
      <c r="D432" s="148" t="s">
        <v>219</v>
      </c>
      <c r="F432" s="168" t="s">
        <v>599</v>
      </c>
      <c r="L432" s="32"/>
      <c r="M432" s="169"/>
      <c r="T432" s="56"/>
      <c r="AU432" s="17" t="s">
        <v>90</v>
      </c>
    </row>
    <row r="433" spans="2:65" s="1" customFormat="1" x14ac:dyDescent="0.2">
      <c r="B433" s="32"/>
      <c r="D433" s="148" t="s">
        <v>219</v>
      </c>
      <c r="F433" s="170" t="s">
        <v>122</v>
      </c>
      <c r="H433" s="171">
        <v>0</v>
      </c>
      <c r="L433" s="32"/>
      <c r="M433" s="169"/>
      <c r="T433" s="56"/>
      <c r="AU433" s="17" t="s">
        <v>90</v>
      </c>
    </row>
    <row r="434" spans="2:65" s="1" customFormat="1" x14ac:dyDescent="0.2">
      <c r="B434" s="32"/>
      <c r="D434" s="148" t="s">
        <v>219</v>
      </c>
      <c r="F434" s="170" t="s">
        <v>594</v>
      </c>
      <c r="H434" s="171">
        <v>27.61</v>
      </c>
      <c r="L434" s="32"/>
      <c r="M434" s="169"/>
      <c r="T434" s="56"/>
      <c r="AU434" s="17" t="s">
        <v>90</v>
      </c>
    </row>
    <row r="435" spans="2:65" s="1" customFormat="1" x14ac:dyDescent="0.2">
      <c r="B435" s="32"/>
      <c r="D435" s="148" t="s">
        <v>219</v>
      </c>
      <c r="F435" s="170" t="s">
        <v>201</v>
      </c>
      <c r="H435" s="171">
        <v>27.61</v>
      </c>
      <c r="L435" s="32"/>
      <c r="M435" s="169"/>
      <c r="T435" s="56"/>
      <c r="AU435" s="17" t="s">
        <v>90</v>
      </c>
    </row>
    <row r="436" spans="2:65" s="1" customFormat="1" ht="33" customHeight="1" x14ac:dyDescent="0.2">
      <c r="B436" s="133"/>
      <c r="C436" s="134" t="s">
        <v>652</v>
      </c>
      <c r="D436" s="134" t="s">
        <v>191</v>
      </c>
      <c r="E436" s="135" t="s">
        <v>653</v>
      </c>
      <c r="F436" s="136" t="s">
        <v>654</v>
      </c>
      <c r="G436" s="137" t="s">
        <v>364</v>
      </c>
      <c r="H436" s="138">
        <v>1.413</v>
      </c>
      <c r="I436" s="139"/>
      <c r="J436" s="140">
        <f>ROUND(I436*H436,2)</f>
        <v>0</v>
      </c>
      <c r="K436" s="136" t="s">
        <v>194</v>
      </c>
      <c r="L436" s="32"/>
      <c r="M436" s="141" t="s">
        <v>1</v>
      </c>
      <c r="N436" s="142" t="s">
        <v>45</v>
      </c>
      <c r="P436" s="143">
        <f>O436*H436</f>
        <v>0</v>
      </c>
      <c r="Q436" s="143">
        <v>0</v>
      </c>
      <c r="R436" s="143">
        <f>Q436*H436</f>
        <v>0</v>
      </c>
      <c r="S436" s="143">
        <v>0</v>
      </c>
      <c r="T436" s="144">
        <f>S436*H436</f>
        <v>0</v>
      </c>
      <c r="AR436" s="145" t="s">
        <v>292</v>
      </c>
      <c r="AT436" s="145" t="s">
        <v>191</v>
      </c>
      <c r="AU436" s="145" t="s">
        <v>90</v>
      </c>
      <c r="AY436" s="17" t="s">
        <v>188</v>
      </c>
      <c r="BE436" s="146">
        <f>IF(N436="základní",J436,0)</f>
        <v>0</v>
      </c>
      <c r="BF436" s="146">
        <f>IF(N436="snížená",J436,0)</f>
        <v>0</v>
      </c>
      <c r="BG436" s="146">
        <f>IF(N436="zákl. přenesená",J436,0)</f>
        <v>0</v>
      </c>
      <c r="BH436" s="146">
        <f>IF(N436="sníž. přenesená",J436,0)</f>
        <v>0</v>
      </c>
      <c r="BI436" s="146">
        <f>IF(N436="nulová",J436,0)</f>
        <v>0</v>
      </c>
      <c r="BJ436" s="17" t="s">
        <v>88</v>
      </c>
      <c r="BK436" s="146">
        <f>ROUND(I436*H436,2)</f>
        <v>0</v>
      </c>
      <c r="BL436" s="17" t="s">
        <v>292</v>
      </c>
      <c r="BM436" s="145" t="s">
        <v>655</v>
      </c>
    </row>
    <row r="437" spans="2:65" s="11" customFormat="1" ht="22.95" customHeight="1" x14ac:dyDescent="0.25">
      <c r="B437" s="121"/>
      <c r="D437" s="122" t="s">
        <v>79</v>
      </c>
      <c r="E437" s="131" t="s">
        <v>656</v>
      </c>
      <c r="F437" s="131" t="s">
        <v>657</v>
      </c>
      <c r="I437" s="124"/>
      <c r="J437" s="132">
        <f>BK437</f>
        <v>0</v>
      </c>
      <c r="L437" s="121"/>
      <c r="M437" s="126"/>
      <c r="P437" s="127">
        <f>SUM(P438:P542)</f>
        <v>0</v>
      </c>
      <c r="R437" s="127">
        <f>SUM(R438:R542)</f>
        <v>5.7888274500000003</v>
      </c>
      <c r="T437" s="128">
        <f>SUM(T438:T542)</f>
        <v>1.0873119</v>
      </c>
      <c r="AR437" s="122" t="s">
        <v>90</v>
      </c>
      <c r="AT437" s="129" t="s">
        <v>79</v>
      </c>
      <c r="AU437" s="129" t="s">
        <v>88</v>
      </c>
      <c r="AY437" s="122" t="s">
        <v>188</v>
      </c>
      <c r="BK437" s="130">
        <f>SUM(BK438:BK542)</f>
        <v>0</v>
      </c>
    </row>
    <row r="438" spans="2:65" s="1" customFormat="1" ht="24.15" customHeight="1" x14ac:dyDescent="0.2">
      <c r="B438" s="133"/>
      <c r="C438" s="134" t="s">
        <v>658</v>
      </c>
      <c r="D438" s="134" t="s">
        <v>191</v>
      </c>
      <c r="E438" s="135" t="s">
        <v>659</v>
      </c>
      <c r="F438" s="136" t="s">
        <v>660</v>
      </c>
      <c r="G438" s="137" t="s">
        <v>119</v>
      </c>
      <c r="H438" s="138">
        <v>352.00400000000002</v>
      </c>
      <c r="I438" s="139"/>
      <c r="J438" s="140">
        <f>ROUND(I438*H438,2)</f>
        <v>0</v>
      </c>
      <c r="K438" s="136" t="s">
        <v>194</v>
      </c>
      <c r="L438" s="32"/>
      <c r="M438" s="141" t="s">
        <v>1</v>
      </c>
      <c r="N438" s="142" t="s">
        <v>45</v>
      </c>
      <c r="P438" s="143">
        <f>O438*H438</f>
        <v>0</v>
      </c>
      <c r="Q438" s="143">
        <v>0</v>
      </c>
      <c r="R438" s="143">
        <f>Q438*H438</f>
        <v>0</v>
      </c>
      <c r="S438" s="143">
        <v>0</v>
      </c>
      <c r="T438" s="144">
        <f>S438*H438</f>
        <v>0</v>
      </c>
      <c r="AR438" s="145" t="s">
        <v>292</v>
      </c>
      <c r="AT438" s="145" t="s">
        <v>191</v>
      </c>
      <c r="AU438" s="145" t="s">
        <v>90</v>
      </c>
      <c r="AY438" s="17" t="s">
        <v>188</v>
      </c>
      <c r="BE438" s="146">
        <f>IF(N438="základní",J438,0)</f>
        <v>0</v>
      </c>
      <c r="BF438" s="146">
        <f>IF(N438="snížená",J438,0)</f>
        <v>0</v>
      </c>
      <c r="BG438" s="146">
        <f>IF(N438="zákl. přenesená",J438,0)</f>
        <v>0</v>
      </c>
      <c r="BH438" s="146">
        <f>IF(N438="sníž. přenesená",J438,0)</f>
        <v>0</v>
      </c>
      <c r="BI438" s="146">
        <f>IF(N438="nulová",J438,0)</f>
        <v>0</v>
      </c>
      <c r="BJ438" s="17" t="s">
        <v>88</v>
      </c>
      <c r="BK438" s="146">
        <f>ROUND(I438*H438,2)</f>
        <v>0</v>
      </c>
      <c r="BL438" s="17" t="s">
        <v>292</v>
      </c>
      <c r="BM438" s="145" t="s">
        <v>661</v>
      </c>
    </row>
    <row r="439" spans="2:65" s="12" customFormat="1" x14ac:dyDescent="0.2">
      <c r="B439" s="147"/>
      <c r="D439" s="148" t="s">
        <v>197</v>
      </c>
      <c r="E439" s="149" t="s">
        <v>1</v>
      </c>
      <c r="F439" s="150" t="s">
        <v>662</v>
      </c>
      <c r="H439" s="149" t="s">
        <v>1</v>
      </c>
      <c r="I439" s="151"/>
      <c r="L439" s="147"/>
      <c r="M439" s="152"/>
      <c r="T439" s="153"/>
      <c r="AT439" s="149" t="s">
        <v>197</v>
      </c>
      <c r="AU439" s="149" t="s">
        <v>90</v>
      </c>
      <c r="AV439" s="12" t="s">
        <v>88</v>
      </c>
      <c r="AW439" s="12" t="s">
        <v>36</v>
      </c>
      <c r="AX439" s="12" t="s">
        <v>80</v>
      </c>
      <c r="AY439" s="149" t="s">
        <v>188</v>
      </c>
    </row>
    <row r="440" spans="2:65" s="13" customFormat="1" ht="20.399999999999999" x14ac:dyDescent="0.2">
      <c r="B440" s="154"/>
      <c r="D440" s="148" t="s">
        <v>197</v>
      </c>
      <c r="E440" s="155" t="s">
        <v>1</v>
      </c>
      <c r="F440" s="156" t="s">
        <v>663</v>
      </c>
      <c r="H440" s="157">
        <v>136.31399999999999</v>
      </c>
      <c r="I440" s="158"/>
      <c r="L440" s="154"/>
      <c r="M440" s="159"/>
      <c r="T440" s="160"/>
      <c r="AT440" s="155" t="s">
        <v>197</v>
      </c>
      <c r="AU440" s="155" t="s">
        <v>90</v>
      </c>
      <c r="AV440" s="13" t="s">
        <v>90</v>
      </c>
      <c r="AW440" s="13" t="s">
        <v>36</v>
      </c>
      <c r="AX440" s="13" t="s">
        <v>80</v>
      </c>
      <c r="AY440" s="155" t="s">
        <v>188</v>
      </c>
    </row>
    <row r="441" spans="2:65" s="15" customFormat="1" x14ac:dyDescent="0.2">
      <c r="B441" s="182"/>
      <c r="D441" s="148" t="s">
        <v>197</v>
      </c>
      <c r="E441" s="183" t="s">
        <v>142</v>
      </c>
      <c r="F441" s="184" t="s">
        <v>664</v>
      </c>
      <c r="H441" s="185">
        <v>136.31399999999999</v>
      </c>
      <c r="I441" s="186"/>
      <c r="L441" s="182"/>
      <c r="M441" s="187"/>
      <c r="T441" s="188"/>
      <c r="AT441" s="183" t="s">
        <v>197</v>
      </c>
      <c r="AU441" s="183" t="s">
        <v>90</v>
      </c>
      <c r="AV441" s="15" t="s">
        <v>189</v>
      </c>
      <c r="AW441" s="15" t="s">
        <v>36</v>
      </c>
      <c r="AX441" s="15" t="s">
        <v>80</v>
      </c>
      <c r="AY441" s="183" t="s">
        <v>188</v>
      </c>
    </row>
    <row r="442" spans="2:65" s="12" customFormat="1" x14ac:dyDescent="0.2">
      <c r="B442" s="147"/>
      <c r="D442" s="148" t="s">
        <v>197</v>
      </c>
      <c r="E442" s="149" t="s">
        <v>1</v>
      </c>
      <c r="F442" s="150" t="s">
        <v>665</v>
      </c>
      <c r="H442" s="149" t="s">
        <v>1</v>
      </c>
      <c r="I442" s="151"/>
      <c r="L442" s="147"/>
      <c r="M442" s="152"/>
      <c r="T442" s="153"/>
      <c r="AT442" s="149" t="s">
        <v>197</v>
      </c>
      <c r="AU442" s="149" t="s">
        <v>90</v>
      </c>
      <c r="AV442" s="12" t="s">
        <v>88</v>
      </c>
      <c r="AW442" s="12" t="s">
        <v>36</v>
      </c>
      <c r="AX442" s="12" t="s">
        <v>80</v>
      </c>
      <c r="AY442" s="149" t="s">
        <v>188</v>
      </c>
    </row>
    <row r="443" spans="2:65" s="13" customFormat="1" x14ac:dyDescent="0.2">
      <c r="B443" s="154"/>
      <c r="D443" s="148" t="s">
        <v>197</v>
      </c>
      <c r="E443" s="155" t="s">
        <v>1</v>
      </c>
      <c r="F443" s="156" t="s">
        <v>666</v>
      </c>
      <c r="H443" s="157">
        <v>215.69</v>
      </c>
      <c r="I443" s="158"/>
      <c r="L443" s="154"/>
      <c r="M443" s="159"/>
      <c r="T443" s="160"/>
      <c r="AT443" s="155" t="s">
        <v>197</v>
      </c>
      <c r="AU443" s="155" t="s">
        <v>90</v>
      </c>
      <c r="AV443" s="13" t="s">
        <v>90</v>
      </c>
      <c r="AW443" s="13" t="s">
        <v>36</v>
      </c>
      <c r="AX443" s="13" t="s">
        <v>80</v>
      </c>
      <c r="AY443" s="155" t="s">
        <v>188</v>
      </c>
    </row>
    <row r="444" spans="2:65" s="15" customFormat="1" x14ac:dyDescent="0.2">
      <c r="B444" s="182"/>
      <c r="D444" s="148" t="s">
        <v>197</v>
      </c>
      <c r="E444" s="183" t="s">
        <v>117</v>
      </c>
      <c r="F444" s="184" t="s">
        <v>664</v>
      </c>
      <c r="H444" s="185">
        <v>215.69</v>
      </c>
      <c r="I444" s="186"/>
      <c r="L444" s="182"/>
      <c r="M444" s="187"/>
      <c r="T444" s="188"/>
      <c r="AT444" s="183" t="s">
        <v>197</v>
      </c>
      <c r="AU444" s="183" t="s">
        <v>90</v>
      </c>
      <c r="AV444" s="15" t="s">
        <v>189</v>
      </c>
      <c r="AW444" s="15" t="s">
        <v>36</v>
      </c>
      <c r="AX444" s="15" t="s">
        <v>80</v>
      </c>
      <c r="AY444" s="183" t="s">
        <v>188</v>
      </c>
    </row>
    <row r="445" spans="2:65" s="14" customFormat="1" x14ac:dyDescent="0.2">
      <c r="B445" s="161"/>
      <c r="D445" s="148" t="s">
        <v>197</v>
      </c>
      <c r="E445" s="162" t="s">
        <v>1</v>
      </c>
      <c r="F445" s="163" t="s">
        <v>201</v>
      </c>
      <c r="H445" s="164">
        <v>352.00400000000002</v>
      </c>
      <c r="I445" s="165"/>
      <c r="L445" s="161"/>
      <c r="M445" s="166"/>
      <c r="T445" s="167"/>
      <c r="AT445" s="162" t="s">
        <v>197</v>
      </c>
      <c r="AU445" s="162" t="s">
        <v>90</v>
      </c>
      <c r="AV445" s="14" t="s">
        <v>195</v>
      </c>
      <c r="AW445" s="14" t="s">
        <v>36</v>
      </c>
      <c r="AX445" s="14" t="s">
        <v>88</v>
      </c>
      <c r="AY445" s="162" t="s">
        <v>188</v>
      </c>
    </row>
    <row r="446" spans="2:65" s="1" customFormat="1" ht="16.5" customHeight="1" x14ac:dyDescent="0.2">
      <c r="B446" s="133"/>
      <c r="C446" s="134" t="s">
        <v>667</v>
      </c>
      <c r="D446" s="134" t="s">
        <v>191</v>
      </c>
      <c r="E446" s="135" t="s">
        <v>668</v>
      </c>
      <c r="F446" s="136" t="s">
        <v>669</v>
      </c>
      <c r="G446" s="137" t="s">
        <v>119</v>
      </c>
      <c r="H446" s="138">
        <v>352.00400000000002</v>
      </c>
      <c r="I446" s="139"/>
      <c r="J446" s="140">
        <f>ROUND(I446*H446,2)</f>
        <v>0</v>
      </c>
      <c r="K446" s="136" t="s">
        <v>194</v>
      </c>
      <c r="L446" s="32"/>
      <c r="M446" s="141" t="s">
        <v>1</v>
      </c>
      <c r="N446" s="142" t="s">
        <v>45</v>
      </c>
      <c r="P446" s="143">
        <f>O446*H446</f>
        <v>0</v>
      </c>
      <c r="Q446" s="143">
        <v>0</v>
      </c>
      <c r="R446" s="143">
        <f>Q446*H446</f>
        <v>0</v>
      </c>
      <c r="S446" s="143">
        <v>0</v>
      </c>
      <c r="T446" s="144">
        <f>S446*H446</f>
        <v>0</v>
      </c>
      <c r="AR446" s="145" t="s">
        <v>292</v>
      </c>
      <c r="AT446" s="145" t="s">
        <v>191</v>
      </c>
      <c r="AU446" s="145" t="s">
        <v>90</v>
      </c>
      <c r="AY446" s="17" t="s">
        <v>188</v>
      </c>
      <c r="BE446" s="146">
        <f>IF(N446="základní",J446,0)</f>
        <v>0</v>
      </c>
      <c r="BF446" s="146">
        <f>IF(N446="snížená",J446,0)</f>
        <v>0</v>
      </c>
      <c r="BG446" s="146">
        <f>IF(N446="zákl. přenesená",J446,0)</f>
        <v>0</v>
      </c>
      <c r="BH446" s="146">
        <f>IF(N446="sníž. přenesená",J446,0)</f>
        <v>0</v>
      </c>
      <c r="BI446" s="146">
        <f>IF(N446="nulová",J446,0)</f>
        <v>0</v>
      </c>
      <c r="BJ446" s="17" t="s">
        <v>88</v>
      </c>
      <c r="BK446" s="146">
        <f>ROUND(I446*H446,2)</f>
        <v>0</v>
      </c>
      <c r="BL446" s="17" t="s">
        <v>292</v>
      </c>
      <c r="BM446" s="145" t="s">
        <v>670</v>
      </c>
    </row>
    <row r="447" spans="2:65" s="13" customFormat="1" x14ac:dyDescent="0.2">
      <c r="B447" s="154"/>
      <c r="D447" s="148" t="s">
        <v>197</v>
      </c>
      <c r="E447" s="155" t="s">
        <v>1</v>
      </c>
      <c r="F447" s="156" t="s">
        <v>671</v>
      </c>
      <c r="H447" s="157">
        <v>352.00400000000002</v>
      </c>
      <c r="I447" s="158"/>
      <c r="L447" s="154"/>
      <c r="M447" s="159"/>
      <c r="T447" s="160"/>
      <c r="AT447" s="155" t="s">
        <v>197</v>
      </c>
      <c r="AU447" s="155" t="s">
        <v>90</v>
      </c>
      <c r="AV447" s="13" t="s">
        <v>90</v>
      </c>
      <c r="AW447" s="13" t="s">
        <v>36</v>
      </c>
      <c r="AX447" s="13" t="s">
        <v>88</v>
      </c>
      <c r="AY447" s="155" t="s">
        <v>188</v>
      </c>
    </row>
    <row r="448" spans="2:65" s="1" customFormat="1" x14ac:dyDescent="0.2">
      <c r="B448" s="32"/>
      <c r="D448" s="148" t="s">
        <v>219</v>
      </c>
      <c r="F448" s="168" t="s">
        <v>672</v>
      </c>
      <c r="L448" s="32"/>
      <c r="M448" s="169"/>
      <c r="T448" s="56"/>
      <c r="AU448" s="17" t="s">
        <v>90</v>
      </c>
    </row>
    <row r="449" spans="2:65" s="1" customFormat="1" x14ac:dyDescent="0.2">
      <c r="B449" s="32"/>
      <c r="D449" s="148" t="s">
        <v>219</v>
      </c>
      <c r="F449" s="170" t="s">
        <v>662</v>
      </c>
      <c r="H449" s="171">
        <v>0</v>
      </c>
      <c r="L449" s="32"/>
      <c r="M449" s="169"/>
      <c r="T449" s="56"/>
      <c r="AU449" s="17" t="s">
        <v>90</v>
      </c>
    </row>
    <row r="450" spans="2:65" s="1" customFormat="1" x14ac:dyDescent="0.2">
      <c r="B450" s="32"/>
      <c r="D450" s="148" t="s">
        <v>219</v>
      </c>
      <c r="F450" s="170" t="s">
        <v>663</v>
      </c>
      <c r="H450" s="171">
        <v>136.31399999999999</v>
      </c>
      <c r="L450" s="32"/>
      <c r="M450" s="169"/>
      <c r="T450" s="56"/>
      <c r="AU450" s="17" t="s">
        <v>90</v>
      </c>
    </row>
    <row r="451" spans="2:65" s="1" customFormat="1" x14ac:dyDescent="0.2">
      <c r="B451" s="32"/>
      <c r="D451" s="148" t="s">
        <v>219</v>
      </c>
      <c r="F451" s="170" t="s">
        <v>664</v>
      </c>
      <c r="H451" s="171">
        <v>136.31399999999999</v>
      </c>
      <c r="L451" s="32"/>
      <c r="M451" s="169"/>
      <c r="T451" s="56"/>
      <c r="AU451" s="17" t="s">
        <v>90</v>
      </c>
    </row>
    <row r="452" spans="2:65" s="1" customFormat="1" x14ac:dyDescent="0.2">
      <c r="B452" s="32"/>
      <c r="D452" s="148" t="s">
        <v>219</v>
      </c>
      <c r="F452" s="168" t="s">
        <v>673</v>
      </c>
      <c r="L452" s="32"/>
      <c r="M452" s="169"/>
      <c r="T452" s="56"/>
      <c r="AU452" s="17" t="s">
        <v>90</v>
      </c>
    </row>
    <row r="453" spans="2:65" s="1" customFormat="1" x14ac:dyDescent="0.2">
      <c r="B453" s="32"/>
      <c r="D453" s="148" t="s">
        <v>219</v>
      </c>
      <c r="F453" s="170" t="s">
        <v>665</v>
      </c>
      <c r="H453" s="171">
        <v>0</v>
      </c>
      <c r="L453" s="32"/>
      <c r="M453" s="169"/>
      <c r="T453" s="56"/>
      <c r="AU453" s="17" t="s">
        <v>90</v>
      </c>
    </row>
    <row r="454" spans="2:65" s="1" customFormat="1" x14ac:dyDescent="0.2">
      <c r="B454" s="32"/>
      <c r="D454" s="148" t="s">
        <v>219</v>
      </c>
      <c r="F454" s="170" t="s">
        <v>666</v>
      </c>
      <c r="H454" s="171">
        <v>215.69</v>
      </c>
      <c r="L454" s="32"/>
      <c r="M454" s="169"/>
      <c r="T454" s="56"/>
      <c r="AU454" s="17" t="s">
        <v>90</v>
      </c>
    </row>
    <row r="455" spans="2:65" s="1" customFormat="1" x14ac:dyDescent="0.2">
      <c r="B455" s="32"/>
      <c r="D455" s="148" t="s">
        <v>219</v>
      </c>
      <c r="F455" s="170" t="s">
        <v>664</v>
      </c>
      <c r="H455" s="171">
        <v>215.69</v>
      </c>
      <c r="L455" s="32"/>
      <c r="M455" s="169"/>
      <c r="T455" s="56"/>
      <c r="AU455" s="17" t="s">
        <v>90</v>
      </c>
    </row>
    <row r="456" spans="2:65" s="1" customFormat="1" ht="24.15" customHeight="1" x14ac:dyDescent="0.2">
      <c r="B456" s="133"/>
      <c r="C456" s="134" t="s">
        <v>674</v>
      </c>
      <c r="D456" s="134" t="s">
        <v>191</v>
      </c>
      <c r="E456" s="135" t="s">
        <v>675</v>
      </c>
      <c r="F456" s="136" t="s">
        <v>676</v>
      </c>
      <c r="G456" s="137" t="s">
        <v>119</v>
      </c>
      <c r="H456" s="138">
        <v>352.00400000000002</v>
      </c>
      <c r="I456" s="139"/>
      <c r="J456" s="140">
        <f>ROUND(I456*H456,2)</f>
        <v>0</v>
      </c>
      <c r="K456" s="136" t="s">
        <v>194</v>
      </c>
      <c r="L456" s="32"/>
      <c r="M456" s="141" t="s">
        <v>1</v>
      </c>
      <c r="N456" s="142" t="s">
        <v>45</v>
      </c>
      <c r="P456" s="143">
        <f>O456*H456</f>
        <v>0</v>
      </c>
      <c r="Q456" s="143">
        <v>2.0000000000000001E-4</v>
      </c>
      <c r="R456" s="143">
        <f>Q456*H456</f>
        <v>7.0400800000000013E-2</v>
      </c>
      <c r="S456" s="143">
        <v>0</v>
      </c>
      <c r="T456" s="144">
        <f>S456*H456</f>
        <v>0</v>
      </c>
      <c r="AR456" s="145" t="s">
        <v>292</v>
      </c>
      <c r="AT456" s="145" t="s">
        <v>191</v>
      </c>
      <c r="AU456" s="145" t="s">
        <v>90</v>
      </c>
      <c r="AY456" s="17" t="s">
        <v>188</v>
      </c>
      <c r="BE456" s="146">
        <f>IF(N456="základní",J456,0)</f>
        <v>0</v>
      </c>
      <c r="BF456" s="146">
        <f>IF(N456="snížená",J456,0)</f>
        <v>0</v>
      </c>
      <c r="BG456" s="146">
        <f>IF(N456="zákl. přenesená",J456,0)</f>
        <v>0</v>
      </c>
      <c r="BH456" s="146">
        <f>IF(N456="sníž. přenesená",J456,0)</f>
        <v>0</v>
      </c>
      <c r="BI456" s="146">
        <f>IF(N456="nulová",J456,0)</f>
        <v>0</v>
      </c>
      <c r="BJ456" s="17" t="s">
        <v>88</v>
      </c>
      <c r="BK456" s="146">
        <f>ROUND(I456*H456,2)</f>
        <v>0</v>
      </c>
      <c r="BL456" s="17" t="s">
        <v>292</v>
      </c>
      <c r="BM456" s="145" t="s">
        <v>677</v>
      </c>
    </row>
    <row r="457" spans="2:65" s="13" customFormat="1" x14ac:dyDescent="0.2">
      <c r="B457" s="154"/>
      <c r="D457" s="148" t="s">
        <v>197</v>
      </c>
      <c r="E457" s="155" t="s">
        <v>1</v>
      </c>
      <c r="F457" s="156" t="s">
        <v>671</v>
      </c>
      <c r="H457" s="157">
        <v>352.00400000000002</v>
      </c>
      <c r="I457" s="158"/>
      <c r="L457" s="154"/>
      <c r="M457" s="159"/>
      <c r="T457" s="160"/>
      <c r="AT457" s="155" t="s">
        <v>197</v>
      </c>
      <c r="AU457" s="155" t="s">
        <v>90</v>
      </c>
      <c r="AV457" s="13" t="s">
        <v>90</v>
      </c>
      <c r="AW457" s="13" t="s">
        <v>36</v>
      </c>
      <c r="AX457" s="13" t="s">
        <v>88</v>
      </c>
      <c r="AY457" s="155" t="s">
        <v>188</v>
      </c>
    </row>
    <row r="458" spans="2:65" s="1" customFormat="1" x14ac:dyDescent="0.2">
      <c r="B458" s="32"/>
      <c r="D458" s="148" t="s">
        <v>219</v>
      </c>
      <c r="F458" s="168" t="s">
        <v>672</v>
      </c>
      <c r="L458" s="32"/>
      <c r="M458" s="169"/>
      <c r="T458" s="56"/>
      <c r="AU458" s="17" t="s">
        <v>90</v>
      </c>
    </row>
    <row r="459" spans="2:65" s="1" customFormat="1" x14ac:dyDescent="0.2">
      <c r="B459" s="32"/>
      <c r="D459" s="148" t="s">
        <v>219</v>
      </c>
      <c r="F459" s="170" t="s">
        <v>662</v>
      </c>
      <c r="H459" s="171">
        <v>0</v>
      </c>
      <c r="L459" s="32"/>
      <c r="M459" s="169"/>
      <c r="T459" s="56"/>
      <c r="AU459" s="17" t="s">
        <v>90</v>
      </c>
    </row>
    <row r="460" spans="2:65" s="1" customFormat="1" x14ac:dyDescent="0.2">
      <c r="B460" s="32"/>
      <c r="D460" s="148" t="s">
        <v>219</v>
      </c>
      <c r="F460" s="170" t="s">
        <v>663</v>
      </c>
      <c r="H460" s="171">
        <v>136.31399999999999</v>
      </c>
      <c r="L460" s="32"/>
      <c r="M460" s="169"/>
      <c r="T460" s="56"/>
      <c r="AU460" s="17" t="s">
        <v>90</v>
      </c>
    </row>
    <row r="461" spans="2:65" s="1" customFormat="1" x14ac:dyDescent="0.2">
      <c r="B461" s="32"/>
      <c r="D461" s="148" t="s">
        <v>219</v>
      </c>
      <c r="F461" s="170" t="s">
        <v>664</v>
      </c>
      <c r="H461" s="171">
        <v>136.31399999999999</v>
      </c>
      <c r="L461" s="32"/>
      <c r="M461" s="169"/>
      <c r="T461" s="56"/>
      <c r="AU461" s="17" t="s">
        <v>90</v>
      </c>
    </row>
    <row r="462" spans="2:65" s="1" customFormat="1" x14ac:dyDescent="0.2">
      <c r="B462" s="32"/>
      <c r="D462" s="148" t="s">
        <v>219</v>
      </c>
      <c r="F462" s="168" t="s">
        <v>673</v>
      </c>
      <c r="L462" s="32"/>
      <c r="M462" s="169"/>
      <c r="T462" s="56"/>
      <c r="AU462" s="17" t="s">
        <v>90</v>
      </c>
    </row>
    <row r="463" spans="2:65" s="1" customFormat="1" x14ac:dyDescent="0.2">
      <c r="B463" s="32"/>
      <c r="D463" s="148" t="s">
        <v>219</v>
      </c>
      <c r="F463" s="170" t="s">
        <v>665</v>
      </c>
      <c r="H463" s="171">
        <v>0</v>
      </c>
      <c r="L463" s="32"/>
      <c r="M463" s="169"/>
      <c r="T463" s="56"/>
      <c r="AU463" s="17" t="s">
        <v>90</v>
      </c>
    </row>
    <row r="464" spans="2:65" s="1" customFormat="1" x14ac:dyDescent="0.2">
      <c r="B464" s="32"/>
      <c r="D464" s="148" t="s">
        <v>219</v>
      </c>
      <c r="F464" s="170" t="s">
        <v>666</v>
      </c>
      <c r="H464" s="171">
        <v>215.69</v>
      </c>
      <c r="L464" s="32"/>
      <c r="M464" s="169"/>
      <c r="T464" s="56"/>
      <c r="AU464" s="17" t="s">
        <v>90</v>
      </c>
    </row>
    <row r="465" spans="2:65" s="1" customFormat="1" x14ac:dyDescent="0.2">
      <c r="B465" s="32"/>
      <c r="D465" s="148" t="s">
        <v>219</v>
      </c>
      <c r="F465" s="170" t="s">
        <v>664</v>
      </c>
      <c r="H465" s="171">
        <v>215.69</v>
      </c>
      <c r="L465" s="32"/>
      <c r="M465" s="169"/>
      <c r="T465" s="56"/>
      <c r="AU465" s="17" t="s">
        <v>90</v>
      </c>
    </row>
    <row r="466" spans="2:65" s="1" customFormat="1" ht="24.15" customHeight="1" x14ac:dyDescent="0.2">
      <c r="B466" s="133"/>
      <c r="C466" s="134" t="s">
        <v>678</v>
      </c>
      <c r="D466" s="134" t="s">
        <v>191</v>
      </c>
      <c r="E466" s="135" t="s">
        <v>679</v>
      </c>
      <c r="F466" s="136" t="s">
        <v>680</v>
      </c>
      <c r="G466" s="137" t="s">
        <v>119</v>
      </c>
      <c r="H466" s="138">
        <v>352.00400000000002</v>
      </c>
      <c r="I466" s="139"/>
      <c r="J466" s="140">
        <f>ROUND(I466*H466,2)</f>
        <v>0</v>
      </c>
      <c r="K466" s="136" t="s">
        <v>194</v>
      </c>
      <c r="L466" s="32"/>
      <c r="M466" s="141" t="s">
        <v>1</v>
      </c>
      <c r="N466" s="142" t="s">
        <v>45</v>
      </c>
      <c r="P466" s="143">
        <f>O466*H466</f>
        <v>0</v>
      </c>
      <c r="Q466" s="143">
        <v>1.2E-4</v>
      </c>
      <c r="R466" s="143">
        <f>Q466*H466</f>
        <v>4.2240480000000004E-2</v>
      </c>
      <c r="S466" s="143">
        <v>0</v>
      </c>
      <c r="T466" s="144">
        <f>S466*H466</f>
        <v>0</v>
      </c>
      <c r="AR466" s="145" t="s">
        <v>292</v>
      </c>
      <c r="AT466" s="145" t="s">
        <v>191</v>
      </c>
      <c r="AU466" s="145" t="s">
        <v>90</v>
      </c>
      <c r="AY466" s="17" t="s">
        <v>188</v>
      </c>
      <c r="BE466" s="146">
        <f>IF(N466="základní",J466,0)</f>
        <v>0</v>
      </c>
      <c r="BF466" s="146">
        <f>IF(N466="snížená",J466,0)</f>
        <v>0</v>
      </c>
      <c r="BG466" s="146">
        <f>IF(N466="zákl. přenesená",J466,0)</f>
        <v>0</v>
      </c>
      <c r="BH466" s="146">
        <f>IF(N466="sníž. přenesená",J466,0)</f>
        <v>0</v>
      </c>
      <c r="BI466" s="146">
        <f>IF(N466="nulová",J466,0)</f>
        <v>0</v>
      </c>
      <c r="BJ466" s="17" t="s">
        <v>88</v>
      </c>
      <c r="BK466" s="146">
        <f>ROUND(I466*H466,2)</f>
        <v>0</v>
      </c>
      <c r="BL466" s="17" t="s">
        <v>292</v>
      </c>
      <c r="BM466" s="145" t="s">
        <v>681</v>
      </c>
    </row>
    <row r="467" spans="2:65" s="13" customFormat="1" x14ac:dyDescent="0.2">
      <c r="B467" s="154"/>
      <c r="D467" s="148" t="s">
        <v>197</v>
      </c>
      <c r="E467" s="155" t="s">
        <v>1</v>
      </c>
      <c r="F467" s="156" t="s">
        <v>671</v>
      </c>
      <c r="H467" s="157">
        <v>352.00400000000002</v>
      </c>
      <c r="I467" s="158"/>
      <c r="L467" s="154"/>
      <c r="M467" s="159"/>
      <c r="T467" s="160"/>
      <c r="AT467" s="155" t="s">
        <v>197</v>
      </c>
      <c r="AU467" s="155" t="s">
        <v>90</v>
      </c>
      <c r="AV467" s="13" t="s">
        <v>90</v>
      </c>
      <c r="AW467" s="13" t="s">
        <v>36</v>
      </c>
      <c r="AX467" s="13" t="s">
        <v>88</v>
      </c>
      <c r="AY467" s="155" t="s">
        <v>188</v>
      </c>
    </row>
    <row r="468" spans="2:65" s="1" customFormat="1" x14ac:dyDescent="0.2">
      <c r="B468" s="32"/>
      <c r="D468" s="148" t="s">
        <v>219</v>
      </c>
      <c r="F468" s="168" t="s">
        <v>672</v>
      </c>
      <c r="L468" s="32"/>
      <c r="M468" s="169"/>
      <c r="T468" s="56"/>
      <c r="AU468" s="17" t="s">
        <v>90</v>
      </c>
    </row>
    <row r="469" spans="2:65" s="1" customFormat="1" x14ac:dyDescent="0.2">
      <c r="B469" s="32"/>
      <c r="D469" s="148" t="s">
        <v>219</v>
      </c>
      <c r="F469" s="170" t="s">
        <v>662</v>
      </c>
      <c r="H469" s="171">
        <v>0</v>
      </c>
      <c r="L469" s="32"/>
      <c r="M469" s="169"/>
      <c r="T469" s="56"/>
      <c r="AU469" s="17" t="s">
        <v>90</v>
      </c>
    </row>
    <row r="470" spans="2:65" s="1" customFormat="1" x14ac:dyDescent="0.2">
      <c r="B470" s="32"/>
      <c r="D470" s="148" t="s">
        <v>219</v>
      </c>
      <c r="F470" s="170" t="s">
        <v>663</v>
      </c>
      <c r="H470" s="171">
        <v>136.31399999999999</v>
      </c>
      <c r="L470" s="32"/>
      <c r="M470" s="169"/>
      <c r="T470" s="56"/>
      <c r="AU470" s="17" t="s">
        <v>90</v>
      </c>
    </row>
    <row r="471" spans="2:65" s="1" customFormat="1" x14ac:dyDescent="0.2">
      <c r="B471" s="32"/>
      <c r="D471" s="148" t="s">
        <v>219</v>
      </c>
      <c r="F471" s="170" t="s">
        <v>664</v>
      </c>
      <c r="H471" s="171">
        <v>136.31399999999999</v>
      </c>
      <c r="L471" s="32"/>
      <c r="M471" s="169"/>
      <c r="T471" s="56"/>
      <c r="AU471" s="17" t="s">
        <v>90</v>
      </c>
    </row>
    <row r="472" spans="2:65" s="1" customFormat="1" x14ac:dyDescent="0.2">
      <c r="B472" s="32"/>
      <c r="D472" s="148" t="s">
        <v>219</v>
      </c>
      <c r="F472" s="168" t="s">
        <v>673</v>
      </c>
      <c r="L472" s="32"/>
      <c r="M472" s="169"/>
      <c r="T472" s="56"/>
      <c r="AU472" s="17" t="s">
        <v>90</v>
      </c>
    </row>
    <row r="473" spans="2:65" s="1" customFormat="1" x14ac:dyDescent="0.2">
      <c r="B473" s="32"/>
      <c r="D473" s="148" t="s">
        <v>219</v>
      </c>
      <c r="F473" s="170" t="s">
        <v>665</v>
      </c>
      <c r="H473" s="171">
        <v>0</v>
      </c>
      <c r="L473" s="32"/>
      <c r="M473" s="169"/>
      <c r="T473" s="56"/>
      <c r="AU473" s="17" t="s">
        <v>90</v>
      </c>
    </row>
    <row r="474" spans="2:65" s="1" customFormat="1" x14ac:dyDescent="0.2">
      <c r="B474" s="32"/>
      <c r="D474" s="148" t="s">
        <v>219</v>
      </c>
      <c r="F474" s="170" t="s">
        <v>666</v>
      </c>
      <c r="H474" s="171">
        <v>215.69</v>
      </c>
      <c r="L474" s="32"/>
      <c r="M474" s="169"/>
      <c r="T474" s="56"/>
      <c r="AU474" s="17" t="s">
        <v>90</v>
      </c>
    </row>
    <row r="475" spans="2:65" s="1" customFormat="1" x14ac:dyDescent="0.2">
      <c r="B475" s="32"/>
      <c r="D475" s="148" t="s">
        <v>219</v>
      </c>
      <c r="F475" s="170" t="s">
        <v>664</v>
      </c>
      <c r="H475" s="171">
        <v>215.69</v>
      </c>
      <c r="L475" s="32"/>
      <c r="M475" s="169"/>
      <c r="T475" s="56"/>
      <c r="AU475" s="17" t="s">
        <v>90</v>
      </c>
    </row>
    <row r="476" spans="2:65" s="1" customFormat="1" ht="33" customHeight="1" x14ac:dyDescent="0.2">
      <c r="B476" s="133"/>
      <c r="C476" s="134" t="s">
        <v>682</v>
      </c>
      <c r="D476" s="134" t="s">
        <v>191</v>
      </c>
      <c r="E476" s="135" t="s">
        <v>683</v>
      </c>
      <c r="F476" s="136" t="s">
        <v>684</v>
      </c>
      <c r="G476" s="137" t="s">
        <v>119</v>
      </c>
      <c r="H476" s="138">
        <v>352.00400000000002</v>
      </c>
      <c r="I476" s="139"/>
      <c r="J476" s="140">
        <f>ROUND(I476*H476,2)</f>
        <v>0</v>
      </c>
      <c r="K476" s="136" t="s">
        <v>194</v>
      </c>
      <c r="L476" s="32"/>
      <c r="M476" s="141" t="s">
        <v>1</v>
      </c>
      <c r="N476" s="142" t="s">
        <v>45</v>
      </c>
      <c r="P476" s="143">
        <f>O476*H476</f>
        <v>0</v>
      </c>
      <c r="Q476" s="143">
        <v>1.2E-2</v>
      </c>
      <c r="R476" s="143">
        <f>Q476*H476</f>
        <v>4.2240480000000007</v>
      </c>
      <c r="S476" s="143">
        <v>0</v>
      </c>
      <c r="T476" s="144">
        <f>S476*H476</f>
        <v>0</v>
      </c>
      <c r="AR476" s="145" t="s">
        <v>292</v>
      </c>
      <c r="AT476" s="145" t="s">
        <v>191</v>
      </c>
      <c r="AU476" s="145" t="s">
        <v>90</v>
      </c>
      <c r="AY476" s="17" t="s">
        <v>188</v>
      </c>
      <c r="BE476" s="146">
        <f>IF(N476="základní",J476,0)</f>
        <v>0</v>
      </c>
      <c r="BF476" s="146">
        <f>IF(N476="snížená",J476,0)</f>
        <v>0</v>
      </c>
      <c r="BG476" s="146">
        <f>IF(N476="zákl. přenesená",J476,0)</f>
        <v>0</v>
      </c>
      <c r="BH476" s="146">
        <f>IF(N476="sníž. přenesená",J476,0)</f>
        <v>0</v>
      </c>
      <c r="BI476" s="146">
        <f>IF(N476="nulová",J476,0)</f>
        <v>0</v>
      </c>
      <c r="BJ476" s="17" t="s">
        <v>88</v>
      </c>
      <c r="BK476" s="146">
        <f>ROUND(I476*H476,2)</f>
        <v>0</v>
      </c>
      <c r="BL476" s="17" t="s">
        <v>292</v>
      </c>
      <c r="BM476" s="145" t="s">
        <v>685</v>
      </c>
    </row>
    <row r="477" spans="2:65" s="13" customFormat="1" x14ac:dyDescent="0.2">
      <c r="B477" s="154"/>
      <c r="D477" s="148" t="s">
        <v>197</v>
      </c>
      <c r="E477" s="155" t="s">
        <v>1</v>
      </c>
      <c r="F477" s="156" t="s">
        <v>671</v>
      </c>
      <c r="H477" s="157">
        <v>352.00400000000002</v>
      </c>
      <c r="I477" s="158"/>
      <c r="L477" s="154"/>
      <c r="M477" s="159"/>
      <c r="T477" s="160"/>
      <c r="AT477" s="155" t="s">
        <v>197</v>
      </c>
      <c r="AU477" s="155" t="s">
        <v>90</v>
      </c>
      <c r="AV477" s="13" t="s">
        <v>90</v>
      </c>
      <c r="AW477" s="13" t="s">
        <v>36</v>
      </c>
      <c r="AX477" s="13" t="s">
        <v>88</v>
      </c>
      <c r="AY477" s="155" t="s">
        <v>188</v>
      </c>
    </row>
    <row r="478" spans="2:65" s="1" customFormat="1" x14ac:dyDescent="0.2">
      <c r="B478" s="32"/>
      <c r="D478" s="148" t="s">
        <v>219</v>
      </c>
      <c r="F478" s="168" t="s">
        <v>672</v>
      </c>
      <c r="L478" s="32"/>
      <c r="M478" s="169"/>
      <c r="T478" s="56"/>
      <c r="AU478" s="17" t="s">
        <v>90</v>
      </c>
    </row>
    <row r="479" spans="2:65" s="1" customFormat="1" x14ac:dyDescent="0.2">
      <c r="B479" s="32"/>
      <c r="D479" s="148" t="s">
        <v>219</v>
      </c>
      <c r="F479" s="170" t="s">
        <v>662</v>
      </c>
      <c r="H479" s="171">
        <v>0</v>
      </c>
      <c r="L479" s="32"/>
      <c r="M479" s="169"/>
      <c r="T479" s="56"/>
      <c r="AU479" s="17" t="s">
        <v>90</v>
      </c>
    </row>
    <row r="480" spans="2:65" s="1" customFormat="1" x14ac:dyDescent="0.2">
      <c r="B480" s="32"/>
      <c r="D480" s="148" t="s">
        <v>219</v>
      </c>
      <c r="F480" s="170" t="s">
        <v>663</v>
      </c>
      <c r="H480" s="171">
        <v>136.31399999999999</v>
      </c>
      <c r="L480" s="32"/>
      <c r="M480" s="169"/>
      <c r="T480" s="56"/>
      <c r="AU480" s="17" t="s">
        <v>90</v>
      </c>
    </row>
    <row r="481" spans="2:65" s="1" customFormat="1" x14ac:dyDescent="0.2">
      <c r="B481" s="32"/>
      <c r="D481" s="148" t="s">
        <v>219</v>
      </c>
      <c r="F481" s="170" t="s">
        <v>664</v>
      </c>
      <c r="H481" s="171">
        <v>136.31399999999999</v>
      </c>
      <c r="L481" s="32"/>
      <c r="M481" s="169"/>
      <c r="T481" s="56"/>
      <c r="AU481" s="17" t="s">
        <v>90</v>
      </c>
    </row>
    <row r="482" spans="2:65" s="1" customFormat="1" x14ac:dyDescent="0.2">
      <c r="B482" s="32"/>
      <c r="D482" s="148" t="s">
        <v>219</v>
      </c>
      <c r="F482" s="168" t="s">
        <v>673</v>
      </c>
      <c r="L482" s="32"/>
      <c r="M482" s="169"/>
      <c r="T482" s="56"/>
      <c r="AU482" s="17" t="s">
        <v>90</v>
      </c>
    </row>
    <row r="483" spans="2:65" s="1" customFormat="1" x14ac:dyDescent="0.2">
      <c r="B483" s="32"/>
      <c r="D483" s="148" t="s">
        <v>219</v>
      </c>
      <c r="F483" s="170" t="s">
        <v>665</v>
      </c>
      <c r="H483" s="171">
        <v>0</v>
      </c>
      <c r="L483" s="32"/>
      <c r="M483" s="169"/>
      <c r="T483" s="56"/>
      <c r="AU483" s="17" t="s">
        <v>90</v>
      </c>
    </row>
    <row r="484" spans="2:65" s="1" customFormat="1" x14ac:dyDescent="0.2">
      <c r="B484" s="32"/>
      <c r="D484" s="148" t="s">
        <v>219</v>
      </c>
      <c r="F484" s="170" t="s">
        <v>666</v>
      </c>
      <c r="H484" s="171">
        <v>215.69</v>
      </c>
      <c r="L484" s="32"/>
      <c r="M484" s="169"/>
      <c r="T484" s="56"/>
      <c r="AU484" s="17" t="s">
        <v>90</v>
      </c>
    </row>
    <row r="485" spans="2:65" s="1" customFormat="1" x14ac:dyDescent="0.2">
      <c r="B485" s="32"/>
      <c r="D485" s="148" t="s">
        <v>219</v>
      </c>
      <c r="F485" s="170" t="s">
        <v>664</v>
      </c>
      <c r="H485" s="171">
        <v>215.69</v>
      </c>
      <c r="L485" s="32"/>
      <c r="M485" s="169"/>
      <c r="T485" s="56"/>
      <c r="AU485" s="17" t="s">
        <v>90</v>
      </c>
    </row>
    <row r="486" spans="2:65" s="1" customFormat="1" ht="24.15" customHeight="1" x14ac:dyDescent="0.2">
      <c r="B486" s="133"/>
      <c r="C486" s="134" t="s">
        <v>686</v>
      </c>
      <c r="D486" s="134" t="s">
        <v>191</v>
      </c>
      <c r="E486" s="135" t="s">
        <v>687</v>
      </c>
      <c r="F486" s="136" t="s">
        <v>688</v>
      </c>
      <c r="G486" s="137" t="s">
        <v>119</v>
      </c>
      <c r="H486" s="138">
        <v>333.69400000000002</v>
      </c>
      <c r="I486" s="139"/>
      <c r="J486" s="140">
        <f>ROUND(I486*H486,2)</f>
        <v>0</v>
      </c>
      <c r="K486" s="136" t="s">
        <v>194</v>
      </c>
      <c r="L486" s="32"/>
      <c r="M486" s="141" t="s">
        <v>1</v>
      </c>
      <c r="N486" s="142" t="s">
        <v>45</v>
      </c>
      <c r="P486" s="143">
        <f>O486*H486</f>
        <v>0</v>
      </c>
      <c r="Q486" s="143">
        <v>0</v>
      </c>
      <c r="R486" s="143">
        <f>Q486*H486</f>
        <v>0</v>
      </c>
      <c r="S486" s="143">
        <v>3.0000000000000001E-3</v>
      </c>
      <c r="T486" s="144">
        <f>S486*H486</f>
        <v>1.001082</v>
      </c>
      <c r="AR486" s="145" t="s">
        <v>292</v>
      </c>
      <c r="AT486" s="145" t="s">
        <v>191</v>
      </c>
      <c r="AU486" s="145" t="s">
        <v>90</v>
      </c>
      <c r="AY486" s="17" t="s">
        <v>188</v>
      </c>
      <c r="BE486" s="146">
        <f>IF(N486="základní",J486,0)</f>
        <v>0</v>
      </c>
      <c r="BF486" s="146">
        <f>IF(N486="snížená",J486,0)</f>
        <v>0</v>
      </c>
      <c r="BG486" s="146">
        <f>IF(N486="zákl. přenesená",J486,0)</f>
        <v>0</v>
      </c>
      <c r="BH486" s="146">
        <f>IF(N486="sníž. přenesená",J486,0)</f>
        <v>0</v>
      </c>
      <c r="BI486" s="146">
        <f>IF(N486="nulová",J486,0)</f>
        <v>0</v>
      </c>
      <c r="BJ486" s="17" t="s">
        <v>88</v>
      </c>
      <c r="BK486" s="146">
        <f>ROUND(I486*H486,2)</f>
        <v>0</v>
      </c>
      <c r="BL486" s="17" t="s">
        <v>292</v>
      </c>
      <c r="BM486" s="145" t="s">
        <v>689</v>
      </c>
    </row>
    <row r="487" spans="2:65" s="12" customFormat="1" ht="20.399999999999999" x14ac:dyDescent="0.2">
      <c r="B487" s="147"/>
      <c r="D487" s="148" t="s">
        <v>197</v>
      </c>
      <c r="E487" s="149" t="s">
        <v>1</v>
      </c>
      <c r="F487" s="150" t="s">
        <v>690</v>
      </c>
      <c r="H487" s="149" t="s">
        <v>1</v>
      </c>
      <c r="I487" s="151"/>
      <c r="L487" s="147"/>
      <c r="M487" s="152"/>
      <c r="T487" s="153"/>
      <c r="AT487" s="149" t="s">
        <v>197</v>
      </c>
      <c r="AU487" s="149" t="s">
        <v>90</v>
      </c>
      <c r="AV487" s="12" t="s">
        <v>88</v>
      </c>
      <c r="AW487" s="12" t="s">
        <v>36</v>
      </c>
      <c r="AX487" s="12" t="s">
        <v>80</v>
      </c>
      <c r="AY487" s="149" t="s">
        <v>188</v>
      </c>
    </row>
    <row r="488" spans="2:65" s="13" customFormat="1" ht="30.6" x14ac:dyDescent="0.2">
      <c r="B488" s="154"/>
      <c r="D488" s="148" t="s">
        <v>197</v>
      </c>
      <c r="E488" s="155" t="s">
        <v>1</v>
      </c>
      <c r="F488" s="156" t="s">
        <v>691</v>
      </c>
      <c r="H488" s="157">
        <v>333.69400000000002</v>
      </c>
      <c r="I488" s="158"/>
      <c r="L488" s="154"/>
      <c r="M488" s="159"/>
      <c r="T488" s="160"/>
      <c r="AT488" s="155" t="s">
        <v>197</v>
      </c>
      <c r="AU488" s="155" t="s">
        <v>90</v>
      </c>
      <c r="AV488" s="13" t="s">
        <v>90</v>
      </c>
      <c r="AW488" s="13" t="s">
        <v>36</v>
      </c>
      <c r="AX488" s="13" t="s">
        <v>88</v>
      </c>
      <c r="AY488" s="155" t="s">
        <v>188</v>
      </c>
    </row>
    <row r="489" spans="2:65" s="1" customFormat="1" ht="16.5" customHeight="1" x14ac:dyDescent="0.2">
      <c r="B489" s="133"/>
      <c r="C489" s="134" t="s">
        <v>692</v>
      </c>
      <c r="D489" s="134" t="s">
        <v>191</v>
      </c>
      <c r="E489" s="135" t="s">
        <v>693</v>
      </c>
      <c r="F489" s="136" t="s">
        <v>694</v>
      </c>
      <c r="G489" s="137" t="s">
        <v>119</v>
      </c>
      <c r="H489" s="138">
        <v>136.31399999999999</v>
      </c>
      <c r="I489" s="139"/>
      <c r="J489" s="140">
        <f>ROUND(I489*H489,2)</f>
        <v>0</v>
      </c>
      <c r="K489" s="136" t="s">
        <v>194</v>
      </c>
      <c r="L489" s="32"/>
      <c r="M489" s="141" t="s">
        <v>1</v>
      </c>
      <c r="N489" s="142" t="s">
        <v>45</v>
      </c>
      <c r="P489" s="143">
        <f>O489*H489</f>
        <v>0</v>
      </c>
      <c r="Q489" s="143">
        <v>2.9999999999999997E-4</v>
      </c>
      <c r="R489" s="143">
        <f>Q489*H489</f>
        <v>4.0894199999999992E-2</v>
      </c>
      <c r="S489" s="143">
        <v>0</v>
      </c>
      <c r="T489" s="144">
        <f>S489*H489</f>
        <v>0</v>
      </c>
      <c r="AR489" s="145" t="s">
        <v>292</v>
      </c>
      <c r="AT489" s="145" t="s">
        <v>191</v>
      </c>
      <c r="AU489" s="145" t="s">
        <v>90</v>
      </c>
      <c r="AY489" s="17" t="s">
        <v>188</v>
      </c>
      <c r="BE489" s="146">
        <f>IF(N489="základní",J489,0)</f>
        <v>0</v>
      </c>
      <c r="BF489" s="146">
        <f>IF(N489="snížená",J489,0)</f>
        <v>0</v>
      </c>
      <c r="BG489" s="146">
        <f>IF(N489="zákl. přenesená",J489,0)</f>
        <v>0</v>
      </c>
      <c r="BH489" s="146">
        <f>IF(N489="sníž. přenesená",J489,0)</f>
        <v>0</v>
      </c>
      <c r="BI489" s="146">
        <f>IF(N489="nulová",J489,0)</f>
        <v>0</v>
      </c>
      <c r="BJ489" s="17" t="s">
        <v>88</v>
      </c>
      <c r="BK489" s="146">
        <f>ROUND(I489*H489,2)</f>
        <v>0</v>
      </c>
      <c r="BL489" s="17" t="s">
        <v>292</v>
      </c>
      <c r="BM489" s="145" t="s">
        <v>695</v>
      </c>
    </row>
    <row r="490" spans="2:65" s="13" customFormat="1" x14ac:dyDescent="0.2">
      <c r="B490" s="154"/>
      <c r="D490" s="148" t="s">
        <v>197</v>
      </c>
      <c r="E490" s="155" t="s">
        <v>1</v>
      </c>
      <c r="F490" s="156" t="s">
        <v>142</v>
      </c>
      <c r="H490" s="157">
        <v>136.31399999999999</v>
      </c>
      <c r="I490" s="158"/>
      <c r="L490" s="154"/>
      <c r="M490" s="159"/>
      <c r="T490" s="160"/>
      <c r="AT490" s="155" t="s">
        <v>197</v>
      </c>
      <c r="AU490" s="155" t="s">
        <v>90</v>
      </c>
      <c r="AV490" s="13" t="s">
        <v>90</v>
      </c>
      <c r="AW490" s="13" t="s">
        <v>36</v>
      </c>
      <c r="AX490" s="13" t="s">
        <v>88</v>
      </c>
      <c r="AY490" s="155" t="s">
        <v>188</v>
      </c>
    </row>
    <row r="491" spans="2:65" s="1" customFormat="1" x14ac:dyDescent="0.2">
      <c r="B491" s="32"/>
      <c r="D491" s="148" t="s">
        <v>219</v>
      </c>
      <c r="F491" s="168" t="s">
        <v>672</v>
      </c>
      <c r="L491" s="32"/>
      <c r="M491" s="169"/>
      <c r="T491" s="56"/>
      <c r="AU491" s="17" t="s">
        <v>90</v>
      </c>
    </row>
    <row r="492" spans="2:65" s="1" customFormat="1" x14ac:dyDescent="0.2">
      <c r="B492" s="32"/>
      <c r="D492" s="148" t="s">
        <v>219</v>
      </c>
      <c r="F492" s="170" t="s">
        <v>662</v>
      </c>
      <c r="H492" s="171">
        <v>0</v>
      </c>
      <c r="L492" s="32"/>
      <c r="M492" s="169"/>
      <c r="T492" s="56"/>
      <c r="AU492" s="17" t="s">
        <v>90</v>
      </c>
    </row>
    <row r="493" spans="2:65" s="1" customFormat="1" x14ac:dyDescent="0.2">
      <c r="B493" s="32"/>
      <c r="D493" s="148" t="s">
        <v>219</v>
      </c>
      <c r="F493" s="170" t="s">
        <v>663</v>
      </c>
      <c r="H493" s="171">
        <v>136.31399999999999</v>
      </c>
      <c r="L493" s="32"/>
      <c r="M493" s="169"/>
      <c r="T493" s="56"/>
      <c r="AU493" s="17" t="s">
        <v>90</v>
      </c>
    </row>
    <row r="494" spans="2:65" s="1" customFormat="1" x14ac:dyDescent="0.2">
      <c r="B494" s="32"/>
      <c r="D494" s="148" t="s">
        <v>219</v>
      </c>
      <c r="F494" s="170" t="s">
        <v>664</v>
      </c>
      <c r="H494" s="171">
        <v>136.31399999999999</v>
      </c>
      <c r="L494" s="32"/>
      <c r="M494" s="169"/>
      <c r="T494" s="56"/>
      <c r="AU494" s="17" t="s">
        <v>90</v>
      </c>
    </row>
    <row r="495" spans="2:65" s="1" customFormat="1" ht="33" customHeight="1" x14ac:dyDescent="0.2">
      <c r="B495" s="133"/>
      <c r="C495" s="172" t="s">
        <v>696</v>
      </c>
      <c r="D495" s="172" t="s">
        <v>273</v>
      </c>
      <c r="E495" s="173" t="s">
        <v>697</v>
      </c>
      <c r="F495" s="174" t="s">
        <v>698</v>
      </c>
      <c r="G495" s="175" t="s">
        <v>119</v>
      </c>
      <c r="H495" s="176">
        <v>156.761</v>
      </c>
      <c r="I495" s="177"/>
      <c r="J495" s="178">
        <f>ROUND(I495*H495,2)</f>
        <v>0</v>
      </c>
      <c r="K495" s="174" t="s">
        <v>194</v>
      </c>
      <c r="L495" s="179"/>
      <c r="M495" s="180" t="s">
        <v>1</v>
      </c>
      <c r="N495" s="181" t="s">
        <v>45</v>
      </c>
      <c r="P495" s="143">
        <f>O495*H495</f>
        <v>0</v>
      </c>
      <c r="Q495" s="143">
        <v>3.2000000000000002E-3</v>
      </c>
      <c r="R495" s="143">
        <f>Q495*H495</f>
        <v>0.50163520000000006</v>
      </c>
      <c r="S495" s="143">
        <v>0</v>
      </c>
      <c r="T495" s="144">
        <f>S495*H495</f>
        <v>0</v>
      </c>
      <c r="AR495" s="145" t="s">
        <v>380</v>
      </c>
      <c r="AT495" s="145" t="s">
        <v>273</v>
      </c>
      <c r="AU495" s="145" t="s">
        <v>90</v>
      </c>
      <c r="AY495" s="17" t="s">
        <v>188</v>
      </c>
      <c r="BE495" s="146">
        <f>IF(N495="základní",J495,0)</f>
        <v>0</v>
      </c>
      <c r="BF495" s="146">
        <f>IF(N495="snížená",J495,0)</f>
        <v>0</v>
      </c>
      <c r="BG495" s="146">
        <f>IF(N495="zákl. přenesená",J495,0)</f>
        <v>0</v>
      </c>
      <c r="BH495" s="146">
        <f>IF(N495="sníž. přenesená",J495,0)</f>
        <v>0</v>
      </c>
      <c r="BI495" s="146">
        <f>IF(N495="nulová",J495,0)</f>
        <v>0</v>
      </c>
      <c r="BJ495" s="17" t="s">
        <v>88</v>
      </c>
      <c r="BK495" s="146">
        <f>ROUND(I495*H495,2)</f>
        <v>0</v>
      </c>
      <c r="BL495" s="17" t="s">
        <v>292</v>
      </c>
      <c r="BM495" s="145" t="s">
        <v>699</v>
      </c>
    </row>
    <row r="496" spans="2:65" s="13" customFormat="1" x14ac:dyDescent="0.2">
      <c r="B496" s="154"/>
      <c r="D496" s="148" t="s">
        <v>197</v>
      </c>
      <c r="F496" s="156" t="s">
        <v>700</v>
      </c>
      <c r="H496" s="157">
        <v>156.761</v>
      </c>
      <c r="I496" s="158"/>
      <c r="L496" s="154"/>
      <c r="M496" s="159"/>
      <c r="T496" s="160"/>
      <c r="AT496" s="155" t="s">
        <v>197</v>
      </c>
      <c r="AU496" s="155" t="s">
        <v>90</v>
      </c>
      <c r="AV496" s="13" t="s">
        <v>90</v>
      </c>
      <c r="AW496" s="13" t="s">
        <v>3</v>
      </c>
      <c r="AX496" s="13" t="s">
        <v>88</v>
      </c>
      <c r="AY496" s="155" t="s">
        <v>188</v>
      </c>
    </row>
    <row r="497" spans="2:65" s="1" customFormat="1" ht="16.5" customHeight="1" x14ac:dyDescent="0.2">
      <c r="B497" s="133"/>
      <c r="C497" s="134" t="s">
        <v>701</v>
      </c>
      <c r="D497" s="134" t="s">
        <v>191</v>
      </c>
      <c r="E497" s="135" t="s">
        <v>702</v>
      </c>
      <c r="F497" s="136" t="s">
        <v>703</v>
      </c>
      <c r="G497" s="137" t="s">
        <v>119</v>
      </c>
      <c r="H497" s="138">
        <v>215.69</v>
      </c>
      <c r="I497" s="139"/>
      <c r="J497" s="140">
        <f>ROUND(I497*H497,2)</f>
        <v>0</v>
      </c>
      <c r="K497" s="136" t="s">
        <v>194</v>
      </c>
      <c r="L497" s="32"/>
      <c r="M497" s="141" t="s">
        <v>1</v>
      </c>
      <c r="N497" s="142" t="s">
        <v>45</v>
      </c>
      <c r="P497" s="143">
        <f>O497*H497</f>
        <v>0</v>
      </c>
      <c r="Q497" s="143">
        <v>4.0000000000000002E-4</v>
      </c>
      <c r="R497" s="143">
        <f>Q497*H497</f>
        <v>8.6276000000000005E-2</v>
      </c>
      <c r="S497" s="143">
        <v>0</v>
      </c>
      <c r="T497" s="144">
        <f>S497*H497</f>
        <v>0</v>
      </c>
      <c r="AR497" s="145" t="s">
        <v>292</v>
      </c>
      <c r="AT497" s="145" t="s">
        <v>191</v>
      </c>
      <c r="AU497" s="145" t="s">
        <v>90</v>
      </c>
      <c r="AY497" s="17" t="s">
        <v>188</v>
      </c>
      <c r="BE497" s="146">
        <f>IF(N497="základní",J497,0)</f>
        <v>0</v>
      </c>
      <c r="BF497" s="146">
        <f>IF(N497="snížená",J497,0)</f>
        <v>0</v>
      </c>
      <c r="BG497" s="146">
        <f>IF(N497="zákl. přenesená",J497,0)</f>
        <v>0</v>
      </c>
      <c r="BH497" s="146">
        <f>IF(N497="sníž. přenesená",J497,0)</f>
        <v>0</v>
      </c>
      <c r="BI497" s="146">
        <f>IF(N497="nulová",J497,0)</f>
        <v>0</v>
      </c>
      <c r="BJ497" s="17" t="s">
        <v>88</v>
      </c>
      <c r="BK497" s="146">
        <f>ROUND(I497*H497,2)</f>
        <v>0</v>
      </c>
      <c r="BL497" s="17" t="s">
        <v>292</v>
      </c>
      <c r="BM497" s="145" t="s">
        <v>704</v>
      </c>
    </row>
    <row r="498" spans="2:65" s="13" customFormat="1" x14ac:dyDescent="0.2">
      <c r="B498" s="154"/>
      <c r="D498" s="148" t="s">
        <v>197</v>
      </c>
      <c r="E498" s="155" t="s">
        <v>1</v>
      </c>
      <c r="F498" s="156" t="s">
        <v>117</v>
      </c>
      <c r="H498" s="157">
        <v>215.69</v>
      </c>
      <c r="I498" s="158"/>
      <c r="L498" s="154"/>
      <c r="M498" s="159"/>
      <c r="T498" s="160"/>
      <c r="AT498" s="155" t="s">
        <v>197</v>
      </c>
      <c r="AU498" s="155" t="s">
        <v>90</v>
      </c>
      <c r="AV498" s="13" t="s">
        <v>90</v>
      </c>
      <c r="AW498" s="13" t="s">
        <v>36</v>
      </c>
      <c r="AX498" s="13" t="s">
        <v>88</v>
      </c>
      <c r="AY498" s="155" t="s">
        <v>188</v>
      </c>
    </row>
    <row r="499" spans="2:65" s="1" customFormat="1" x14ac:dyDescent="0.2">
      <c r="B499" s="32"/>
      <c r="D499" s="148" t="s">
        <v>219</v>
      </c>
      <c r="F499" s="168" t="s">
        <v>673</v>
      </c>
      <c r="L499" s="32"/>
      <c r="M499" s="169"/>
      <c r="T499" s="56"/>
      <c r="AU499" s="17" t="s">
        <v>90</v>
      </c>
    </row>
    <row r="500" spans="2:65" s="1" customFormat="1" x14ac:dyDescent="0.2">
      <c r="B500" s="32"/>
      <c r="D500" s="148" t="s">
        <v>219</v>
      </c>
      <c r="F500" s="170" t="s">
        <v>665</v>
      </c>
      <c r="H500" s="171">
        <v>0</v>
      </c>
      <c r="L500" s="32"/>
      <c r="M500" s="169"/>
      <c r="T500" s="56"/>
      <c r="AU500" s="17" t="s">
        <v>90</v>
      </c>
    </row>
    <row r="501" spans="2:65" s="1" customFormat="1" x14ac:dyDescent="0.2">
      <c r="B501" s="32"/>
      <c r="D501" s="148" t="s">
        <v>219</v>
      </c>
      <c r="F501" s="170" t="s">
        <v>666</v>
      </c>
      <c r="H501" s="171">
        <v>215.69</v>
      </c>
      <c r="L501" s="32"/>
      <c r="M501" s="169"/>
      <c r="T501" s="56"/>
      <c r="AU501" s="17" t="s">
        <v>90</v>
      </c>
    </row>
    <row r="502" spans="2:65" s="1" customFormat="1" x14ac:dyDescent="0.2">
      <c r="B502" s="32"/>
      <c r="D502" s="148" t="s">
        <v>219</v>
      </c>
      <c r="F502" s="170" t="s">
        <v>664</v>
      </c>
      <c r="H502" s="171">
        <v>215.69</v>
      </c>
      <c r="L502" s="32"/>
      <c r="M502" s="169"/>
      <c r="T502" s="56"/>
      <c r="AU502" s="17" t="s">
        <v>90</v>
      </c>
    </row>
    <row r="503" spans="2:65" s="1" customFormat="1" ht="37.950000000000003" customHeight="1" x14ac:dyDescent="0.2">
      <c r="B503" s="133"/>
      <c r="C503" s="172" t="s">
        <v>705</v>
      </c>
      <c r="D503" s="172" t="s">
        <v>273</v>
      </c>
      <c r="E503" s="173" t="s">
        <v>706</v>
      </c>
      <c r="F503" s="174" t="s">
        <v>707</v>
      </c>
      <c r="G503" s="175" t="s">
        <v>119</v>
      </c>
      <c r="H503" s="176">
        <v>248.04400000000001</v>
      </c>
      <c r="I503" s="177"/>
      <c r="J503" s="178">
        <f>ROUND(I503*H503,2)</f>
        <v>0</v>
      </c>
      <c r="K503" s="174" t="s">
        <v>194</v>
      </c>
      <c r="L503" s="179"/>
      <c r="M503" s="180" t="s">
        <v>1</v>
      </c>
      <c r="N503" s="181" t="s">
        <v>45</v>
      </c>
      <c r="P503" s="143">
        <f>O503*H503</f>
        <v>0</v>
      </c>
      <c r="Q503" s="143">
        <v>2.5999999999999999E-3</v>
      </c>
      <c r="R503" s="143">
        <f>Q503*H503</f>
        <v>0.6449144</v>
      </c>
      <c r="S503" s="143">
        <v>0</v>
      </c>
      <c r="T503" s="144">
        <f>S503*H503</f>
        <v>0</v>
      </c>
      <c r="AR503" s="145" t="s">
        <v>380</v>
      </c>
      <c r="AT503" s="145" t="s">
        <v>273</v>
      </c>
      <c r="AU503" s="145" t="s">
        <v>90</v>
      </c>
      <c r="AY503" s="17" t="s">
        <v>188</v>
      </c>
      <c r="BE503" s="146">
        <f>IF(N503="základní",J503,0)</f>
        <v>0</v>
      </c>
      <c r="BF503" s="146">
        <f>IF(N503="snížená",J503,0)</f>
        <v>0</v>
      </c>
      <c r="BG503" s="146">
        <f>IF(N503="zákl. přenesená",J503,0)</f>
        <v>0</v>
      </c>
      <c r="BH503" s="146">
        <f>IF(N503="sníž. přenesená",J503,0)</f>
        <v>0</v>
      </c>
      <c r="BI503" s="146">
        <f>IF(N503="nulová",J503,0)</f>
        <v>0</v>
      </c>
      <c r="BJ503" s="17" t="s">
        <v>88</v>
      </c>
      <c r="BK503" s="146">
        <f>ROUND(I503*H503,2)</f>
        <v>0</v>
      </c>
      <c r="BL503" s="17" t="s">
        <v>292</v>
      </c>
      <c r="BM503" s="145" t="s">
        <v>708</v>
      </c>
    </row>
    <row r="504" spans="2:65" s="13" customFormat="1" x14ac:dyDescent="0.2">
      <c r="B504" s="154"/>
      <c r="D504" s="148" t="s">
        <v>197</v>
      </c>
      <c r="F504" s="156" t="s">
        <v>709</v>
      </c>
      <c r="H504" s="157">
        <v>248.04400000000001</v>
      </c>
      <c r="I504" s="158"/>
      <c r="L504" s="154"/>
      <c r="M504" s="159"/>
      <c r="T504" s="160"/>
      <c r="AT504" s="155" t="s">
        <v>197</v>
      </c>
      <c r="AU504" s="155" t="s">
        <v>90</v>
      </c>
      <c r="AV504" s="13" t="s">
        <v>90</v>
      </c>
      <c r="AW504" s="13" t="s">
        <v>3</v>
      </c>
      <c r="AX504" s="13" t="s">
        <v>88</v>
      </c>
      <c r="AY504" s="155" t="s">
        <v>188</v>
      </c>
    </row>
    <row r="505" spans="2:65" s="1" customFormat="1" ht="21.75" customHeight="1" x14ac:dyDescent="0.2">
      <c r="B505" s="133"/>
      <c r="C505" s="134" t="s">
        <v>710</v>
      </c>
      <c r="D505" s="134" t="s">
        <v>191</v>
      </c>
      <c r="E505" s="135" t="s">
        <v>711</v>
      </c>
      <c r="F505" s="136" t="s">
        <v>712</v>
      </c>
      <c r="G505" s="137" t="s">
        <v>209</v>
      </c>
      <c r="H505" s="138">
        <v>287.43299999999999</v>
      </c>
      <c r="I505" s="139"/>
      <c r="J505" s="140">
        <f>ROUND(I505*H505,2)</f>
        <v>0</v>
      </c>
      <c r="K505" s="136" t="s">
        <v>194</v>
      </c>
      <c r="L505" s="32"/>
      <c r="M505" s="141" t="s">
        <v>1</v>
      </c>
      <c r="N505" s="142" t="s">
        <v>45</v>
      </c>
      <c r="P505" s="143">
        <f>O505*H505</f>
        <v>0</v>
      </c>
      <c r="Q505" s="143">
        <v>0</v>
      </c>
      <c r="R505" s="143">
        <f>Q505*H505</f>
        <v>0</v>
      </c>
      <c r="S505" s="143">
        <v>2.9999999999999997E-4</v>
      </c>
      <c r="T505" s="144">
        <f>S505*H505</f>
        <v>8.6229899999999984E-2</v>
      </c>
      <c r="AR505" s="145" t="s">
        <v>292</v>
      </c>
      <c r="AT505" s="145" t="s">
        <v>191</v>
      </c>
      <c r="AU505" s="145" t="s">
        <v>90</v>
      </c>
      <c r="AY505" s="17" t="s">
        <v>188</v>
      </c>
      <c r="BE505" s="146">
        <f>IF(N505="základní",J505,0)</f>
        <v>0</v>
      </c>
      <c r="BF505" s="146">
        <f>IF(N505="snížená",J505,0)</f>
        <v>0</v>
      </c>
      <c r="BG505" s="146">
        <f>IF(N505="zákl. přenesená",J505,0)</f>
        <v>0</v>
      </c>
      <c r="BH505" s="146">
        <f>IF(N505="sníž. přenesená",J505,0)</f>
        <v>0</v>
      </c>
      <c r="BI505" s="146">
        <f>IF(N505="nulová",J505,0)</f>
        <v>0</v>
      </c>
      <c r="BJ505" s="17" t="s">
        <v>88</v>
      </c>
      <c r="BK505" s="146">
        <f>ROUND(I505*H505,2)</f>
        <v>0</v>
      </c>
      <c r="BL505" s="17" t="s">
        <v>292</v>
      </c>
      <c r="BM505" s="145" t="s">
        <v>713</v>
      </c>
    </row>
    <row r="506" spans="2:65" s="12" customFormat="1" x14ac:dyDescent="0.2">
      <c r="B506" s="147"/>
      <c r="D506" s="148" t="s">
        <v>197</v>
      </c>
      <c r="E506" s="149" t="s">
        <v>1</v>
      </c>
      <c r="F506" s="150" t="s">
        <v>612</v>
      </c>
      <c r="H506" s="149" t="s">
        <v>1</v>
      </c>
      <c r="I506" s="151"/>
      <c r="L506" s="147"/>
      <c r="M506" s="152"/>
      <c r="T506" s="153"/>
      <c r="AT506" s="149" t="s">
        <v>197</v>
      </c>
      <c r="AU506" s="149" t="s">
        <v>90</v>
      </c>
      <c r="AV506" s="12" t="s">
        <v>88</v>
      </c>
      <c r="AW506" s="12" t="s">
        <v>36</v>
      </c>
      <c r="AX506" s="12" t="s">
        <v>80</v>
      </c>
      <c r="AY506" s="149" t="s">
        <v>188</v>
      </c>
    </row>
    <row r="507" spans="2:65" s="13" customFormat="1" ht="20.399999999999999" x14ac:dyDescent="0.2">
      <c r="B507" s="154"/>
      <c r="D507" s="148" t="s">
        <v>197</v>
      </c>
      <c r="E507" s="155" t="s">
        <v>1</v>
      </c>
      <c r="F507" s="156" t="s">
        <v>714</v>
      </c>
      <c r="H507" s="157">
        <v>287.43299999999999</v>
      </c>
      <c r="I507" s="158"/>
      <c r="L507" s="154"/>
      <c r="M507" s="159"/>
      <c r="T507" s="160"/>
      <c r="AT507" s="155" t="s">
        <v>197</v>
      </c>
      <c r="AU507" s="155" t="s">
        <v>90</v>
      </c>
      <c r="AV507" s="13" t="s">
        <v>90</v>
      </c>
      <c r="AW507" s="13" t="s">
        <v>36</v>
      </c>
      <c r="AX507" s="13" t="s">
        <v>88</v>
      </c>
      <c r="AY507" s="155" t="s">
        <v>188</v>
      </c>
    </row>
    <row r="508" spans="2:65" s="1" customFormat="1" ht="24.15" customHeight="1" x14ac:dyDescent="0.2">
      <c r="B508" s="133"/>
      <c r="C508" s="134" t="s">
        <v>715</v>
      </c>
      <c r="D508" s="134" t="s">
        <v>191</v>
      </c>
      <c r="E508" s="135" t="s">
        <v>716</v>
      </c>
      <c r="F508" s="136" t="s">
        <v>717</v>
      </c>
      <c r="G508" s="137" t="s">
        <v>209</v>
      </c>
      <c r="H508" s="138">
        <v>275.31299999999999</v>
      </c>
      <c r="I508" s="139"/>
      <c r="J508" s="140">
        <f>ROUND(I508*H508,2)</f>
        <v>0</v>
      </c>
      <c r="K508" s="136" t="s">
        <v>194</v>
      </c>
      <c r="L508" s="32"/>
      <c r="M508" s="141" t="s">
        <v>1</v>
      </c>
      <c r="N508" s="142" t="s">
        <v>45</v>
      </c>
      <c r="P508" s="143">
        <f>O508*H508</f>
        <v>0</v>
      </c>
      <c r="Q508" s="143">
        <v>5.0000000000000002E-5</v>
      </c>
      <c r="R508" s="143">
        <f>Q508*H508</f>
        <v>1.3765650000000001E-2</v>
      </c>
      <c r="S508" s="143">
        <v>0</v>
      </c>
      <c r="T508" s="144">
        <f>S508*H508</f>
        <v>0</v>
      </c>
      <c r="AR508" s="145" t="s">
        <v>292</v>
      </c>
      <c r="AT508" s="145" t="s">
        <v>191</v>
      </c>
      <c r="AU508" s="145" t="s">
        <v>90</v>
      </c>
      <c r="AY508" s="17" t="s">
        <v>188</v>
      </c>
      <c r="BE508" s="146">
        <f>IF(N508="základní",J508,0)</f>
        <v>0</v>
      </c>
      <c r="BF508" s="146">
        <f>IF(N508="snížená",J508,0)</f>
        <v>0</v>
      </c>
      <c r="BG508" s="146">
        <f>IF(N508="zákl. přenesená",J508,0)</f>
        <v>0</v>
      </c>
      <c r="BH508" s="146">
        <f>IF(N508="sníž. přenesená",J508,0)</f>
        <v>0</v>
      </c>
      <c r="BI508" s="146">
        <f>IF(N508="nulová",J508,0)</f>
        <v>0</v>
      </c>
      <c r="BJ508" s="17" t="s">
        <v>88</v>
      </c>
      <c r="BK508" s="146">
        <f>ROUND(I508*H508,2)</f>
        <v>0</v>
      </c>
      <c r="BL508" s="17" t="s">
        <v>292</v>
      </c>
      <c r="BM508" s="145" t="s">
        <v>718</v>
      </c>
    </row>
    <row r="509" spans="2:65" s="12" customFormat="1" x14ac:dyDescent="0.2">
      <c r="B509" s="147"/>
      <c r="D509" s="148" t="s">
        <v>197</v>
      </c>
      <c r="E509" s="149" t="s">
        <v>1</v>
      </c>
      <c r="F509" s="150" t="s">
        <v>719</v>
      </c>
      <c r="H509" s="149" t="s">
        <v>1</v>
      </c>
      <c r="I509" s="151"/>
      <c r="L509" s="147"/>
      <c r="M509" s="152"/>
      <c r="T509" s="153"/>
      <c r="AT509" s="149" t="s">
        <v>197</v>
      </c>
      <c r="AU509" s="149" t="s">
        <v>90</v>
      </c>
      <c r="AV509" s="12" t="s">
        <v>88</v>
      </c>
      <c r="AW509" s="12" t="s">
        <v>36</v>
      </c>
      <c r="AX509" s="12" t="s">
        <v>80</v>
      </c>
      <c r="AY509" s="149" t="s">
        <v>188</v>
      </c>
    </row>
    <row r="510" spans="2:65" s="13" customFormat="1" x14ac:dyDescent="0.2">
      <c r="B510" s="154"/>
      <c r="D510" s="148" t="s">
        <v>197</v>
      </c>
      <c r="E510" s="155" t="s">
        <v>1</v>
      </c>
      <c r="F510" s="156" t="s">
        <v>720</v>
      </c>
      <c r="H510" s="157">
        <v>91.096999999999994</v>
      </c>
      <c r="I510" s="158"/>
      <c r="L510" s="154"/>
      <c r="M510" s="159"/>
      <c r="T510" s="160"/>
      <c r="AT510" s="155" t="s">
        <v>197</v>
      </c>
      <c r="AU510" s="155" t="s">
        <v>90</v>
      </c>
      <c r="AV510" s="13" t="s">
        <v>90</v>
      </c>
      <c r="AW510" s="13" t="s">
        <v>36</v>
      </c>
      <c r="AX510" s="13" t="s">
        <v>80</v>
      </c>
      <c r="AY510" s="155" t="s">
        <v>188</v>
      </c>
    </row>
    <row r="511" spans="2:65" s="12" customFormat="1" x14ac:dyDescent="0.2">
      <c r="B511" s="147"/>
      <c r="D511" s="148" t="s">
        <v>197</v>
      </c>
      <c r="E511" s="149" t="s">
        <v>1</v>
      </c>
      <c r="F511" s="150" t="s">
        <v>721</v>
      </c>
      <c r="H511" s="149" t="s">
        <v>1</v>
      </c>
      <c r="I511" s="151"/>
      <c r="L511" s="147"/>
      <c r="M511" s="152"/>
      <c r="T511" s="153"/>
      <c r="AT511" s="149" t="s">
        <v>197</v>
      </c>
      <c r="AU511" s="149" t="s">
        <v>90</v>
      </c>
      <c r="AV511" s="12" t="s">
        <v>88</v>
      </c>
      <c r="AW511" s="12" t="s">
        <v>36</v>
      </c>
      <c r="AX511" s="12" t="s">
        <v>80</v>
      </c>
      <c r="AY511" s="149" t="s">
        <v>188</v>
      </c>
    </row>
    <row r="512" spans="2:65" s="13" customFormat="1" ht="20.399999999999999" x14ac:dyDescent="0.2">
      <c r="B512" s="154"/>
      <c r="D512" s="148" t="s">
        <v>197</v>
      </c>
      <c r="E512" s="155" t="s">
        <v>1</v>
      </c>
      <c r="F512" s="156" t="s">
        <v>722</v>
      </c>
      <c r="H512" s="157">
        <v>184.21600000000001</v>
      </c>
      <c r="I512" s="158"/>
      <c r="L512" s="154"/>
      <c r="M512" s="159"/>
      <c r="T512" s="160"/>
      <c r="AT512" s="155" t="s">
        <v>197</v>
      </c>
      <c r="AU512" s="155" t="s">
        <v>90</v>
      </c>
      <c r="AV512" s="13" t="s">
        <v>90</v>
      </c>
      <c r="AW512" s="13" t="s">
        <v>36</v>
      </c>
      <c r="AX512" s="13" t="s">
        <v>80</v>
      </c>
      <c r="AY512" s="155" t="s">
        <v>188</v>
      </c>
    </row>
    <row r="513" spans="2:65" s="14" customFormat="1" x14ac:dyDescent="0.2">
      <c r="B513" s="161"/>
      <c r="D513" s="148" t="s">
        <v>197</v>
      </c>
      <c r="E513" s="162" t="s">
        <v>1</v>
      </c>
      <c r="F513" s="163" t="s">
        <v>201</v>
      </c>
      <c r="H513" s="164">
        <v>275.31299999999999</v>
      </c>
      <c r="I513" s="165"/>
      <c r="L513" s="161"/>
      <c r="M513" s="166"/>
      <c r="T513" s="167"/>
      <c r="AT513" s="162" t="s">
        <v>197</v>
      </c>
      <c r="AU513" s="162" t="s">
        <v>90</v>
      </c>
      <c r="AV513" s="14" t="s">
        <v>195</v>
      </c>
      <c r="AW513" s="14" t="s">
        <v>36</v>
      </c>
      <c r="AX513" s="14" t="s">
        <v>88</v>
      </c>
      <c r="AY513" s="162" t="s">
        <v>188</v>
      </c>
    </row>
    <row r="514" spans="2:65" s="1" customFormat="1" ht="33" customHeight="1" x14ac:dyDescent="0.2">
      <c r="B514" s="133"/>
      <c r="C514" s="172" t="s">
        <v>723</v>
      </c>
      <c r="D514" s="172" t="s">
        <v>273</v>
      </c>
      <c r="E514" s="173" t="s">
        <v>697</v>
      </c>
      <c r="F514" s="174" t="s">
        <v>698</v>
      </c>
      <c r="G514" s="175" t="s">
        <v>119</v>
      </c>
      <c r="H514" s="176">
        <v>18.219000000000001</v>
      </c>
      <c r="I514" s="177"/>
      <c r="J514" s="178">
        <f>ROUND(I514*H514,2)</f>
        <v>0</v>
      </c>
      <c r="K514" s="174" t="s">
        <v>194</v>
      </c>
      <c r="L514" s="179"/>
      <c r="M514" s="180" t="s">
        <v>1</v>
      </c>
      <c r="N514" s="181" t="s">
        <v>45</v>
      </c>
      <c r="P514" s="143">
        <f>O514*H514</f>
        <v>0</v>
      </c>
      <c r="Q514" s="143">
        <v>3.2000000000000002E-3</v>
      </c>
      <c r="R514" s="143">
        <f>Q514*H514</f>
        <v>5.8300800000000007E-2</v>
      </c>
      <c r="S514" s="143">
        <v>0</v>
      </c>
      <c r="T514" s="144">
        <f>S514*H514</f>
        <v>0</v>
      </c>
      <c r="AR514" s="145" t="s">
        <v>380</v>
      </c>
      <c r="AT514" s="145" t="s">
        <v>273</v>
      </c>
      <c r="AU514" s="145" t="s">
        <v>90</v>
      </c>
      <c r="AY514" s="17" t="s">
        <v>188</v>
      </c>
      <c r="BE514" s="146">
        <f>IF(N514="základní",J514,0)</f>
        <v>0</v>
      </c>
      <c r="BF514" s="146">
        <f>IF(N514="snížená",J514,0)</f>
        <v>0</v>
      </c>
      <c r="BG514" s="146">
        <f>IF(N514="zákl. přenesená",J514,0)</f>
        <v>0</v>
      </c>
      <c r="BH514" s="146">
        <f>IF(N514="sníž. přenesená",J514,0)</f>
        <v>0</v>
      </c>
      <c r="BI514" s="146">
        <f>IF(N514="nulová",J514,0)</f>
        <v>0</v>
      </c>
      <c r="BJ514" s="17" t="s">
        <v>88</v>
      </c>
      <c r="BK514" s="146">
        <f>ROUND(I514*H514,2)</f>
        <v>0</v>
      </c>
      <c r="BL514" s="17" t="s">
        <v>292</v>
      </c>
      <c r="BM514" s="145" t="s">
        <v>724</v>
      </c>
    </row>
    <row r="515" spans="2:65" s="12" customFormat="1" x14ac:dyDescent="0.2">
      <c r="B515" s="147"/>
      <c r="D515" s="148" t="s">
        <v>197</v>
      </c>
      <c r="E515" s="149" t="s">
        <v>1</v>
      </c>
      <c r="F515" s="150" t="s">
        <v>719</v>
      </c>
      <c r="H515" s="149" t="s">
        <v>1</v>
      </c>
      <c r="I515" s="151"/>
      <c r="L515" s="147"/>
      <c r="M515" s="152"/>
      <c r="T515" s="153"/>
      <c r="AT515" s="149" t="s">
        <v>197</v>
      </c>
      <c r="AU515" s="149" t="s">
        <v>90</v>
      </c>
      <c r="AV515" s="12" t="s">
        <v>88</v>
      </c>
      <c r="AW515" s="12" t="s">
        <v>36</v>
      </c>
      <c r="AX515" s="12" t="s">
        <v>80</v>
      </c>
      <c r="AY515" s="149" t="s">
        <v>188</v>
      </c>
    </row>
    <row r="516" spans="2:65" s="13" customFormat="1" x14ac:dyDescent="0.2">
      <c r="B516" s="154"/>
      <c r="D516" s="148" t="s">
        <v>197</v>
      </c>
      <c r="E516" s="155" t="s">
        <v>1</v>
      </c>
      <c r="F516" s="156" t="s">
        <v>720</v>
      </c>
      <c r="H516" s="157">
        <v>91.096999999999994</v>
      </c>
      <c r="I516" s="158"/>
      <c r="L516" s="154"/>
      <c r="M516" s="159"/>
      <c r="T516" s="160"/>
      <c r="AT516" s="155" t="s">
        <v>197</v>
      </c>
      <c r="AU516" s="155" t="s">
        <v>90</v>
      </c>
      <c r="AV516" s="13" t="s">
        <v>90</v>
      </c>
      <c r="AW516" s="13" t="s">
        <v>36</v>
      </c>
      <c r="AX516" s="13" t="s">
        <v>88</v>
      </c>
      <c r="AY516" s="155" t="s">
        <v>188</v>
      </c>
    </row>
    <row r="517" spans="2:65" s="13" customFormat="1" x14ac:dyDescent="0.2">
      <c r="B517" s="154"/>
      <c r="D517" s="148" t="s">
        <v>197</v>
      </c>
      <c r="F517" s="156" t="s">
        <v>725</v>
      </c>
      <c r="H517" s="157">
        <v>18.219000000000001</v>
      </c>
      <c r="I517" s="158"/>
      <c r="L517" s="154"/>
      <c r="M517" s="159"/>
      <c r="T517" s="160"/>
      <c r="AT517" s="155" t="s">
        <v>197</v>
      </c>
      <c r="AU517" s="155" t="s">
        <v>90</v>
      </c>
      <c r="AV517" s="13" t="s">
        <v>90</v>
      </c>
      <c r="AW517" s="13" t="s">
        <v>3</v>
      </c>
      <c r="AX517" s="13" t="s">
        <v>88</v>
      </c>
      <c r="AY517" s="155" t="s">
        <v>188</v>
      </c>
    </row>
    <row r="518" spans="2:65" s="1" customFormat="1" ht="37.950000000000003" customHeight="1" x14ac:dyDescent="0.2">
      <c r="B518" s="133"/>
      <c r="C518" s="172" t="s">
        <v>726</v>
      </c>
      <c r="D518" s="172" t="s">
        <v>273</v>
      </c>
      <c r="E518" s="173" t="s">
        <v>706</v>
      </c>
      <c r="F518" s="174" t="s">
        <v>707</v>
      </c>
      <c r="G518" s="175" t="s">
        <v>119</v>
      </c>
      <c r="H518" s="176">
        <v>36.843000000000004</v>
      </c>
      <c r="I518" s="177"/>
      <c r="J518" s="178">
        <f>ROUND(I518*H518,2)</f>
        <v>0</v>
      </c>
      <c r="K518" s="174" t="s">
        <v>194</v>
      </c>
      <c r="L518" s="179"/>
      <c r="M518" s="180" t="s">
        <v>1</v>
      </c>
      <c r="N518" s="181" t="s">
        <v>45</v>
      </c>
      <c r="P518" s="143">
        <f>O518*H518</f>
        <v>0</v>
      </c>
      <c r="Q518" s="143">
        <v>2.5999999999999999E-3</v>
      </c>
      <c r="R518" s="143">
        <f>Q518*H518</f>
        <v>9.579180000000001E-2</v>
      </c>
      <c r="S518" s="143">
        <v>0</v>
      </c>
      <c r="T518" s="144">
        <f>S518*H518</f>
        <v>0</v>
      </c>
      <c r="AR518" s="145" t="s">
        <v>380</v>
      </c>
      <c r="AT518" s="145" t="s">
        <v>273</v>
      </c>
      <c r="AU518" s="145" t="s">
        <v>90</v>
      </c>
      <c r="AY518" s="17" t="s">
        <v>188</v>
      </c>
      <c r="BE518" s="146">
        <f>IF(N518="základní",J518,0)</f>
        <v>0</v>
      </c>
      <c r="BF518" s="146">
        <f>IF(N518="snížená",J518,0)</f>
        <v>0</v>
      </c>
      <c r="BG518" s="146">
        <f>IF(N518="zákl. přenesená",J518,0)</f>
        <v>0</v>
      </c>
      <c r="BH518" s="146">
        <f>IF(N518="sníž. přenesená",J518,0)</f>
        <v>0</v>
      </c>
      <c r="BI518" s="146">
        <f>IF(N518="nulová",J518,0)</f>
        <v>0</v>
      </c>
      <c r="BJ518" s="17" t="s">
        <v>88</v>
      </c>
      <c r="BK518" s="146">
        <f>ROUND(I518*H518,2)</f>
        <v>0</v>
      </c>
      <c r="BL518" s="17" t="s">
        <v>292</v>
      </c>
      <c r="BM518" s="145" t="s">
        <v>727</v>
      </c>
    </row>
    <row r="519" spans="2:65" s="12" customFormat="1" x14ac:dyDescent="0.2">
      <c r="B519" s="147"/>
      <c r="D519" s="148" t="s">
        <v>197</v>
      </c>
      <c r="E519" s="149" t="s">
        <v>1</v>
      </c>
      <c r="F519" s="150" t="s">
        <v>721</v>
      </c>
      <c r="H519" s="149" t="s">
        <v>1</v>
      </c>
      <c r="I519" s="151"/>
      <c r="L519" s="147"/>
      <c r="M519" s="152"/>
      <c r="T519" s="153"/>
      <c r="AT519" s="149" t="s">
        <v>197</v>
      </c>
      <c r="AU519" s="149" t="s">
        <v>90</v>
      </c>
      <c r="AV519" s="12" t="s">
        <v>88</v>
      </c>
      <c r="AW519" s="12" t="s">
        <v>36</v>
      </c>
      <c r="AX519" s="12" t="s">
        <v>80</v>
      </c>
      <c r="AY519" s="149" t="s">
        <v>188</v>
      </c>
    </row>
    <row r="520" spans="2:65" s="13" customFormat="1" ht="20.399999999999999" x14ac:dyDescent="0.2">
      <c r="B520" s="154"/>
      <c r="D520" s="148" t="s">
        <v>197</v>
      </c>
      <c r="E520" s="155" t="s">
        <v>1</v>
      </c>
      <c r="F520" s="156" t="s">
        <v>722</v>
      </c>
      <c r="H520" s="157">
        <v>184.21600000000001</v>
      </c>
      <c r="I520" s="158"/>
      <c r="L520" s="154"/>
      <c r="M520" s="159"/>
      <c r="T520" s="160"/>
      <c r="AT520" s="155" t="s">
        <v>197</v>
      </c>
      <c r="AU520" s="155" t="s">
        <v>90</v>
      </c>
      <c r="AV520" s="13" t="s">
        <v>90</v>
      </c>
      <c r="AW520" s="13" t="s">
        <v>36</v>
      </c>
      <c r="AX520" s="13" t="s">
        <v>88</v>
      </c>
      <c r="AY520" s="155" t="s">
        <v>188</v>
      </c>
    </row>
    <row r="521" spans="2:65" s="13" customFormat="1" x14ac:dyDescent="0.2">
      <c r="B521" s="154"/>
      <c r="D521" s="148" t="s">
        <v>197</v>
      </c>
      <c r="F521" s="156" t="s">
        <v>728</v>
      </c>
      <c r="H521" s="157">
        <v>36.843000000000004</v>
      </c>
      <c r="I521" s="158"/>
      <c r="L521" s="154"/>
      <c r="M521" s="159"/>
      <c r="T521" s="160"/>
      <c r="AT521" s="155" t="s">
        <v>197</v>
      </c>
      <c r="AU521" s="155" t="s">
        <v>90</v>
      </c>
      <c r="AV521" s="13" t="s">
        <v>90</v>
      </c>
      <c r="AW521" s="13" t="s">
        <v>3</v>
      </c>
      <c r="AX521" s="13" t="s">
        <v>88</v>
      </c>
      <c r="AY521" s="155" t="s">
        <v>188</v>
      </c>
    </row>
    <row r="522" spans="2:65" s="1" customFormat="1" ht="24.15" customHeight="1" x14ac:dyDescent="0.2">
      <c r="B522" s="133"/>
      <c r="C522" s="134" t="s">
        <v>729</v>
      </c>
      <c r="D522" s="134" t="s">
        <v>191</v>
      </c>
      <c r="E522" s="135" t="s">
        <v>730</v>
      </c>
      <c r="F522" s="136" t="s">
        <v>731</v>
      </c>
      <c r="G522" s="137" t="s">
        <v>119</v>
      </c>
      <c r="H522" s="138">
        <v>352.00400000000002</v>
      </c>
      <c r="I522" s="139"/>
      <c r="J522" s="140">
        <f>ROUND(I522*H522,2)</f>
        <v>0</v>
      </c>
      <c r="K522" s="136" t="s">
        <v>194</v>
      </c>
      <c r="L522" s="32"/>
      <c r="M522" s="141" t="s">
        <v>1</v>
      </c>
      <c r="N522" s="142" t="s">
        <v>45</v>
      </c>
      <c r="P522" s="143">
        <f>O522*H522</f>
        <v>0</v>
      </c>
      <c r="Q522" s="143">
        <v>0</v>
      </c>
      <c r="R522" s="143">
        <f>Q522*H522</f>
        <v>0</v>
      </c>
      <c r="S522" s="143">
        <v>0</v>
      </c>
      <c r="T522" s="144">
        <f>S522*H522</f>
        <v>0</v>
      </c>
      <c r="AR522" s="145" t="s">
        <v>292</v>
      </c>
      <c r="AT522" s="145" t="s">
        <v>191</v>
      </c>
      <c r="AU522" s="145" t="s">
        <v>90</v>
      </c>
      <c r="AY522" s="17" t="s">
        <v>188</v>
      </c>
      <c r="BE522" s="146">
        <f>IF(N522="základní",J522,0)</f>
        <v>0</v>
      </c>
      <c r="BF522" s="146">
        <f>IF(N522="snížená",J522,0)</f>
        <v>0</v>
      </c>
      <c r="BG522" s="146">
        <f>IF(N522="zákl. přenesená",J522,0)</f>
        <v>0</v>
      </c>
      <c r="BH522" s="146">
        <f>IF(N522="sníž. přenesená",J522,0)</f>
        <v>0</v>
      </c>
      <c r="BI522" s="146">
        <f>IF(N522="nulová",J522,0)</f>
        <v>0</v>
      </c>
      <c r="BJ522" s="17" t="s">
        <v>88</v>
      </c>
      <c r="BK522" s="146">
        <f>ROUND(I522*H522,2)</f>
        <v>0</v>
      </c>
      <c r="BL522" s="17" t="s">
        <v>292</v>
      </c>
      <c r="BM522" s="145" t="s">
        <v>732</v>
      </c>
    </row>
    <row r="523" spans="2:65" s="13" customFormat="1" x14ac:dyDescent="0.2">
      <c r="B523" s="154"/>
      <c r="D523" s="148" t="s">
        <v>197</v>
      </c>
      <c r="E523" s="155" t="s">
        <v>1</v>
      </c>
      <c r="F523" s="156" t="s">
        <v>671</v>
      </c>
      <c r="H523" s="157">
        <v>352.00400000000002</v>
      </c>
      <c r="I523" s="158"/>
      <c r="L523" s="154"/>
      <c r="M523" s="159"/>
      <c r="T523" s="160"/>
      <c r="AT523" s="155" t="s">
        <v>197</v>
      </c>
      <c r="AU523" s="155" t="s">
        <v>90</v>
      </c>
      <c r="AV523" s="13" t="s">
        <v>90</v>
      </c>
      <c r="AW523" s="13" t="s">
        <v>36</v>
      </c>
      <c r="AX523" s="13" t="s">
        <v>88</v>
      </c>
      <c r="AY523" s="155" t="s">
        <v>188</v>
      </c>
    </row>
    <row r="524" spans="2:65" s="1" customFormat="1" x14ac:dyDescent="0.2">
      <c r="B524" s="32"/>
      <c r="D524" s="148" t="s">
        <v>219</v>
      </c>
      <c r="F524" s="168" t="s">
        <v>672</v>
      </c>
      <c r="L524" s="32"/>
      <c r="M524" s="169"/>
      <c r="T524" s="56"/>
      <c r="AU524" s="17" t="s">
        <v>90</v>
      </c>
    </row>
    <row r="525" spans="2:65" s="1" customFormat="1" x14ac:dyDescent="0.2">
      <c r="B525" s="32"/>
      <c r="D525" s="148" t="s">
        <v>219</v>
      </c>
      <c r="F525" s="170" t="s">
        <v>662</v>
      </c>
      <c r="H525" s="171">
        <v>0</v>
      </c>
      <c r="L525" s="32"/>
      <c r="M525" s="169"/>
      <c r="T525" s="56"/>
      <c r="AU525" s="17" t="s">
        <v>90</v>
      </c>
    </row>
    <row r="526" spans="2:65" s="1" customFormat="1" x14ac:dyDescent="0.2">
      <c r="B526" s="32"/>
      <c r="D526" s="148" t="s">
        <v>219</v>
      </c>
      <c r="F526" s="170" t="s">
        <v>663</v>
      </c>
      <c r="H526" s="171">
        <v>136.31399999999999</v>
      </c>
      <c r="L526" s="32"/>
      <c r="M526" s="169"/>
      <c r="T526" s="56"/>
      <c r="AU526" s="17" t="s">
        <v>90</v>
      </c>
    </row>
    <row r="527" spans="2:65" s="1" customFormat="1" x14ac:dyDescent="0.2">
      <c r="B527" s="32"/>
      <c r="D527" s="148" t="s">
        <v>219</v>
      </c>
      <c r="F527" s="170" t="s">
        <v>664</v>
      </c>
      <c r="H527" s="171">
        <v>136.31399999999999</v>
      </c>
      <c r="L527" s="32"/>
      <c r="M527" s="169"/>
      <c r="T527" s="56"/>
      <c r="AU527" s="17" t="s">
        <v>90</v>
      </c>
    </row>
    <row r="528" spans="2:65" s="1" customFormat="1" x14ac:dyDescent="0.2">
      <c r="B528" s="32"/>
      <c r="D528" s="148" t="s">
        <v>219</v>
      </c>
      <c r="F528" s="168" t="s">
        <v>673</v>
      </c>
      <c r="L528" s="32"/>
      <c r="M528" s="169"/>
      <c r="T528" s="56"/>
      <c r="AU528" s="17" t="s">
        <v>90</v>
      </c>
    </row>
    <row r="529" spans="2:65" s="1" customFormat="1" x14ac:dyDescent="0.2">
      <c r="B529" s="32"/>
      <c r="D529" s="148" t="s">
        <v>219</v>
      </c>
      <c r="F529" s="170" t="s">
        <v>665</v>
      </c>
      <c r="H529" s="171">
        <v>0</v>
      </c>
      <c r="L529" s="32"/>
      <c r="M529" s="169"/>
      <c r="T529" s="56"/>
      <c r="AU529" s="17" t="s">
        <v>90</v>
      </c>
    </row>
    <row r="530" spans="2:65" s="1" customFormat="1" x14ac:dyDescent="0.2">
      <c r="B530" s="32"/>
      <c r="D530" s="148" t="s">
        <v>219</v>
      </c>
      <c r="F530" s="170" t="s">
        <v>666</v>
      </c>
      <c r="H530" s="171">
        <v>215.69</v>
      </c>
      <c r="L530" s="32"/>
      <c r="M530" s="169"/>
      <c r="T530" s="56"/>
      <c r="AU530" s="17" t="s">
        <v>90</v>
      </c>
    </row>
    <row r="531" spans="2:65" s="1" customFormat="1" x14ac:dyDescent="0.2">
      <c r="B531" s="32"/>
      <c r="D531" s="148" t="s">
        <v>219</v>
      </c>
      <c r="F531" s="170" t="s">
        <v>664</v>
      </c>
      <c r="H531" s="171">
        <v>215.69</v>
      </c>
      <c r="L531" s="32"/>
      <c r="M531" s="169"/>
      <c r="T531" s="56"/>
      <c r="AU531" s="17" t="s">
        <v>90</v>
      </c>
    </row>
    <row r="532" spans="2:65" s="1" customFormat="1" ht="16.5" customHeight="1" x14ac:dyDescent="0.2">
      <c r="B532" s="133"/>
      <c r="C532" s="134" t="s">
        <v>733</v>
      </c>
      <c r="D532" s="134" t="s">
        <v>191</v>
      </c>
      <c r="E532" s="135" t="s">
        <v>734</v>
      </c>
      <c r="F532" s="136" t="s">
        <v>735</v>
      </c>
      <c r="G532" s="137" t="s">
        <v>119</v>
      </c>
      <c r="H532" s="138">
        <v>352.00400000000002</v>
      </c>
      <c r="I532" s="139"/>
      <c r="J532" s="140">
        <f>ROUND(I532*H532,2)</f>
        <v>0</v>
      </c>
      <c r="K532" s="136" t="s">
        <v>194</v>
      </c>
      <c r="L532" s="32"/>
      <c r="M532" s="141" t="s">
        <v>1</v>
      </c>
      <c r="N532" s="142" t="s">
        <v>45</v>
      </c>
      <c r="P532" s="143">
        <f>O532*H532</f>
        <v>0</v>
      </c>
      <c r="Q532" s="143">
        <v>3.0000000000000001E-5</v>
      </c>
      <c r="R532" s="143">
        <f>Q532*H532</f>
        <v>1.0560120000000001E-2</v>
      </c>
      <c r="S532" s="143">
        <v>0</v>
      </c>
      <c r="T532" s="144">
        <f>S532*H532</f>
        <v>0</v>
      </c>
      <c r="AR532" s="145" t="s">
        <v>292</v>
      </c>
      <c r="AT532" s="145" t="s">
        <v>191</v>
      </c>
      <c r="AU532" s="145" t="s">
        <v>90</v>
      </c>
      <c r="AY532" s="17" t="s">
        <v>188</v>
      </c>
      <c r="BE532" s="146">
        <f>IF(N532="základní",J532,0)</f>
        <v>0</v>
      </c>
      <c r="BF532" s="146">
        <f>IF(N532="snížená",J532,0)</f>
        <v>0</v>
      </c>
      <c r="BG532" s="146">
        <f>IF(N532="zákl. přenesená",J532,0)</f>
        <v>0</v>
      </c>
      <c r="BH532" s="146">
        <f>IF(N532="sníž. přenesená",J532,0)</f>
        <v>0</v>
      </c>
      <c r="BI532" s="146">
        <f>IF(N532="nulová",J532,0)</f>
        <v>0</v>
      </c>
      <c r="BJ532" s="17" t="s">
        <v>88</v>
      </c>
      <c r="BK532" s="146">
        <f>ROUND(I532*H532,2)</f>
        <v>0</v>
      </c>
      <c r="BL532" s="17" t="s">
        <v>292</v>
      </c>
      <c r="BM532" s="145" t="s">
        <v>736</v>
      </c>
    </row>
    <row r="533" spans="2:65" s="13" customFormat="1" x14ac:dyDescent="0.2">
      <c r="B533" s="154"/>
      <c r="D533" s="148" t="s">
        <v>197</v>
      </c>
      <c r="E533" s="155" t="s">
        <v>1</v>
      </c>
      <c r="F533" s="156" t="s">
        <v>671</v>
      </c>
      <c r="H533" s="157">
        <v>352.00400000000002</v>
      </c>
      <c r="I533" s="158"/>
      <c r="L533" s="154"/>
      <c r="M533" s="159"/>
      <c r="T533" s="160"/>
      <c r="AT533" s="155" t="s">
        <v>197</v>
      </c>
      <c r="AU533" s="155" t="s">
        <v>90</v>
      </c>
      <c r="AV533" s="13" t="s">
        <v>90</v>
      </c>
      <c r="AW533" s="13" t="s">
        <v>36</v>
      </c>
      <c r="AX533" s="13" t="s">
        <v>88</v>
      </c>
      <c r="AY533" s="155" t="s">
        <v>188</v>
      </c>
    </row>
    <row r="534" spans="2:65" s="1" customFormat="1" x14ac:dyDescent="0.2">
      <c r="B534" s="32"/>
      <c r="D534" s="148" t="s">
        <v>219</v>
      </c>
      <c r="F534" s="168" t="s">
        <v>672</v>
      </c>
      <c r="L534" s="32"/>
      <c r="M534" s="169"/>
      <c r="T534" s="56"/>
      <c r="AU534" s="17" t="s">
        <v>90</v>
      </c>
    </row>
    <row r="535" spans="2:65" s="1" customFormat="1" x14ac:dyDescent="0.2">
      <c r="B535" s="32"/>
      <c r="D535" s="148" t="s">
        <v>219</v>
      </c>
      <c r="F535" s="170" t="s">
        <v>662</v>
      </c>
      <c r="H535" s="171">
        <v>0</v>
      </c>
      <c r="L535" s="32"/>
      <c r="M535" s="169"/>
      <c r="T535" s="56"/>
      <c r="AU535" s="17" t="s">
        <v>90</v>
      </c>
    </row>
    <row r="536" spans="2:65" s="1" customFormat="1" x14ac:dyDescent="0.2">
      <c r="B536" s="32"/>
      <c r="D536" s="148" t="s">
        <v>219</v>
      </c>
      <c r="F536" s="170" t="s">
        <v>663</v>
      </c>
      <c r="H536" s="171">
        <v>136.31399999999999</v>
      </c>
      <c r="L536" s="32"/>
      <c r="M536" s="169"/>
      <c r="T536" s="56"/>
      <c r="AU536" s="17" t="s">
        <v>90</v>
      </c>
    </row>
    <row r="537" spans="2:65" s="1" customFormat="1" x14ac:dyDescent="0.2">
      <c r="B537" s="32"/>
      <c r="D537" s="148" t="s">
        <v>219</v>
      </c>
      <c r="F537" s="170" t="s">
        <v>664</v>
      </c>
      <c r="H537" s="171">
        <v>136.31399999999999</v>
      </c>
      <c r="L537" s="32"/>
      <c r="M537" s="169"/>
      <c r="T537" s="56"/>
      <c r="AU537" s="17" t="s">
        <v>90</v>
      </c>
    </row>
    <row r="538" spans="2:65" s="1" customFormat="1" x14ac:dyDescent="0.2">
      <c r="B538" s="32"/>
      <c r="D538" s="148" t="s">
        <v>219</v>
      </c>
      <c r="F538" s="168" t="s">
        <v>673</v>
      </c>
      <c r="L538" s="32"/>
      <c r="M538" s="169"/>
      <c r="T538" s="56"/>
      <c r="AU538" s="17" t="s">
        <v>90</v>
      </c>
    </row>
    <row r="539" spans="2:65" s="1" customFormat="1" x14ac:dyDescent="0.2">
      <c r="B539" s="32"/>
      <c r="D539" s="148" t="s">
        <v>219</v>
      </c>
      <c r="F539" s="170" t="s">
        <v>665</v>
      </c>
      <c r="H539" s="171">
        <v>0</v>
      </c>
      <c r="L539" s="32"/>
      <c r="M539" s="169"/>
      <c r="T539" s="56"/>
      <c r="AU539" s="17" t="s">
        <v>90</v>
      </c>
    </row>
    <row r="540" spans="2:65" s="1" customFormat="1" x14ac:dyDescent="0.2">
      <c r="B540" s="32"/>
      <c r="D540" s="148" t="s">
        <v>219</v>
      </c>
      <c r="F540" s="170" t="s">
        <v>666</v>
      </c>
      <c r="H540" s="171">
        <v>215.69</v>
      </c>
      <c r="L540" s="32"/>
      <c r="M540" s="169"/>
      <c r="T540" s="56"/>
      <c r="AU540" s="17" t="s">
        <v>90</v>
      </c>
    </row>
    <row r="541" spans="2:65" s="1" customFormat="1" x14ac:dyDescent="0.2">
      <c r="B541" s="32"/>
      <c r="D541" s="148" t="s">
        <v>219</v>
      </c>
      <c r="F541" s="170" t="s">
        <v>664</v>
      </c>
      <c r="H541" s="171">
        <v>215.69</v>
      </c>
      <c r="L541" s="32"/>
      <c r="M541" s="169"/>
      <c r="T541" s="56"/>
      <c r="AU541" s="17" t="s">
        <v>90</v>
      </c>
    </row>
    <row r="542" spans="2:65" s="1" customFormat="1" ht="33" customHeight="1" x14ac:dyDescent="0.2">
      <c r="B542" s="133"/>
      <c r="C542" s="134" t="s">
        <v>737</v>
      </c>
      <c r="D542" s="134" t="s">
        <v>191</v>
      </c>
      <c r="E542" s="135" t="s">
        <v>738</v>
      </c>
      <c r="F542" s="136" t="s">
        <v>739</v>
      </c>
      <c r="G542" s="137" t="s">
        <v>364</v>
      </c>
      <c r="H542" s="138">
        <v>5.7889999999999997</v>
      </c>
      <c r="I542" s="139"/>
      <c r="J542" s="140">
        <f>ROUND(I542*H542,2)</f>
        <v>0</v>
      </c>
      <c r="K542" s="136" t="s">
        <v>194</v>
      </c>
      <c r="L542" s="32"/>
      <c r="M542" s="141" t="s">
        <v>1</v>
      </c>
      <c r="N542" s="142" t="s">
        <v>45</v>
      </c>
      <c r="P542" s="143">
        <f>O542*H542</f>
        <v>0</v>
      </c>
      <c r="Q542" s="143">
        <v>0</v>
      </c>
      <c r="R542" s="143">
        <f>Q542*H542</f>
        <v>0</v>
      </c>
      <c r="S542" s="143">
        <v>0</v>
      </c>
      <c r="T542" s="144">
        <f>S542*H542</f>
        <v>0</v>
      </c>
      <c r="AR542" s="145" t="s">
        <v>292</v>
      </c>
      <c r="AT542" s="145" t="s">
        <v>191</v>
      </c>
      <c r="AU542" s="145" t="s">
        <v>90</v>
      </c>
      <c r="AY542" s="17" t="s">
        <v>188</v>
      </c>
      <c r="BE542" s="146">
        <f>IF(N542="základní",J542,0)</f>
        <v>0</v>
      </c>
      <c r="BF542" s="146">
        <f>IF(N542="snížená",J542,0)</f>
        <v>0</v>
      </c>
      <c r="BG542" s="146">
        <f>IF(N542="zákl. přenesená",J542,0)</f>
        <v>0</v>
      </c>
      <c r="BH542" s="146">
        <f>IF(N542="sníž. přenesená",J542,0)</f>
        <v>0</v>
      </c>
      <c r="BI542" s="146">
        <f>IF(N542="nulová",J542,0)</f>
        <v>0</v>
      </c>
      <c r="BJ542" s="17" t="s">
        <v>88</v>
      </c>
      <c r="BK542" s="146">
        <f>ROUND(I542*H542,2)</f>
        <v>0</v>
      </c>
      <c r="BL542" s="17" t="s">
        <v>292</v>
      </c>
      <c r="BM542" s="145" t="s">
        <v>740</v>
      </c>
    </row>
    <row r="543" spans="2:65" s="11" customFormat="1" ht="22.95" customHeight="1" x14ac:dyDescent="0.25">
      <c r="B543" s="121"/>
      <c r="D543" s="122" t="s">
        <v>79</v>
      </c>
      <c r="E543" s="131" t="s">
        <v>741</v>
      </c>
      <c r="F543" s="131" t="s">
        <v>742</v>
      </c>
      <c r="I543" s="124"/>
      <c r="J543" s="132">
        <f>BK543</f>
        <v>0</v>
      </c>
      <c r="L543" s="121"/>
      <c r="M543" s="126"/>
      <c r="P543" s="127">
        <f>SUM(P544:P597)</f>
        <v>0</v>
      </c>
      <c r="R543" s="127">
        <f>SUM(R544:R597)</f>
        <v>17.875341319999997</v>
      </c>
      <c r="T543" s="128">
        <f>SUM(T544:T597)</f>
        <v>17.898378000000001</v>
      </c>
      <c r="AR543" s="122" t="s">
        <v>90</v>
      </c>
      <c r="AT543" s="129" t="s">
        <v>79</v>
      </c>
      <c r="AU543" s="129" t="s">
        <v>88</v>
      </c>
      <c r="AY543" s="122" t="s">
        <v>188</v>
      </c>
      <c r="BK543" s="130">
        <f>SUM(BK544:BK597)</f>
        <v>0</v>
      </c>
    </row>
    <row r="544" spans="2:65" s="1" customFormat="1" ht="16.5" customHeight="1" x14ac:dyDescent="0.2">
      <c r="B544" s="133"/>
      <c r="C544" s="134" t="s">
        <v>743</v>
      </c>
      <c r="D544" s="134" t="s">
        <v>191</v>
      </c>
      <c r="E544" s="135" t="s">
        <v>744</v>
      </c>
      <c r="F544" s="136" t="s">
        <v>745</v>
      </c>
      <c r="G544" s="137" t="s">
        <v>119</v>
      </c>
      <c r="H544" s="138">
        <v>536.00199999999995</v>
      </c>
      <c r="I544" s="139"/>
      <c r="J544" s="140">
        <f>ROUND(I544*H544,2)</f>
        <v>0</v>
      </c>
      <c r="K544" s="136" t="s">
        <v>194</v>
      </c>
      <c r="L544" s="32"/>
      <c r="M544" s="141" t="s">
        <v>1</v>
      </c>
      <c r="N544" s="142" t="s">
        <v>45</v>
      </c>
      <c r="P544" s="143">
        <f>O544*H544</f>
        <v>0</v>
      </c>
      <c r="Q544" s="143">
        <v>0</v>
      </c>
      <c r="R544" s="143">
        <f>Q544*H544</f>
        <v>0</v>
      </c>
      <c r="S544" s="143">
        <v>0</v>
      </c>
      <c r="T544" s="144">
        <f>S544*H544</f>
        <v>0</v>
      </c>
      <c r="AR544" s="145" t="s">
        <v>292</v>
      </c>
      <c r="AT544" s="145" t="s">
        <v>191</v>
      </c>
      <c r="AU544" s="145" t="s">
        <v>90</v>
      </c>
      <c r="AY544" s="17" t="s">
        <v>188</v>
      </c>
      <c r="BE544" s="146">
        <f>IF(N544="základní",J544,0)</f>
        <v>0</v>
      </c>
      <c r="BF544" s="146">
        <f>IF(N544="snížená",J544,0)</f>
        <v>0</v>
      </c>
      <c r="BG544" s="146">
        <f>IF(N544="zákl. přenesená",J544,0)</f>
        <v>0</v>
      </c>
      <c r="BH544" s="146">
        <f>IF(N544="sníž. přenesená",J544,0)</f>
        <v>0</v>
      </c>
      <c r="BI544" s="146">
        <f>IF(N544="nulová",J544,0)</f>
        <v>0</v>
      </c>
      <c r="BJ544" s="17" t="s">
        <v>88</v>
      </c>
      <c r="BK544" s="146">
        <f>ROUND(I544*H544,2)</f>
        <v>0</v>
      </c>
      <c r="BL544" s="17" t="s">
        <v>292</v>
      </c>
      <c r="BM544" s="145" t="s">
        <v>746</v>
      </c>
    </row>
    <row r="545" spans="2:65" s="12" customFormat="1" x14ac:dyDescent="0.2">
      <c r="B545" s="147"/>
      <c r="D545" s="148" t="s">
        <v>197</v>
      </c>
      <c r="E545" s="149" t="s">
        <v>1</v>
      </c>
      <c r="F545" s="150" t="s">
        <v>129</v>
      </c>
      <c r="H545" s="149" t="s">
        <v>1</v>
      </c>
      <c r="I545" s="151"/>
      <c r="L545" s="147"/>
      <c r="M545" s="152"/>
      <c r="T545" s="153"/>
      <c r="AT545" s="149" t="s">
        <v>197</v>
      </c>
      <c r="AU545" s="149" t="s">
        <v>90</v>
      </c>
      <c r="AV545" s="12" t="s">
        <v>88</v>
      </c>
      <c r="AW545" s="12" t="s">
        <v>36</v>
      </c>
      <c r="AX545" s="12" t="s">
        <v>80</v>
      </c>
      <c r="AY545" s="149" t="s">
        <v>188</v>
      </c>
    </row>
    <row r="546" spans="2:65" s="13" customFormat="1" ht="30.6" x14ac:dyDescent="0.2">
      <c r="B546" s="154"/>
      <c r="D546" s="148" t="s">
        <v>197</v>
      </c>
      <c r="E546" s="155" t="s">
        <v>1</v>
      </c>
      <c r="F546" s="156" t="s">
        <v>245</v>
      </c>
      <c r="H546" s="157">
        <v>153.93700000000001</v>
      </c>
      <c r="I546" s="158"/>
      <c r="L546" s="154"/>
      <c r="M546" s="159"/>
      <c r="T546" s="160"/>
      <c r="AT546" s="155" t="s">
        <v>197</v>
      </c>
      <c r="AU546" s="155" t="s">
        <v>90</v>
      </c>
      <c r="AV546" s="13" t="s">
        <v>90</v>
      </c>
      <c r="AW546" s="13" t="s">
        <v>36</v>
      </c>
      <c r="AX546" s="13" t="s">
        <v>80</v>
      </c>
      <c r="AY546" s="155" t="s">
        <v>188</v>
      </c>
    </row>
    <row r="547" spans="2:65" s="13" customFormat="1" ht="30.6" x14ac:dyDescent="0.2">
      <c r="B547" s="154"/>
      <c r="D547" s="148" t="s">
        <v>197</v>
      </c>
      <c r="E547" s="155" t="s">
        <v>1</v>
      </c>
      <c r="F547" s="156" t="s">
        <v>246</v>
      </c>
      <c r="H547" s="157">
        <v>382.065</v>
      </c>
      <c r="I547" s="158"/>
      <c r="L547" s="154"/>
      <c r="M547" s="159"/>
      <c r="T547" s="160"/>
      <c r="AT547" s="155" t="s">
        <v>197</v>
      </c>
      <c r="AU547" s="155" t="s">
        <v>90</v>
      </c>
      <c r="AV547" s="13" t="s">
        <v>90</v>
      </c>
      <c r="AW547" s="13" t="s">
        <v>36</v>
      </c>
      <c r="AX547" s="13" t="s">
        <v>80</v>
      </c>
      <c r="AY547" s="155" t="s">
        <v>188</v>
      </c>
    </row>
    <row r="548" spans="2:65" s="14" customFormat="1" x14ac:dyDescent="0.2">
      <c r="B548" s="161"/>
      <c r="D548" s="148" t="s">
        <v>197</v>
      </c>
      <c r="E548" s="162" t="s">
        <v>128</v>
      </c>
      <c r="F548" s="163" t="s">
        <v>201</v>
      </c>
      <c r="H548" s="164">
        <v>536.00199999999995</v>
      </c>
      <c r="I548" s="165"/>
      <c r="L548" s="161"/>
      <c r="M548" s="166"/>
      <c r="T548" s="167"/>
      <c r="AT548" s="162" t="s">
        <v>197</v>
      </c>
      <c r="AU548" s="162" t="s">
        <v>90</v>
      </c>
      <c r="AV548" s="14" t="s">
        <v>195</v>
      </c>
      <c r="AW548" s="14" t="s">
        <v>36</v>
      </c>
      <c r="AX548" s="14" t="s">
        <v>88</v>
      </c>
      <c r="AY548" s="162" t="s">
        <v>188</v>
      </c>
    </row>
    <row r="549" spans="2:65" s="1" customFormat="1" ht="16.5" customHeight="1" x14ac:dyDescent="0.2">
      <c r="B549" s="133"/>
      <c r="C549" s="134" t="s">
        <v>747</v>
      </c>
      <c r="D549" s="134" t="s">
        <v>191</v>
      </c>
      <c r="E549" s="135" t="s">
        <v>748</v>
      </c>
      <c r="F549" s="136" t="s">
        <v>749</v>
      </c>
      <c r="G549" s="137" t="s">
        <v>119</v>
      </c>
      <c r="H549" s="138">
        <v>536.00199999999995</v>
      </c>
      <c r="I549" s="139"/>
      <c r="J549" s="140">
        <f>ROUND(I549*H549,2)</f>
        <v>0</v>
      </c>
      <c r="K549" s="136" t="s">
        <v>194</v>
      </c>
      <c r="L549" s="32"/>
      <c r="M549" s="141" t="s">
        <v>1</v>
      </c>
      <c r="N549" s="142" t="s">
        <v>45</v>
      </c>
      <c r="P549" s="143">
        <f>O549*H549</f>
        <v>0</v>
      </c>
      <c r="Q549" s="143">
        <v>2.9999999999999997E-4</v>
      </c>
      <c r="R549" s="143">
        <f>Q549*H549</f>
        <v>0.16080059999999996</v>
      </c>
      <c r="S549" s="143">
        <v>0</v>
      </c>
      <c r="T549" s="144">
        <f>S549*H549</f>
        <v>0</v>
      </c>
      <c r="AR549" s="145" t="s">
        <v>292</v>
      </c>
      <c r="AT549" s="145" t="s">
        <v>191</v>
      </c>
      <c r="AU549" s="145" t="s">
        <v>90</v>
      </c>
      <c r="AY549" s="17" t="s">
        <v>188</v>
      </c>
      <c r="BE549" s="146">
        <f>IF(N549="základní",J549,0)</f>
        <v>0</v>
      </c>
      <c r="BF549" s="146">
        <f>IF(N549="snížená",J549,0)</f>
        <v>0</v>
      </c>
      <c r="BG549" s="146">
        <f>IF(N549="zákl. přenesená",J549,0)</f>
        <v>0</v>
      </c>
      <c r="BH549" s="146">
        <f>IF(N549="sníž. přenesená",J549,0)</f>
        <v>0</v>
      </c>
      <c r="BI549" s="146">
        <f>IF(N549="nulová",J549,0)</f>
        <v>0</v>
      </c>
      <c r="BJ549" s="17" t="s">
        <v>88</v>
      </c>
      <c r="BK549" s="146">
        <f>ROUND(I549*H549,2)</f>
        <v>0</v>
      </c>
      <c r="BL549" s="17" t="s">
        <v>292</v>
      </c>
      <c r="BM549" s="145" t="s">
        <v>750</v>
      </c>
    </row>
    <row r="550" spans="2:65" s="13" customFormat="1" x14ac:dyDescent="0.2">
      <c r="B550" s="154"/>
      <c r="D550" s="148" t="s">
        <v>197</v>
      </c>
      <c r="E550" s="155" t="s">
        <v>1</v>
      </c>
      <c r="F550" s="156" t="s">
        <v>128</v>
      </c>
      <c r="H550" s="157">
        <v>536.00199999999995</v>
      </c>
      <c r="I550" s="158"/>
      <c r="L550" s="154"/>
      <c r="M550" s="159"/>
      <c r="T550" s="160"/>
      <c r="AT550" s="155" t="s">
        <v>197</v>
      </c>
      <c r="AU550" s="155" t="s">
        <v>90</v>
      </c>
      <c r="AV550" s="13" t="s">
        <v>90</v>
      </c>
      <c r="AW550" s="13" t="s">
        <v>36</v>
      </c>
      <c r="AX550" s="13" t="s">
        <v>88</v>
      </c>
      <c r="AY550" s="155" t="s">
        <v>188</v>
      </c>
    </row>
    <row r="551" spans="2:65" s="1" customFormat="1" x14ac:dyDescent="0.2">
      <c r="B551" s="32"/>
      <c r="D551" s="148" t="s">
        <v>219</v>
      </c>
      <c r="F551" s="168" t="s">
        <v>244</v>
      </c>
      <c r="L551" s="32"/>
      <c r="M551" s="169"/>
      <c r="T551" s="56"/>
      <c r="AU551" s="17" t="s">
        <v>90</v>
      </c>
    </row>
    <row r="552" spans="2:65" s="1" customFormat="1" x14ac:dyDescent="0.2">
      <c r="B552" s="32"/>
      <c r="D552" s="148" t="s">
        <v>219</v>
      </c>
      <c r="F552" s="170" t="s">
        <v>129</v>
      </c>
      <c r="H552" s="171">
        <v>0</v>
      </c>
      <c r="L552" s="32"/>
      <c r="M552" s="169"/>
      <c r="T552" s="56"/>
      <c r="AU552" s="17" t="s">
        <v>90</v>
      </c>
    </row>
    <row r="553" spans="2:65" s="1" customFormat="1" x14ac:dyDescent="0.2">
      <c r="B553" s="32"/>
      <c r="D553" s="148" t="s">
        <v>219</v>
      </c>
      <c r="F553" s="170" t="s">
        <v>245</v>
      </c>
      <c r="H553" s="171">
        <v>153.93700000000001</v>
      </c>
      <c r="L553" s="32"/>
      <c r="M553" s="169"/>
      <c r="T553" s="56"/>
      <c r="AU553" s="17" t="s">
        <v>90</v>
      </c>
    </row>
    <row r="554" spans="2:65" s="1" customFormat="1" x14ac:dyDescent="0.2">
      <c r="B554" s="32"/>
      <c r="D554" s="148" t="s">
        <v>219</v>
      </c>
      <c r="F554" s="170" t="s">
        <v>246</v>
      </c>
      <c r="H554" s="171">
        <v>382.065</v>
      </c>
      <c r="L554" s="32"/>
      <c r="M554" s="169"/>
      <c r="T554" s="56"/>
      <c r="AU554" s="17" t="s">
        <v>90</v>
      </c>
    </row>
    <row r="555" spans="2:65" s="1" customFormat="1" x14ac:dyDescent="0.2">
      <c r="B555" s="32"/>
      <c r="D555" s="148" t="s">
        <v>219</v>
      </c>
      <c r="F555" s="170" t="s">
        <v>201</v>
      </c>
      <c r="H555" s="171">
        <v>536.00199999999995</v>
      </c>
      <c r="L555" s="32"/>
      <c r="M555" s="169"/>
      <c r="T555" s="56"/>
      <c r="AU555" s="17" t="s">
        <v>90</v>
      </c>
    </row>
    <row r="556" spans="2:65" s="1" customFormat="1" ht="24.15" customHeight="1" x14ac:dyDescent="0.2">
      <c r="B556" s="133"/>
      <c r="C556" s="134" t="s">
        <v>751</v>
      </c>
      <c r="D556" s="134" t="s">
        <v>191</v>
      </c>
      <c r="E556" s="135" t="s">
        <v>752</v>
      </c>
      <c r="F556" s="136" t="s">
        <v>753</v>
      </c>
      <c r="G556" s="137" t="s">
        <v>119</v>
      </c>
      <c r="H556" s="138">
        <v>536.00199999999995</v>
      </c>
      <c r="I556" s="139"/>
      <c r="J556" s="140">
        <f>ROUND(I556*H556,2)</f>
        <v>0</v>
      </c>
      <c r="K556" s="136" t="s">
        <v>194</v>
      </c>
      <c r="L556" s="32"/>
      <c r="M556" s="141" t="s">
        <v>1</v>
      </c>
      <c r="N556" s="142" t="s">
        <v>45</v>
      </c>
      <c r="P556" s="143">
        <f>O556*H556</f>
        <v>0</v>
      </c>
      <c r="Q556" s="143">
        <v>1.5E-3</v>
      </c>
      <c r="R556" s="143">
        <f>Q556*H556</f>
        <v>0.80400299999999991</v>
      </c>
      <c r="S556" s="143">
        <v>0</v>
      </c>
      <c r="T556" s="144">
        <f>S556*H556</f>
        <v>0</v>
      </c>
      <c r="AR556" s="145" t="s">
        <v>292</v>
      </c>
      <c r="AT556" s="145" t="s">
        <v>191</v>
      </c>
      <c r="AU556" s="145" t="s">
        <v>90</v>
      </c>
      <c r="AY556" s="17" t="s">
        <v>188</v>
      </c>
      <c r="BE556" s="146">
        <f>IF(N556="základní",J556,0)</f>
        <v>0</v>
      </c>
      <c r="BF556" s="146">
        <f>IF(N556="snížená",J556,0)</f>
        <v>0</v>
      </c>
      <c r="BG556" s="146">
        <f>IF(N556="zákl. přenesená",J556,0)</f>
        <v>0</v>
      </c>
      <c r="BH556" s="146">
        <f>IF(N556="sníž. přenesená",J556,0)</f>
        <v>0</v>
      </c>
      <c r="BI556" s="146">
        <f>IF(N556="nulová",J556,0)</f>
        <v>0</v>
      </c>
      <c r="BJ556" s="17" t="s">
        <v>88</v>
      </c>
      <c r="BK556" s="146">
        <f>ROUND(I556*H556,2)</f>
        <v>0</v>
      </c>
      <c r="BL556" s="17" t="s">
        <v>292</v>
      </c>
      <c r="BM556" s="145" t="s">
        <v>754</v>
      </c>
    </row>
    <row r="557" spans="2:65" s="13" customFormat="1" x14ac:dyDescent="0.2">
      <c r="B557" s="154"/>
      <c r="D557" s="148" t="s">
        <v>197</v>
      </c>
      <c r="E557" s="155" t="s">
        <v>1</v>
      </c>
      <c r="F557" s="156" t="s">
        <v>128</v>
      </c>
      <c r="H557" s="157">
        <v>536.00199999999995</v>
      </c>
      <c r="I557" s="158"/>
      <c r="L557" s="154"/>
      <c r="M557" s="159"/>
      <c r="T557" s="160"/>
      <c r="AT557" s="155" t="s">
        <v>197</v>
      </c>
      <c r="AU557" s="155" t="s">
        <v>90</v>
      </c>
      <c r="AV557" s="13" t="s">
        <v>90</v>
      </c>
      <c r="AW557" s="13" t="s">
        <v>36</v>
      </c>
      <c r="AX557" s="13" t="s">
        <v>88</v>
      </c>
      <c r="AY557" s="155" t="s">
        <v>188</v>
      </c>
    </row>
    <row r="558" spans="2:65" s="1" customFormat="1" x14ac:dyDescent="0.2">
      <c r="B558" s="32"/>
      <c r="D558" s="148" t="s">
        <v>219</v>
      </c>
      <c r="F558" s="168" t="s">
        <v>244</v>
      </c>
      <c r="L558" s="32"/>
      <c r="M558" s="169"/>
      <c r="T558" s="56"/>
      <c r="AU558" s="17" t="s">
        <v>90</v>
      </c>
    </row>
    <row r="559" spans="2:65" s="1" customFormat="1" x14ac:dyDescent="0.2">
      <c r="B559" s="32"/>
      <c r="D559" s="148" t="s">
        <v>219</v>
      </c>
      <c r="F559" s="170" t="s">
        <v>129</v>
      </c>
      <c r="H559" s="171">
        <v>0</v>
      </c>
      <c r="L559" s="32"/>
      <c r="M559" s="169"/>
      <c r="T559" s="56"/>
      <c r="AU559" s="17" t="s">
        <v>90</v>
      </c>
    </row>
    <row r="560" spans="2:65" s="1" customFormat="1" x14ac:dyDescent="0.2">
      <c r="B560" s="32"/>
      <c r="D560" s="148" t="s">
        <v>219</v>
      </c>
      <c r="F560" s="170" t="s">
        <v>245</v>
      </c>
      <c r="H560" s="171">
        <v>153.93700000000001</v>
      </c>
      <c r="L560" s="32"/>
      <c r="M560" s="169"/>
      <c r="T560" s="56"/>
      <c r="AU560" s="17" t="s">
        <v>90</v>
      </c>
    </row>
    <row r="561" spans="2:65" s="1" customFormat="1" x14ac:dyDescent="0.2">
      <c r="B561" s="32"/>
      <c r="D561" s="148" t="s">
        <v>219</v>
      </c>
      <c r="F561" s="170" t="s">
        <v>246</v>
      </c>
      <c r="H561" s="171">
        <v>382.065</v>
      </c>
      <c r="L561" s="32"/>
      <c r="M561" s="169"/>
      <c r="T561" s="56"/>
      <c r="AU561" s="17" t="s">
        <v>90</v>
      </c>
    </row>
    <row r="562" spans="2:65" s="1" customFormat="1" x14ac:dyDescent="0.2">
      <c r="B562" s="32"/>
      <c r="D562" s="148" t="s">
        <v>219</v>
      </c>
      <c r="F562" s="170" t="s">
        <v>201</v>
      </c>
      <c r="H562" s="171">
        <v>536.00199999999995</v>
      </c>
      <c r="L562" s="32"/>
      <c r="M562" s="169"/>
      <c r="T562" s="56"/>
      <c r="AU562" s="17" t="s">
        <v>90</v>
      </c>
    </row>
    <row r="563" spans="2:65" s="1" customFormat="1" ht="16.5" customHeight="1" x14ac:dyDescent="0.2">
      <c r="B563" s="133"/>
      <c r="C563" s="134" t="s">
        <v>755</v>
      </c>
      <c r="D563" s="134" t="s">
        <v>191</v>
      </c>
      <c r="E563" s="135" t="s">
        <v>756</v>
      </c>
      <c r="F563" s="136" t="s">
        <v>757</v>
      </c>
      <c r="G563" s="137" t="s">
        <v>119</v>
      </c>
      <c r="H563" s="138">
        <v>536.00199999999995</v>
      </c>
      <c r="I563" s="139"/>
      <c r="J563" s="140">
        <f>ROUND(I563*H563,2)</f>
        <v>0</v>
      </c>
      <c r="K563" s="136" t="s">
        <v>194</v>
      </c>
      <c r="L563" s="32"/>
      <c r="M563" s="141" t="s">
        <v>1</v>
      </c>
      <c r="N563" s="142" t="s">
        <v>45</v>
      </c>
      <c r="P563" s="143">
        <f>O563*H563</f>
        <v>0</v>
      </c>
      <c r="Q563" s="143">
        <v>4.4999999999999997E-3</v>
      </c>
      <c r="R563" s="143">
        <f>Q563*H563</f>
        <v>2.4120089999999994</v>
      </c>
      <c r="S563" s="143">
        <v>0</v>
      </c>
      <c r="T563" s="144">
        <f>S563*H563</f>
        <v>0</v>
      </c>
      <c r="AR563" s="145" t="s">
        <v>292</v>
      </c>
      <c r="AT563" s="145" t="s">
        <v>191</v>
      </c>
      <c r="AU563" s="145" t="s">
        <v>90</v>
      </c>
      <c r="AY563" s="17" t="s">
        <v>188</v>
      </c>
      <c r="BE563" s="146">
        <f>IF(N563="základní",J563,0)</f>
        <v>0</v>
      </c>
      <c r="BF563" s="146">
        <f>IF(N563="snížená",J563,0)</f>
        <v>0</v>
      </c>
      <c r="BG563" s="146">
        <f>IF(N563="zákl. přenesená",J563,0)</f>
        <v>0</v>
      </c>
      <c r="BH563" s="146">
        <f>IF(N563="sníž. přenesená",J563,0)</f>
        <v>0</v>
      </c>
      <c r="BI563" s="146">
        <f>IF(N563="nulová",J563,0)</f>
        <v>0</v>
      </c>
      <c r="BJ563" s="17" t="s">
        <v>88</v>
      </c>
      <c r="BK563" s="146">
        <f>ROUND(I563*H563,2)</f>
        <v>0</v>
      </c>
      <c r="BL563" s="17" t="s">
        <v>292</v>
      </c>
      <c r="BM563" s="145" t="s">
        <v>758</v>
      </c>
    </row>
    <row r="564" spans="2:65" s="13" customFormat="1" x14ac:dyDescent="0.2">
      <c r="B564" s="154"/>
      <c r="D564" s="148" t="s">
        <v>197</v>
      </c>
      <c r="E564" s="155" t="s">
        <v>1</v>
      </c>
      <c r="F564" s="156" t="s">
        <v>128</v>
      </c>
      <c r="H564" s="157">
        <v>536.00199999999995</v>
      </c>
      <c r="I564" s="158"/>
      <c r="L564" s="154"/>
      <c r="M564" s="159"/>
      <c r="T564" s="160"/>
      <c r="AT564" s="155" t="s">
        <v>197</v>
      </c>
      <c r="AU564" s="155" t="s">
        <v>90</v>
      </c>
      <c r="AV564" s="13" t="s">
        <v>90</v>
      </c>
      <c r="AW564" s="13" t="s">
        <v>36</v>
      </c>
      <c r="AX564" s="13" t="s">
        <v>88</v>
      </c>
      <c r="AY564" s="155" t="s">
        <v>188</v>
      </c>
    </row>
    <row r="565" spans="2:65" s="1" customFormat="1" x14ac:dyDescent="0.2">
      <c r="B565" s="32"/>
      <c r="D565" s="148" t="s">
        <v>219</v>
      </c>
      <c r="F565" s="168" t="s">
        <v>244</v>
      </c>
      <c r="L565" s="32"/>
      <c r="M565" s="169"/>
      <c r="T565" s="56"/>
      <c r="AU565" s="17" t="s">
        <v>90</v>
      </c>
    </row>
    <row r="566" spans="2:65" s="1" customFormat="1" x14ac:dyDescent="0.2">
      <c r="B566" s="32"/>
      <c r="D566" s="148" t="s">
        <v>219</v>
      </c>
      <c r="F566" s="170" t="s">
        <v>129</v>
      </c>
      <c r="H566" s="171">
        <v>0</v>
      </c>
      <c r="L566" s="32"/>
      <c r="M566" s="169"/>
      <c r="T566" s="56"/>
      <c r="AU566" s="17" t="s">
        <v>90</v>
      </c>
    </row>
    <row r="567" spans="2:65" s="1" customFormat="1" x14ac:dyDescent="0.2">
      <c r="B567" s="32"/>
      <c r="D567" s="148" t="s">
        <v>219</v>
      </c>
      <c r="F567" s="170" t="s">
        <v>245</v>
      </c>
      <c r="H567" s="171">
        <v>153.93700000000001</v>
      </c>
      <c r="L567" s="32"/>
      <c r="M567" s="169"/>
      <c r="T567" s="56"/>
      <c r="AU567" s="17" t="s">
        <v>90</v>
      </c>
    </row>
    <row r="568" spans="2:65" s="1" customFormat="1" x14ac:dyDescent="0.2">
      <c r="B568" s="32"/>
      <c r="D568" s="148" t="s">
        <v>219</v>
      </c>
      <c r="F568" s="170" t="s">
        <v>246</v>
      </c>
      <c r="H568" s="171">
        <v>382.065</v>
      </c>
      <c r="L568" s="32"/>
      <c r="M568" s="169"/>
      <c r="T568" s="56"/>
      <c r="AU568" s="17" t="s">
        <v>90</v>
      </c>
    </row>
    <row r="569" spans="2:65" s="1" customFormat="1" x14ac:dyDescent="0.2">
      <c r="B569" s="32"/>
      <c r="D569" s="148" t="s">
        <v>219</v>
      </c>
      <c r="F569" s="170" t="s">
        <v>201</v>
      </c>
      <c r="H569" s="171">
        <v>536.00199999999995</v>
      </c>
      <c r="L569" s="32"/>
      <c r="M569" s="169"/>
      <c r="T569" s="56"/>
      <c r="AU569" s="17" t="s">
        <v>90</v>
      </c>
    </row>
    <row r="570" spans="2:65" s="1" customFormat="1" ht="24.15" customHeight="1" x14ac:dyDescent="0.2">
      <c r="B570" s="133"/>
      <c r="C570" s="134" t="s">
        <v>759</v>
      </c>
      <c r="D570" s="134" t="s">
        <v>191</v>
      </c>
      <c r="E570" s="135" t="s">
        <v>760</v>
      </c>
      <c r="F570" s="136" t="s">
        <v>761</v>
      </c>
      <c r="G570" s="137" t="s">
        <v>119</v>
      </c>
      <c r="H570" s="138">
        <v>219.61199999999999</v>
      </c>
      <c r="I570" s="139"/>
      <c r="J570" s="140">
        <f>ROUND(I570*H570,2)</f>
        <v>0</v>
      </c>
      <c r="K570" s="136" t="s">
        <v>194</v>
      </c>
      <c r="L570" s="32"/>
      <c r="M570" s="141" t="s">
        <v>1</v>
      </c>
      <c r="N570" s="142" t="s">
        <v>45</v>
      </c>
      <c r="P570" s="143">
        <f>O570*H570</f>
        <v>0</v>
      </c>
      <c r="Q570" s="143">
        <v>0</v>
      </c>
      <c r="R570" s="143">
        <f>Q570*H570</f>
        <v>0</v>
      </c>
      <c r="S570" s="143">
        <v>8.1500000000000003E-2</v>
      </c>
      <c r="T570" s="144">
        <f>S570*H570</f>
        <v>17.898378000000001</v>
      </c>
      <c r="AR570" s="145" t="s">
        <v>292</v>
      </c>
      <c r="AT570" s="145" t="s">
        <v>191</v>
      </c>
      <c r="AU570" s="145" t="s">
        <v>90</v>
      </c>
      <c r="AY570" s="17" t="s">
        <v>188</v>
      </c>
      <c r="BE570" s="146">
        <f>IF(N570="základní",J570,0)</f>
        <v>0</v>
      </c>
      <c r="BF570" s="146">
        <f>IF(N570="snížená",J570,0)</f>
        <v>0</v>
      </c>
      <c r="BG570" s="146">
        <f>IF(N570="zákl. přenesená",J570,0)</f>
        <v>0</v>
      </c>
      <c r="BH570" s="146">
        <f>IF(N570="sníž. přenesená",J570,0)</f>
        <v>0</v>
      </c>
      <c r="BI570" s="146">
        <f>IF(N570="nulová",J570,0)</f>
        <v>0</v>
      </c>
      <c r="BJ570" s="17" t="s">
        <v>88</v>
      </c>
      <c r="BK570" s="146">
        <f>ROUND(I570*H570,2)</f>
        <v>0</v>
      </c>
      <c r="BL570" s="17" t="s">
        <v>292</v>
      </c>
      <c r="BM570" s="145" t="s">
        <v>762</v>
      </c>
    </row>
    <row r="571" spans="2:65" s="12" customFormat="1" x14ac:dyDescent="0.2">
      <c r="B571" s="147"/>
      <c r="D571" s="148" t="s">
        <v>197</v>
      </c>
      <c r="E571" s="149" t="s">
        <v>1</v>
      </c>
      <c r="F571" s="150" t="s">
        <v>763</v>
      </c>
      <c r="H571" s="149" t="s">
        <v>1</v>
      </c>
      <c r="I571" s="151"/>
      <c r="L571" s="147"/>
      <c r="M571" s="152"/>
      <c r="T571" s="153"/>
      <c r="AT571" s="149" t="s">
        <v>197</v>
      </c>
      <c r="AU571" s="149" t="s">
        <v>90</v>
      </c>
      <c r="AV571" s="12" t="s">
        <v>88</v>
      </c>
      <c r="AW571" s="12" t="s">
        <v>36</v>
      </c>
      <c r="AX571" s="12" t="s">
        <v>80</v>
      </c>
      <c r="AY571" s="149" t="s">
        <v>188</v>
      </c>
    </row>
    <row r="572" spans="2:65" s="13" customFormat="1" ht="30.6" x14ac:dyDescent="0.2">
      <c r="B572" s="154"/>
      <c r="D572" s="148" t="s">
        <v>197</v>
      </c>
      <c r="E572" s="155" t="s">
        <v>1</v>
      </c>
      <c r="F572" s="156" t="s">
        <v>764</v>
      </c>
      <c r="H572" s="157">
        <v>63.671999999999997</v>
      </c>
      <c r="I572" s="158"/>
      <c r="L572" s="154"/>
      <c r="M572" s="159"/>
      <c r="T572" s="160"/>
      <c r="AT572" s="155" t="s">
        <v>197</v>
      </c>
      <c r="AU572" s="155" t="s">
        <v>90</v>
      </c>
      <c r="AV572" s="13" t="s">
        <v>90</v>
      </c>
      <c r="AW572" s="13" t="s">
        <v>36</v>
      </c>
      <c r="AX572" s="13" t="s">
        <v>80</v>
      </c>
      <c r="AY572" s="155" t="s">
        <v>188</v>
      </c>
    </row>
    <row r="573" spans="2:65" s="13" customFormat="1" ht="20.399999999999999" x14ac:dyDescent="0.2">
      <c r="B573" s="154"/>
      <c r="D573" s="148" t="s">
        <v>197</v>
      </c>
      <c r="E573" s="155" t="s">
        <v>1</v>
      </c>
      <c r="F573" s="156" t="s">
        <v>765</v>
      </c>
      <c r="H573" s="157">
        <v>155.94</v>
      </c>
      <c r="I573" s="158"/>
      <c r="L573" s="154"/>
      <c r="M573" s="159"/>
      <c r="T573" s="160"/>
      <c r="AT573" s="155" t="s">
        <v>197</v>
      </c>
      <c r="AU573" s="155" t="s">
        <v>90</v>
      </c>
      <c r="AV573" s="13" t="s">
        <v>90</v>
      </c>
      <c r="AW573" s="13" t="s">
        <v>36</v>
      </c>
      <c r="AX573" s="13" t="s">
        <v>80</v>
      </c>
      <c r="AY573" s="155" t="s">
        <v>188</v>
      </c>
    </row>
    <row r="574" spans="2:65" s="14" customFormat="1" x14ac:dyDescent="0.2">
      <c r="B574" s="161"/>
      <c r="D574" s="148" t="s">
        <v>197</v>
      </c>
      <c r="E574" s="162" t="s">
        <v>1</v>
      </c>
      <c r="F574" s="163" t="s">
        <v>201</v>
      </c>
      <c r="H574" s="164">
        <v>219.61199999999999</v>
      </c>
      <c r="I574" s="165"/>
      <c r="L574" s="161"/>
      <c r="M574" s="166"/>
      <c r="T574" s="167"/>
      <c r="AT574" s="162" t="s">
        <v>197</v>
      </c>
      <c r="AU574" s="162" t="s">
        <v>90</v>
      </c>
      <c r="AV574" s="14" t="s">
        <v>195</v>
      </c>
      <c r="AW574" s="14" t="s">
        <v>36</v>
      </c>
      <c r="AX574" s="14" t="s">
        <v>88</v>
      </c>
      <c r="AY574" s="162" t="s">
        <v>188</v>
      </c>
    </row>
    <row r="575" spans="2:65" s="1" customFormat="1" ht="33" customHeight="1" x14ac:dyDescent="0.2">
      <c r="B575" s="133"/>
      <c r="C575" s="134" t="s">
        <v>766</v>
      </c>
      <c r="D575" s="134" t="s">
        <v>191</v>
      </c>
      <c r="E575" s="135" t="s">
        <v>767</v>
      </c>
      <c r="F575" s="136" t="s">
        <v>768</v>
      </c>
      <c r="G575" s="137" t="s">
        <v>119</v>
      </c>
      <c r="H575" s="138">
        <v>536.00199999999995</v>
      </c>
      <c r="I575" s="139"/>
      <c r="J575" s="140">
        <f>ROUND(I575*H575,2)</f>
        <v>0</v>
      </c>
      <c r="K575" s="136" t="s">
        <v>194</v>
      </c>
      <c r="L575" s="32"/>
      <c r="M575" s="141" t="s">
        <v>1</v>
      </c>
      <c r="N575" s="142" t="s">
        <v>45</v>
      </c>
      <c r="P575" s="143">
        <f>O575*H575</f>
        <v>0</v>
      </c>
      <c r="Q575" s="143">
        <v>6.0000000000000001E-3</v>
      </c>
      <c r="R575" s="143">
        <f>Q575*H575</f>
        <v>3.2160119999999996</v>
      </c>
      <c r="S575" s="143">
        <v>0</v>
      </c>
      <c r="T575" s="144">
        <f>S575*H575</f>
        <v>0</v>
      </c>
      <c r="AR575" s="145" t="s">
        <v>292</v>
      </c>
      <c r="AT575" s="145" t="s">
        <v>191</v>
      </c>
      <c r="AU575" s="145" t="s">
        <v>90</v>
      </c>
      <c r="AY575" s="17" t="s">
        <v>188</v>
      </c>
      <c r="BE575" s="146">
        <f>IF(N575="základní",J575,0)</f>
        <v>0</v>
      </c>
      <c r="BF575" s="146">
        <f>IF(N575="snížená",J575,0)</f>
        <v>0</v>
      </c>
      <c r="BG575" s="146">
        <f>IF(N575="zákl. přenesená",J575,0)</f>
        <v>0</v>
      </c>
      <c r="BH575" s="146">
        <f>IF(N575="sníž. přenesená",J575,0)</f>
        <v>0</v>
      </c>
      <c r="BI575" s="146">
        <f>IF(N575="nulová",J575,0)</f>
        <v>0</v>
      </c>
      <c r="BJ575" s="17" t="s">
        <v>88</v>
      </c>
      <c r="BK575" s="146">
        <f>ROUND(I575*H575,2)</f>
        <v>0</v>
      </c>
      <c r="BL575" s="17" t="s">
        <v>292</v>
      </c>
      <c r="BM575" s="145" t="s">
        <v>769</v>
      </c>
    </row>
    <row r="576" spans="2:65" s="13" customFormat="1" x14ac:dyDescent="0.2">
      <c r="B576" s="154"/>
      <c r="D576" s="148" t="s">
        <v>197</v>
      </c>
      <c r="E576" s="155" t="s">
        <v>1</v>
      </c>
      <c r="F576" s="156" t="s">
        <v>128</v>
      </c>
      <c r="H576" s="157">
        <v>536.00199999999995</v>
      </c>
      <c r="I576" s="158"/>
      <c r="L576" s="154"/>
      <c r="M576" s="159"/>
      <c r="T576" s="160"/>
      <c r="AT576" s="155" t="s">
        <v>197</v>
      </c>
      <c r="AU576" s="155" t="s">
        <v>90</v>
      </c>
      <c r="AV576" s="13" t="s">
        <v>90</v>
      </c>
      <c r="AW576" s="13" t="s">
        <v>36</v>
      </c>
      <c r="AX576" s="13" t="s">
        <v>88</v>
      </c>
      <c r="AY576" s="155" t="s">
        <v>188</v>
      </c>
    </row>
    <row r="577" spans="2:65" s="1" customFormat="1" x14ac:dyDescent="0.2">
      <c r="B577" s="32"/>
      <c r="D577" s="148" t="s">
        <v>219</v>
      </c>
      <c r="F577" s="168" t="s">
        <v>244</v>
      </c>
      <c r="L577" s="32"/>
      <c r="M577" s="169"/>
      <c r="T577" s="56"/>
      <c r="AU577" s="17" t="s">
        <v>90</v>
      </c>
    </row>
    <row r="578" spans="2:65" s="1" customFormat="1" x14ac:dyDescent="0.2">
      <c r="B578" s="32"/>
      <c r="D578" s="148" t="s">
        <v>219</v>
      </c>
      <c r="F578" s="170" t="s">
        <v>129</v>
      </c>
      <c r="H578" s="171">
        <v>0</v>
      </c>
      <c r="L578" s="32"/>
      <c r="M578" s="169"/>
      <c r="T578" s="56"/>
      <c r="AU578" s="17" t="s">
        <v>90</v>
      </c>
    </row>
    <row r="579" spans="2:65" s="1" customFormat="1" x14ac:dyDescent="0.2">
      <c r="B579" s="32"/>
      <c r="D579" s="148" t="s">
        <v>219</v>
      </c>
      <c r="F579" s="170" t="s">
        <v>245</v>
      </c>
      <c r="H579" s="171">
        <v>153.93700000000001</v>
      </c>
      <c r="L579" s="32"/>
      <c r="M579" s="169"/>
      <c r="T579" s="56"/>
      <c r="AU579" s="17" t="s">
        <v>90</v>
      </c>
    </row>
    <row r="580" spans="2:65" s="1" customFormat="1" x14ac:dyDescent="0.2">
      <c r="B580" s="32"/>
      <c r="D580" s="148" t="s">
        <v>219</v>
      </c>
      <c r="F580" s="170" t="s">
        <v>246</v>
      </c>
      <c r="H580" s="171">
        <v>382.065</v>
      </c>
      <c r="L580" s="32"/>
      <c r="M580" s="169"/>
      <c r="T580" s="56"/>
      <c r="AU580" s="17" t="s">
        <v>90</v>
      </c>
    </row>
    <row r="581" spans="2:65" s="1" customFormat="1" x14ac:dyDescent="0.2">
      <c r="B581" s="32"/>
      <c r="D581" s="148" t="s">
        <v>219</v>
      </c>
      <c r="F581" s="170" t="s">
        <v>201</v>
      </c>
      <c r="H581" s="171">
        <v>536.00199999999995</v>
      </c>
      <c r="L581" s="32"/>
      <c r="M581" s="169"/>
      <c r="T581" s="56"/>
      <c r="AU581" s="17" t="s">
        <v>90</v>
      </c>
    </row>
    <row r="582" spans="2:65" s="1" customFormat="1" ht="24.15" customHeight="1" x14ac:dyDescent="0.2">
      <c r="B582" s="133"/>
      <c r="C582" s="172" t="s">
        <v>770</v>
      </c>
      <c r="D582" s="172" t="s">
        <v>273</v>
      </c>
      <c r="E582" s="173" t="s">
        <v>771</v>
      </c>
      <c r="F582" s="174" t="s">
        <v>772</v>
      </c>
      <c r="G582" s="175" t="s">
        <v>119</v>
      </c>
      <c r="H582" s="176">
        <v>616.40200000000004</v>
      </c>
      <c r="I582" s="177"/>
      <c r="J582" s="178">
        <f>ROUND(I582*H582,2)</f>
        <v>0</v>
      </c>
      <c r="K582" s="174" t="s">
        <v>194</v>
      </c>
      <c r="L582" s="179"/>
      <c r="M582" s="180" t="s">
        <v>1</v>
      </c>
      <c r="N582" s="181" t="s">
        <v>45</v>
      </c>
      <c r="P582" s="143">
        <f>O582*H582</f>
        <v>0</v>
      </c>
      <c r="Q582" s="143">
        <v>1.806E-2</v>
      </c>
      <c r="R582" s="143">
        <f>Q582*H582</f>
        <v>11.132220120000001</v>
      </c>
      <c r="S582" s="143">
        <v>0</v>
      </c>
      <c r="T582" s="144">
        <f>S582*H582</f>
        <v>0</v>
      </c>
      <c r="AR582" s="145" t="s">
        <v>380</v>
      </c>
      <c r="AT582" s="145" t="s">
        <v>273</v>
      </c>
      <c r="AU582" s="145" t="s">
        <v>90</v>
      </c>
      <c r="AY582" s="17" t="s">
        <v>188</v>
      </c>
      <c r="BE582" s="146">
        <f>IF(N582="základní",J582,0)</f>
        <v>0</v>
      </c>
      <c r="BF582" s="146">
        <f>IF(N582="snížená",J582,0)</f>
        <v>0</v>
      </c>
      <c r="BG582" s="146">
        <f>IF(N582="zákl. přenesená",J582,0)</f>
        <v>0</v>
      </c>
      <c r="BH582" s="146">
        <f>IF(N582="sníž. přenesená",J582,0)</f>
        <v>0</v>
      </c>
      <c r="BI582" s="146">
        <f>IF(N582="nulová",J582,0)</f>
        <v>0</v>
      </c>
      <c r="BJ582" s="17" t="s">
        <v>88</v>
      </c>
      <c r="BK582" s="146">
        <f>ROUND(I582*H582,2)</f>
        <v>0</v>
      </c>
      <c r="BL582" s="17" t="s">
        <v>292</v>
      </c>
      <c r="BM582" s="145" t="s">
        <v>773</v>
      </c>
    </row>
    <row r="583" spans="2:65" s="13" customFormat="1" x14ac:dyDescent="0.2">
      <c r="B583" s="154"/>
      <c r="D583" s="148" t="s">
        <v>197</v>
      </c>
      <c r="F583" s="156" t="s">
        <v>774</v>
      </c>
      <c r="H583" s="157">
        <v>616.40200000000004</v>
      </c>
      <c r="I583" s="158"/>
      <c r="L583" s="154"/>
      <c r="M583" s="159"/>
      <c r="T583" s="160"/>
      <c r="AT583" s="155" t="s">
        <v>197</v>
      </c>
      <c r="AU583" s="155" t="s">
        <v>90</v>
      </c>
      <c r="AV583" s="13" t="s">
        <v>90</v>
      </c>
      <c r="AW583" s="13" t="s">
        <v>3</v>
      </c>
      <c r="AX583" s="13" t="s">
        <v>88</v>
      </c>
      <c r="AY583" s="155" t="s">
        <v>188</v>
      </c>
    </row>
    <row r="584" spans="2:65" s="1" customFormat="1" ht="24.15" customHeight="1" x14ac:dyDescent="0.2">
      <c r="B584" s="133"/>
      <c r="C584" s="134" t="s">
        <v>775</v>
      </c>
      <c r="D584" s="134" t="s">
        <v>191</v>
      </c>
      <c r="E584" s="135" t="s">
        <v>776</v>
      </c>
      <c r="F584" s="136" t="s">
        <v>777</v>
      </c>
      <c r="G584" s="137" t="s">
        <v>209</v>
      </c>
      <c r="H584" s="138">
        <v>242.15</v>
      </c>
      <c r="I584" s="139"/>
      <c r="J584" s="140">
        <f>ROUND(I584*H584,2)</f>
        <v>0</v>
      </c>
      <c r="K584" s="136" t="s">
        <v>194</v>
      </c>
      <c r="L584" s="32"/>
      <c r="M584" s="141" t="s">
        <v>1</v>
      </c>
      <c r="N584" s="142" t="s">
        <v>45</v>
      </c>
      <c r="P584" s="143">
        <f>O584*H584</f>
        <v>0</v>
      </c>
      <c r="Q584" s="143">
        <v>1.8000000000000001E-4</v>
      </c>
      <c r="R584" s="143">
        <f>Q584*H584</f>
        <v>4.3587000000000001E-2</v>
      </c>
      <c r="S584" s="143">
        <v>0</v>
      </c>
      <c r="T584" s="144">
        <f>S584*H584</f>
        <v>0</v>
      </c>
      <c r="AR584" s="145" t="s">
        <v>292</v>
      </c>
      <c r="AT584" s="145" t="s">
        <v>191</v>
      </c>
      <c r="AU584" s="145" t="s">
        <v>90</v>
      </c>
      <c r="AY584" s="17" t="s">
        <v>188</v>
      </c>
      <c r="BE584" s="146">
        <f>IF(N584="základní",J584,0)</f>
        <v>0</v>
      </c>
      <c r="BF584" s="146">
        <f>IF(N584="snížená",J584,0)</f>
        <v>0</v>
      </c>
      <c r="BG584" s="146">
        <f>IF(N584="zákl. přenesená",J584,0)</f>
        <v>0</v>
      </c>
      <c r="BH584" s="146">
        <f>IF(N584="sníž. přenesená",J584,0)</f>
        <v>0</v>
      </c>
      <c r="BI584" s="146">
        <f>IF(N584="nulová",J584,0)</f>
        <v>0</v>
      </c>
      <c r="BJ584" s="17" t="s">
        <v>88</v>
      </c>
      <c r="BK584" s="146">
        <f>ROUND(I584*H584,2)</f>
        <v>0</v>
      </c>
      <c r="BL584" s="17" t="s">
        <v>292</v>
      </c>
      <c r="BM584" s="145" t="s">
        <v>778</v>
      </c>
    </row>
    <row r="585" spans="2:65" s="13" customFormat="1" ht="30.6" x14ac:dyDescent="0.2">
      <c r="B585" s="154"/>
      <c r="D585" s="148" t="s">
        <v>197</v>
      </c>
      <c r="E585" s="155" t="s">
        <v>1</v>
      </c>
      <c r="F585" s="156" t="s">
        <v>779</v>
      </c>
      <c r="H585" s="157">
        <v>102.77</v>
      </c>
      <c r="I585" s="158"/>
      <c r="L585" s="154"/>
      <c r="M585" s="159"/>
      <c r="T585" s="160"/>
      <c r="AT585" s="155" t="s">
        <v>197</v>
      </c>
      <c r="AU585" s="155" t="s">
        <v>90</v>
      </c>
      <c r="AV585" s="13" t="s">
        <v>90</v>
      </c>
      <c r="AW585" s="13" t="s">
        <v>36</v>
      </c>
      <c r="AX585" s="13" t="s">
        <v>80</v>
      </c>
      <c r="AY585" s="155" t="s">
        <v>188</v>
      </c>
    </row>
    <row r="586" spans="2:65" s="13" customFormat="1" ht="30.6" x14ac:dyDescent="0.2">
      <c r="B586" s="154"/>
      <c r="D586" s="148" t="s">
        <v>197</v>
      </c>
      <c r="E586" s="155" t="s">
        <v>1</v>
      </c>
      <c r="F586" s="156" t="s">
        <v>780</v>
      </c>
      <c r="H586" s="157">
        <v>139.38</v>
      </c>
      <c r="I586" s="158"/>
      <c r="L586" s="154"/>
      <c r="M586" s="159"/>
      <c r="T586" s="160"/>
      <c r="AT586" s="155" t="s">
        <v>197</v>
      </c>
      <c r="AU586" s="155" t="s">
        <v>90</v>
      </c>
      <c r="AV586" s="13" t="s">
        <v>90</v>
      </c>
      <c r="AW586" s="13" t="s">
        <v>36</v>
      </c>
      <c r="AX586" s="13" t="s">
        <v>80</v>
      </c>
      <c r="AY586" s="155" t="s">
        <v>188</v>
      </c>
    </row>
    <row r="587" spans="2:65" s="14" customFormat="1" x14ac:dyDescent="0.2">
      <c r="B587" s="161"/>
      <c r="D587" s="148" t="s">
        <v>197</v>
      </c>
      <c r="E587" s="162" t="s">
        <v>1</v>
      </c>
      <c r="F587" s="163" t="s">
        <v>201</v>
      </c>
      <c r="H587" s="164">
        <v>242.15</v>
      </c>
      <c r="I587" s="165"/>
      <c r="L587" s="161"/>
      <c r="M587" s="166"/>
      <c r="T587" s="167"/>
      <c r="AT587" s="162" t="s">
        <v>197</v>
      </c>
      <c r="AU587" s="162" t="s">
        <v>90</v>
      </c>
      <c r="AV587" s="14" t="s">
        <v>195</v>
      </c>
      <c r="AW587" s="14" t="s">
        <v>36</v>
      </c>
      <c r="AX587" s="14" t="s">
        <v>88</v>
      </c>
      <c r="AY587" s="162" t="s">
        <v>188</v>
      </c>
    </row>
    <row r="588" spans="2:65" s="1" customFormat="1" ht="16.5" customHeight="1" x14ac:dyDescent="0.2">
      <c r="B588" s="133"/>
      <c r="C588" s="172" t="s">
        <v>781</v>
      </c>
      <c r="D588" s="172" t="s">
        <v>273</v>
      </c>
      <c r="E588" s="173" t="s">
        <v>782</v>
      </c>
      <c r="F588" s="174" t="s">
        <v>783</v>
      </c>
      <c r="G588" s="175" t="s">
        <v>209</v>
      </c>
      <c r="H588" s="176">
        <v>266.36500000000001</v>
      </c>
      <c r="I588" s="177"/>
      <c r="J588" s="178">
        <f>ROUND(I588*H588,2)</f>
        <v>0</v>
      </c>
      <c r="K588" s="174" t="s">
        <v>194</v>
      </c>
      <c r="L588" s="179"/>
      <c r="M588" s="180" t="s">
        <v>1</v>
      </c>
      <c r="N588" s="181" t="s">
        <v>45</v>
      </c>
      <c r="P588" s="143">
        <f>O588*H588</f>
        <v>0</v>
      </c>
      <c r="Q588" s="143">
        <v>2.9999999999999997E-4</v>
      </c>
      <c r="R588" s="143">
        <f>Q588*H588</f>
        <v>7.9909499999999994E-2</v>
      </c>
      <c r="S588" s="143">
        <v>0</v>
      </c>
      <c r="T588" s="144">
        <f>S588*H588</f>
        <v>0</v>
      </c>
      <c r="AR588" s="145" t="s">
        <v>380</v>
      </c>
      <c r="AT588" s="145" t="s">
        <v>273</v>
      </c>
      <c r="AU588" s="145" t="s">
        <v>90</v>
      </c>
      <c r="AY588" s="17" t="s">
        <v>188</v>
      </c>
      <c r="BE588" s="146">
        <f>IF(N588="základní",J588,0)</f>
        <v>0</v>
      </c>
      <c r="BF588" s="146">
        <f>IF(N588="snížená",J588,0)</f>
        <v>0</v>
      </c>
      <c r="BG588" s="146">
        <f>IF(N588="zákl. přenesená",J588,0)</f>
        <v>0</v>
      </c>
      <c r="BH588" s="146">
        <f>IF(N588="sníž. přenesená",J588,0)</f>
        <v>0</v>
      </c>
      <c r="BI588" s="146">
        <f>IF(N588="nulová",J588,0)</f>
        <v>0</v>
      </c>
      <c r="BJ588" s="17" t="s">
        <v>88</v>
      </c>
      <c r="BK588" s="146">
        <f>ROUND(I588*H588,2)</f>
        <v>0</v>
      </c>
      <c r="BL588" s="17" t="s">
        <v>292</v>
      </c>
      <c r="BM588" s="145" t="s">
        <v>784</v>
      </c>
    </row>
    <row r="589" spans="2:65" s="13" customFormat="1" x14ac:dyDescent="0.2">
      <c r="B589" s="154"/>
      <c r="D589" s="148" t="s">
        <v>197</v>
      </c>
      <c r="F589" s="156" t="s">
        <v>785</v>
      </c>
      <c r="H589" s="157">
        <v>266.36500000000001</v>
      </c>
      <c r="I589" s="158"/>
      <c r="L589" s="154"/>
      <c r="M589" s="159"/>
      <c r="T589" s="160"/>
      <c r="AT589" s="155" t="s">
        <v>197</v>
      </c>
      <c r="AU589" s="155" t="s">
        <v>90</v>
      </c>
      <c r="AV589" s="13" t="s">
        <v>90</v>
      </c>
      <c r="AW589" s="13" t="s">
        <v>3</v>
      </c>
      <c r="AX589" s="13" t="s">
        <v>88</v>
      </c>
      <c r="AY589" s="155" t="s">
        <v>188</v>
      </c>
    </row>
    <row r="590" spans="2:65" s="1" customFormat="1" ht="24.15" customHeight="1" x14ac:dyDescent="0.2">
      <c r="B590" s="133"/>
      <c r="C590" s="134" t="s">
        <v>786</v>
      </c>
      <c r="D590" s="134" t="s">
        <v>191</v>
      </c>
      <c r="E590" s="135" t="s">
        <v>787</v>
      </c>
      <c r="F590" s="136" t="s">
        <v>788</v>
      </c>
      <c r="G590" s="137" t="s">
        <v>119</v>
      </c>
      <c r="H590" s="138">
        <v>536.00199999999995</v>
      </c>
      <c r="I590" s="139"/>
      <c r="J590" s="140">
        <f>ROUND(I590*H590,2)</f>
        <v>0</v>
      </c>
      <c r="K590" s="136" t="s">
        <v>194</v>
      </c>
      <c r="L590" s="32"/>
      <c r="M590" s="141" t="s">
        <v>1</v>
      </c>
      <c r="N590" s="142" t="s">
        <v>45</v>
      </c>
      <c r="P590" s="143">
        <f>O590*H590</f>
        <v>0</v>
      </c>
      <c r="Q590" s="143">
        <v>5.0000000000000002E-5</v>
      </c>
      <c r="R590" s="143">
        <f>Q590*H590</f>
        <v>2.68001E-2</v>
      </c>
      <c r="S590" s="143">
        <v>0</v>
      </c>
      <c r="T590" s="144">
        <f>S590*H590</f>
        <v>0</v>
      </c>
      <c r="AR590" s="145" t="s">
        <v>292</v>
      </c>
      <c r="AT590" s="145" t="s">
        <v>191</v>
      </c>
      <c r="AU590" s="145" t="s">
        <v>90</v>
      </c>
      <c r="AY590" s="17" t="s">
        <v>188</v>
      </c>
      <c r="BE590" s="146">
        <f>IF(N590="základní",J590,0)</f>
        <v>0</v>
      </c>
      <c r="BF590" s="146">
        <f>IF(N590="snížená",J590,0)</f>
        <v>0</v>
      </c>
      <c r="BG590" s="146">
        <f>IF(N590="zákl. přenesená",J590,0)</f>
        <v>0</v>
      </c>
      <c r="BH590" s="146">
        <f>IF(N590="sníž. přenesená",J590,0)</f>
        <v>0</v>
      </c>
      <c r="BI590" s="146">
        <f>IF(N590="nulová",J590,0)</f>
        <v>0</v>
      </c>
      <c r="BJ590" s="17" t="s">
        <v>88</v>
      </c>
      <c r="BK590" s="146">
        <f>ROUND(I590*H590,2)</f>
        <v>0</v>
      </c>
      <c r="BL590" s="17" t="s">
        <v>292</v>
      </c>
      <c r="BM590" s="145" t="s">
        <v>789</v>
      </c>
    </row>
    <row r="591" spans="2:65" s="13" customFormat="1" x14ac:dyDescent="0.2">
      <c r="B591" s="154"/>
      <c r="D591" s="148" t="s">
        <v>197</v>
      </c>
      <c r="E591" s="155" t="s">
        <v>1</v>
      </c>
      <c r="F591" s="156" t="s">
        <v>128</v>
      </c>
      <c r="H591" s="157">
        <v>536.00199999999995</v>
      </c>
      <c r="I591" s="158"/>
      <c r="L591" s="154"/>
      <c r="M591" s="159"/>
      <c r="T591" s="160"/>
      <c r="AT591" s="155" t="s">
        <v>197</v>
      </c>
      <c r="AU591" s="155" t="s">
        <v>90</v>
      </c>
      <c r="AV591" s="13" t="s">
        <v>90</v>
      </c>
      <c r="AW591" s="13" t="s">
        <v>36</v>
      </c>
      <c r="AX591" s="13" t="s">
        <v>88</v>
      </c>
      <c r="AY591" s="155" t="s">
        <v>188</v>
      </c>
    </row>
    <row r="592" spans="2:65" s="1" customFormat="1" x14ac:dyDescent="0.2">
      <c r="B592" s="32"/>
      <c r="D592" s="148" t="s">
        <v>219</v>
      </c>
      <c r="F592" s="168" t="s">
        <v>244</v>
      </c>
      <c r="L592" s="32"/>
      <c r="M592" s="169"/>
      <c r="T592" s="56"/>
      <c r="AU592" s="17" t="s">
        <v>90</v>
      </c>
    </row>
    <row r="593" spans="2:65" s="1" customFormat="1" x14ac:dyDescent="0.2">
      <c r="B593" s="32"/>
      <c r="D593" s="148" t="s">
        <v>219</v>
      </c>
      <c r="F593" s="170" t="s">
        <v>129</v>
      </c>
      <c r="H593" s="171">
        <v>0</v>
      </c>
      <c r="L593" s="32"/>
      <c r="M593" s="169"/>
      <c r="T593" s="56"/>
      <c r="AU593" s="17" t="s">
        <v>90</v>
      </c>
    </row>
    <row r="594" spans="2:65" s="1" customFormat="1" x14ac:dyDescent="0.2">
      <c r="B594" s="32"/>
      <c r="D594" s="148" t="s">
        <v>219</v>
      </c>
      <c r="F594" s="170" t="s">
        <v>245</v>
      </c>
      <c r="H594" s="171">
        <v>153.93700000000001</v>
      </c>
      <c r="L594" s="32"/>
      <c r="M594" s="169"/>
      <c r="T594" s="56"/>
      <c r="AU594" s="17" t="s">
        <v>90</v>
      </c>
    </row>
    <row r="595" spans="2:65" s="1" customFormat="1" x14ac:dyDescent="0.2">
      <c r="B595" s="32"/>
      <c r="D595" s="148" t="s">
        <v>219</v>
      </c>
      <c r="F595" s="170" t="s">
        <v>246</v>
      </c>
      <c r="H595" s="171">
        <v>382.065</v>
      </c>
      <c r="L595" s="32"/>
      <c r="M595" s="169"/>
      <c r="T595" s="56"/>
      <c r="AU595" s="17" t="s">
        <v>90</v>
      </c>
    </row>
    <row r="596" spans="2:65" s="1" customFormat="1" x14ac:dyDescent="0.2">
      <c r="B596" s="32"/>
      <c r="D596" s="148" t="s">
        <v>219</v>
      </c>
      <c r="F596" s="170" t="s">
        <v>201</v>
      </c>
      <c r="H596" s="171">
        <v>536.00199999999995</v>
      </c>
      <c r="L596" s="32"/>
      <c r="M596" s="169"/>
      <c r="T596" s="56"/>
      <c r="AU596" s="17" t="s">
        <v>90</v>
      </c>
    </row>
    <row r="597" spans="2:65" s="1" customFormat="1" ht="24.15" customHeight="1" x14ac:dyDescent="0.2">
      <c r="B597" s="133"/>
      <c r="C597" s="134" t="s">
        <v>790</v>
      </c>
      <c r="D597" s="134" t="s">
        <v>191</v>
      </c>
      <c r="E597" s="135" t="s">
        <v>791</v>
      </c>
      <c r="F597" s="136" t="s">
        <v>792</v>
      </c>
      <c r="G597" s="137" t="s">
        <v>364</v>
      </c>
      <c r="H597" s="138">
        <v>17.875</v>
      </c>
      <c r="I597" s="139"/>
      <c r="J597" s="140">
        <f>ROUND(I597*H597,2)</f>
        <v>0</v>
      </c>
      <c r="K597" s="136" t="s">
        <v>194</v>
      </c>
      <c r="L597" s="32"/>
      <c r="M597" s="141" t="s">
        <v>1</v>
      </c>
      <c r="N597" s="142" t="s">
        <v>45</v>
      </c>
      <c r="P597" s="143">
        <f>O597*H597</f>
        <v>0</v>
      </c>
      <c r="Q597" s="143">
        <v>0</v>
      </c>
      <c r="R597" s="143">
        <f>Q597*H597</f>
        <v>0</v>
      </c>
      <c r="S597" s="143">
        <v>0</v>
      </c>
      <c r="T597" s="144">
        <f>S597*H597</f>
        <v>0</v>
      </c>
      <c r="AR597" s="145" t="s">
        <v>292</v>
      </c>
      <c r="AT597" s="145" t="s">
        <v>191</v>
      </c>
      <c r="AU597" s="145" t="s">
        <v>90</v>
      </c>
      <c r="AY597" s="17" t="s">
        <v>188</v>
      </c>
      <c r="BE597" s="146">
        <f>IF(N597="základní",J597,0)</f>
        <v>0</v>
      </c>
      <c r="BF597" s="146">
        <f>IF(N597="snížená",J597,0)</f>
        <v>0</v>
      </c>
      <c r="BG597" s="146">
        <f>IF(N597="zákl. přenesená",J597,0)</f>
        <v>0</v>
      </c>
      <c r="BH597" s="146">
        <f>IF(N597="sníž. přenesená",J597,0)</f>
        <v>0</v>
      </c>
      <c r="BI597" s="146">
        <f>IF(N597="nulová",J597,0)</f>
        <v>0</v>
      </c>
      <c r="BJ597" s="17" t="s">
        <v>88</v>
      </c>
      <c r="BK597" s="146">
        <f>ROUND(I597*H597,2)</f>
        <v>0</v>
      </c>
      <c r="BL597" s="17" t="s">
        <v>292</v>
      </c>
      <c r="BM597" s="145" t="s">
        <v>793</v>
      </c>
    </row>
    <row r="598" spans="2:65" s="11" customFormat="1" ht="22.95" customHeight="1" x14ac:dyDescent="0.25">
      <c r="B598" s="121"/>
      <c r="D598" s="122" t="s">
        <v>79</v>
      </c>
      <c r="E598" s="131" t="s">
        <v>794</v>
      </c>
      <c r="F598" s="131" t="s">
        <v>795</v>
      </c>
      <c r="I598" s="124"/>
      <c r="J598" s="132">
        <f>BK598</f>
        <v>0</v>
      </c>
      <c r="L598" s="121"/>
      <c r="M598" s="126"/>
      <c r="P598" s="127">
        <f>SUM(P599:P622)</f>
        <v>0</v>
      </c>
      <c r="R598" s="127">
        <f>SUM(R599:R622)</f>
        <v>1.2407931999999999</v>
      </c>
      <c r="T598" s="128">
        <f>SUM(T599:T622)</f>
        <v>0</v>
      </c>
      <c r="AR598" s="122" t="s">
        <v>90</v>
      </c>
      <c r="AT598" s="129" t="s">
        <v>79</v>
      </c>
      <c r="AU598" s="129" t="s">
        <v>88</v>
      </c>
      <c r="AY598" s="122" t="s">
        <v>188</v>
      </c>
      <c r="BK598" s="130">
        <f>SUM(BK599:BK622)</f>
        <v>0</v>
      </c>
    </row>
    <row r="599" spans="2:65" s="1" customFormat="1" ht="16.5" customHeight="1" x14ac:dyDescent="0.2">
      <c r="B599" s="133"/>
      <c r="C599" s="134" t="s">
        <v>796</v>
      </c>
      <c r="D599" s="134" t="s">
        <v>191</v>
      </c>
      <c r="E599" s="135" t="s">
        <v>797</v>
      </c>
      <c r="F599" s="136" t="s">
        <v>798</v>
      </c>
      <c r="G599" s="137" t="s">
        <v>119</v>
      </c>
      <c r="H599" s="138">
        <v>209.24</v>
      </c>
      <c r="I599" s="139"/>
      <c r="J599" s="140">
        <f>ROUND(I599*H599,2)</f>
        <v>0</v>
      </c>
      <c r="K599" s="136" t="s">
        <v>194</v>
      </c>
      <c r="L599" s="32"/>
      <c r="M599" s="141" t="s">
        <v>1</v>
      </c>
      <c r="N599" s="142" t="s">
        <v>45</v>
      </c>
      <c r="P599" s="143">
        <f>O599*H599</f>
        <v>0</v>
      </c>
      <c r="Q599" s="143">
        <v>0</v>
      </c>
      <c r="R599" s="143">
        <f>Q599*H599</f>
        <v>0</v>
      </c>
      <c r="S599" s="143">
        <v>0</v>
      </c>
      <c r="T599" s="144">
        <f>S599*H599</f>
        <v>0</v>
      </c>
      <c r="AR599" s="145" t="s">
        <v>292</v>
      </c>
      <c r="AT599" s="145" t="s">
        <v>191</v>
      </c>
      <c r="AU599" s="145" t="s">
        <v>90</v>
      </c>
      <c r="AY599" s="17" t="s">
        <v>188</v>
      </c>
      <c r="BE599" s="146">
        <f>IF(N599="základní",J599,0)</f>
        <v>0</v>
      </c>
      <c r="BF599" s="146">
        <f>IF(N599="snížená",J599,0)</f>
        <v>0</v>
      </c>
      <c r="BG599" s="146">
        <f>IF(N599="zákl. přenesená",J599,0)</f>
        <v>0</v>
      </c>
      <c r="BH599" s="146">
        <f>IF(N599="sníž. přenesená",J599,0)</f>
        <v>0</v>
      </c>
      <c r="BI599" s="146">
        <f>IF(N599="nulová",J599,0)</f>
        <v>0</v>
      </c>
      <c r="BJ599" s="17" t="s">
        <v>88</v>
      </c>
      <c r="BK599" s="146">
        <f>ROUND(I599*H599,2)</f>
        <v>0</v>
      </c>
      <c r="BL599" s="17" t="s">
        <v>292</v>
      </c>
      <c r="BM599" s="145" t="s">
        <v>799</v>
      </c>
    </row>
    <row r="600" spans="2:65" s="13" customFormat="1" x14ac:dyDescent="0.2">
      <c r="B600" s="154"/>
      <c r="D600" s="148" t="s">
        <v>197</v>
      </c>
      <c r="E600" s="155" t="s">
        <v>1</v>
      </c>
      <c r="F600" s="156" t="s">
        <v>800</v>
      </c>
      <c r="H600" s="157">
        <v>209.24</v>
      </c>
      <c r="I600" s="158"/>
      <c r="L600" s="154"/>
      <c r="M600" s="159"/>
      <c r="T600" s="160"/>
      <c r="AT600" s="155" t="s">
        <v>197</v>
      </c>
      <c r="AU600" s="155" t="s">
        <v>90</v>
      </c>
      <c r="AV600" s="13" t="s">
        <v>90</v>
      </c>
      <c r="AW600" s="13" t="s">
        <v>36</v>
      </c>
      <c r="AX600" s="13" t="s">
        <v>88</v>
      </c>
      <c r="AY600" s="155" t="s">
        <v>188</v>
      </c>
    </row>
    <row r="601" spans="2:65" s="1" customFormat="1" x14ac:dyDescent="0.2">
      <c r="B601" s="32"/>
      <c r="D601" s="148" t="s">
        <v>219</v>
      </c>
      <c r="F601" s="168" t="s">
        <v>241</v>
      </c>
      <c r="L601" s="32"/>
      <c r="M601" s="169"/>
      <c r="T601" s="56"/>
      <c r="AU601" s="17" t="s">
        <v>90</v>
      </c>
    </row>
    <row r="602" spans="2:65" s="1" customFormat="1" x14ac:dyDescent="0.2">
      <c r="B602" s="32"/>
      <c r="D602" s="148" t="s">
        <v>219</v>
      </c>
      <c r="F602" s="170" t="s">
        <v>242</v>
      </c>
      <c r="H602" s="171">
        <v>0</v>
      </c>
      <c r="L602" s="32"/>
      <c r="M602" s="169"/>
      <c r="T602" s="56"/>
      <c r="AU602" s="17" t="s">
        <v>90</v>
      </c>
    </row>
    <row r="603" spans="2:65" s="1" customFormat="1" x14ac:dyDescent="0.2">
      <c r="B603" s="32"/>
      <c r="D603" s="148" t="s">
        <v>219</v>
      </c>
      <c r="F603" s="170" t="s">
        <v>243</v>
      </c>
      <c r="H603" s="171">
        <v>125.24</v>
      </c>
      <c r="L603" s="32"/>
      <c r="M603" s="169"/>
      <c r="T603" s="56"/>
      <c r="AU603" s="17" t="s">
        <v>90</v>
      </c>
    </row>
    <row r="604" spans="2:65" s="1" customFormat="1" ht="16.5" customHeight="1" x14ac:dyDescent="0.2">
      <c r="B604" s="133"/>
      <c r="C604" s="134" t="s">
        <v>801</v>
      </c>
      <c r="D604" s="134" t="s">
        <v>191</v>
      </c>
      <c r="E604" s="135" t="s">
        <v>802</v>
      </c>
      <c r="F604" s="136" t="s">
        <v>803</v>
      </c>
      <c r="G604" s="137" t="s">
        <v>119</v>
      </c>
      <c r="H604" s="138">
        <v>125.24</v>
      </c>
      <c r="I604" s="139"/>
      <c r="J604" s="140">
        <f>ROUND(I604*H604,2)</f>
        <v>0</v>
      </c>
      <c r="K604" s="136" t="s">
        <v>194</v>
      </c>
      <c r="L604" s="32"/>
      <c r="M604" s="141" t="s">
        <v>1</v>
      </c>
      <c r="N604" s="142" t="s">
        <v>45</v>
      </c>
      <c r="P604" s="143">
        <f>O604*H604</f>
        <v>0</v>
      </c>
      <c r="Q604" s="143">
        <v>0</v>
      </c>
      <c r="R604" s="143">
        <f>Q604*H604</f>
        <v>0</v>
      </c>
      <c r="S604" s="143">
        <v>0</v>
      </c>
      <c r="T604" s="144">
        <f>S604*H604</f>
        <v>0</v>
      </c>
      <c r="AR604" s="145" t="s">
        <v>292</v>
      </c>
      <c r="AT604" s="145" t="s">
        <v>191</v>
      </c>
      <c r="AU604" s="145" t="s">
        <v>90</v>
      </c>
      <c r="AY604" s="17" t="s">
        <v>188</v>
      </c>
      <c r="BE604" s="146">
        <f>IF(N604="základní",J604,0)</f>
        <v>0</v>
      </c>
      <c r="BF604" s="146">
        <f>IF(N604="snížená",J604,0)</f>
        <v>0</v>
      </c>
      <c r="BG604" s="146">
        <f>IF(N604="zákl. přenesená",J604,0)</f>
        <v>0</v>
      </c>
      <c r="BH604" s="146">
        <f>IF(N604="sníž. přenesená",J604,0)</f>
        <v>0</v>
      </c>
      <c r="BI604" s="146">
        <f>IF(N604="nulová",J604,0)</f>
        <v>0</v>
      </c>
      <c r="BJ604" s="17" t="s">
        <v>88</v>
      </c>
      <c r="BK604" s="146">
        <f>ROUND(I604*H604,2)</f>
        <v>0</v>
      </c>
      <c r="BL604" s="17" t="s">
        <v>292</v>
      </c>
      <c r="BM604" s="145" t="s">
        <v>804</v>
      </c>
    </row>
    <row r="605" spans="2:65" s="12" customFormat="1" x14ac:dyDescent="0.2">
      <c r="B605" s="147"/>
      <c r="D605" s="148" t="s">
        <v>197</v>
      </c>
      <c r="E605" s="149" t="s">
        <v>1</v>
      </c>
      <c r="F605" s="150" t="s">
        <v>242</v>
      </c>
      <c r="H605" s="149" t="s">
        <v>1</v>
      </c>
      <c r="I605" s="151"/>
      <c r="L605" s="147"/>
      <c r="M605" s="152"/>
      <c r="T605" s="153"/>
      <c r="AT605" s="149" t="s">
        <v>197</v>
      </c>
      <c r="AU605" s="149" t="s">
        <v>90</v>
      </c>
      <c r="AV605" s="12" t="s">
        <v>88</v>
      </c>
      <c r="AW605" s="12" t="s">
        <v>36</v>
      </c>
      <c r="AX605" s="12" t="s">
        <v>80</v>
      </c>
      <c r="AY605" s="149" t="s">
        <v>188</v>
      </c>
    </row>
    <row r="606" spans="2:65" s="13" customFormat="1" ht="20.399999999999999" x14ac:dyDescent="0.2">
      <c r="B606" s="154"/>
      <c r="D606" s="148" t="s">
        <v>197</v>
      </c>
      <c r="E606" s="155" t="s">
        <v>131</v>
      </c>
      <c r="F606" s="156" t="s">
        <v>243</v>
      </c>
      <c r="H606" s="157">
        <v>125.24</v>
      </c>
      <c r="I606" s="158"/>
      <c r="L606" s="154"/>
      <c r="M606" s="159"/>
      <c r="T606" s="160"/>
      <c r="AT606" s="155" t="s">
        <v>197</v>
      </c>
      <c r="AU606" s="155" t="s">
        <v>90</v>
      </c>
      <c r="AV606" s="13" t="s">
        <v>90</v>
      </c>
      <c r="AW606" s="13" t="s">
        <v>36</v>
      </c>
      <c r="AX606" s="13" t="s">
        <v>88</v>
      </c>
      <c r="AY606" s="155" t="s">
        <v>188</v>
      </c>
    </row>
    <row r="607" spans="2:65" s="1" customFormat="1" ht="16.5" customHeight="1" x14ac:dyDescent="0.2">
      <c r="B607" s="133"/>
      <c r="C607" s="134" t="s">
        <v>805</v>
      </c>
      <c r="D607" s="134" t="s">
        <v>191</v>
      </c>
      <c r="E607" s="135" t="s">
        <v>806</v>
      </c>
      <c r="F607" s="136" t="s">
        <v>807</v>
      </c>
      <c r="G607" s="137" t="s">
        <v>119</v>
      </c>
      <c r="H607" s="138">
        <v>125.24</v>
      </c>
      <c r="I607" s="139"/>
      <c r="J607" s="140">
        <f>ROUND(I607*H607,2)</f>
        <v>0</v>
      </c>
      <c r="K607" s="136" t="s">
        <v>194</v>
      </c>
      <c r="L607" s="32"/>
      <c r="M607" s="141" t="s">
        <v>1</v>
      </c>
      <c r="N607" s="142" t="s">
        <v>45</v>
      </c>
      <c r="P607" s="143">
        <f>O607*H607</f>
        <v>0</v>
      </c>
      <c r="Q607" s="143">
        <v>0</v>
      </c>
      <c r="R607" s="143">
        <f>Q607*H607</f>
        <v>0</v>
      </c>
      <c r="S607" s="143">
        <v>0</v>
      </c>
      <c r="T607" s="144">
        <f>S607*H607</f>
        <v>0</v>
      </c>
      <c r="AR607" s="145" t="s">
        <v>292</v>
      </c>
      <c r="AT607" s="145" t="s">
        <v>191</v>
      </c>
      <c r="AU607" s="145" t="s">
        <v>90</v>
      </c>
      <c r="AY607" s="17" t="s">
        <v>188</v>
      </c>
      <c r="BE607" s="146">
        <f>IF(N607="základní",J607,0)</f>
        <v>0</v>
      </c>
      <c r="BF607" s="146">
        <f>IF(N607="snížená",J607,0)</f>
        <v>0</v>
      </c>
      <c r="BG607" s="146">
        <f>IF(N607="zákl. přenesená",J607,0)</f>
        <v>0</v>
      </c>
      <c r="BH607" s="146">
        <f>IF(N607="sníž. přenesená",J607,0)</f>
        <v>0</v>
      </c>
      <c r="BI607" s="146">
        <f>IF(N607="nulová",J607,0)</f>
        <v>0</v>
      </c>
      <c r="BJ607" s="17" t="s">
        <v>88</v>
      </c>
      <c r="BK607" s="146">
        <f>ROUND(I607*H607,2)</f>
        <v>0</v>
      </c>
      <c r="BL607" s="17" t="s">
        <v>292</v>
      </c>
      <c r="BM607" s="145" t="s">
        <v>808</v>
      </c>
    </row>
    <row r="608" spans="2:65" s="1" customFormat="1" ht="24.15" customHeight="1" x14ac:dyDescent="0.2">
      <c r="B608" s="133"/>
      <c r="C608" s="134" t="s">
        <v>809</v>
      </c>
      <c r="D608" s="134" t="s">
        <v>191</v>
      </c>
      <c r="E608" s="135" t="s">
        <v>810</v>
      </c>
      <c r="F608" s="136" t="s">
        <v>811</v>
      </c>
      <c r="G608" s="137" t="s">
        <v>119</v>
      </c>
      <c r="H608" s="138">
        <v>209.24</v>
      </c>
      <c r="I608" s="139"/>
      <c r="J608" s="140">
        <f>ROUND(I608*H608,2)</f>
        <v>0</v>
      </c>
      <c r="K608" s="136" t="s">
        <v>194</v>
      </c>
      <c r="L608" s="32"/>
      <c r="M608" s="141" t="s">
        <v>1</v>
      </c>
      <c r="N608" s="142" t="s">
        <v>45</v>
      </c>
      <c r="P608" s="143">
        <f>O608*H608</f>
        <v>0</v>
      </c>
      <c r="Q608" s="143">
        <v>5.0000000000000001E-3</v>
      </c>
      <c r="R608" s="143">
        <f>Q608*H608</f>
        <v>1.0462</v>
      </c>
      <c r="S608" s="143">
        <v>0</v>
      </c>
      <c r="T608" s="144">
        <f>S608*H608</f>
        <v>0</v>
      </c>
      <c r="AR608" s="145" t="s">
        <v>292</v>
      </c>
      <c r="AT608" s="145" t="s">
        <v>191</v>
      </c>
      <c r="AU608" s="145" t="s">
        <v>90</v>
      </c>
      <c r="AY608" s="17" t="s">
        <v>188</v>
      </c>
      <c r="BE608" s="146">
        <f>IF(N608="základní",J608,0)</f>
        <v>0</v>
      </c>
      <c r="BF608" s="146">
        <f>IF(N608="snížená",J608,0)</f>
        <v>0</v>
      </c>
      <c r="BG608" s="146">
        <f>IF(N608="zákl. přenesená",J608,0)</f>
        <v>0</v>
      </c>
      <c r="BH608" s="146">
        <f>IF(N608="sníž. přenesená",J608,0)</f>
        <v>0</v>
      </c>
      <c r="BI608" s="146">
        <f>IF(N608="nulová",J608,0)</f>
        <v>0</v>
      </c>
      <c r="BJ608" s="17" t="s">
        <v>88</v>
      </c>
      <c r="BK608" s="146">
        <f>ROUND(I608*H608,2)</f>
        <v>0</v>
      </c>
      <c r="BL608" s="17" t="s">
        <v>292</v>
      </c>
      <c r="BM608" s="145" t="s">
        <v>812</v>
      </c>
    </row>
    <row r="609" spans="2:65" s="13" customFormat="1" x14ac:dyDescent="0.2">
      <c r="B609" s="154"/>
      <c r="D609" s="148" t="s">
        <v>197</v>
      </c>
      <c r="E609" s="155" t="s">
        <v>1</v>
      </c>
      <c r="F609" s="156" t="s">
        <v>800</v>
      </c>
      <c r="H609" s="157">
        <v>209.24</v>
      </c>
      <c r="I609" s="158"/>
      <c r="L609" s="154"/>
      <c r="M609" s="159"/>
      <c r="T609" s="160"/>
      <c r="AT609" s="155" t="s">
        <v>197</v>
      </c>
      <c r="AU609" s="155" t="s">
        <v>90</v>
      </c>
      <c r="AV609" s="13" t="s">
        <v>90</v>
      </c>
      <c r="AW609" s="13" t="s">
        <v>36</v>
      </c>
      <c r="AX609" s="13" t="s">
        <v>88</v>
      </c>
      <c r="AY609" s="155" t="s">
        <v>188</v>
      </c>
    </row>
    <row r="610" spans="2:65" s="1" customFormat="1" x14ac:dyDescent="0.2">
      <c r="B610" s="32"/>
      <c r="D610" s="148" t="s">
        <v>219</v>
      </c>
      <c r="F610" s="168" t="s">
        <v>241</v>
      </c>
      <c r="L610" s="32"/>
      <c r="M610" s="169"/>
      <c r="T610" s="56"/>
      <c r="AU610" s="17" t="s">
        <v>90</v>
      </c>
    </row>
    <row r="611" spans="2:65" s="1" customFormat="1" x14ac:dyDescent="0.2">
      <c r="B611" s="32"/>
      <c r="D611" s="148" t="s">
        <v>219</v>
      </c>
      <c r="F611" s="170" t="s">
        <v>242</v>
      </c>
      <c r="H611" s="171">
        <v>0</v>
      </c>
      <c r="L611" s="32"/>
      <c r="M611" s="169"/>
      <c r="T611" s="56"/>
      <c r="AU611" s="17" t="s">
        <v>90</v>
      </c>
    </row>
    <row r="612" spans="2:65" s="1" customFormat="1" x14ac:dyDescent="0.2">
      <c r="B612" s="32"/>
      <c r="D612" s="148" t="s">
        <v>219</v>
      </c>
      <c r="F612" s="170" t="s">
        <v>243</v>
      </c>
      <c r="H612" s="171">
        <v>125.24</v>
      </c>
      <c r="L612" s="32"/>
      <c r="M612" s="169"/>
      <c r="T612" s="56"/>
      <c r="AU612" s="17" t="s">
        <v>90</v>
      </c>
    </row>
    <row r="613" spans="2:65" s="1" customFormat="1" ht="24.15" customHeight="1" x14ac:dyDescent="0.2">
      <c r="B613" s="133"/>
      <c r="C613" s="134" t="s">
        <v>813</v>
      </c>
      <c r="D613" s="134" t="s">
        <v>191</v>
      </c>
      <c r="E613" s="135" t="s">
        <v>814</v>
      </c>
      <c r="F613" s="136" t="s">
        <v>815</v>
      </c>
      <c r="G613" s="137" t="s">
        <v>119</v>
      </c>
      <c r="H613" s="138">
        <v>209.24</v>
      </c>
      <c r="I613" s="139"/>
      <c r="J613" s="140">
        <f>ROUND(I613*H613,2)</f>
        <v>0</v>
      </c>
      <c r="K613" s="136" t="s">
        <v>194</v>
      </c>
      <c r="L613" s="32"/>
      <c r="M613" s="141" t="s">
        <v>1</v>
      </c>
      <c r="N613" s="142" t="s">
        <v>45</v>
      </c>
      <c r="P613" s="143">
        <f>O613*H613</f>
        <v>0</v>
      </c>
      <c r="Q613" s="143">
        <v>1E-4</v>
      </c>
      <c r="R613" s="143">
        <f>Q613*H613</f>
        <v>2.0924000000000002E-2</v>
      </c>
      <c r="S613" s="143">
        <v>0</v>
      </c>
      <c r="T613" s="144">
        <f>S613*H613</f>
        <v>0</v>
      </c>
      <c r="AR613" s="145" t="s">
        <v>292</v>
      </c>
      <c r="AT613" s="145" t="s">
        <v>191</v>
      </c>
      <c r="AU613" s="145" t="s">
        <v>90</v>
      </c>
      <c r="AY613" s="17" t="s">
        <v>188</v>
      </c>
      <c r="BE613" s="146">
        <f>IF(N613="základní",J613,0)</f>
        <v>0</v>
      </c>
      <c r="BF613" s="146">
        <f>IF(N613="snížená",J613,0)</f>
        <v>0</v>
      </c>
      <c r="BG613" s="146">
        <f>IF(N613="zákl. přenesená",J613,0)</f>
        <v>0</v>
      </c>
      <c r="BH613" s="146">
        <f>IF(N613="sníž. přenesená",J613,0)</f>
        <v>0</v>
      </c>
      <c r="BI613" s="146">
        <f>IF(N613="nulová",J613,0)</f>
        <v>0</v>
      </c>
      <c r="BJ613" s="17" t="s">
        <v>88</v>
      </c>
      <c r="BK613" s="146">
        <f>ROUND(I613*H613,2)</f>
        <v>0</v>
      </c>
      <c r="BL613" s="17" t="s">
        <v>292</v>
      </c>
      <c r="BM613" s="145" t="s">
        <v>816</v>
      </c>
    </row>
    <row r="614" spans="2:65" s="13" customFormat="1" x14ac:dyDescent="0.2">
      <c r="B614" s="154"/>
      <c r="D614" s="148" t="s">
        <v>197</v>
      </c>
      <c r="E614" s="155" t="s">
        <v>1</v>
      </c>
      <c r="F614" s="156" t="s">
        <v>800</v>
      </c>
      <c r="H614" s="157">
        <v>209.24</v>
      </c>
      <c r="I614" s="158"/>
      <c r="L614" s="154"/>
      <c r="M614" s="159"/>
      <c r="T614" s="160"/>
      <c r="AT614" s="155" t="s">
        <v>197</v>
      </c>
      <c r="AU614" s="155" t="s">
        <v>90</v>
      </c>
      <c r="AV614" s="13" t="s">
        <v>90</v>
      </c>
      <c r="AW614" s="13" t="s">
        <v>36</v>
      </c>
      <c r="AX614" s="13" t="s">
        <v>88</v>
      </c>
      <c r="AY614" s="155" t="s">
        <v>188</v>
      </c>
    </row>
    <row r="615" spans="2:65" s="1" customFormat="1" x14ac:dyDescent="0.2">
      <c r="B615" s="32"/>
      <c r="D615" s="148" t="s">
        <v>219</v>
      </c>
      <c r="F615" s="168" t="s">
        <v>241</v>
      </c>
      <c r="L615" s="32"/>
      <c r="M615" s="169"/>
      <c r="T615" s="56"/>
      <c r="AU615" s="17" t="s">
        <v>90</v>
      </c>
    </row>
    <row r="616" spans="2:65" s="1" customFormat="1" x14ac:dyDescent="0.2">
      <c r="B616" s="32"/>
      <c r="D616" s="148" t="s">
        <v>219</v>
      </c>
      <c r="F616" s="170" t="s">
        <v>242</v>
      </c>
      <c r="H616" s="171">
        <v>0</v>
      </c>
      <c r="L616" s="32"/>
      <c r="M616" s="169"/>
      <c r="T616" s="56"/>
      <c r="AU616" s="17" t="s">
        <v>90</v>
      </c>
    </row>
    <row r="617" spans="2:65" s="1" customFormat="1" x14ac:dyDescent="0.2">
      <c r="B617" s="32"/>
      <c r="D617" s="148" t="s">
        <v>219</v>
      </c>
      <c r="F617" s="170" t="s">
        <v>243</v>
      </c>
      <c r="H617" s="171">
        <v>125.24</v>
      </c>
      <c r="L617" s="32"/>
      <c r="M617" s="169"/>
      <c r="T617" s="56"/>
      <c r="AU617" s="17" t="s">
        <v>90</v>
      </c>
    </row>
    <row r="618" spans="2:65" s="1" customFormat="1" ht="24.15" customHeight="1" x14ac:dyDescent="0.2">
      <c r="B618" s="133"/>
      <c r="C618" s="134" t="s">
        <v>817</v>
      </c>
      <c r="D618" s="134" t="s">
        <v>191</v>
      </c>
      <c r="E618" s="135" t="s">
        <v>818</v>
      </c>
      <c r="F618" s="136" t="s">
        <v>819</v>
      </c>
      <c r="G618" s="137" t="s">
        <v>119</v>
      </c>
      <c r="H618" s="138">
        <v>209.24</v>
      </c>
      <c r="I618" s="139"/>
      <c r="J618" s="140">
        <f>ROUND(I618*H618,2)</f>
        <v>0</v>
      </c>
      <c r="K618" s="136" t="s">
        <v>194</v>
      </c>
      <c r="L618" s="32"/>
      <c r="M618" s="141" t="s">
        <v>1</v>
      </c>
      <c r="N618" s="142" t="s">
        <v>45</v>
      </c>
      <c r="P618" s="143">
        <f>O618*H618</f>
        <v>0</v>
      </c>
      <c r="Q618" s="143">
        <v>8.3000000000000001E-4</v>
      </c>
      <c r="R618" s="143">
        <f>Q618*H618</f>
        <v>0.1736692</v>
      </c>
      <c r="S618" s="143">
        <v>0</v>
      </c>
      <c r="T618" s="144">
        <f>S618*H618</f>
        <v>0</v>
      </c>
      <c r="AR618" s="145" t="s">
        <v>292</v>
      </c>
      <c r="AT618" s="145" t="s">
        <v>191</v>
      </c>
      <c r="AU618" s="145" t="s">
        <v>90</v>
      </c>
      <c r="AY618" s="17" t="s">
        <v>188</v>
      </c>
      <c r="BE618" s="146">
        <f>IF(N618="základní",J618,0)</f>
        <v>0</v>
      </c>
      <c r="BF618" s="146">
        <f>IF(N618="snížená",J618,0)</f>
        <v>0</v>
      </c>
      <c r="BG618" s="146">
        <f>IF(N618="zákl. přenesená",J618,0)</f>
        <v>0</v>
      </c>
      <c r="BH618" s="146">
        <f>IF(N618="sníž. přenesená",J618,0)</f>
        <v>0</v>
      </c>
      <c r="BI618" s="146">
        <f>IF(N618="nulová",J618,0)</f>
        <v>0</v>
      </c>
      <c r="BJ618" s="17" t="s">
        <v>88</v>
      </c>
      <c r="BK618" s="146">
        <f>ROUND(I618*H618,2)</f>
        <v>0</v>
      </c>
      <c r="BL618" s="17" t="s">
        <v>292</v>
      </c>
      <c r="BM618" s="145" t="s">
        <v>820</v>
      </c>
    </row>
    <row r="619" spans="2:65" s="13" customFormat="1" x14ac:dyDescent="0.2">
      <c r="B619" s="154"/>
      <c r="D619" s="148" t="s">
        <v>197</v>
      </c>
      <c r="E619" s="155" t="s">
        <v>1</v>
      </c>
      <c r="F619" s="156" t="s">
        <v>800</v>
      </c>
      <c r="H619" s="157">
        <v>209.24</v>
      </c>
      <c r="I619" s="158"/>
      <c r="L619" s="154"/>
      <c r="M619" s="159"/>
      <c r="T619" s="160"/>
      <c r="AT619" s="155" t="s">
        <v>197</v>
      </c>
      <c r="AU619" s="155" t="s">
        <v>90</v>
      </c>
      <c r="AV619" s="13" t="s">
        <v>90</v>
      </c>
      <c r="AW619" s="13" t="s">
        <v>36</v>
      </c>
      <c r="AX619" s="13" t="s">
        <v>88</v>
      </c>
      <c r="AY619" s="155" t="s">
        <v>188</v>
      </c>
    </row>
    <row r="620" spans="2:65" s="1" customFormat="1" x14ac:dyDescent="0.2">
      <c r="B620" s="32"/>
      <c r="D620" s="148" t="s">
        <v>219</v>
      </c>
      <c r="F620" s="168" t="s">
        <v>241</v>
      </c>
      <c r="L620" s="32"/>
      <c r="M620" s="169"/>
      <c r="T620" s="56"/>
      <c r="AU620" s="17" t="s">
        <v>90</v>
      </c>
    </row>
    <row r="621" spans="2:65" s="1" customFormat="1" x14ac:dyDescent="0.2">
      <c r="B621" s="32"/>
      <c r="D621" s="148" t="s">
        <v>219</v>
      </c>
      <c r="F621" s="170" t="s">
        <v>242</v>
      </c>
      <c r="H621" s="171">
        <v>0</v>
      </c>
      <c r="L621" s="32"/>
      <c r="M621" s="169"/>
      <c r="T621" s="56"/>
      <c r="AU621" s="17" t="s">
        <v>90</v>
      </c>
    </row>
    <row r="622" spans="2:65" s="1" customFormat="1" x14ac:dyDescent="0.2">
      <c r="B622" s="32"/>
      <c r="D622" s="148" t="s">
        <v>219</v>
      </c>
      <c r="F622" s="170" t="s">
        <v>243</v>
      </c>
      <c r="H622" s="171">
        <v>125.24</v>
      </c>
      <c r="L622" s="32"/>
      <c r="M622" s="169"/>
      <c r="T622" s="56"/>
      <c r="AU622" s="17" t="s">
        <v>90</v>
      </c>
    </row>
    <row r="623" spans="2:65" s="11" customFormat="1" ht="22.95" customHeight="1" x14ac:dyDescent="0.25">
      <c r="B623" s="121"/>
      <c r="D623" s="122" t="s">
        <v>79</v>
      </c>
      <c r="E623" s="131" t="s">
        <v>821</v>
      </c>
      <c r="F623" s="131" t="s">
        <v>822</v>
      </c>
      <c r="I623" s="124"/>
      <c r="J623" s="132">
        <f>BK623</f>
        <v>0</v>
      </c>
      <c r="L623" s="121"/>
      <c r="M623" s="126"/>
      <c r="P623" s="127">
        <f>SUM(P624:P700)</f>
        <v>0</v>
      </c>
      <c r="R623" s="127">
        <f>SUM(R624:R700)</f>
        <v>1.3629306699999999</v>
      </c>
      <c r="T623" s="128">
        <f>SUM(T624:T700)</f>
        <v>0.42709811999999997</v>
      </c>
      <c r="AR623" s="122" t="s">
        <v>90</v>
      </c>
      <c r="AT623" s="129" t="s">
        <v>79</v>
      </c>
      <c r="AU623" s="129" t="s">
        <v>88</v>
      </c>
      <c r="AY623" s="122" t="s">
        <v>188</v>
      </c>
      <c r="BK623" s="130">
        <f>SUM(BK624:BK700)</f>
        <v>0</v>
      </c>
    </row>
    <row r="624" spans="2:65" s="1" customFormat="1" ht="24.15" customHeight="1" x14ac:dyDescent="0.2">
      <c r="B624" s="133"/>
      <c r="C624" s="134" t="s">
        <v>823</v>
      </c>
      <c r="D624" s="134" t="s">
        <v>191</v>
      </c>
      <c r="E624" s="135" t="s">
        <v>824</v>
      </c>
      <c r="F624" s="136" t="s">
        <v>825</v>
      </c>
      <c r="G624" s="137" t="s">
        <v>119</v>
      </c>
      <c r="H624" s="138">
        <v>903.35699999999997</v>
      </c>
      <c r="I624" s="139"/>
      <c r="J624" s="140">
        <f>ROUND(I624*H624,2)</f>
        <v>0</v>
      </c>
      <c r="K624" s="136" t="s">
        <v>194</v>
      </c>
      <c r="L624" s="32"/>
      <c r="M624" s="141" t="s">
        <v>1</v>
      </c>
      <c r="N624" s="142" t="s">
        <v>45</v>
      </c>
      <c r="P624" s="143">
        <f>O624*H624</f>
        <v>0</v>
      </c>
      <c r="Q624" s="143">
        <v>0</v>
      </c>
      <c r="R624" s="143">
        <f>Q624*H624</f>
        <v>0</v>
      </c>
      <c r="S624" s="143">
        <v>0</v>
      </c>
      <c r="T624" s="144">
        <f>S624*H624</f>
        <v>0</v>
      </c>
      <c r="AR624" s="145" t="s">
        <v>292</v>
      </c>
      <c r="AT624" s="145" t="s">
        <v>191</v>
      </c>
      <c r="AU624" s="145" t="s">
        <v>90</v>
      </c>
      <c r="AY624" s="17" t="s">
        <v>188</v>
      </c>
      <c r="BE624" s="146">
        <f>IF(N624="základní",J624,0)</f>
        <v>0</v>
      </c>
      <c r="BF624" s="146">
        <f>IF(N624="snížená",J624,0)</f>
        <v>0</v>
      </c>
      <c r="BG624" s="146">
        <f>IF(N624="zákl. přenesená",J624,0)</f>
        <v>0</v>
      </c>
      <c r="BH624" s="146">
        <f>IF(N624="sníž. přenesená",J624,0)</f>
        <v>0</v>
      </c>
      <c r="BI624" s="146">
        <f>IF(N624="nulová",J624,0)</f>
        <v>0</v>
      </c>
      <c r="BJ624" s="17" t="s">
        <v>88</v>
      </c>
      <c r="BK624" s="146">
        <f>ROUND(I624*H624,2)</f>
        <v>0</v>
      </c>
      <c r="BL624" s="17" t="s">
        <v>292</v>
      </c>
      <c r="BM624" s="145" t="s">
        <v>826</v>
      </c>
    </row>
    <row r="625" spans="2:51" s="12" customFormat="1" x14ac:dyDescent="0.2">
      <c r="B625" s="147"/>
      <c r="D625" s="148" t="s">
        <v>197</v>
      </c>
      <c r="E625" s="149" t="s">
        <v>1</v>
      </c>
      <c r="F625" s="150" t="s">
        <v>217</v>
      </c>
      <c r="H625" s="149" t="s">
        <v>1</v>
      </c>
      <c r="I625" s="151"/>
      <c r="L625" s="147"/>
      <c r="M625" s="152"/>
      <c r="T625" s="153"/>
      <c r="AT625" s="149" t="s">
        <v>197</v>
      </c>
      <c r="AU625" s="149" t="s">
        <v>90</v>
      </c>
      <c r="AV625" s="12" t="s">
        <v>88</v>
      </c>
      <c r="AW625" s="12" t="s">
        <v>36</v>
      </c>
      <c r="AX625" s="12" t="s">
        <v>80</v>
      </c>
      <c r="AY625" s="149" t="s">
        <v>188</v>
      </c>
    </row>
    <row r="626" spans="2:51" s="13" customFormat="1" x14ac:dyDescent="0.2">
      <c r="B626" s="154"/>
      <c r="D626" s="148" t="s">
        <v>197</v>
      </c>
      <c r="E626" s="155" t="s">
        <v>1</v>
      </c>
      <c r="F626" s="156" t="s">
        <v>218</v>
      </c>
      <c r="H626" s="157">
        <v>610.53599999999994</v>
      </c>
      <c r="I626" s="158"/>
      <c r="L626" s="154"/>
      <c r="M626" s="159"/>
      <c r="T626" s="160"/>
      <c r="AT626" s="155" t="s">
        <v>197</v>
      </c>
      <c r="AU626" s="155" t="s">
        <v>90</v>
      </c>
      <c r="AV626" s="13" t="s">
        <v>90</v>
      </c>
      <c r="AW626" s="13" t="s">
        <v>36</v>
      </c>
      <c r="AX626" s="13" t="s">
        <v>80</v>
      </c>
      <c r="AY626" s="155" t="s">
        <v>188</v>
      </c>
    </row>
    <row r="627" spans="2:51" s="12" customFormat="1" x14ac:dyDescent="0.2">
      <c r="B627" s="147"/>
      <c r="D627" s="148" t="s">
        <v>197</v>
      </c>
      <c r="E627" s="149" t="s">
        <v>1</v>
      </c>
      <c r="F627" s="150" t="s">
        <v>238</v>
      </c>
      <c r="H627" s="149" t="s">
        <v>1</v>
      </c>
      <c r="I627" s="151"/>
      <c r="L627" s="147"/>
      <c r="M627" s="152"/>
      <c r="T627" s="153"/>
      <c r="AT627" s="149" t="s">
        <v>197</v>
      </c>
      <c r="AU627" s="149" t="s">
        <v>90</v>
      </c>
      <c r="AV627" s="12" t="s">
        <v>88</v>
      </c>
      <c r="AW627" s="12" t="s">
        <v>36</v>
      </c>
      <c r="AX627" s="12" t="s">
        <v>80</v>
      </c>
      <c r="AY627" s="149" t="s">
        <v>188</v>
      </c>
    </row>
    <row r="628" spans="2:51" s="13" customFormat="1" ht="30.6" x14ac:dyDescent="0.2">
      <c r="B628" s="154"/>
      <c r="D628" s="148" t="s">
        <v>197</v>
      </c>
      <c r="E628" s="155" t="s">
        <v>1</v>
      </c>
      <c r="F628" s="156" t="s">
        <v>827</v>
      </c>
      <c r="H628" s="157">
        <v>828.82299999999998</v>
      </c>
      <c r="I628" s="158"/>
      <c r="L628" s="154"/>
      <c r="M628" s="159"/>
      <c r="T628" s="160"/>
      <c r="AT628" s="155" t="s">
        <v>197</v>
      </c>
      <c r="AU628" s="155" t="s">
        <v>90</v>
      </c>
      <c r="AV628" s="13" t="s">
        <v>90</v>
      </c>
      <c r="AW628" s="13" t="s">
        <v>36</v>
      </c>
      <c r="AX628" s="13" t="s">
        <v>80</v>
      </c>
      <c r="AY628" s="155" t="s">
        <v>188</v>
      </c>
    </row>
    <row r="629" spans="2:51" s="13" customFormat="1" x14ac:dyDescent="0.2">
      <c r="B629" s="154"/>
      <c r="D629" s="148" t="s">
        <v>197</v>
      </c>
      <c r="E629" s="155" t="s">
        <v>1</v>
      </c>
      <c r="F629" s="156" t="s">
        <v>240</v>
      </c>
      <c r="H629" s="157">
        <v>-536.00199999999995</v>
      </c>
      <c r="I629" s="158"/>
      <c r="L629" s="154"/>
      <c r="M629" s="159"/>
      <c r="T629" s="160"/>
      <c r="AT629" s="155" t="s">
        <v>197</v>
      </c>
      <c r="AU629" s="155" t="s">
        <v>90</v>
      </c>
      <c r="AV629" s="13" t="s">
        <v>90</v>
      </c>
      <c r="AW629" s="13" t="s">
        <v>36</v>
      </c>
      <c r="AX629" s="13" t="s">
        <v>80</v>
      </c>
      <c r="AY629" s="155" t="s">
        <v>188</v>
      </c>
    </row>
    <row r="630" spans="2:51" s="14" customFormat="1" x14ac:dyDescent="0.2">
      <c r="B630" s="161"/>
      <c r="D630" s="148" t="s">
        <v>197</v>
      </c>
      <c r="E630" s="162" t="s">
        <v>125</v>
      </c>
      <c r="F630" s="163" t="s">
        <v>201</v>
      </c>
      <c r="H630" s="164">
        <v>903.35699999999997</v>
      </c>
      <c r="I630" s="165"/>
      <c r="L630" s="161"/>
      <c r="M630" s="166"/>
      <c r="T630" s="167"/>
      <c r="AT630" s="162" t="s">
        <v>197</v>
      </c>
      <c r="AU630" s="162" t="s">
        <v>90</v>
      </c>
      <c r="AV630" s="14" t="s">
        <v>195</v>
      </c>
      <c r="AW630" s="14" t="s">
        <v>36</v>
      </c>
      <c r="AX630" s="14" t="s">
        <v>88</v>
      </c>
      <c r="AY630" s="162" t="s">
        <v>188</v>
      </c>
    </row>
    <row r="631" spans="2:51" s="1" customFormat="1" x14ac:dyDescent="0.2">
      <c r="B631" s="32"/>
      <c r="D631" s="148" t="s">
        <v>219</v>
      </c>
      <c r="F631" s="168" t="s">
        <v>220</v>
      </c>
      <c r="L631" s="32"/>
      <c r="M631" s="169"/>
      <c r="T631" s="56"/>
      <c r="AU631" s="17" t="s">
        <v>90</v>
      </c>
    </row>
    <row r="632" spans="2:51" s="1" customFormat="1" x14ac:dyDescent="0.2">
      <c r="B632" s="32"/>
      <c r="D632" s="148" t="s">
        <v>219</v>
      </c>
      <c r="F632" s="170" t="s">
        <v>198</v>
      </c>
      <c r="H632" s="171">
        <v>0</v>
      </c>
      <c r="L632" s="32"/>
      <c r="M632" s="169"/>
      <c r="T632" s="56"/>
      <c r="AU632" s="17" t="s">
        <v>90</v>
      </c>
    </row>
    <row r="633" spans="2:51" s="1" customFormat="1" x14ac:dyDescent="0.2">
      <c r="B633" s="32"/>
      <c r="D633" s="148" t="s">
        <v>219</v>
      </c>
      <c r="F633" s="170" t="s">
        <v>199</v>
      </c>
      <c r="H633" s="171">
        <v>29</v>
      </c>
      <c r="L633" s="32"/>
      <c r="M633" s="169"/>
      <c r="T633" s="56"/>
      <c r="AU633" s="17" t="s">
        <v>90</v>
      </c>
    </row>
    <row r="634" spans="2:51" s="1" customFormat="1" x14ac:dyDescent="0.2">
      <c r="B634" s="32"/>
      <c r="D634" s="148" t="s">
        <v>219</v>
      </c>
      <c r="F634" s="170" t="s">
        <v>200</v>
      </c>
      <c r="H634" s="171">
        <v>4.7130000000000001</v>
      </c>
      <c r="L634" s="32"/>
      <c r="M634" s="169"/>
      <c r="T634" s="56"/>
      <c r="AU634" s="17" t="s">
        <v>90</v>
      </c>
    </row>
    <row r="635" spans="2:51" s="1" customFormat="1" x14ac:dyDescent="0.2">
      <c r="B635" s="32"/>
      <c r="D635" s="148" t="s">
        <v>219</v>
      </c>
      <c r="F635" s="170" t="s">
        <v>201</v>
      </c>
      <c r="H635" s="171">
        <v>33.713000000000001</v>
      </c>
      <c r="L635" s="32"/>
      <c r="M635" s="169"/>
      <c r="T635" s="56"/>
      <c r="AU635" s="17" t="s">
        <v>90</v>
      </c>
    </row>
    <row r="636" spans="2:51" s="1" customFormat="1" x14ac:dyDescent="0.2">
      <c r="B636" s="32"/>
      <c r="D636" s="148" t="s">
        <v>219</v>
      </c>
      <c r="F636" s="168" t="s">
        <v>221</v>
      </c>
      <c r="L636" s="32"/>
      <c r="M636" s="169"/>
      <c r="T636" s="56"/>
      <c r="AU636" s="17" t="s">
        <v>90</v>
      </c>
    </row>
    <row r="637" spans="2:51" s="1" customFormat="1" x14ac:dyDescent="0.2">
      <c r="B637" s="32"/>
      <c r="D637" s="148" t="s">
        <v>219</v>
      </c>
      <c r="F637" s="170" t="s">
        <v>198</v>
      </c>
      <c r="H637" s="171">
        <v>0</v>
      </c>
      <c r="L637" s="32"/>
      <c r="M637" s="169"/>
      <c r="T637" s="56"/>
      <c r="AU637" s="17" t="s">
        <v>90</v>
      </c>
    </row>
    <row r="638" spans="2:51" s="1" customFormat="1" x14ac:dyDescent="0.2">
      <c r="B638" s="32"/>
      <c r="D638" s="148" t="s">
        <v>219</v>
      </c>
      <c r="F638" s="170" t="s">
        <v>205</v>
      </c>
      <c r="H638" s="171">
        <v>28.65</v>
      </c>
      <c r="L638" s="32"/>
      <c r="M638" s="169"/>
      <c r="T638" s="56"/>
      <c r="AU638" s="17" t="s">
        <v>90</v>
      </c>
    </row>
    <row r="639" spans="2:51" s="1" customFormat="1" x14ac:dyDescent="0.2">
      <c r="B639" s="32"/>
      <c r="D639" s="148" t="s">
        <v>219</v>
      </c>
      <c r="F639" s="170" t="s">
        <v>206</v>
      </c>
      <c r="H639" s="171">
        <v>26.975000000000001</v>
      </c>
      <c r="L639" s="32"/>
      <c r="M639" s="169"/>
      <c r="T639" s="56"/>
      <c r="AU639" s="17" t="s">
        <v>90</v>
      </c>
    </row>
    <row r="640" spans="2:51" s="1" customFormat="1" x14ac:dyDescent="0.2">
      <c r="B640" s="32"/>
      <c r="D640" s="148" t="s">
        <v>219</v>
      </c>
      <c r="F640" s="170" t="s">
        <v>201</v>
      </c>
      <c r="H640" s="171">
        <v>55.625</v>
      </c>
      <c r="L640" s="32"/>
      <c r="M640" s="169"/>
      <c r="T640" s="56"/>
      <c r="AU640" s="17" t="s">
        <v>90</v>
      </c>
    </row>
    <row r="641" spans="2:65" s="1" customFormat="1" x14ac:dyDescent="0.2">
      <c r="B641" s="32"/>
      <c r="D641" s="148" t="s">
        <v>219</v>
      </c>
      <c r="F641" s="168" t="s">
        <v>222</v>
      </c>
      <c r="L641" s="32"/>
      <c r="M641" s="169"/>
      <c r="T641" s="56"/>
      <c r="AU641" s="17" t="s">
        <v>90</v>
      </c>
    </row>
    <row r="642" spans="2:65" s="1" customFormat="1" x14ac:dyDescent="0.2">
      <c r="B642" s="32"/>
      <c r="D642" s="148" t="s">
        <v>219</v>
      </c>
      <c r="F642" s="170" t="s">
        <v>223</v>
      </c>
      <c r="H642" s="171">
        <v>0</v>
      </c>
      <c r="L642" s="32"/>
      <c r="M642" s="169"/>
      <c r="T642" s="56"/>
      <c r="AU642" s="17" t="s">
        <v>90</v>
      </c>
    </row>
    <row r="643" spans="2:65" s="1" customFormat="1" x14ac:dyDescent="0.2">
      <c r="B643" s="32"/>
      <c r="D643" s="148" t="s">
        <v>219</v>
      </c>
      <c r="F643" s="170" t="s">
        <v>224</v>
      </c>
      <c r="H643" s="171">
        <v>186.68</v>
      </c>
      <c r="L643" s="32"/>
      <c r="M643" s="169"/>
      <c r="T643" s="56"/>
      <c r="AU643" s="17" t="s">
        <v>90</v>
      </c>
    </row>
    <row r="644" spans="2:65" s="1" customFormat="1" x14ac:dyDescent="0.2">
      <c r="B644" s="32"/>
      <c r="D644" s="148" t="s">
        <v>219</v>
      </c>
      <c r="F644" s="168" t="s">
        <v>225</v>
      </c>
      <c r="L644" s="32"/>
      <c r="M644" s="169"/>
      <c r="T644" s="56"/>
      <c r="AU644" s="17" t="s">
        <v>90</v>
      </c>
    </row>
    <row r="645" spans="2:65" s="1" customFormat="1" x14ac:dyDescent="0.2">
      <c r="B645" s="32"/>
      <c r="D645" s="148" t="s">
        <v>219</v>
      </c>
      <c r="F645" s="170" t="s">
        <v>223</v>
      </c>
      <c r="H645" s="171">
        <v>0</v>
      </c>
      <c r="L645" s="32"/>
      <c r="M645" s="169"/>
      <c r="T645" s="56"/>
      <c r="AU645" s="17" t="s">
        <v>90</v>
      </c>
    </row>
    <row r="646" spans="2:65" s="1" customFormat="1" x14ac:dyDescent="0.2">
      <c r="B646" s="32"/>
      <c r="D646" s="148" t="s">
        <v>219</v>
      </c>
      <c r="F646" s="170" t="s">
        <v>226</v>
      </c>
      <c r="H646" s="171">
        <v>29.25</v>
      </c>
      <c r="L646" s="32"/>
      <c r="M646" s="169"/>
      <c r="T646" s="56"/>
      <c r="AU646" s="17" t="s">
        <v>90</v>
      </c>
    </row>
    <row r="647" spans="2:65" s="1" customFormat="1" x14ac:dyDescent="0.2">
      <c r="B647" s="32"/>
      <c r="D647" s="148" t="s">
        <v>219</v>
      </c>
      <c r="F647" s="168" t="s">
        <v>244</v>
      </c>
      <c r="L647" s="32"/>
      <c r="M647" s="169"/>
      <c r="T647" s="56"/>
      <c r="AU647" s="17" t="s">
        <v>90</v>
      </c>
    </row>
    <row r="648" spans="2:65" s="1" customFormat="1" x14ac:dyDescent="0.2">
      <c r="B648" s="32"/>
      <c r="D648" s="148" t="s">
        <v>219</v>
      </c>
      <c r="F648" s="170" t="s">
        <v>129</v>
      </c>
      <c r="H648" s="171">
        <v>0</v>
      </c>
      <c r="L648" s="32"/>
      <c r="M648" s="169"/>
      <c r="T648" s="56"/>
      <c r="AU648" s="17" t="s">
        <v>90</v>
      </c>
    </row>
    <row r="649" spans="2:65" s="1" customFormat="1" x14ac:dyDescent="0.2">
      <c r="B649" s="32"/>
      <c r="D649" s="148" t="s">
        <v>219</v>
      </c>
      <c r="F649" s="170" t="s">
        <v>245</v>
      </c>
      <c r="H649" s="171">
        <v>153.93700000000001</v>
      </c>
      <c r="L649" s="32"/>
      <c r="M649" s="169"/>
      <c r="T649" s="56"/>
      <c r="AU649" s="17" t="s">
        <v>90</v>
      </c>
    </row>
    <row r="650" spans="2:65" s="1" customFormat="1" x14ac:dyDescent="0.2">
      <c r="B650" s="32"/>
      <c r="D650" s="148" t="s">
        <v>219</v>
      </c>
      <c r="F650" s="170" t="s">
        <v>246</v>
      </c>
      <c r="H650" s="171">
        <v>382.065</v>
      </c>
      <c r="L650" s="32"/>
      <c r="M650" s="169"/>
      <c r="T650" s="56"/>
      <c r="AU650" s="17" t="s">
        <v>90</v>
      </c>
    </row>
    <row r="651" spans="2:65" s="1" customFormat="1" x14ac:dyDescent="0.2">
      <c r="B651" s="32"/>
      <c r="D651" s="148" t="s">
        <v>219</v>
      </c>
      <c r="F651" s="170" t="s">
        <v>201</v>
      </c>
      <c r="H651" s="171">
        <v>536.00199999999995</v>
      </c>
      <c r="L651" s="32"/>
      <c r="M651" s="169"/>
      <c r="T651" s="56"/>
      <c r="AU651" s="17" t="s">
        <v>90</v>
      </c>
    </row>
    <row r="652" spans="2:65" s="1" customFormat="1" ht="24.15" customHeight="1" x14ac:dyDescent="0.2">
      <c r="B652" s="133"/>
      <c r="C652" s="134" t="s">
        <v>828</v>
      </c>
      <c r="D652" s="134" t="s">
        <v>191</v>
      </c>
      <c r="E652" s="135" t="s">
        <v>829</v>
      </c>
      <c r="F652" s="136" t="s">
        <v>830</v>
      </c>
      <c r="G652" s="137" t="s">
        <v>119</v>
      </c>
      <c r="H652" s="138">
        <v>903.35699999999997</v>
      </c>
      <c r="I652" s="139"/>
      <c r="J652" s="140">
        <f>ROUND(I652*H652,2)</f>
        <v>0</v>
      </c>
      <c r="K652" s="136" t="s">
        <v>194</v>
      </c>
      <c r="L652" s="32"/>
      <c r="M652" s="141" t="s">
        <v>1</v>
      </c>
      <c r="N652" s="142" t="s">
        <v>45</v>
      </c>
      <c r="P652" s="143">
        <f>O652*H652</f>
        <v>0</v>
      </c>
      <c r="Q652" s="143">
        <v>0</v>
      </c>
      <c r="R652" s="143">
        <f>Q652*H652</f>
        <v>0</v>
      </c>
      <c r="S652" s="143">
        <v>1.4999999999999999E-4</v>
      </c>
      <c r="T652" s="144">
        <f>S652*H652</f>
        <v>0.13550354999999997</v>
      </c>
      <c r="AR652" s="145" t="s">
        <v>292</v>
      </c>
      <c r="AT652" s="145" t="s">
        <v>191</v>
      </c>
      <c r="AU652" s="145" t="s">
        <v>90</v>
      </c>
      <c r="AY652" s="17" t="s">
        <v>188</v>
      </c>
      <c r="BE652" s="146">
        <f>IF(N652="základní",J652,0)</f>
        <v>0</v>
      </c>
      <c r="BF652" s="146">
        <f>IF(N652="snížená",J652,0)</f>
        <v>0</v>
      </c>
      <c r="BG652" s="146">
        <f>IF(N652="zákl. přenesená",J652,0)</f>
        <v>0</v>
      </c>
      <c r="BH652" s="146">
        <f>IF(N652="sníž. přenesená",J652,0)</f>
        <v>0</v>
      </c>
      <c r="BI652" s="146">
        <f>IF(N652="nulová",J652,0)</f>
        <v>0</v>
      </c>
      <c r="BJ652" s="17" t="s">
        <v>88</v>
      </c>
      <c r="BK652" s="146">
        <f>ROUND(I652*H652,2)</f>
        <v>0</v>
      </c>
      <c r="BL652" s="17" t="s">
        <v>292</v>
      </c>
      <c r="BM652" s="145" t="s">
        <v>831</v>
      </c>
    </row>
    <row r="653" spans="2:65" s="13" customFormat="1" x14ac:dyDescent="0.2">
      <c r="B653" s="154"/>
      <c r="D653" s="148" t="s">
        <v>197</v>
      </c>
      <c r="E653" s="155" t="s">
        <v>1</v>
      </c>
      <c r="F653" s="156" t="s">
        <v>125</v>
      </c>
      <c r="H653" s="157">
        <v>903.35699999999997</v>
      </c>
      <c r="I653" s="158"/>
      <c r="L653" s="154"/>
      <c r="M653" s="159"/>
      <c r="T653" s="160"/>
      <c r="AT653" s="155" t="s">
        <v>197</v>
      </c>
      <c r="AU653" s="155" t="s">
        <v>90</v>
      </c>
      <c r="AV653" s="13" t="s">
        <v>90</v>
      </c>
      <c r="AW653" s="13" t="s">
        <v>36</v>
      </c>
      <c r="AX653" s="13" t="s">
        <v>88</v>
      </c>
      <c r="AY653" s="155" t="s">
        <v>188</v>
      </c>
    </row>
    <row r="654" spans="2:65" s="1" customFormat="1" x14ac:dyDescent="0.2">
      <c r="B654" s="32"/>
      <c r="D654" s="148" t="s">
        <v>219</v>
      </c>
      <c r="F654" s="168" t="s">
        <v>832</v>
      </c>
      <c r="L654" s="32"/>
      <c r="M654" s="169"/>
      <c r="T654" s="56"/>
      <c r="AU654" s="17" t="s">
        <v>90</v>
      </c>
    </row>
    <row r="655" spans="2:65" s="1" customFormat="1" x14ac:dyDescent="0.2">
      <c r="B655" s="32"/>
      <c r="D655" s="148" t="s">
        <v>219</v>
      </c>
      <c r="F655" s="170" t="s">
        <v>217</v>
      </c>
      <c r="H655" s="171">
        <v>0</v>
      </c>
      <c r="L655" s="32"/>
      <c r="M655" s="169"/>
      <c r="T655" s="56"/>
      <c r="AU655" s="17" t="s">
        <v>90</v>
      </c>
    </row>
    <row r="656" spans="2:65" s="1" customFormat="1" x14ac:dyDescent="0.2">
      <c r="B656" s="32"/>
      <c r="D656" s="148" t="s">
        <v>219</v>
      </c>
      <c r="F656" s="170" t="s">
        <v>218</v>
      </c>
      <c r="H656" s="171">
        <v>610.53599999999994</v>
      </c>
      <c r="L656" s="32"/>
      <c r="M656" s="169"/>
      <c r="T656" s="56"/>
      <c r="AU656" s="17" t="s">
        <v>90</v>
      </c>
    </row>
    <row r="657" spans="2:65" s="1" customFormat="1" x14ac:dyDescent="0.2">
      <c r="B657" s="32"/>
      <c r="D657" s="148" t="s">
        <v>219</v>
      </c>
      <c r="F657" s="170" t="s">
        <v>238</v>
      </c>
      <c r="H657" s="171">
        <v>0</v>
      </c>
      <c r="L657" s="32"/>
      <c r="M657" s="169"/>
      <c r="T657" s="56"/>
      <c r="AU657" s="17" t="s">
        <v>90</v>
      </c>
    </row>
    <row r="658" spans="2:65" s="1" customFormat="1" x14ac:dyDescent="0.2">
      <c r="B658" s="32"/>
      <c r="D658" s="148" t="s">
        <v>219</v>
      </c>
      <c r="F658" s="170" t="s">
        <v>827</v>
      </c>
      <c r="H658" s="171">
        <v>828.82299999999998</v>
      </c>
      <c r="L658" s="32"/>
      <c r="M658" s="169"/>
      <c r="T658" s="56"/>
      <c r="AU658" s="17" t="s">
        <v>90</v>
      </c>
    </row>
    <row r="659" spans="2:65" s="1" customFormat="1" x14ac:dyDescent="0.2">
      <c r="B659" s="32"/>
      <c r="D659" s="148" t="s">
        <v>219</v>
      </c>
      <c r="F659" s="170" t="s">
        <v>240</v>
      </c>
      <c r="H659" s="171">
        <v>-536.00199999999995</v>
      </c>
      <c r="L659" s="32"/>
      <c r="M659" s="169"/>
      <c r="T659" s="56"/>
      <c r="AU659" s="17" t="s">
        <v>90</v>
      </c>
    </row>
    <row r="660" spans="2:65" s="1" customFormat="1" x14ac:dyDescent="0.2">
      <c r="B660" s="32"/>
      <c r="D660" s="148" t="s">
        <v>219</v>
      </c>
      <c r="F660" s="170" t="s">
        <v>201</v>
      </c>
      <c r="H660" s="171">
        <v>903.35699999999997</v>
      </c>
      <c r="L660" s="32"/>
      <c r="M660" s="169"/>
      <c r="T660" s="56"/>
      <c r="AU660" s="17" t="s">
        <v>90</v>
      </c>
    </row>
    <row r="661" spans="2:65" s="1" customFormat="1" ht="16.5" customHeight="1" x14ac:dyDescent="0.2">
      <c r="B661" s="133"/>
      <c r="C661" s="134" t="s">
        <v>833</v>
      </c>
      <c r="D661" s="134" t="s">
        <v>191</v>
      </c>
      <c r="E661" s="135" t="s">
        <v>834</v>
      </c>
      <c r="F661" s="136" t="s">
        <v>835</v>
      </c>
      <c r="G661" s="137" t="s">
        <v>119</v>
      </c>
      <c r="H661" s="138">
        <v>903.35699999999997</v>
      </c>
      <c r="I661" s="139"/>
      <c r="J661" s="140">
        <f>ROUND(I661*H661,2)</f>
        <v>0</v>
      </c>
      <c r="K661" s="136" t="s">
        <v>194</v>
      </c>
      <c r="L661" s="32"/>
      <c r="M661" s="141" t="s">
        <v>1</v>
      </c>
      <c r="N661" s="142" t="s">
        <v>45</v>
      </c>
      <c r="P661" s="143">
        <f>O661*H661</f>
        <v>0</v>
      </c>
      <c r="Q661" s="143">
        <v>1E-3</v>
      </c>
      <c r="R661" s="143">
        <f>Q661*H661</f>
        <v>0.90335699999999997</v>
      </c>
      <c r="S661" s="143">
        <v>3.1E-4</v>
      </c>
      <c r="T661" s="144">
        <f>S661*H661</f>
        <v>0.28004066999999999</v>
      </c>
      <c r="AR661" s="145" t="s">
        <v>292</v>
      </c>
      <c r="AT661" s="145" t="s">
        <v>191</v>
      </c>
      <c r="AU661" s="145" t="s">
        <v>90</v>
      </c>
      <c r="AY661" s="17" t="s">
        <v>188</v>
      </c>
      <c r="BE661" s="146">
        <f>IF(N661="základní",J661,0)</f>
        <v>0</v>
      </c>
      <c r="BF661" s="146">
        <f>IF(N661="snížená",J661,0)</f>
        <v>0</v>
      </c>
      <c r="BG661" s="146">
        <f>IF(N661="zákl. přenesená",J661,0)</f>
        <v>0</v>
      </c>
      <c r="BH661" s="146">
        <f>IF(N661="sníž. přenesená",J661,0)</f>
        <v>0</v>
      </c>
      <c r="BI661" s="146">
        <f>IF(N661="nulová",J661,0)</f>
        <v>0</v>
      </c>
      <c r="BJ661" s="17" t="s">
        <v>88</v>
      </c>
      <c r="BK661" s="146">
        <f>ROUND(I661*H661,2)</f>
        <v>0</v>
      </c>
      <c r="BL661" s="17" t="s">
        <v>292</v>
      </c>
      <c r="BM661" s="145" t="s">
        <v>836</v>
      </c>
    </row>
    <row r="662" spans="2:65" s="13" customFormat="1" x14ac:dyDescent="0.2">
      <c r="B662" s="154"/>
      <c r="D662" s="148" t="s">
        <v>197</v>
      </c>
      <c r="E662" s="155" t="s">
        <v>1</v>
      </c>
      <c r="F662" s="156" t="s">
        <v>125</v>
      </c>
      <c r="H662" s="157">
        <v>903.35699999999997</v>
      </c>
      <c r="I662" s="158"/>
      <c r="L662" s="154"/>
      <c r="M662" s="159"/>
      <c r="T662" s="160"/>
      <c r="AT662" s="155" t="s">
        <v>197</v>
      </c>
      <c r="AU662" s="155" t="s">
        <v>90</v>
      </c>
      <c r="AV662" s="13" t="s">
        <v>90</v>
      </c>
      <c r="AW662" s="13" t="s">
        <v>36</v>
      </c>
      <c r="AX662" s="13" t="s">
        <v>88</v>
      </c>
      <c r="AY662" s="155" t="s">
        <v>188</v>
      </c>
    </row>
    <row r="663" spans="2:65" s="1" customFormat="1" x14ac:dyDescent="0.2">
      <c r="B663" s="32"/>
      <c r="D663" s="148" t="s">
        <v>219</v>
      </c>
      <c r="F663" s="168" t="s">
        <v>832</v>
      </c>
      <c r="L663" s="32"/>
      <c r="M663" s="169"/>
      <c r="T663" s="56"/>
      <c r="AU663" s="17" t="s">
        <v>90</v>
      </c>
    </row>
    <row r="664" spans="2:65" s="1" customFormat="1" x14ac:dyDescent="0.2">
      <c r="B664" s="32"/>
      <c r="D664" s="148" t="s">
        <v>219</v>
      </c>
      <c r="F664" s="170" t="s">
        <v>217</v>
      </c>
      <c r="H664" s="171">
        <v>0</v>
      </c>
      <c r="L664" s="32"/>
      <c r="M664" s="169"/>
      <c r="T664" s="56"/>
      <c r="AU664" s="17" t="s">
        <v>90</v>
      </c>
    </row>
    <row r="665" spans="2:65" s="1" customFormat="1" x14ac:dyDescent="0.2">
      <c r="B665" s="32"/>
      <c r="D665" s="148" t="s">
        <v>219</v>
      </c>
      <c r="F665" s="170" t="s">
        <v>218</v>
      </c>
      <c r="H665" s="171">
        <v>610.53599999999994</v>
      </c>
      <c r="L665" s="32"/>
      <c r="M665" s="169"/>
      <c r="T665" s="56"/>
      <c r="AU665" s="17" t="s">
        <v>90</v>
      </c>
    </row>
    <row r="666" spans="2:65" s="1" customFormat="1" x14ac:dyDescent="0.2">
      <c r="B666" s="32"/>
      <c r="D666" s="148" t="s">
        <v>219</v>
      </c>
      <c r="F666" s="170" t="s">
        <v>238</v>
      </c>
      <c r="H666" s="171">
        <v>0</v>
      </c>
      <c r="L666" s="32"/>
      <c r="M666" s="169"/>
      <c r="T666" s="56"/>
      <c r="AU666" s="17" t="s">
        <v>90</v>
      </c>
    </row>
    <row r="667" spans="2:65" s="1" customFormat="1" x14ac:dyDescent="0.2">
      <c r="B667" s="32"/>
      <c r="D667" s="148" t="s">
        <v>219</v>
      </c>
      <c r="F667" s="170" t="s">
        <v>827</v>
      </c>
      <c r="H667" s="171">
        <v>828.82299999999998</v>
      </c>
      <c r="L667" s="32"/>
      <c r="M667" s="169"/>
      <c r="T667" s="56"/>
      <c r="AU667" s="17" t="s">
        <v>90</v>
      </c>
    </row>
    <row r="668" spans="2:65" s="1" customFormat="1" x14ac:dyDescent="0.2">
      <c r="B668" s="32"/>
      <c r="D668" s="148" t="s">
        <v>219</v>
      </c>
      <c r="F668" s="170" t="s">
        <v>240</v>
      </c>
      <c r="H668" s="171">
        <v>-536.00199999999995</v>
      </c>
      <c r="L668" s="32"/>
      <c r="M668" s="169"/>
      <c r="T668" s="56"/>
      <c r="AU668" s="17" t="s">
        <v>90</v>
      </c>
    </row>
    <row r="669" spans="2:65" s="1" customFormat="1" x14ac:dyDescent="0.2">
      <c r="B669" s="32"/>
      <c r="D669" s="148" t="s">
        <v>219</v>
      </c>
      <c r="F669" s="170" t="s">
        <v>201</v>
      </c>
      <c r="H669" s="171">
        <v>903.35699999999997</v>
      </c>
      <c r="L669" s="32"/>
      <c r="M669" s="169"/>
      <c r="T669" s="56"/>
      <c r="AU669" s="17" t="s">
        <v>90</v>
      </c>
    </row>
    <row r="670" spans="2:65" s="1" customFormat="1" ht="24.15" customHeight="1" x14ac:dyDescent="0.2">
      <c r="B670" s="133"/>
      <c r="C670" s="134" t="s">
        <v>837</v>
      </c>
      <c r="D670" s="134" t="s">
        <v>191</v>
      </c>
      <c r="E670" s="135" t="s">
        <v>838</v>
      </c>
      <c r="F670" s="136" t="s">
        <v>839</v>
      </c>
      <c r="G670" s="137" t="s">
        <v>119</v>
      </c>
      <c r="H670" s="138">
        <v>903.35699999999997</v>
      </c>
      <c r="I670" s="139"/>
      <c r="J670" s="140">
        <f>ROUND(I670*H670,2)</f>
        <v>0</v>
      </c>
      <c r="K670" s="136" t="s">
        <v>194</v>
      </c>
      <c r="L670" s="32"/>
      <c r="M670" s="141" t="s">
        <v>1</v>
      </c>
      <c r="N670" s="142" t="s">
        <v>45</v>
      </c>
      <c r="P670" s="143">
        <f>O670*H670</f>
        <v>0</v>
      </c>
      <c r="Q670" s="143">
        <v>0</v>
      </c>
      <c r="R670" s="143">
        <f>Q670*H670</f>
        <v>0</v>
      </c>
      <c r="S670" s="143">
        <v>0</v>
      </c>
      <c r="T670" s="144">
        <f>S670*H670</f>
        <v>0</v>
      </c>
      <c r="AR670" s="145" t="s">
        <v>292</v>
      </c>
      <c r="AT670" s="145" t="s">
        <v>191</v>
      </c>
      <c r="AU670" s="145" t="s">
        <v>90</v>
      </c>
      <c r="AY670" s="17" t="s">
        <v>188</v>
      </c>
      <c r="BE670" s="146">
        <f>IF(N670="základní",J670,0)</f>
        <v>0</v>
      </c>
      <c r="BF670" s="146">
        <f>IF(N670="snížená",J670,0)</f>
        <v>0</v>
      </c>
      <c r="BG670" s="146">
        <f>IF(N670="zákl. přenesená",J670,0)</f>
        <v>0</v>
      </c>
      <c r="BH670" s="146">
        <f>IF(N670="sníž. přenesená",J670,0)</f>
        <v>0</v>
      </c>
      <c r="BI670" s="146">
        <f>IF(N670="nulová",J670,0)</f>
        <v>0</v>
      </c>
      <c r="BJ670" s="17" t="s">
        <v>88</v>
      </c>
      <c r="BK670" s="146">
        <f>ROUND(I670*H670,2)</f>
        <v>0</v>
      </c>
      <c r="BL670" s="17" t="s">
        <v>292</v>
      </c>
      <c r="BM670" s="145" t="s">
        <v>840</v>
      </c>
    </row>
    <row r="671" spans="2:65" s="13" customFormat="1" x14ac:dyDescent="0.2">
      <c r="B671" s="154"/>
      <c r="D671" s="148" t="s">
        <v>197</v>
      </c>
      <c r="E671" s="155" t="s">
        <v>1</v>
      </c>
      <c r="F671" s="156" t="s">
        <v>125</v>
      </c>
      <c r="H671" s="157">
        <v>903.35699999999997</v>
      </c>
      <c r="I671" s="158"/>
      <c r="L671" s="154"/>
      <c r="M671" s="159"/>
      <c r="T671" s="160"/>
      <c r="AT671" s="155" t="s">
        <v>197</v>
      </c>
      <c r="AU671" s="155" t="s">
        <v>90</v>
      </c>
      <c r="AV671" s="13" t="s">
        <v>90</v>
      </c>
      <c r="AW671" s="13" t="s">
        <v>36</v>
      </c>
      <c r="AX671" s="13" t="s">
        <v>88</v>
      </c>
      <c r="AY671" s="155" t="s">
        <v>188</v>
      </c>
    </row>
    <row r="672" spans="2:65" s="1" customFormat="1" x14ac:dyDescent="0.2">
      <c r="B672" s="32"/>
      <c r="D672" s="148" t="s">
        <v>219</v>
      </c>
      <c r="F672" s="168" t="s">
        <v>832</v>
      </c>
      <c r="L672" s="32"/>
      <c r="M672" s="169"/>
      <c r="T672" s="56"/>
      <c r="AU672" s="17" t="s">
        <v>90</v>
      </c>
    </row>
    <row r="673" spans="2:65" s="1" customFormat="1" x14ac:dyDescent="0.2">
      <c r="B673" s="32"/>
      <c r="D673" s="148" t="s">
        <v>219</v>
      </c>
      <c r="F673" s="170" t="s">
        <v>217</v>
      </c>
      <c r="H673" s="171">
        <v>0</v>
      </c>
      <c r="L673" s="32"/>
      <c r="M673" s="169"/>
      <c r="T673" s="56"/>
      <c r="AU673" s="17" t="s">
        <v>90</v>
      </c>
    </row>
    <row r="674" spans="2:65" s="1" customFormat="1" x14ac:dyDescent="0.2">
      <c r="B674" s="32"/>
      <c r="D674" s="148" t="s">
        <v>219</v>
      </c>
      <c r="F674" s="170" t="s">
        <v>218</v>
      </c>
      <c r="H674" s="171">
        <v>610.53599999999994</v>
      </c>
      <c r="L674" s="32"/>
      <c r="M674" s="169"/>
      <c r="T674" s="56"/>
      <c r="AU674" s="17" t="s">
        <v>90</v>
      </c>
    </row>
    <row r="675" spans="2:65" s="1" customFormat="1" x14ac:dyDescent="0.2">
      <c r="B675" s="32"/>
      <c r="D675" s="148" t="s">
        <v>219</v>
      </c>
      <c r="F675" s="170" t="s">
        <v>238</v>
      </c>
      <c r="H675" s="171">
        <v>0</v>
      </c>
      <c r="L675" s="32"/>
      <c r="M675" s="169"/>
      <c r="T675" s="56"/>
      <c r="AU675" s="17" t="s">
        <v>90</v>
      </c>
    </row>
    <row r="676" spans="2:65" s="1" customFormat="1" x14ac:dyDescent="0.2">
      <c r="B676" s="32"/>
      <c r="D676" s="148" t="s">
        <v>219</v>
      </c>
      <c r="F676" s="170" t="s">
        <v>827</v>
      </c>
      <c r="H676" s="171">
        <v>828.82299999999998</v>
      </c>
      <c r="L676" s="32"/>
      <c r="M676" s="169"/>
      <c r="T676" s="56"/>
      <c r="AU676" s="17" t="s">
        <v>90</v>
      </c>
    </row>
    <row r="677" spans="2:65" s="1" customFormat="1" x14ac:dyDescent="0.2">
      <c r="B677" s="32"/>
      <c r="D677" s="148" t="s">
        <v>219</v>
      </c>
      <c r="F677" s="170" t="s">
        <v>240</v>
      </c>
      <c r="H677" s="171">
        <v>-536.00199999999995</v>
      </c>
      <c r="L677" s="32"/>
      <c r="M677" s="169"/>
      <c r="T677" s="56"/>
      <c r="AU677" s="17" t="s">
        <v>90</v>
      </c>
    </row>
    <row r="678" spans="2:65" s="1" customFormat="1" x14ac:dyDescent="0.2">
      <c r="B678" s="32"/>
      <c r="D678" s="148" t="s">
        <v>219</v>
      </c>
      <c r="F678" s="170" t="s">
        <v>201</v>
      </c>
      <c r="H678" s="171">
        <v>903.35699999999997</v>
      </c>
      <c r="L678" s="32"/>
      <c r="M678" s="169"/>
      <c r="T678" s="56"/>
      <c r="AU678" s="17" t="s">
        <v>90</v>
      </c>
    </row>
    <row r="679" spans="2:65" s="1" customFormat="1" ht="16.5" customHeight="1" x14ac:dyDescent="0.2">
      <c r="B679" s="133"/>
      <c r="C679" s="134" t="s">
        <v>841</v>
      </c>
      <c r="D679" s="134" t="s">
        <v>191</v>
      </c>
      <c r="E679" s="135" t="s">
        <v>842</v>
      </c>
      <c r="F679" s="136" t="s">
        <v>843</v>
      </c>
      <c r="G679" s="137" t="s">
        <v>119</v>
      </c>
      <c r="H679" s="138">
        <v>385.13</v>
      </c>
      <c r="I679" s="139"/>
      <c r="J679" s="140">
        <f>ROUND(I679*H679,2)</f>
        <v>0</v>
      </c>
      <c r="K679" s="136" t="s">
        <v>194</v>
      </c>
      <c r="L679" s="32"/>
      <c r="M679" s="141" t="s">
        <v>1</v>
      </c>
      <c r="N679" s="142" t="s">
        <v>45</v>
      </c>
      <c r="P679" s="143">
        <f>O679*H679</f>
        <v>0</v>
      </c>
      <c r="Q679" s="143">
        <v>0</v>
      </c>
      <c r="R679" s="143">
        <f>Q679*H679</f>
        <v>0</v>
      </c>
      <c r="S679" s="143">
        <v>3.0000000000000001E-5</v>
      </c>
      <c r="T679" s="144">
        <f>S679*H679</f>
        <v>1.1553900000000001E-2</v>
      </c>
      <c r="AR679" s="145" t="s">
        <v>292</v>
      </c>
      <c r="AT679" s="145" t="s">
        <v>191</v>
      </c>
      <c r="AU679" s="145" t="s">
        <v>90</v>
      </c>
      <c r="AY679" s="17" t="s">
        <v>188</v>
      </c>
      <c r="BE679" s="146">
        <f>IF(N679="základní",J679,0)</f>
        <v>0</v>
      </c>
      <c r="BF679" s="146">
        <f>IF(N679="snížená",J679,0)</f>
        <v>0</v>
      </c>
      <c r="BG679" s="146">
        <f>IF(N679="zákl. přenesená",J679,0)</f>
        <v>0</v>
      </c>
      <c r="BH679" s="146">
        <f>IF(N679="sníž. přenesená",J679,0)</f>
        <v>0</v>
      </c>
      <c r="BI679" s="146">
        <f>IF(N679="nulová",J679,0)</f>
        <v>0</v>
      </c>
      <c r="BJ679" s="17" t="s">
        <v>88</v>
      </c>
      <c r="BK679" s="146">
        <f>ROUND(I679*H679,2)</f>
        <v>0</v>
      </c>
      <c r="BL679" s="17" t="s">
        <v>292</v>
      </c>
      <c r="BM679" s="145" t="s">
        <v>844</v>
      </c>
    </row>
    <row r="680" spans="2:65" s="1" customFormat="1" ht="16.5" customHeight="1" x14ac:dyDescent="0.2">
      <c r="B680" s="133"/>
      <c r="C680" s="172" t="s">
        <v>845</v>
      </c>
      <c r="D680" s="172" t="s">
        <v>273</v>
      </c>
      <c r="E680" s="173" t="s">
        <v>846</v>
      </c>
      <c r="F680" s="174" t="s">
        <v>847</v>
      </c>
      <c r="G680" s="175" t="s">
        <v>119</v>
      </c>
      <c r="H680" s="176">
        <v>404.387</v>
      </c>
      <c r="I680" s="177"/>
      <c r="J680" s="178">
        <f>ROUND(I680*H680,2)</f>
        <v>0</v>
      </c>
      <c r="K680" s="174" t="s">
        <v>194</v>
      </c>
      <c r="L680" s="179"/>
      <c r="M680" s="180" t="s">
        <v>1</v>
      </c>
      <c r="N680" s="181" t="s">
        <v>45</v>
      </c>
      <c r="P680" s="143">
        <f>O680*H680</f>
        <v>0</v>
      </c>
      <c r="Q680" s="143">
        <v>1.0000000000000001E-5</v>
      </c>
      <c r="R680" s="143">
        <f>Q680*H680</f>
        <v>4.0438700000000006E-3</v>
      </c>
      <c r="S680" s="143">
        <v>0</v>
      </c>
      <c r="T680" s="144">
        <f>S680*H680</f>
        <v>0</v>
      </c>
      <c r="AR680" s="145" t="s">
        <v>380</v>
      </c>
      <c r="AT680" s="145" t="s">
        <v>273</v>
      </c>
      <c r="AU680" s="145" t="s">
        <v>90</v>
      </c>
      <c r="AY680" s="17" t="s">
        <v>188</v>
      </c>
      <c r="BE680" s="146">
        <f>IF(N680="základní",J680,0)</f>
        <v>0</v>
      </c>
      <c r="BF680" s="146">
        <f>IF(N680="snížená",J680,0)</f>
        <v>0</v>
      </c>
      <c r="BG680" s="146">
        <f>IF(N680="zákl. přenesená",J680,0)</f>
        <v>0</v>
      </c>
      <c r="BH680" s="146">
        <f>IF(N680="sníž. přenesená",J680,0)</f>
        <v>0</v>
      </c>
      <c r="BI680" s="146">
        <f>IF(N680="nulová",J680,0)</f>
        <v>0</v>
      </c>
      <c r="BJ680" s="17" t="s">
        <v>88</v>
      </c>
      <c r="BK680" s="146">
        <f>ROUND(I680*H680,2)</f>
        <v>0</v>
      </c>
      <c r="BL680" s="17" t="s">
        <v>292</v>
      </c>
      <c r="BM680" s="145" t="s">
        <v>848</v>
      </c>
    </row>
    <row r="681" spans="2:65" s="13" customFormat="1" x14ac:dyDescent="0.2">
      <c r="B681" s="154"/>
      <c r="D681" s="148" t="s">
        <v>197</v>
      </c>
      <c r="F681" s="156" t="s">
        <v>849</v>
      </c>
      <c r="H681" s="157">
        <v>404.387</v>
      </c>
      <c r="I681" s="158"/>
      <c r="L681" s="154"/>
      <c r="M681" s="159"/>
      <c r="T681" s="160"/>
      <c r="AT681" s="155" t="s">
        <v>197</v>
      </c>
      <c r="AU681" s="155" t="s">
        <v>90</v>
      </c>
      <c r="AV681" s="13" t="s">
        <v>90</v>
      </c>
      <c r="AW681" s="13" t="s">
        <v>3</v>
      </c>
      <c r="AX681" s="13" t="s">
        <v>88</v>
      </c>
      <c r="AY681" s="155" t="s">
        <v>188</v>
      </c>
    </row>
    <row r="682" spans="2:65" s="1" customFormat="1" ht="24.15" customHeight="1" x14ac:dyDescent="0.2">
      <c r="B682" s="133"/>
      <c r="C682" s="134" t="s">
        <v>850</v>
      </c>
      <c r="D682" s="134" t="s">
        <v>191</v>
      </c>
      <c r="E682" s="135" t="s">
        <v>851</v>
      </c>
      <c r="F682" s="136" t="s">
        <v>852</v>
      </c>
      <c r="G682" s="137" t="s">
        <v>119</v>
      </c>
      <c r="H682" s="138">
        <v>903.35699999999997</v>
      </c>
      <c r="I682" s="139"/>
      <c r="J682" s="140">
        <f>ROUND(I682*H682,2)</f>
        <v>0</v>
      </c>
      <c r="K682" s="136" t="s">
        <v>194</v>
      </c>
      <c r="L682" s="32"/>
      <c r="M682" s="141" t="s">
        <v>1</v>
      </c>
      <c r="N682" s="142" t="s">
        <v>45</v>
      </c>
      <c r="P682" s="143">
        <f>O682*H682</f>
        <v>0</v>
      </c>
      <c r="Q682" s="143">
        <v>2.1000000000000001E-4</v>
      </c>
      <c r="R682" s="143">
        <f>Q682*H682</f>
        <v>0.18970497</v>
      </c>
      <c r="S682" s="143">
        <v>0</v>
      </c>
      <c r="T682" s="144">
        <f>S682*H682</f>
        <v>0</v>
      </c>
      <c r="AR682" s="145" t="s">
        <v>292</v>
      </c>
      <c r="AT682" s="145" t="s">
        <v>191</v>
      </c>
      <c r="AU682" s="145" t="s">
        <v>90</v>
      </c>
      <c r="AY682" s="17" t="s">
        <v>188</v>
      </c>
      <c r="BE682" s="146">
        <f>IF(N682="základní",J682,0)</f>
        <v>0</v>
      </c>
      <c r="BF682" s="146">
        <f>IF(N682="snížená",J682,0)</f>
        <v>0</v>
      </c>
      <c r="BG682" s="146">
        <f>IF(N682="zákl. přenesená",J682,0)</f>
        <v>0</v>
      </c>
      <c r="BH682" s="146">
        <f>IF(N682="sníž. přenesená",J682,0)</f>
        <v>0</v>
      </c>
      <c r="BI682" s="146">
        <f>IF(N682="nulová",J682,0)</f>
        <v>0</v>
      </c>
      <c r="BJ682" s="17" t="s">
        <v>88</v>
      </c>
      <c r="BK682" s="146">
        <f>ROUND(I682*H682,2)</f>
        <v>0</v>
      </c>
      <c r="BL682" s="17" t="s">
        <v>292</v>
      </c>
      <c r="BM682" s="145" t="s">
        <v>853</v>
      </c>
    </row>
    <row r="683" spans="2:65" s="13" customFormat="1" x14ac:dyDescent="0.2">
      <c r="B683" s="154"/>
      <c r="D683" s="148" t="s">
        <v>197</v>
      </c>
      <c r="E683" s="155" t="s">
        <v>1</v>
      </c>
      <c r="F683" s="156" t="s">
        <v>125</v>
      </c>
      <c r="H683" s="157">
        <v>903.35699999999997</v>
      </c>
      <c r="I683" s="158"/>
      <c r="L683" s="154"/>
      <c r="M683" s="159"/>
      <c r="T683" s="160"/>
      <c r="AT683" s="155" t="s">
        <v>197</v>
      </c>
      <c r="AU683" s="155" t="s">
        <v>90</v>
      </c>
      <c r="AV683" s="13" t="s">
        <v>90</v>
      </c>
      <c r="AW683" s="13" t="s">
        <v>36</v>
      </c>
      <c r="AX683" s="13" t="s">
        <v>88</v>
      </c>
      <c r="AY683" s="155" t="s">
        <v>188</v>
      </c>
    </row>
    <row r="684" spans="2:65" s="1" customFormat="1" x14ac:dyDescent="0.2">
      <c r="B684" s="32"/>
      <c r="D684" s="148" t="s">
        <v>219</v>
      </c>
      <c r="F684" s="168" t="s">
        <v>832</v>
      </c>
      <c r="L684" s="32"/>
      <c r="M684" s="169"/>
      <c r="T684" s="56"/>
      <c r="AU684" s="17" t="s">
        <v>90</v>
      </c>
    </row>
    <row r="685" spans="2:65" s="1" customFormat="1" x14ac:dyDescent="0.2">
      <c r="B685" s="32"/>
      <c r="D685" s="148" t="s">
        <v>219</v>
      </c>
      <c r="F685" s="170" t="s">
        <v>217</v>
      </c>
      <c r="H685" s="171">
        <v>0</v>
      </c>
      <c r="L685" s="32"/>
      <c r="M685" s="169"/>
      <c r="T685" s="56"/>
      <c r="AU685" s="17" t="s">
        <v>90</v>
      </c>
    </row>
    <row r="686" spans="2:65" s="1" customFormat="1" x14ac:dyDescent="0.2">
      <c r="B686" s="32"/>
      <c r="D686" s="148" t="s">
        <v>219</v>
      </c>
      <c r="F686" s="170" t="s">
        <v>218</v>
      </c>
      <c r="H686" s="171">
        <v>610.53599999999994</v>
      </c>
      <c r="L686" s="32"/>
      <c r="M686" s="169"/>
      <c r="T686" s="56"/>
      <c r="AU686" s="17" t="s">
        <v>90</v>
      </c>
    </row>
    <row r="687" spans="2:65" s="1" customFormat="1" x14ac:dyDescent="0.2">
      <c r="B687" s="32"/>
      <c r="D687" s="148" t="s">
        <v>219</v>
      </c>
      <c r="F687" s="170" t="s">
        <v>238</v>
      </c>
      <c r="H687" s="171">
        <v>0</v>
      </c>
      <c r="L687" s="32"/>
      <c r="M687" s="169"/>
      <c r="T687" s="56"/>
      <c r="AU687" s="17" t="s">
        <v>90</v>
      </c>
    </row>
    <row r="688" spans="2:65" s="1" customFormat="1" x14ac:dyDescent="0.2">
      <c r="B688" s="32"/>
      <c r="D688" s="148" t="s">
        <v>219</v>
      </c>
      <c r="F688" s="170" t="s">
        <v>827</v>
      </c>
      <c r="H688" s="171">
        <v>828.82299999999998</v>
      </c>
      <c r="L688" s="32"/>
      <c r="M688" s="169"/>
      <c r="T688" s="56"/>
      <c r="AU688" s="17" t="s">
        <v>90</v>
      </c>
    </row>
    <row r="689" spans="2:65" s="1" customFormat="1" x14ac:dyDescent="0.2">
      <c r="B689" s="32"/>
      <c r="D689" s="148" t="s">
        <v>219</v>
      </c>
      <c r="F689" s="170" t="s">
        <v>240</v>
      </c>
      <c r="H689" s="171">
        <v>-536.00199999999995</v>
      </c>
      <c r="L689" s="32"/>
      <c r="M689" s="169"/>
      <c r="T689" s="56"/>
      <c r="AU689" s="17" t="s">
        <v>90</v>
      </c>
    </row>
    <row r="690" spans="2:65" s="1" customFormat="1" x14ac:dyDescent="0.2">
      <c r="B690" s="32"/>
      <c r="D690" s="148" t="s">
        <v>219</v>
      </c>
      <c r="F690" s="170" t="s">
        <v>201</v>
      </c>
      <c r="H690" s="171">
        <v>903.35699999999997</v>
      </c>
      <c r="L690" s="32"/>
      <c r="M690" s="169"/>
      <c r="T690" s="56"/>
      <c r="AU690" s="17" t="s">
        <v>90</v>
      </c>
    </row>
    <row r="691" spans="2:65" s="1" customFormat="1" ht="24.15" customHeight="1" x14ac:dyDescent="0.2">
      <c r="B691" s="133"/>
      <c r="C691" s="134" t="s">
        <v>854</v>
      </c>
      <c r="D691" s="134" t="s">
        <v>191</v>
      </c>
      <c r="E691" s="135" t="s">
        <v>855</v>
      </c>
      <c r="F691" s="136" t="s">
        <v>856</v>
      </c>
      <c r="G691" s="137" t="s">
        <v>119</v>
      </c>
      <c r="H691" s="138">
        <v>385.13</v>
      </c>
      <c r="I691" s="139"/>
      <c r="J691" s="140">
        <f>ROUND(I691*H691,2)</f>
        <v>0</v>
      </c>
      <c r="K691" s="136" t="s">
        <v>194</v>
      </c>
      <c r="L691" s="32"/>
      <c r="M691" s="141" t="s">
        <v>1</v>
      </c>
      <c r="N691" s="142" t="s">
        <v>45</v>
      </c>
      <c r="P691" s="143">
        <f>O691*H691</f>
        <v>0</v>
      </c>
      <c r="Q691" s="143">
        <v>1.0000000000000001E-5</v>
      </c>
      <c r="R691" s="143">
        <f>Q691*H691</f>
        <v>3.8513000000000002E-3</v>
      </c>
      <c r="S691" s="143">
        <v>0</v>
      </c>
      <c r="T691" s="144">
        <f>S691*H691</f>
        <v>0</v>
      </c>
      <c r="AR691" s="145" t="s">
        <v>292</v>
      </c>
      <c r="AT691" s="145" t="s">
        <v>191</v>
      </c>
      <c r="AU691" s="145" t="s">
        <v>90</v>
      </c>
      <c r="AY691" s="17" t="s">
        <v>188</v>
      </c>
      <c r="BE691" s="146">
        <f>IF(N691="základní",J691,0)</f>
        <v>0</v>
      </c>
      <c r="BF691" s="146">
        <f>IF(N691="snížená",J691,0)</f>
        <v>0</v>
      </c>
      <c r="BG691" s="146">
        <f>IF(N691="zákl. přenesená",J691,0)</f>
        <v>0</v>
      </c>
      <c r="BH691" s="146">
        <f>IF(N691="sníž. přenesená",J691,0)</f>
        <v>0</v>
      </c>
      <c r="BI691" s="146">
        <f>IF(N691="nulová",J691,0)</f>
        <v>0</v>
      </c>
      <c r="BJ691" s="17" t="s">
        <v>88</v>
      </c>
      <c r="BK691" s="146">
        <f>ROUND(I691*H691,2)</f>
        <v>0</v>
      </c>
      <c r="BL691" s="17" t="s">
        <v>292</v>
      </c>
      <c r="BM691" s="145" t="s">
        <v>857</v>
      </c>
    </row>
    <row r="692" spans="2:65" s="1" customFormat="1" ht="33" customHeight="1" x14ac:dyDescent="0.2">
      <c r="B692" s="133"/>
      <c r="C692" s="134" t="s">
        <v>858</v>
      </c>
      <c r="D692" s="134" t="s">
        <v>191</v>
      </c>
      <c r="E692" s="135" t="s">
        <v>859</v>
      </c>
      <c r="F692" s="136" t="s">
        <v>860</v>
      </c>
      <c r="G692" s="137" t="s">
        <v>119</v>
      </c>
      <c r="H692" s="138">
        <v>903.35699999999997</v>
      </c>
      <c r="I692" s="139"/>
      <c r="J692" s="140">
        <f>ROUND(I692*H692,2)</f>
        <v>0</v>
      </c>
      <c r="K692" s="136" t="s">
        <v>194</v>
      </c>
      <c r="L692" s="32"/>
      <c r="M692" s="141" t="s">
        <v>1</v>
      </c>
      <c r="N692" s="142" t="s">
        <v>45</v>
      </c>
      <c r="P692" s="143">
        <f>O692*H692</f>
        <v>0</v>
      </c>
      <c r="Q692" s="143">
        <v>2.9E-4</v>
      </c>
      <c r="R692" s="143">
        <f>Q692*H692</f>
        <v>0.26197353000000001</v>
      </c>
      <c r="S692" s="143">
        <v>0</v>
      </c>
      <c r="T692" s="144">
        <f>S692*H692</f>
        <v>0</v>
      </c>
      <c r="AR692" s="145" t="s">
        <v>292</v>
      </c>
      <c r="AT692" s="145" t="s">
        <v>191</v>
      </c>
      <c r="AU692" s="145" t="s">
        <v>90</v>
      </c>
      <c r="AY692" s="17" t="s">
        <v>188</v>
      </c>
      <c r="BE692" s="146">
        <f>IF(N692="základní",J692,0)</f>
        <v>0</v>
      </c>
      <c r="BF692" s="146">
        <f>IF(N692="snížená",J692,0)</f>
        <v>0</v>
      </c>
      <c r="BG692" s="146">
        <f>IF(N692="zákl. přenesená",J692,0)</f>
        <v>0</v>
      </c>
      <c r="BH692" s="146">
        <f>IF(N692="sníž. přenesená",J692,0)</f>
        <v>0</v>
      </c>
      <c r="BI692" s="146">
        <f>IF(N692="nulová",J692,0)</f>
        <v>0</v>
      </c>
      <c r="BJ692" s="17" t="s">
        <v>88</v>
      </c>
      <c r="BK692" s="146">
        <f>ROUND(I692*H692,2)</f>
        <v>0</v>
      </c>
      <c r="BL692" s="17" t="s">
        <v>292</v>
      </c>
      <c r="BM692" s="145" t="s">
        <v>861</v>
      </c>
    </row>
    <row r="693" spans="2:65" s="13" customFormat="1" x14ac:dyDescent="0.2">
      <c r="B693" s="154"/>
      <c r="D693" s="148" t="s">
        <v>197</v>
      </c>
      <c r="E693" s="155" t="s">
        <v>1</v>
      </c>
      <c r="F693" s="156" t="s">
        <v>125</v>
      </c>
      <c r="H693" s="157">
        <v>903.35699999999997</v>
      </c>
      <c r="I693" s="158"/>
      <c r="L693" s="154"/>
      <c r="M693" s="159"/>
      <c r="T693" s="160"/>
      <c r="AT693" s="155" t="s">
        <v>197</v>
      </c>
      <c r="AU693" s="155" t="s">
        <v>90</v>
      </c>
      <c r="AV693" s="13" t="s">
        <v>90</v>
      </c>
      <c r="AW693" s="13" t="s">
        <v>36</v>
      </c>
      <c r="AX693" s="13" t="s">
        <v>88</v>
      </c>
      <c r="AY693" s="155" t="s">
        <v>188</v>
      </c>
    </row>
    <row r="694" spans="2:65" s="1" customFormat="1" x14ac:dyDescent="0.2">
      <c r="B694" s="32"/>
      <c r="D694" s="148" t="s">
        <v>219</v>
      </c>
      <c r="F694" s="168" t="s">
        <v>832</v>
      </c>
      <c r="L694" s="32"/>
      <c r="M694" s="169"/>
      <c r="T694" s="56"/>
      <c r="AU694" s="17" t="s">
        <v>90</v>
      </c>
    </row>
    <row r="695" spans="2:65" s="1" customFormat="1" x14ac:dyDescent="0.2">
      <c r="B695" s="32"/>
      <c r="D695" s="148" t="s">
        <v>219</v>
      </c>
      <c r="F695" s="170" t="s">
        <v>217</v>
      </c>
      <c r="H695" s="171">
        <v>0</v>
      </c>
      <c r="L695" s="32"/>
      <c r="M695" s="169"/>
      <c r="T695" s="56"/>
      <c r="AU695" s="17" t="s">
        <v>90</v>
      </c>
    </row>
    <row r="696" spans="2:65" s="1" customFormat="1" x14ac:dyDescent="0.2">
      <c r="B696" s="32"/>
      <c r="D696" s="148" t="s">
        <v>219</v>
      </c>
      <c r="F696" s="170" t="s">
        <v>218</v>
      </c>
      <c r="H696" s="171">
        <v>610.53599999999994</v>
      </c>
      <c r="L696" s="32"/>
      <c r="M696" s="169"/>
      <c r="T696" s="56"/>
      <c r="AU696" s="17" t="s">
        <v>90</v>
      </c>
    </row>
    <row r="697" spans="2:65" s="1" customFormat="1" x14ac:dyDescent="0.2">
      <c r="B697" s="32"/>
      <c r="D697" s="148" t="s">
        <v>219</v>
      </c>
      <c r="F697" s="170" t="s">
        <v>238</v>
      </c>
      <c r="H697" s="171">
        <v>0</v>
      </c>
      <c r="L697" s="32"/>
      <c r="M697" s="169"/>
      <c r="T697" s="56"/>
      <c r="AU697" s="17" t="s">
        <v>90</v>
      </c>
    </row>
    <row r="698" spans="2:65" s="1" customFormat="1" x14ac:dyDescent="0.2">
      <c r="B698" s="32"/>
      <c r="D698" s="148" t="s">
        <v>219</v>
      </c>
      <c r="F698" s="170" t="s">
        <v>827</v>
      </c>
      <c r="H698" s="171">
        <v>828.82299999999998</v>
      </c>
      <c r="L698" s="32"/>
      <c r="M698" s="169"/>
      <c r="T698" s="56"/>
      <c r="AU698" s="17" t="s">
        <v>90</v>
      </c>
    </row>
    <row r="699" spans="2:65" s="1" customFormat="1" x14ac:dyDescent="0.2">
      <c r="B699" s="32"/>
      <c r="D699" s="148" t="s">
        <v>219</v>
      </c>
      <c r="F699" s="170" t="s">
        <v>240</v>
      </c>
      <c r="H699" s="171">
        <v>-536.00199999999995</v>
      </c>
      <c r="L699" s="32"/>
      <c r="M699" s="169"/>
      <c r="T699" s="56"/>
      <c r="AU699" s="17" t="s">
        <v>90</v>
      </c>
    </row>
    <row r="700" spans="2:65" s="1" customFormat="1" x14ac:dyDescent="0.2">
      <c r="B700" s="32"/>
      <c r="D700" s="148" t="s">
        <v>219</v>
      </c>
      <c r="F700" s="170" t="s">
        <v>201</v>
      </c>
      <c r="H700" s="171">
        <v>903.35699999999997</v>
      </c>
      <c r="L700" s="32"/>
      <c r="M700" s="189"/>
      <c r="N700" s="190"/>
      <c r="O700" s="190"/>
      <c r="P700" s="190"/>
      <c r="Q700" s="190"/>
      <c r="R700" s="190"/>
      <c r="S700" s="190"/>
      <c r="T700" s="191"/>
      <c r="AU700" s="17" t="s">
        <v>90</v>
      </c>
    </row>
    <row r="701" spans="2:65" s="1" customFormat="1" ht="6.9" customHeight="1" x14ac:dyDescent="0.2">
      <c r="B701" s="44"/>
      <c r="C701" s="45"/>
      <c r="D701" s="45"/>
      <c r="E701" s="45"/>
      <c r="F701" s="45"/>
      <c r="G701" s="45"/>
      <c r="H701" s="45"/>
      <c r="I701" s="45"/>
      <c r="J701" s="45"/>
      <c r="K701" s="45"/>
      <c r="L701" s="32"/>
    </row>
  </sheetData>
  <autoFilter ref="C131:K700" xr:uid="{00000000-0009-0000-0000-000001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6" fitToHeight="100" orientation="portrait" blackAndWhite="1" r:id="rId1"/>
  <headerFooter>
    <oddHeader>&amp;F</oddHead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91"/>
  <sheetViews>
    <sheetView showGridLines="0" topLeftCell="A158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25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93</v>
      </c>
    </row>
    <row r="3" spans="2:46" ht="6.9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 x14ac:dyDescent="0.2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5" t="str">
        <f>'Rekapitulace stavby'!K6</f>
        <v>Revitalizace endoskopického oddělení</v>
      </c>
      <c r="F7" s="246"/>
      <c r="G7" s="246"/>
      <c r="H7" s="246"/>
      <c r="L7" s="20"/>
    </row>
    <row r="8" spans="2:46" s="1" customFormat="1" ht="12" hidden="1" customHeight="1" x14ac:dyDescent="0.2">
      <c r="B8" s="32"/>
      <c r="D8" s="27" t="s">
        <v>137</v>
      </c>
      <c r="L8" s="32"/>
    </row>
    <row r="9" spans="2:46" s="1" customFormat="1" ht="16.5" hidden="1" customHeight="1" x14ac:dyDescent="0.2">
      <c r="B9" s="32"/>
      <c r="E9" s="235" t="s">
        <v>862</v>
      </c>
      <c r="F9" s="244"/>
      <c r="G9" s="244"/>
      <c r="H9" s="244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863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 x14ac:dyDescent="0.2">
      <c r="B15" s="32"/>
      <c r="E15" s="25" t="s">
        <v>863</v>
      </c>
      <c r="I15" s="27" t="s">
        <v>28</v>
      </c>
      <c r="J15" s="25" t="s">
        <v>1</v>
      </c>
      <c r="L15" s="32"/>
    </row>
    <row r="16" spans="2:46" s="1" customFormat="1" ht="6.9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 x14ac:dyDescent="0.2">
      <c r="B18" s="32"/>
      <c r="E18" s="247" t="str">
        <f>'Rekapitulace stavby'!E14</f>
        <v>Vyplň údaj</v>
      </c>
      <c r="F18" s="213"/>
      <c r="G18" s="213"/>
      <c r="H18" s="213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32</v>
      </c>
      <c r="I20" s="27" t="s">
        <v>25</v>
      </c>
      <c r="J20" s="25" t="s">
        <v>1</v>
      </c>
      <c r="L20" s="32"/>
    </row>
    <row r="21" spans="2:12" s="1" customFormat="1" ht="18" hidden="1" customHeight="1" x14ac:dyDescent="0.2">
      <c r="B21" s="32"/>
      <c r="E21" s="25" t="s">
        <v>863</v>
      </c>
      <c r="I21" s="27" t="s">
        <v>28</v>
      </c>
      <c r="J21" s="25" t="s">
        <v>1</v>
      </c>
      <c r="L21" s="32"/>
    </row>
    <row r="22" spans="2:12" s="1" customFormat="1" ht="6.9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37</v>
      </c>
      <c r="I23" s="27" t="s">
        <v>25</v>
      </c>
      <c r="J23" s="25" t="s">
        <v>1</v>
      </c>
      <c r="L23" s="32"/>
    </row>
    <row r="24" spans="2:12" s="1" customFormat="1" ht="18" hidden="1" customHeight="1" x14ac:dyDescent="0.2">
      <c r="B24" s="32"/>
      <c r="E24" s="25" t="s">
        <v>863</v>
      </c>
      <c r="I24" s="27" t="s">
        <v>28</v>
      </c>
      <c r="J24" s="25" t="s">
        <v>1</v>
      </c>
      <c r="L24" s="32"/>
    </row>
    <row r="25" spans="2:12" s="1" customFormat="1" ht="6.9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39</v>
      </c>
      <c r="L26" s="32"/>
    </row>
    <row r="27" spans="2:12" s="7" customFormat="1" ht="71.25" hidden="1" customHeight="1" x14ac:dyDescent="0.2">
      <c r="B27" s="90"/>
      <c r="E27" s="218" t="s">
        <v>864</v>
      </c>
      <c r="F27" s="218"/>
      <c r="G27" s="218"/>
      <c r="H27" s="218"/>
      <c r="L27" s="90"/>
    </row>
    <row r="28" spans="2:12" s="1" customFormat="1" ht="6.9" hidden="1" customHeight="1" x14ac:dyDescent="0.2">
      <c r="B28" s="32"/>
      <c r="L28" s="32"/>
    </row>
    <row r="29" spans="2:12" s="1" customFormat="1" ht="6.9" hidden="1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 x14ac:dyDescent="0.2">
      <c r="B30" s="32"/>
      <c r="D30" s="91" t="s">
        <v>40</v>
      </c>
      <c r="J30" s="66">
        <f>ROUND(J124, 2)</f>
        <v>0</v>
      </c>
      <c r="L30" s="32"/>
    </row>
    <row r="31" spans="2:12" s="1" customFormat="1" ht="6.9" hidden="1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 x14ac:dyDescent="0.2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 x14ac:dyDescent="0.2">
      <c r="B33" s="32"/>
      <c r="D33" s="55" t="s">
        <v>44</v>
      </c>
      <c r="E33" s="27" t="s">
        <v>45</v>
      </c>
      <c r="F33" s="92">
        <f>ROUND((SUM(BE124:BE190)),  2)</f>
        <v>0</v>
      </c>
      <c r="I33" s="93">
        <v>0.21</v>
      </c>
      <c r="J33" s="92">
        <f>ROUND(((SUM(BE124:BE190))*I33),  2)</f>
        <v>0</v>
      </c>
      <c r="L33" s="32"/>
    </row>
    <row r="34" spans="2:12" s="1" customFormat="1" ht="14.4" hidden="1" customHeight="1" x14ac:dyDescent="0.2">
      <c r="B34" s="32"/>
      <c r="E34" s="27" t="s">
        <v>46</v>
      </c>
      <c r="F34" s="92">
        <f>ROUND((SUM(BF124:BF190)),  2)</f>
        <v>0</v>
      </c>
      <c r="I34" s="93">
        <v>0.12</v>
      </c>
      <c r="J34" s="92">
        <f>ROUND(((SUM(BF124:BF190))*I34),  2)</f>
        <v>0</v>
      </c>
      <c r="L34" s="32"/>
    </row>
    <row r="35" spans="2:12" s="1" customFormat="1" ht="14.4" hidden="1" customHeight="1" x14ac:dyDescent="0.2">
      <c r="B35" s="32"/>
      <c r="E35" s="27" t="s">
        <v>47</v>
      </c>
      <c r="F35" s="92">
        <f>ROUND((SUM(BG124:BG190)),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 x14ac:dyDescent="0.2">
      <c r="B36" s="32"/>
      <c r="E36" s="27" t="s">
        <v>48</v>
      </c>
      <c r="F36" s="92">
        <f>ROUND((SUM(BH124:BH190)),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 x14ac:dyDescent="0.2">
      <c r="B37" s="32"/>
      <c r="E37" s="27" t="s">
        <v>49</v>
      </c>
      <c r="F37" s="92">
        <f>ROUND((SUM(BI124:BI190)),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 x14ac:dyDescent="0.2">
      <c r="B38" s="32"/>
      <c r="L38" s="32"/>
    </row>
    <row r="39" spans="2:12" s="1" customFormat="1" ht="25.35" hidden="1" customHeight="1" x14ac:dyDescent="0.2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 x14ac:dyDescent="0.2">
      <c r="B40" s="32"/>
      <c r="L40" s="32"/>
    </row>
    <row r="41" spans="2:12" ht="14.4" hidden="1" customHeight="1" x14ac:dyDescent="0.2">
      <c r="B41" s="20"/>
      <c r="L41" s="20"/>
    </row>
    <row r="42" spans="2:12" ht="14.4" hidden="1" customHeight="1" x14ac:dyDescent="0.2">
      <c r="B42" s="20"/>
      <c r="L42" s="20"/>
    </row>
    <row r="43" spans="2:12" ht="14.4" hidden="1" customHeight="1" x14ac:dyDescent="0.2">
      <c r="B43" s="20"/>
      <c r="L43" s="20"/>
    </row>
    <row r="44" spans="2:12" ht="14.4" hidden="1" customHeight="1" x14ac:dyDescent="0.2">
      <c r="B44" s="20"/>
      <c r="L44" s="20"/>
    </row>
    <row r="45" spans="2:12" ht="14.4" hidden="1" customHeight="1" x14ac:dyDescent="0.2">
      <c r="B45" s="20"/>
      <c r="L45" s="20"/>
    </row>
    <row r="46" spans="2:12" ht="14.4" hidden="1" customHeight="1" x14ac:dyDescent="0.2">
      <c r="B46" s="20"/>
      <c r="L46" s="20"/>
    </row>
    <row r="47" spans="2:12" ht="14.4" hidden="1" customHeight="1" x14ac:dyDescent="0.2">
      <c r="B47" s="20"/>
      <c r="L47" s="20"/>
    </row>
    <row r="48" spans="2:12" ht="14.4" hidden="1" customHeight="1" x14ac:dyDescent="0.2">
      <c r="B48" s="20"/>
      <c r="L48" s="20"/>
    </row>
    <row r="49" spans="2:12" ht="14.4" hidden="1" customHeight="1" x14ac:dyDescent="0.2">
      <c r="B49" s="20"/>
      <c r="L49" s="20"/>
    </row>
    <row r="50" spans="2:12" s="1" customFormat="1" ht="14.4" hidden="1" customHeight="1" x14ac:dyDescent="0.2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3.2" hidden="1" x14ac:dyDescent="0.2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3.2" hidden="1" x14ac:dyDescent="0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3.2" hidden="1" x14ac:dyDescent="0.2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 x14ac:dyDescent="0.2">
      <c r="B82" s="32"/>
      <c r="C82" s="21" t="s">
        <v>152</v>
      </c>
      <c r="L82" s="32"/>
    </row>
    <row r="83" spans="2:47" s="1" customFormat="1" ht="6.9" hidden="1" customHeight="1" x14ac:dyDescent="0.2">
      <c r="B83" s="32"/>
      <c r="L83" s="32"/>
    </row>
    <row r="84" spans="2:47" s="1" customFormat="1" ht="12" hidden="1" customHeight="1" x14ac:dyDescent="0.2">
      <c r="B84" s="32"/>
      <c r="C84" s="27" t="s">
        <v>16</v>
      </c>
      <c r="L84" s="32"/>
    </row>
    <row r="85" spans="2:47" s="1" customFormat="1" ht="16.5" hidden="1" customHeight="1" x14ac:dyDescent="0.2">
      <c r="B85" s="32"/>
      <c r="E85" s="245" t="str">
        <f>E7</f>
        <v>Revitalizace endoskopického oddělení</v>
      </c>
      <c r="F85" s="246"/>
      <c r="G85" s="246"/>
      <c r="H85" s="246"/>
      <c r="L85" s="32"/>
    </row>
    <row r="86" spans="2:47" s="1" customFormat="1" ht="12" hidden="1" customHeight="1" x14ac:dyDescent="0.2">
      <c r="B86" s="32"/>
      <c r="C86" s="27" t="s">
        <v>137</v>
      </c>
      <c r="L86" s="32"/>
    </row>
    <row r="87" spans="2:47" s="1" customFormat="1" ht="16.5" hidden="1" customHeight="1" x14ac:dyDescent="0.2">
      <c r="B87" s="32"/>
      <c r="E87" s="235" t="str">
        <f>E9</f>
        <v>02 - VZT,UT</v>
      </c>
      <c r="F87" s="244"/>
      <c r="G87" s="244"/>
      <c r="H87" s="244"/>
      <c r="L87" s="32"/>
    </row>
    <row r="88" spans="2:47" s="1" customFormat="1" ht="6.9" hidden="1" customHeight="1" x14ac:dyDescent="0.2">
      <c r="B88" s="32"/>
      <c r="L88" s="32"/>
    </row>
    <row r="89" spans="2:47" s="1" customFormat="1" ht="12" hidden="1" customHeight="1" x14ac:dyDescent="0.2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 x14ac:dyDescent="0.2">
      <c r="B90" s="32"/>
      <c r="L90" s="32"/>
    </row>
    <row r="91" spans="2:47" s="1" customFormat="1" ht="15.15" hidden="1" customHeight="1" x14ac:dyDescent="0.2">
      <c r="B91" s="32"/>
      <c r="C91" s="27" t="s">
        <v>24</v>
      </c>
      <c r="F91" s="25" t="str">
        <f>E15</f>
        <v xml:space="preserve"> </v>
      </c>
      <c r="I91" s="27" t="s">
        <v>32</v>
      </c>
      <c r="J91" s="30" t="str">
        <f>E21</f>
        <v xml:space="preserve"> </v>
      </c>
      <c r="L91" s="32"/>
    </row>
    <row r="92" spans="2:47" s="1" customFormat="1" ht="15.15" hidden="1" customHeight="1" x14ac:dyDescent="0.2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 xml:space="preserve"> </v>
      </c>
      <c r="L92" s="32"/>
    </row>
    <row r="93" spans="2:47" s="1" customFormat="1" ht="10.35" hidden="1" customHeight="1" x14ac:dyDescent="0.2">
      <c r="B93" s="32"/>
      <c r="L93" s="32"/>
    </row>
    <row r="94" spans="2:47" s="1" customFormat="1" ht="29.25" hidden="1" customHeight="1" x14ac:dyDescent="0.2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 x14ac:dyDescent="0.2">
      <c r="B95" s="32"/>
      <c r="L95" s="32"/>
    </row>
    <row r="96" spans="2:47" s="1" customFormat="1" ht="22.95" hidden="1" customHeight="1" x14ac:dyDescent="0.2">
      <c r="B96" s="32"/>
      <c r="C96" s="104" t="s">
        <v>155</v>
      </c>
      <c r="J96" s="66">
        <f>J124</f>
        <v>0</v>
      </c>
      <c r="L96" s="32"/>
      <c r="AU96" s="17" t="s">
        <v>156</v>
      </c>
    </row>
    <row r="97" spans="2:12" s="8" customFormat="1" ht="24.9" hidden="1" customHeight="1" x14ac:dyDescent="0.2">
      <c r="B97" s="105"/>
      <c r="D97" s="106" t="s">
        <v>865</v>
      </c>
      <c r="E97" s="107"/>
      <c r="F97" s="107"/>
      <c r="G97" s="107"/>
      <c r="H97" s="107"/>
      <c r="I97" s="107"/>
      <c r="J97" s="108">
        <f>J125</f>
        <v>0</v>
      </c>
      <c r="L97" s="105"/>
    </row>
    <row r="98" spans="2:12" s="9" customFormat="1" ht="19.95" hidden="1" customHeight="1" x14ac:dyDescent="0.2">
      <c r="B98" s="109"/>
      <c r="D98" s="110" t="s">
        <v>866</v>
      </c>
      <c r="E98" s="111"/>
      <c r="F98" s="111"/>
      <c r="G98" s="111"/>
      <c r="H98" s="111"/>
      <c r="I98" s="111"/>
      <c r="J98" s="112">
        <f>J126</f>
        <v>0</v>
      </c>
      <c r="L98" s="109"/>
    </row>
    <row r="99" spans="2:12" s="9" customFormat="1" ht="19.95" hidden="1" customHeight="1" x14ac:dyDescent="0.2">
      <c r="B99" s="109"/>
      <c r="D99" s="110" t="s">
        <v>867</v>
      </c>
      <c r="E99" s="111"/>
      <c r="F99" s="111"/>
      <c r="G99" s="111"/>
      <c r="H99" s="111"/>
      <c r="I99" s="111"/>
      <c r="J99" s="112">
        <f>J134</f>
        <v>0</v>
      </c>
      <c r="L99" s="109"/>
    </row>
    <row r="100" spans="2:12" s="9" customFormat="1" ht="19.95" hidden="1" customHeight="1" x14ac:dyDescent="0.2">
      <c r="B100" s="109"/>
      <c r="D100" s="110" t="s">
        <v>868</v>
      </c>
      <c r="E100" s="111"/>
      <c r="F100" s="111"/>
      <c r="G100" s="111"/>
      <c r="H100" s="111"/>
      <c r="I100" s="111"/>
      <c r="J100" s="112">
        <f>J144</f>
        <v>0</v>
      </c>
      <c r="L100" s="109"/>
    </row>
    <row r="101" spans="2:12" s="9" customFormat="1" ht="19.95" hidden="1" customHeight="1" x14ac:dyDescent="0.2">
      <c r="B101" s="109"/>
      <c r="D101" s="110" t="s">
        <v>869</v>
      </c>
      <c r="E101" s="111"/>
      <c r="F101" s="111"/>
      <c r="G101" s="111"/>
      <c r="H101" s="111"/>
      <c r="I101" s="111"/>
      <c r="J101" s="112">
        <f>J155</f>
        <v>0</v>
      </c>
      <c r="L101" s="109"/>
    </row>
    <row r="102" spans="2:12" s="9" customFormat="1" ht="19.95" hidden="1" customHeight="1" x14ac:dyDescent="0.2">
      <c r="B102" s="109"/>
      <c r="D102" s="110" t="s">
        <v>171</v>
      </c>
      <c r="E102" s="111"/>
      <c r="F102" s="111"/>
      <c r="G102" s="111"/>
      <c r="H102" s="111"/>
      <c r="I102" s="111"/>
      <c r="J102" s="112">
        <f>J158</f>
        <v>0</v>
      </c>
      <c r="L102" s="109"/>
    </row>
    <row r="103" spans="2:12" s="9" customFormat="1" ht="19.95" hidden="1" customHeight="1" x14ac:dyDescent="0.2">
      <c r="B103" s="109"/>
      <c r="D103" s="110" t="s">
        <v>870</v>
      </c>
      <c r="E103" s="111"/>
      <c r="F103" s="111"/>
      <c r="G103" s="111"/>
      <c r="H103" s="111"/>
      <c r="I103" s="111"/>
      <c r="J103" s="112">
        <f>J163</f>
        <v>0</v>
      </c>
      <c r="L103" s="109"/>
    </row>
    <row r="104" spans="2:12" s="8" customFormat="1" ht="24.9" hidden="1" customHeight="1" x14ac:dyDescent="0.2">
      <c r="B104" s="105"/>
      <c r="D104" s="106" t="s">
        <v>871</v>
      </c>
      <c r="E104" s="107"/>
      <c r="F104" s="107"/>
      <c r="G104" s="107"/>
      <c r="H104" s="107"/>
      <c r="I104" s="107"/>
      <c r="J104" s="108">
        <f>J188</f>
        <v>0</v>
      </c>
      <c r="L104" s="105"/>
    </row>
    <row r="105" spans="2:12" s="1" customFormat="1" ht="21.75" hidden="1" customHeight="1" x14ac:dyDescent="0.2">
      <c r="B105" s="32"/>
      <c r="L105" s="32"/>
    </row>
    <row r="106" spans="2:12" s="1" customFormat="1" ht="6.9" hidden="1" customHeight="1" x14ac:dyDescent="0.2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07" spans="2:12" hidden="1" x14ac:dyDescent="0.2"/>
    <row r="108" spans="2:12" hidden="1" x14ac:dyDescent="0.2"/>
    <row r="109" spans="2:12" hidden="1" x14ac:dyDescent="0.2"/>
    <row r="110" spans="2:12" s="1" customFormat="1" ht="6.9" customHeight="1" x14ac:dyDescent="0.2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" customHeight="1" x14ac:dyDescent="0.2">
      <c r="B111" s="32"/>
      <c r="C111" s="21" t="s">
        <v>173</v>
      </c>
      <c r="L111" s="32"/>
    </row>
    <row r="112" spans="2:12" s="1" customFormat="1" ht="6.9" customHeight="1" x14ac:dyDescent="0.2">
      <c r="B112" s="32"/>
      <c r="L112" s="32"/>
    </row>
    <row r="113" spans="2:65" s="1" customFormat="1" ht="12" customHeight="1" x14ac:dyDescent="0.2">
      <c r="B113" s="32"/>
      <c r="C113" s="27" t="s">
        <v>16</v>
      </c>
      <c r="L113" s="32"/>
    </row>
    <row r="114" spans="2:65" s="1" customFormat="1" ht="16.5" customHeight="1" x14ac:dyDescent="0.2">
      <c r="B114" s="32"/>
      <c r="E114" s="245" t="str">
        <f>E7</f>
        <v>Revitalizace endoskopického oddělení</v>
      </c>
      <c r="F114" s="246"/>
      <c r="G114" s="246"/>
      <c r="H114" s="246"/>
      <c r="L114" s="32"/>
    </row>
    <row r="115" spans="2:65" s="1" customFormat="1" ht="12" customHeight="1" x14ac:dyDescent="0.2">
      <c r="B115" s="32"/>
      <c r="C115" s="27" t="s">
        <v>137</v>
      </c>
      <c r="L115" s="32"/>
    </row>
    <row r="116" spans="2:65" s="1" customFormat="1" ht="16.5" customHeight="1" x14ac:dyDescent="0.2">
      <c r="B116" s="32"/>
      <c r="E116" s="235" t="str">
        <f>E9</f>
        <v>02 - VZT,UT</v>
      </c>
      <c r="F116" s="244"/>
      <c r="G116" s="244"/>
      <c r="H116" s="244"/>
      <c r="L116" s="32"/>
    </row>
    <row r="117" spans="2:65" s="1" customFormat="1" ht="6.9" customHeight="1" x14ac:dyDescent="0.2">
      <c r="B117" s="32"/>
      <c r="L117" s="32"/>
    </row>
    <row r="118" spans="2:65" s="1" customFormat="1" ht="12" customHeight="1" x14ac:dyDescent="0.2">
      <c r="B118" s="32"/>
      <c r="C118" s="27" t="s">
        <v>20</v>
      </c>
      <c r="F118" s="25" t="str">
        <f>F12</f>
        <v xml:space="preserve"> </v>
      </c>
      <c r="I118" s="27" t="s">
        <v>22</v>
      </c>
      <c r="J118" s="52" t="str">
        <f>IF(J12="","",J12)</f>
        <v>15. 12. 2025</v>
      </c>
      <c r="L118" s="32"/>
    </row>
    <row r="119" spans="2:65" s="1" customFormat="1" ht="6.9" customHeight="1" x14ac:dyDescent="0.2">
      <c r="B119" s="32"/>
      <c r="L119" s="32"/>
    </row>
    <row r="120" spans="2:65" s="1" customFormat="1" ht="15.15" customHeight="1" x14ac:dyDescent="0.2">
      <c r="B120" s="32"/>
      <c r="C120" s="27" t="s">
        <v>24</v>
      </c>
      <c r="F120" s="25" t="str">
        <f>E15</f>
        <v xml:space="preserve"> </v>
      </c>
      <c r="I120" s="27" t="s">
        <v>32</v>
      </c>
      <c r="J120" s="30" t="str">
        <f>E21</f>
        <v xml:space="preserve"> </v>
      </c>
      <c r="L120" s="32"/>
    </row>
    <row r="121" spans="2:65" s="1" customFormat="1" ht="15.15" customHeight="1" x14ac:dyDescent="0.2">
      <c r="B121" s="32"/>
      <c r="C121" s="27" t="s">
        <v>30</v>
      </c>
      <c r="F121" s="25" t="str">
        <f>IF(E18="","",E18)</f>
        <v>Vyplň údaj</v>
      </c>
      <c r="I121" s="27" t="s">
        <v>37</v>
      </c>
      <c r="J121" s="30" t="str">
        <f>E24</f>
        <v xml:space="preserve"> </v>
      </c>
      <c r="L121" s="32"/>
    </row>
    <row r="122" spans="2:65" s="1" customFormat="1" ht="10.35" customHeight="1" x14ac:dyDescent="0.2">
      <c r="B122" s="32"/>
      <c r="L122" s="32"/>
    </row>
    <row r="123" spans="2:65" s="10" customFormat="1" ht="29.25" customHeight="1" x14ac:dyDescent="0.2">
      <c r="B123" s="113"/>
      <c r="C123" s="114" t="s">
        <v>174</v>
      </c>
      <c r="D123" s="115" t="s">
        <v>65</v>
      </c>
      <c r="E123" s="115" t="s">
        <v>61</v>
      </c>
      <c r="F123" s="115" t="s">
        <v>62</v>
      </c>
      <c r="G123" s="115" t="s">
        <v>175</v>
      </c>
      <c r="H123" s="115" t="s">
        <v>176</v>
      </c>
      <c r="I123" s="115" t="s">
        <v>177</v>
      </c>
      <c r="J123" s="115" t="s">
        <v>154</v>
      </c>
      <c r="K123" s="116" t="s">
        <v>178</v>
      </c>
      <c r="L123" s="113"/>
      <c r="M123" s="59" t="s">
        <v>1</v>
      </c>
      <c r="N123" s="60" t="s">
        <v>44</v>
      </c>
      <c r="O123" s="60" t="s">
        <v>179</v>
      </c>
      <c r="P123" s="60" t="s">
        <v>180</v>
      </c>
      <c r="Q123" s="60" t="s">
        <v>181</v>
      </c>
      <c r="R123" s="60" t="s">
        <v>182</v>
      </c>
      <c r="S123" s="60" t="s">
        <v>183</v>
      </c>
      <c r="T123" s="61" t="s">
        <v>184</v>
      </c>
    </row>
    <row r="124" spans="2:65" s="1" customFormat="1" ht="22.95" customHeight="1" x14ac:dyDescent="0.3">
      <c r="B124" s="32"/>
      <c r="C124" s="64" t="s">
        <v>185</v>
      </c>
      <c r="J124" s="117">
        <f>BK124</f>
        <v>0</v>
      </c>
      <c r="L124" s="32"/>
      <c r="M124" s="62"/>
      <c r="N124" s="53"/>
      <c r="O124" s="53"/>
      <c r="P124" s="118">
        <f>P125+P188</f>
        <v>0</v>
      </c>
      <c r="Q124" s="53"/>
      <c r="R124" s="118">
        <f>R125+R188</f>
        <v>1.3240800000000001</v>
      </c>
      <c r="S124" s="53"/>
      <c r="T124" s="119">
        <f>T125+T188</f>
        <v>0.59428000000000003</v>
      </c>
      <c r="AT124" s="17" t="s">
        <v>79</v>
      </c>
      <c r="AU124" s="17" t="s">
        <v>156</v>
      </c>
      <c r="BK124" s="120">
        <f>BK125+BK188</f>
        <v>0</v>
      </c>
    </row>
    <row r="125" spans="2:65" s="11" customFormat="1" ht="25.95" customHeight="1" x14ac:dyDescent="0.25">
      <c r="B125" s="121"/>
      <c r="D125" s="122" t="s">
        <v>79</v>
      </c>
      <c r="E125" s="123" t="s">
        <v>428</v>
      </c>
      <c r="F125" s="123" t="s">
        <v>428</v>
      </c>
      <c r="I125" s="124"/>
      <c r="J125" s="125">
        <f>BK125</f>
        <v>0</v>
      </c>
      <c r="L125" s="121"/>
      <c r="M125" s="126"/>
      <c r="P125" s="127">
        <f>P126+P134+P144+P155+P158+P163</f>
        <v>0</v>
      </c>
      <c r="R125" s="127">
        <f>R126+R134+R144+R155+R158+R163</f>
        <v>1.3240800000000001</v>
      </c>
      <c r="T125" s="128">
        <f>T126+T134+T144+T155+T158+T163</f>
        <v>0.59428000000000003</v>
      </c>
      <c r="AR125" s="122" t="s">
        <v>90</v>
      </c>
      <c r="AT125" s="129" t="s">
        <v>79</v>
      </c>
      <c r="AU125" s="129" t="s">
        <v>80</v>
      </c>
      <c r="AY125" s="122" t="s">
        <v>188</v>
      </c>
      <c r="BK125" s="130">
        <f>BK126+BK134+BK144+BK155+BK158+BK163</f>
        <v>0</v>
      </c>
    </row>
    <row r="126" spans="2:65" s="11" customFormat="1" ht="22.95" customHeight="1" x14ac:dyDescent="0.25">
      <c r="B126" s="121"/>
      <c r="D126" s="122" t="s">
        <v>79</v>
      </c>
      <c r="E126" s="131" t="s">
        <v>872</v>
      </c>
      <c r="F126" s="131" t="s">
        <v>873</v>
      </c>
      <c r="I126" s="124"/>
      <c r="J126" s="132">
        <f>BK126</f>
        <v>0</v>
      </c>
      <c r="L126" s="121"/>
      <c r="M126" s="126"/>
      <c r="P126" s="127">
        <f>SUM(P127:P133)</f>
        <v>0</v>
      </c>
      <c r="R126" s="127">
        <f>SUM(R127:R133)</f>
        <v>4.7200000000000006E-2</v>
      </c>
      <c r="T126" s="128">
        <f>SUM(T127:T133)</f>
        <v>0</v>
      </c>
      <c r="AR126" s="122" t="s">
        <v>90</v>
      </c>
      <c r="AT126" s="129" t="s">
        <v>79</v>
      </c>
      <c r="AU126" s="129" t="s">
        <v>88</v>
      </c>
      <c r="AY126" s="122" t="s">
        <v>188</v>
      </c>
      <c r="BK126" s="130">
        <f>SUM(BK127:BK133)</f>
        <v>0</v>
      </c>
    </row>
    <row r="127" spans="2:65" s="1" customFormat="1" ht="62.7" customHeight="1" x14ac:dyDescent="0.2">
      <c r="B127" s="133"/>
      <c r="C127" s="134" t="s">
        <v>88</v>
      </c>
      <c r="D127" s="134" t="s">
        <v>191</v>
      </c>
      <c r="E127" s="135" t="s">
        <v>874</v>
      </c>
      <c r="F127" s="136" t="s">
        <v>875</v>
      </c>
      <c r="G127" s="137" t="s">
        <v>209</v>
      </c>
      <c r="H127" s="138">
        <v>245</v>
      </c>
      <c r="I127" s="139"/>
      <c r="J127" s="140">
        <f t="shared" ref="J127:J133" si="0">ROUND(I127*H127,2)</f>
        <v>0</v>
      </c>
      <c r="K127" s="136" t="s">
        <v>1</v>
      </c>
      <c r="L127" s="32"/>
      <c r="M127" s="141" t="s">
        <v>1</v>
      </c>
      <c r="N127" s="142" t="s">
        <v>45</v>
      </c>
      <c r="P127" s="143">
        <f t="shared" ref="P127:P133" si="1">O127*H127</f>
        <v>0</v>
      </c>
      <c r="Q127" s="143">
        <v>0</v>
      </c>
      <c r="R127" s="143">
        <f t="shared" ref="R127:R133" si="2">Q127*H127</f>
        <v>0</v>
      </c>
      <c r="S127" s="143">
        <v>0</v>
      </c>
      <c r="T127" s="144">
        <f t="shared" ref="T127:T133" si="3">S127*H127</f>
        <v>0</v>
      </c>
      <c r="AR127" s="145" t="s">
        <v>292</v>
      </c>
      <c r="AT127" s="145" t="s">
        <v>191</v>
      </c>
      <c r="AU127" s="145" t="s">
        <v>90</v>
      </c>
      <c r="AY127" s="17" t="s">
        <v>188</v>
      </c>
      <c r="BE127" s="146">
        <f t="shared" ref="BE127:BE133" si="4">IF(N127="základní",J127,0)</f>
        <v>0</v>
      </c>
      <c r="BF127" s="146">
        <f t="shared" ref="BF127:BF133" si="5">IF(N127="snížená",J127,0)</f>
        <v>0</v>
      </c>
      <c r="BG127" s="146">
        <f t="shared" ref="BG127:BG133" si="6">IF(N127="zákl. přenesená",J127,0)</f>
        <v>0</v>
      </c>
      <c r="BH127" s="146">
        <f t="shared" ref="BH127:BH133" si="7">IF(N127="sníž. přenesená",J127,0)</f>
        <v>0</v>
      </c>
      <c r="BI127" s="146">
        <f t="shared" ref="BI127:BI133" si="8">IF(N127="nulová",J127,0)</f>
        <v>0</v>
      </c>
      <c r="BJ127" s="17" t="s">
        <v>88</v>
      </c>
      <c r="BK127" s="146">
        <f t="shared" ref="BK127:BK133" si="9">ROUND(I127*H127,2)</f>
        <v>0</v>
      </c>
      <c r="BL127" s="17" t="s">
        <v>292</v>
      </c>
      <c r="BM127" s="145" t="s">
        <v>876</v>
      </c>
    </row>
    <row r="128" spans="2:65" s="1" customFormat="1" ht="21.75" customHeight="1" x14ac:dyDescent="0.2">
      <c r="B128" s="133"/>
      <c r="C128" s="172" t="s">
        <v>90</v>
      </c>
      <c r="D128" s="172" t="s">
        <v>273</v>
      </c>
      <c r="E128" s="173" t="s">
        <v>877</v>
      </c>
      <c r="F128" s="174" t="s">
        <v>878</v>
      </c>
      <c r="G128" s="175" t="s">
        <v>209</v>
      </c>
      <c r="H128" s="176">
        <v>130</v>
      </c>
      <c r="I128" s="177"/>
      <c r="J128" s="178">
        <f t="shared" si="0"/>
        <v>0</v>
      </c>
      <c r="K128" s="174" t="s">
        <v>1</v>
      </c>
      <c r="L128" s="179"/>
      <c r="M128" s="180" t="s">
        <v>1</v>
      </c>
      <c r="N128" s="181" t="s">
        <v>45</v>
      </c>
      <c r="P128" s="143">
        <f t="shared" si="1"/>
        <v>0</v>
      </c>
      <c r="Q128" s="143">
        <v>1.7000000000000001E-4</v>
      </c>
      <c r="R128" s="143">
        <f t="shared" si="2"/>
        <v>2.2100000000000002E-2</v>
      </c>
      <c r="S128" s="143">
        <v>0</v>
      </c>
      <c r="T128" s="144">
        <f t="shared" si="3"/>
        <v>0</v>
      </c>
      <c r="AR128" s="145" t="s">
        <v>380</v>
      </c>
      <c r="AT128" s="145" t="s">
        <v>273</v>
      </c>
      <c r="AU128" s="145" t="s">
        <v>90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292</v>
      </c>
      <c r="BM128" s="145" t="s">
        <v>879</v>
      </c>
    </row>
    <row r="129" spans="2:65" s="1" customFormat="1" ht="16.5" customHeight="1" x14ac:dyDescent="0.2">
      <c r="B129" s="133"/>
      <c r="C129" s="172" t="s">
        <v>189</v>
      </c>
      <c r="D129" s="172" t="s">
        <v>273</v>
      </c>
      <c r="E129" s="173" t="s">
        <v>880</v>
      </c>
      <c r="F129" s="174" t="s">
        <v>881</v>
      </c>
      <c r="G129" s="175" t="s">
        <v>209</v>
      </c>
      <c r="H129" s="176">
        <v>45</v>
      </c>
      <c r="I129" s="177"/>
      <c r="J129" s="178">
        <f t="shared" si="0"/>
        <v>0</v>
      </c>
      <c r="K129" s="174" t="s">
        <v>1</v>
      </c>
      <c r="L129" s="179"/>
      <c r="M129" s="180" t="s">
        <v>1</v>
      </c>
      <c r="N129" s="181" t="s">
        <v>45</v>
      </c>
      <c r="P129" s="143">
        <f t="shared" si="1"/>
        <v>0</v>
      </c>
      <c r="Q129" s="143">
        <v>1.8000000000000001E-4</v>
      </c>
      <c r="R129" s="143">
        <f t="shared" si="2"/>
        <v>8.1000000000000013E-3</v>
      </c>
      <c r="S129" s="143">
        <v>0</v>
      </c>
      <c r="T129" s="144">
        <f t="shared" si="3"/>
        <v>0</v>
      </c>
      <c r="AR129" s="145" t="s">
        <v>380</v>
      </c>
      <c r="AT129" s="145" t="s">
        <v>273</v>
      </c>
      <c r="AU129" s="145" t="s">
        <v>90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292</v>
      </c>
      <c r="BM129" s="145" t="s">
        <v>882</v>
      </c>
    </row>
    <row r="130" spans="2:65" s="1" customFormat="1" ht="16.5" customHeight="1" x14ac:dyDescent="0.2">
      <c r="B130" s="133"/>
      <c r="C130" s="172" t="s">
        <v>195</v>
      </c>
      <c r="D130" s="172" t="s">
        <v>273</v>
      </c>
      <c r="E130" s="173" t="s">
        <v>883</v>
      </c>
      <c r="F130" s="174" t="s">
        <v>884</v>
      </c>
      <c r="G130" s="175" t="s">
        <v>209</v>
      </c>
      <c r="H130" s="176">
        <v>25</v>
      </c>
      <c r="I130" s="177"/>
      <c r="J130" s="178">
        <f t="shared" si="0"/>
        <v>0</v>
      </c>
      <c r="K130" s="174" t="s">
        <v>1</v>
      </c>
      <c r="L130" s="179"/>
      <c r="M130" s="180" t="s">
        <v>1</v>
      </c>
      <c r="N130" s="181" t="s">
        <v>45</v>
      </c>
      <c r="P130" s="143">
        <f t="shared" si="1"/>
        <v>0</v>
      </c>
      <c r="Q130" s="143">
        <v>2.0000000000000001E-4</v>
      </c>
      <c r="R130" s="143">
        <f t="shared" si="2"/>
        <v>5.0000000000000001E-3</v>
      </c>
      <c r="S130" s="143">
        <v>0</v>
      </c>
      <c r="T130" s="144">
        <f t="shared" si="3"/>
        <v>0</v>
      </c>
      <c r="AR130" s="145" t="s">
        <v>380</v>
      </c>
      <c r="AT130" s="145" t="s">
        <v>273</v>
      </c>
      <c r="AU130" s="145" t="s">
        <v>90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292</v>
      </c>
      <c r="BM130" s="145" t="s">
        <v>885</v>
      </c>
    </row>
    <row r="131" spans="2:65" s="1" customFormat="1" ht="16.5" customHeight="1" x14ac:dyDescent="0.2">
      <c r="B131" s="133"/>
      <c r="C131" s="172" t="s">
        <v>227</v>
      </c>
      <c r="D131" s="172" t="s">
        <v>273</v>
      </c>
      <c r="E131" s="173" t="s">
        <v>886</v>
      </c>
      <c r="F131" s="174" t="s">
        <v>887</v>
      </c>
      <c r="G131" s="175" t="s">
        <v>119</v>
      </c>
      <c r="H131" s="176">
        <v>15</v>
      </c>
      <c r="I131" s="177"/>
      <c r="J131" s="178">
        <f t="shared" si="0"/>
        <v>0</v>
      </c>
      <c r="K131" s="174" t="s">
        <v>1</v>
      </c>
      <c r="L131" s="179"/>
      <c r="M131" s="180" t="s">
        <v>1</v>
      </c>
      <c r="N131" s="181" t="s">
        <v>45</v>
      </c>
      <c r="P131" s="143">
        <f t="shared" si="1"/>
        <v>0</v>
      </c>
      <c r="Q131" s="143">
        <v>8.0000000000000004E-4</v>
      </c>
      <c r="R131" s="143">
        <f t="shared" si="2"/>
        <v>1.2E-2</v>
      </c>
      <c r="S131" s="143">
        <v>0</v>
      </c>
      <c r="T131" s="144">
        <f t="shared" si="3"/>
        <v>0</v>
      </c>
      <c r="AR131" s="145" t="s">
        <v>380</v>
      </c>
      <c r="AT131" s="145" t="s">
        <v>273</v>
      </c>
      <c r="AU131" s="145" t="s">
        <v>90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292</v>
      </c>
      <c r="BM131" s="145" t="s">
        <v>888</v>
      </c>
    </row>
    <row r="132" spans="2:65" s="1" customFormat="1" ht="55.5" customHeight="1" x14ac:dyDescent="0.2">
      <c r="B132" s="133"/>
      <c r="C132" s="134" t="s">
        <v>212</v>
      </c>
      <c r="D132" s="134" t="s">
        <v>191</v>
      </c>
      <c r="E132" s="135" t="s">
        <v>889</v>
      </c>
      <c r="F132" s="136" t="s">
        <v>890</v>
      </c>
      <c r="G132" s="137" t="s">
        <v>364</v>
      </c>
      <c r="H132" s="138">
        <v>4.7E-2</v>
      </c>
      <c r="I132" s="139"/>
      <c r="J132" s="140">
        <f t="shared" si="0"/>
        <v>0</v>
      </c>
      <c r="K132" s="136" t="s">
        <v>1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292</v>
      </c>
      <c r="AT132" s="145" t="s">
        <v>191</v>
      </c>
      <c r="AU132" s="145" t="s">
        <v>90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292</v>
      </c>
      <c r="BM132" s="145" t="s">
        <v>891</v>
      </c>
    </row>
    <row r="133" spans="2:65" s="1" customFormat="1" ht="62.7" customHeight="1" x14ac:dyDescent="0.2">
      <c r="B133" s="133"/>
      <c r="C133" s="134" t="s">
        <v>234</v>
      </c>
      <c r="D133" s="134" t="s">
        <v>191</v>
      </c>
      <c r="E133" s="135" t="s">
        <v>892</v>
      </c>
      <c r="F133" s="136" t="s">
        <v>893</v>
      </c>
      <c r="G133" s="137" t="s">
        <v>364</v>
      </c>
      <c r="H133" s="138">
        <v>4.7E-2</v>
      </c>
      <c r="I133" s="139"/>
      <c r="J133" s="140">
        <f t="shared" si="0"/>
        <v>0</v>
      </c>
      <c r="K133" s="136" t="s">
        <v>1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292</v>
      </c>
      <c r="AT133" s="145" t="s">
        <v>191</v>
      </c>
      <c r="AU133" s="145" t="s">
        <v>90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292</v>
      </c>
      <c r="BM133" s="145" t="s">
        <v>894</v>
      </c>
    </row>
    <row r="134" spans="2:65" s="11" customFormat="1" ht="22.95" customHeight="1" x14ac:dyDescent="0.25">
      <c r="B134" s="121"/>
      <c r="D134" s="122" t="s">
        <v>79</v>
      </c>
      <c r="E134" s="131" t="s">
        <v>895</v>
      </c>
      <c r="F134" s="131" t="s">
        <v>896</v>
      </c>
      <c r="I134" s="124"/>
      <c r="J134" s="132">
        <f>BK134</f>
        <v>0</v>
      </c>
      <c r="L134" s="121"/>
      <c r="M134" s="126"/>
      <c r="P134" s="127">
        <f>SUM(P135:P143)</f>
        <v>0</v>
      </c>
      <c r="R134" s="127">
        <f>SUM(R135:R143)</f>
        <v>0.82597000000000009</v>
      </c>
      <c r="T134" s="128">
        <f>SUM(T135:T143)</f>
        <v>0</v>
      </c>
      <c r="AR134" s="122" t="s">
        <v>90</v>
      </c>
      <c r="AT134" s="129" t="s">
        <v>79</v>
      </c>
      <c r="AU134" s="129" t="s">
        <v>88</v>
      </c>
      <c r="AY134" s="122" t="s">
        <v>188</v>
      </c>
      <c r="BK134" s="130">
        <f>SUM(BK135:BK143)</f>
        <v>0</v>
      </c>
    </row>
    <row r="135" spans="2:65" s="1" customFormat="1" ht="37.950000000000003" customHeight="1" x14ac:dyDescent="0.2">
      <c r="B135" s="133"/>
      <c r="C135" s="134" t="s">
        <v>247</v>
      </c>
      <c r="D135" s="134" t="s">
        <v>191</v>
      </c>
      <c r="E135" s="135" t="s">
        <v>897</v>
      </c>
      <c r="F135" s="136" t="s">
        <v>898</v>
      </c>
      <c r="G135" s="137" t="s">
        <v>209</v>
      </c>
      <c r="H135" s="138">
        <v>5</v>
      </c>
      <c r="I135" s="139"/>
      <c r="J135" s="140">
        <f t="shared" ref="J135:J143" si="10">ROUND(I135*H135,2)</f>
        <v>0</v>
      </c>
      <c r="K135" s="136" t="s">
        <v>1</v>
      </c>
      <c r="L135" s="32"/>
      <c r="M135" s="141" t="s">
        <v>1</v>
      </c>
      <c r="N135" s="142" t="s">
        <v>45</v>
      </c>
      <c r="P135" s="143">
        <f t="shared" ref="P135:P143" si="11">O135*H135</f>
        <v>0</v>
      </c>
      <c r="Q135" s="143">
        <v>1.48E-3</v>
      </c>
      <c r="R135" s="143">
        <f t="shared" ref="R135:R143" si="12">Q135*H135</f>
        <v>7.4000000000000003E-3</v>
      </c>
      <c r="S135" s="143">
        <v>0</v>
      </c>
      <c r="T135" s="144">
        <f t="shared" ref="T135:T143" si="13">S135*H135</f>
        <v>0</v>
      </c>
      <c r="AR135" s="145" t="s">
        <v>292</v>
      </c>
      <c r="AT135" s="145" t="s">
        <v>191</v>
      </c>
      <c r="AU135" s="145" t="s">
        <v>90</v>
      </c>
      <c r="AY135" s="17" t="s">
        <v>188</v>
      </c>
      <c r="BE135" s="146">
        <f t="shared" ref="BE135:BE143" si="14">IF(N135="základní",J135,0)</f>
        <v>0</v>
      </c>
      <c r="BF135" s="146">
        <f t="shared" ref="BF135:BF143" si="15">IF(N135="snížená",J135,0)</f>
        <v>0</v>
      </c>
      <c r="BG135" s="146">
        <f t="shared" ref="BG135:BG143" si="16">IF(N135="zákl. přenesená",J135,0)</f>
        <v>0</v>
      </c>
      <c r="BH135" s="146">
        <f t="shared" ref="BH135:BH143" si="17">IF(N135="sníž. přenesená",J135,0)</f>
        <v>0</v>
      </c>
      <c r="BI135" s="146">
        <f t="shared" ref="BI135:BI143" si="18">IF(N135="nulová",J135,0)</f>
        <v>0</v>
      </c>
      <c r="BJ135" s="17" t="s">
        <v>88</v>
      </c>
      <c r="BK135" s="146">
        <f t="shared" ref="BK135:BK143" si="19">ROUND(I135*H135,2)</f>
        <v>0</v>
      </c>
      <c r="BL135" s="17" t="s">
        <v>292</v>
      </c>
      <c r="BM135" s="145" t="s">
        <v>899</v>
      </c>
    </row>
    <row r="136" spans="2:65" s="1" customFormat="1" ht="37.950000000000003" customHeight="1" x14ac:dyDescent="0.2">
      <c r="B136" s="133"/>
      <c r="C136" s="134" t="s">
        <v>256</v>
      </c>
      <c r="D136" s="134" t="s">
        <v>191</v>
      </c>
      <c r="E136" s="135" t="s">
        <v>900</v>
      </c>
      <c r="F136" s="136" t="s">
        <v>901</v>
      </c>
      <c r="G136" s="137" t="s">
        <v>209</v>
      </c>
      <c r="H136" s="138">
        <v>130</v>
      </c>
      <c r="I136" s="139"/>
      <c r="J136" s="140">
        <f t="shared" si="10"/>
        <v>0</v>
      </c>
      <c r="K136" s="136" t="s">
        <v>1</v>
      </c>
      <c r="L136" s="32"/>
      <c r="M136" s="141" t="s">
        <v>1</v>
      </c>
      <c r="N136" s="142" t="s">
        <v>45</v>
      </c>
      <c r="P136" s="143">
        <f t="shared" si="11"/>
        <v>0</v>
      </c>
      <c r="Q136" s="143">
        <v>1.89E-3</v>
      </c>
      <c r="R136" s="143">
        <f t="shared" si="12"/>
        <v>0.2457</v>
      </c>
      <c r="S136" s="143">
        <v>0</v>
      </c>
      <c r="T136" s="144">
        <f t="shared" si="13"/>
        <v>0</v>
      </c>
      <c r="AR136" s="145" t="s">
        <v>292</v>
      </c>
      <c r="AT136" s="145" t="s">
        <v>191</v>
      </c>
      <c r="AU136" s="145" t="s">
        <v>90</v>
      </c>
      <c r="AY136" s="17" t="s">
        <v>188</v>
      </c>
      <c r="BE136" s="146">
        <f t="shared" si="14"/>
        <v>0</v>
      </c>
      <c r="BF136" s="146">
        <f t="shared" si="15"/>
        <v>0</v>
      </c>
      <c r="BG136" s="146">
        <f t="shared" si="16"/>
        <v>0</v>
      </c>
      <c r="BH136" s="146">
        <f t="shared" si="17"/>
        <v>0</v>
      </c>
      <c r="BI136" s="146">
        <f t="shared" si="18"/>
        <v>0</v>
      </c>
      <c r="BJ136" s="17" t="s">
        <v>88</v>
      </c>
      <c r="BK136" s="146">
        <f t="shared" si="19"/>
        <v>0</v>
      </c>
      <c r="BL136" s="17" t="s">
        <v>292</v>
      </c>
      <c r="BM136" s="145" t="s">
        <v>902</v>
      </c>
    </row>
    <row r="137" spans="2:65" s="1" customFormat="1" ht="37.950000000000003" customHeight="1" x14ac:dyDescent="0.2">
      <c r="B137" s="133"/>
      <c r="C137" s="134" t="s">
        <v>264</v>
      </c>
      <c r="D137" s="134" t="s">
        <v>191</v>
      </c>
      <c r="E137" s="135" t="s">
        <v>903</v>
      </c>
      <c r="F137" s="136" t="s">
        <v>904</v>
      </c>
      <c r="G137" s="137" t="s">
        <v>209</v>
      </c>
      <c r="H137" s="138">
        <v>45</v>
      </c>
      <c r="I137" s="139"/>
      <c r="J137" s="140">
        <f t="shared" si="10"/>
        <v>0</v>
      </c>
      <c r="K137" s="136" t="s">
        <v>1</v>
      </c>
      <c r="L137" s="32"/>
      <c r="M137" s="141" t="s">
        <v>1</v>
      </c>
      <c r="N137" s="142" t="s">
        <v>45</v>
      </c>
      <c r="P137" s="143">
        <f t="shared" si="11"/>
        <v>0</v>
      </c>
      <c r="Q137" s="143">
        <v>2.8400000000000001E-3</v>
      </c>
      <c r="R137" s="143">
        <f t="shared" si="12"/>
        <v>0.1278</v>
      </c>
      <c r="S137" s="143">
        <v>0</v>
      </c>
      <c r="T137" s="144">
        <f t="shared" si="13"/>
        <v>0</v>
      </c>
      <c r="AR137" s="145" t="s">
        <v>292</v>
      </c>
      <c r="AT137" s="145" t="s">
        <v>191</v>
      </c>
      <c r="AU137" s="145" t="s">
        <v>90</v>
      </c>
      <c r="AY137" s="17" t="s">
        <v>188</v>
      </c>
      <c r="BE137" s="146">
        <f t="shared" si="14"/>
        <v>0</v>
      </c>
      <c r="BF137" s="146">
        <f t="shared" si="15"/>
        <v>0</v>
      </c>
      <c r="BG137" s="146">
        <f t="shared" si="16"/>
        <v>0</v>
      </c>
      <c r="BH137" s="146">
        <f t="shared" si="17"/>
        <v>0</v>
      </c>
      <c r="BI137" s="146">
        <f t="shared" si="18"/>
        <v>0</v>
      </c>
      <c r="BJ137" s="17" t="s">
        <v>88</v>
      </c>
      <c r="BK137" s="146">
        <f t="shared" si="19"/>
        <v>0</v>
      </c>
      <c r="BL137" s="17" t="s">
        <v>292</v>
      </c>
      <c r="BM137" s="145" t="s">
        <v>905</v>
      </c>
    </row>
    <row r="138" spans="2:65" s="1" customFormat="1" ht="37.950000000000003" customHeight="1" x14ac:dyDescent="0.2">
      <c r="B138" s="133"/>
      <c r="C138" s="134" t="s">
        <v>272</v>
      </c>
      <c r="D138" s="134" t="s">
        <v>191</v>
      </c>
      <c r="E138" s="135" t="s">
        <v>906</v>
      </c>
      <c r="F138" s="136" t="s">
        <v>907</v>
      </c>
      <c r="G138" s="137" t="s">
        <v>209</v>
      </c>
      <c r="H138" s="138">
        <v>25</v>
      </c>
      <c r="I138" s="139"/>
      <c r="J138" s="140">
        <f t="shared" si="10"/>
        <v>0</v>
      </c>
      <c r="K138" s="136" t="s">
        <v>1</v>
      </c>
      <c r="L138" s="32"/>
      <c r="M138" s="141" t="s">
        <v>1</v>
      </c>
      <c r="N138" s="142" t="s">
        <v>45</v>
      </c>
      <c r="P138" s="143">
        <f t="shared" si="11"/>
        <v>0</v>
      </c>
      <c r="Q138" s="143">
        <v>3.6700000000000001E-3</v>
      </c>
      <c r="R138" s="143">
        <f t="shared" si="12"/>
        <v>9.1749999999999998E-2</v>
      </c>
      <c r="S138" s="143">
        <v>0</v>
      </c>
      <c r="T138" s="144">
        <f t="shared" si="13"/>
        <v>0</v>
      </c>
      <c r="AR138" s="145" t="s">
        <v>292</v>
      </c>
      <c r="AT138" s="145" t="s">
        <v>191</v>
      </c>
      <c r="AU138" s="145" t="s">
        <v>90</v>
      </c>
      <c r="AY138" s="17" t="s">
        <v>188</v>
      </c>
      <c r="BE138" s="146">
        <f t="shared" si="14"/>
        <v>0</v>
      </c>
      <c r="BF138" s="146">
        <f t="shared" si="15"/>
        <v>0</v>
      </c>
      <c r="BG138" s="146">
        <f t="shared" si="16"/>
        <v>0</v>
      </c>
      <c r="BH138" s="146">
        <f t="shared" si="17"/>
        <v>0</v>
      </c>
      <c r="BI138" s="146">
        <f t="shared" si="18"/>
        <v>0</v>
      </c>
      <c r="BJ138" s="17" t="s">
        <v>88</v>
      </c>
      <c r="BK138" s="146">
        <f t="shared" si="19"/>
        <v>0</v>
      </c>
      <c r="BL138" s="17" t="s">
        <v>292</v>
      </c>
      <c r="BM138" s="145" t="s">
        <v>908</v>
      </c>
    </row>
    <row r="139" spans="2:65" s="1" customFormat="1" ht="37.950000000000003" customHeight="1" x14ac:dyDescent="0.2">
      <c r="B139" s="133"/>
      <c r="C139" s="134" t="s">
        <v>8</v>
      </c>
      <c r="D139" s="134" t="s">
        <v>191</v>
      </c>
      <c r="E139" s="135" t="s">
        <v>909</v>
      </c>
      <c r="F139" s="136" t="s">
        <v>910</v>
      </c>
      <c r="G139" s="137" t="s">
        <v>209</v>
      </c>
      <c r="H139" s="138">
        <v>14</v>
      </c>
      <c r="I139" s="139"/>
      <c r="J139" s="140">
        <f t="shared" si="10"/>
        <v>0</v>
      </c>
      <c r="K139" s="136" t="s">
        <v>1</v>
      </c>
      <c r="L139" s="32"/>
      <c r="M139" s="141" t="s">
        <v>1</v>
      </c>
      <c r="N139" s="142" t="s">
        <v>45</v>
      </c>
      <c r="P139" s="143">
        <f t="shared" si="11"/>
        <v>0</v>
      </c>
      <c r="Q139" s="143">
        <v>4.28E-3</v>
      </c>
      <c r="R139" s="143">
        <f t="shared" si="12"/>
        <v>5.9920000000000001E-2</v>
      </c>
      <c r="S139" s="143">
        <v>0</v>
      </c>
      <c r="T139" s="144">
        <f t="shared" si="13"/>
        <v>0</v>
      </c>
      <c r="AR139" s="145" t="s">
        <v>292</v>
      </c>
      <c r="AT139" s="145" t="s">
        <v>191</v>
      </c>
      <c r="AU139" s="145" t="s">
        <v>90</v>
      </c>
      <c r="AY139" s="17" t="s">
        <v>188</v>
      </c>
      <c r="BE139" s="146">
        <f t="shared" si="14"/>
        <v>0</v>
      </c>
      <c r="BF139" s="146">
        <f t="shared" si="15"/>
        <v>0</v>
      </c>
      <c r="BG139" s="146">
        <f t="shared" si="16"/>
        <v>0</v>
      </c>
      <c r="BH139" s="146">
        <f t="shared" si="17"/>
        <v>0</v>
      </c>
      <c r="BI139" s="146">
        <f t="shared" si="18"/>
        <v>0</v>
      </c>
      <c r="BJ139" s="17" t="s">
        <v>88</v>
      </c>
      <c r="BK139" s="146">
        <f t="shared" si="19"/>
        <v>0</v>
      </c>
      <c r="BL139" s="17" t="s">
        <v>292</v>
      </c>
      <c r="BM139" s="145" t="s">
        <v>911</v>
      </c>
    </row>
    <row r="140" spans="2:65" s="1" customFormat="1" ht="37.950000000000003" customHeight="1" x14ac:dyDescent="0.2">
      <c r="B140" s="133"/>
      <c r="C140" s="134" t="s">
        <v>280</v>
      </c>
      <c r="D140" s="134" t="s">
        <v>191</v>
      </c>
      <c r="E140" s="135" t="s">
        <v>912</v>
      </c>
      <c r="F140" s="136" t="s">
        <v>913</v>
      </c>
      <c r="G140" s="137" t="s">
        <v>209</v>
      </c>
      <c r="H140" s="138">
        <v>20</v>
      </c>
      <c r="I140" s="139"/>
      <c r="J140" s="140">
        <f t="shared" si="10"/>
        <v>0</v>
      </c>
      <c r="K140" s="136" t="s">
        <v>1</v>
      </c>
      <c r="L140" s="32"/>
      <c r="M140" s="141" t="s">
        <v>1</v>
      </c>
      <c r="N140" s="142" t="s">
        <v>45</v>
      </c>
      <c r="P140" s="143">
        <f t="shared" si="11"/>
        <v>0</v>
      </c>
      <c r="Q140" s="143">
        <v>6.7299999999999999E-3</v>
      </c>
      <c r="R140" s="143">
        <f t="shared" si="12"/>
        <v>0.1346</v>
      </c>
      <c r="S140" s="143">
        <v>0</v>
      </c>
      <c r="T140" s="144">
        <f t="shared" si="13"/>
        <v>0</v>
      </c>
      <c r="AR140" s="145" t="s">
        <v>292</v>
      </c>
      <c r="AT140" s="145" t="s">
        <v>191</v>
      </c>
      <c r="AU140" s="145" t="s">
        <v>90</v>
      </c>
      <c r="AY140" s="17" t="s">
        <v>188</v>
      </c>
      <c r="BE140" s="146">
        <f t="shared" si="14"/>
        <v>0</v>
      </c>
      <c r="BF140" s="146">
        <f t="shared" si="15"/>
        <v>0</v>
      </c>
      <c r="BG140" s="146">
        <f t="shared" si="16"/>
        <v>0</v>
      </c>
      <c r="BH140" s="146">
        <f t="shared" si="17"/>
        <v>0</v>
      </c>
      <c r="BI140" s="146">
        <f t="shared" si="18"/>
        <v>0</v>
      </c>
      <c r="BJ140" s="17" t="s">
        <v>88</v>
      </c>
      <c r="BK140" s="146">
        <f t="shared" si="19"/>
        <v>0</v>
      </c>
      <c r="BL140" s="17" t="s">
        <v>292</v>
      </c>
      <c r="BM140" s="145" t="s">
        <v>914</v>
      </c>
    </row>
    <row r="141" spans="2:65" s="1" customFormat="1" ht="37.950000000000003" customHeight="1" x14ac:dyDescent="0.2">
      <c r="B141" s="133"/>
      <c r="C141" s="134" t="s">
        <v>284</v>
      </c>
      <c r="D141" s="134" t="s">
        <v>191</v>
      </c>
      <c r="E141" s="135" t="s">
        <v>915</v>
      </c>
      <c r="F141" s="136" t="s">
        <v>916</v>
      </c>
      <c r="G141" s="137" t="s">
        <v>209</v>
      </c>
      <c r="H141" s="138">
        <v>20</v>
      </c>
      <c r="I141" s="139"/>
      <c r="J141" s="140">
        <f t="shared" si="10"/>
        <v>0</v>
      </c>
      <c r="K141" s="136" t="s">
        <v>1</v>
      </c>
      <c r="L141" s="32"/>
      <c r="M141" s="141" t="s">
        <v>1</v>
      </c>
      <c r="N141" s="142" t="s">
        <v>45</v>
      </c>
      <c r="P141" s="143">
        <f t="shared" si="11"/>
        <v>0</v>
      </c>
      <c r="Q141" s="143">
        <v>7.9399999999999991E-3</v>
      </c>
      <c r="R141" s="143">
        <f t="shared" si="12"/>
        <v>0.1588</v>
      </c>
      <c r="S141" s="143">
        <v>0</v>
      </c>
      <c r="T141" s="144">
        <f t="shared" si="13"/>
        <v>0</v>
      </c>
      <c r="AR141" s="145" t="s">
        <v>292</v>
      </c>
      <c r="AT141" s="145" t="s">
        <v>191</v>
      </c>
      <c r="AU141" s="145" t="s">
        <v>90</v>
      </c>
      <c r="AY141" s="17" t="s">
        <v>188</v>
      </c>
      <c r="BE141" s="146">
        <f t="shared" si="14"/>
        <v>0</v>
      </c>
      <c r="BF141" s="146">
        <f t="shared" si="15"/>
        <v>0</v>
      </c>
      <c r="BG141" s="146">
        <f t="shared" si="16"/>
        <v>0</v>
      </c>
      <c r="BH141" s="146">
        <f t="shared" si="17"/>
        <v>0</v>
      </c>
      <c r="BI141" s="146">
        <f t="shared" si="18"/>
        <v>0</v>
      </c>
      <c r="BJ141" s="17" t="s">
        <v>88</v>
      </c>
      <c r="BK141" s="146">
        <f t="shared" si="19"/>
        <v>0</v>
      </c>
      <c r="BL141" s="17" t="s">
        <v>292</v>
      </c>
      <c r="BM141" s="145" t="s">
        <v>917</v>
      </c>
    </row>
    <row r="142" spans="2:65" s="1" customFormat="1" ht="49.2" customHeight="1" x14ac:dyDescent="0.2">
      <c r="B142" s="133"/>
      <c r="C142" s="134" t="s">
        <v>288</v>
      </c>
      <c r="D142" s="134" t="s">
        <v>191</v>
      </c>
      <c r="E142" s="135" t="s">
        <v>918</v>
      </c>
      <c r="F142" s="136" t="s">
        <v>919</v>
      </c>
      <c r="G142" s="137" t="s">
        <v>364</v>
      </c>
      <c r="H142" s="138">
        <v>0.82599999999999996</v>
      </c>
      <c r="I142" s="139"/>
      <c r="J142" s="140">
        <f t="shared" si="10"/>
        <v>0</v>
      </c>
      <c r="K142" s="136" t="s">
        <v>1</v>
      </c>
      <c r="L142" s="32"/>
      <c r="M142" s="141" t="s">
        <v>1</v>
      </c>
      <c r="N142" s="142" t="s">
        <v>45</v>
      </c>
      <c r="P142" s="143">
        <f t="shared" si="11"/>
        <v>0</v>
      </c>
      <c r="Q142" s="143">
        <v>0</v>
      </c>
      <c r="R142" s="143">
        <f t="shared" si="12"/>
        <v>0</v>
      </c>
      <c r="S142" s="143">
        <v>0</v>
      </c>
      <c r="T142" s="144">
        <f t="shared" si="13"/>
        <v>0</v>
      </c>
      <c r="AR142" s="145" t="s">
        <v>292</v>
      </c>
      <c r="AT142" s="145" t="s">
        <v>191</v>
      </c>
      <c r="AU142" s="145" t="s">
        <v>90</v>
      </c>
      <c r="AY142" s="17" t="s">
        <v>188</v>
      </c>
      <c r="BE142" s="146">
        <f t="shared" si="14"/>
        <v>0</v>
      </c>
      <c r="BF142" s="146">
        <f t="shared" si="15"/>
        <v>0</v>
      </c>
      <c r="BG142" s="146">
        <f t="shared" si="16"/>
        <v>0</v>
      </c>
      <c r="BH142" s="146">
        <f t="shared" si="17"/>
        <v>0</v>
      </c>
      <c r="BI142" s="146">
        <f t="shared" si="18"/>
        <v>0</v>
      </c>
      <c r="BJ142" s="17" t="s">
        <v>88</v>
      </c>
      <c r="BK142" s="146">
        <f t="shared" si="19"/>
        <v>0</v>
      </c>
      <c r="BL142" s="17" t="s">
        <v>292</v>
      </c>
      <c r="BM142" s="145" t="s">
        <v>920</v>
      </c>
    </row>
    <row r="143" spans="2:65" s="1" customFormat="1" ht="62.7" customHeight="1" x14ac:dyDescent="0.2">
      <c r="B143" s="133"/>
      <c r="C143" s="134" t="s">
        <v>292</v>
      </c>
      <c r="D143" s="134" t="s">
        <v>191</v>
      </c>
      <c r="E143" s="135" t="s">
        <v>921</v>
      </c>
      <c r="F143" s="136" t="s">
        <v>922</v>
      </c>
      <c r="G143" s="137" t="s">
        <v>364</v>
      </c>
      <c r="H143" s="138">
        <v>0.82599999999999996</v>
      </c>
      <c r="I143" s="139"/>
      <c r="J143" s="140">
        <f t="shared" si="10"/>
        <v>0</v>
      </c>
      <c r="K143" s="136" t="s">
        <v>1</v>
      </c>
      <c r="L143" s="32"/>
      <c r="M143" s="141" t="s">
        <v>1</v>
      </c>
      <c r="N143" s="142" t="s">
        <v>45</v>
      </c>
      <c r="P143" s="143">
        <f t="shared" si="11"/>
        <v>0</v>
      </c>
      <c r="Q143" s="143">
        <v>0</v>
      </c>
      <c r="R143" s="143">
        <f t="shared" si="12"/>
        <v>0</v>
      </c>
      <c r="S143" s="143">
        <v>0</v>
      </c>
      <c r="T143" s="144">
        <f t="shared" si="13"/>
        <v>0</v>
      </c>
      <c r="AR143" s="145" t="s">
        <v>292</v>
      </c>
      <c r="AT143" s="145" t="s">
        <v>191</v>
      </c>
      <c r="AU143" s="145" t="s">
        <v>90</v>
      </c>
      <c r="AY143" s="17" t="s">
        <v>188</v>
      </c>
      <c r="BE143" s="146">
        <f t="shared" si="14"/>
        <v>0</v>
      </c>
      <c r="BF143" s="146">
        <f t="shared" si="15"/>
        <v>0</v>
      </c>
      <c r="BG143" s="146">
        <f t="shared" si="16"/>
        <v>0</v>
      </c>
      <c r="BH143" s="146">
        <f t="shared" si="17"/>
        <v>0</v>
      </c>
      <c r="BI143" s="146">
        <f t="shared" si="18"/>
        <v>0</v>
      </c>
      <c r="BJ143" s="17" t="s">
        <v>88</v>
      </c>
      <c r="BK143" s="146">
        <f t="shared" si="19"/>
        <v>0</v>
      </c>
      <c r="BL143" s="17" t="s">
        <v>292</v>
      </c>
      <c r="BM143" s="145" t="s">
        <v>923</v>
      </c>
    </row>
    <row r="144" spans="2:65" s="11" customFormat="1" ht="22.95" customHeight="1" x14ac:dyDescent="0.25">
      <c r="B144" s="121"/>
      <c r="D144" s="122" t="s">
        <v>79</v>
      </c>
      <c r="E144" s="131" t="s">
        <v>924</v>
      </c>
      <c r="F144" s="131" t="s">
        <v>925</v>
      </c>
      <c r="I144" s="124"/>
      <c r="J144" s="132">
        <f>BK144</f>
        <v>0</v>
      </c>
      <c r="L144" s="121"/>
      <c r="M144" s="126"/>
      <c r="P144" s="127">
        <f>SUM(P145:P154)</f>
        <v>0</v>
      </c>
      <c r="R144" s="127">
        <f>SUM(R145:R154)</f>
        <v>2.9630000000000004E-2</v>
      </c>
      <c r="T144" s="128">
        <f>SUM(T145:T154)</f>
        <v>1.2149999999999999E-2</v>
      </c>
      <c r="AR144" s="122" t="s">
        <v>90</v>
      </c>
      <c r="AT144" s="129" t="s">
        <v>79</v>
      </c>
      <c r="AU144" s="129" t="s">
        <v>88</v>
      </c>
      <c r="AY144" s="122" t="s">
        <v>188</v>
      </c>
      <c r="BK144" s="130">
        <f>SUM(BK145:BK154)</f>
        <v>0</v>
      </c>
    </row>
    <row r="145" spans="2:65" s="1" customFormat="1" ht="21.75" customHeight="1" x14ac:dyDescent="0.2">
      <c r="B145" s="133"/>
      <c r="C145" s="134" t="s">
        <v>296</v>
      </c>
      <c r="D145" s="134" t="s">
        <v>191</v>
      </c>
      <c r="E145" s="135" t="s">
        <v>926</v>
      </c>
      <c r="F145" s="136" t="s">
        <v>927</v>
      </c>
      <c r="G145" s="137" t="s">
        <v>267</v>
      </c>
      <c r="H145" s="138">
        <v>27</v>
      </c>
      <c r="I145" s="139"/>
      <c r="J145" s="140">
        <f t="shared" ref="J145:J154" si="20">ROUND(I145*H145,2)</f>
        <v>0</v>
      </c>
      <c r="K145" s="136" t="s">
        <v>1</v>
      </c>
      <c r="L145" s="32"/>
      <c r="M145" s="141" t="s">
        <v>1</v>
      </c>
      <c r="N145" s="142" t="s">
        <v>45</v>
      </c>
      <c r="P145" s="143">
        <f t="shared" ref="P145:P154" si="21">O145*H145</f>
        <v>0</v>
      </c>
      <c r="Q145" s="143">
        <v>9.0000000000000006E-5</v>
      </c>
      <c r="R145" s="143">
        <f t="shared" ref="R145:R154" si="22">Q145*H145</f>
        <v>2.4300000000000003E-3</v>
      </c>
      <c r="S145" s="143">
        <v>4.4999999999999999E-4</v>
      </c>
      <c r="T145" s="144">
        <f t="shared" ref="T145:T154" si="23">S145*H145</f>
        <v>1.2149999999999999E-2</v>
      </c>
      <c r="AR145" s="145" t="s">
        <v>292</v>
      </c>
      <c r="AT145" s="145" t="s">
        <v>191</v>
      </c>
      <c r="AU145" s="145" t="s">
        <v>90</v>
      </c>
      <c r="AY145" s="17" t="s">
        <v>188</v>
      </c>
      <c r="BE145" s="146">
        <f t="shared" ref="BE145:BE154" si="24">IF(N145="základní",J145,0)</f>
        <v>0</v>
      </c>
      <c r="BF145" s="146">
        <f t="shared" ref="BF145:BF154" si="25">IF(N145="snížená",J145,0)</f>
        <v>0</v>
      </c>
      <c r="BG145" s="146">
        <f t="shared" ref="BG145:BG154" si="26">IF(N145="zákl. přenesená",J145,0)</f>
        <v>0</v>
      </c>
      <c r="BH145" s="146">
        <f t="shared" ref="BH145:BH154" si="27">IF(N145="sníž. přenesená",J145,0)</f>
        <v>0</v>
      </c>
      <c r="BI145" s="146">
        <f t="shared" ref="BI145:BI154" si="28">IF(N145="nulová",J145,0)</f>
        <v>0</v>
      </c>
      <c r="BJ145" s="17" t="s">
        <v>88</v>
      </c>
      <c r="BK145" s="146">
        <f t="shared" ref="BK145:BK154" si="29">ROUND(I145*H145,2)</f>
        <v>0</v>
      </c>
      <c r="BL145" s="17" t="s">
        <v>292</v>
      </c>
      <c r="BM145" s="145" t="s">
        <v>928</v>
      </c>
    </row>
    <row r="146" spans="2:65" s="1" customFormat="1" ht="21.75" customHeight="1" x14ac:dyDescent="0.2">
      <c r="B146" s="133"/>
      <c r="C146" s="134" t="s">
        <v>301</v>
      </c>
      <c r="D146" s="134" t="s">
        <v>191</v>
      </c>
      <c r="E146" s="135" t="s">
        <v>929</v>
      </c>
      <c r="F146" s="136" t="s">
        <v>930</v>
      </c>
      <c r="G146" s="137" t="s">
        <v>267</v>
      </c>
      <c r="H146" s="138">
        <v>15</v>
      </c>
      <c r="I146" s="139"/>
      <c r="J146" s="140">
        <f t="shared" si="20"/>
        <v>0</v>
      </c>
      <c r="K146" s="136" t="s">
        <v>1</v>
      </c>
      <c r="L146" s="32"/>
      <c r="M146" s="141" t="s">
        <v>1</v>
      </c>
      <c r="N146" s="142" t="s">
        <v>45</v>
      </c>
      <c r="P146" s="143">
        <f t="shared" si="21"/>
        <v>0</v>
      </c>
      <c r="Q146" s="143">
        <v>1E-4</v>
      </c>
      <c r="R146" s="143">
        <f t="shared" si="22"/>
        <v>1.5E-3</v>
      </c>
      <c r="S146" s="143">
        <v>0</v>
      </c>
      <c r="T146" s="144">
        <f t="shared" si="23"/>
        <v>0</v>
      </c>
      <c r="AR146" s="145" t="s">
        <v>292</v>
      </c>
      <c r="AT146" s="145" t="s">
        <v>191</v>
      </c>
      <c r="AU146" s="145" t="s">
        <v>90</v>
      </c>
      <c r="AY146" s="17" t="s">
        <v>188</v>
      </c>
      <c r="BE146" s="146">
        <f t="shared" si="24"/>
        <v>0</v>
      </c>
      <c r="BF146" s="146">
        <f t="shared" si="25"/>
        <v>0</v>
      </c>
      <c r="BG146" s="146">
        <f t="shared" si="26"/>
        <v>0</v>
      </c>
      <c r="BH146" s="146">
        <f t="shared" si="27"/>
        <v>0</v>
      </c>
      <c r="BI146" s="146">
        <f t="shared" si="28"/>
        <v>0</v>
      </c>
      <c r="BJ146" s="17" t="s">
        <v>88</v>
      </c>
      <c r="BK146" s="146">
        <f t="shared" si="29"/>
        <v>0</v>
      </c>
      <c r="BL146" s="17" t="s">
        <v>292</v>
      </c>
      <c r="BM146" s="145" t="s">
        <v>931</v>
      </c>
    </row>
    <row r="147" spans="2:65" s="1" customFormat="1" ht="24.15" customHeight="1" x14ac:dyDescent="0.2">
      <c r="B147" s="133"/>
      <c r="C147" s="172" t="s">
        <v>305</v>
      </c>
      <c r="D147" s="172" t="s">
        <v>273</v>
      </c>
      <c r="E147" s="173" t="s">
        <v>932</v>
      </c>
      <c r="F147" s="174" t="s">
        <v>933</v>
      </c>
      <c r="G147" s="175" t="s">
        <v>267</v>
      </c>
      <c r="H147" s="176">
        <v>15</v>
      </c>
      <c r="I147" s="177"/>
      <c r="J147" s="178">
        <f t="shared" si="20"/>
        <v>0</v>
      </c>
      <c r="K147" s="174" t="s">
        <v>1</v>
      </c>
      <c r="L147" s="179"/>
      <c r="M147" s="180" t="s">
        <v>1</v>
      </c>
      <c r="N147" s="181" t="s">
        <v>45</v>
      </c>
      <c r="P147" s="143">
        <f t="shared" si="21"/>
        <v>0</v>
      </c>
      <c r="Q147" s="143">
        <v>6.8999999999999997E-4</v>
      </c>
      <c r="R147" s="143">
        <f t="shared" si="22"/>
        <v>1.035E-2</v>
      </c>
      <c r="S147" s="143">
        <v>0</v>
      </c>
      <c r="T147" s="144">
        <f t="shared" si="23"/>
        <v>0</v>
      </c>
      <c r="AR147" s="145" t="s">
        <v>380</v>
      </c>
      <c r="AT147" s="145" t="s">
        <v>273</v>
      </c>
      <c r="AU147" s="145" t="s">
        <v>90</v>
      </c>
      <c r="AY147" s="17" t="s">
        <v>188</v>
      </c>
      <c r="BE147" s="146">
        <f t="shared" si="24"/>
        <v>0</v>
      </c>
      <c r="BF147" s="146">
        <f t="shared" si="25"/>
        <v>0</v>
      </c>
      <c r="BG147" s="146">
        <f t="shared" si="26"/>
        <v>0</v>
      </c>
      <c r="BH147" s="146">
        <f t="shared" si="27"/>
        <v>0</v>
      </c>
      <c r="BI147" s="146">
        <f t="shared" si="28"/>
        <v>0</v>
      </c>
      <c r="BJ147" s="17" t="s">
        <v>88</v>
      </c>
      <c r="BK147" s="146">
        <f t="shared" si="29"/>
        <v>0</v>
      </c>
      <c r="BL147" s="17" t="s">
        <v>292</v>
      </c>
      <c r="BM147" s="145" t="s">
        <v>934</v>
      </c>
    </row>
    <row r="148" spans="2:65" s="1" customFormat="1" ht="24.15" customHeight="1" x14ac:dyDescent="0.2">
      <c r="B148" s="133"/>
      <c r="C148" s="134" t="s">
        <v>312</v>
      </c>
      <c r="D148" s="134" t="s">
        <v>191</v>
      </c>
      <c r="E148" s="135" t="s">
        <v>935</v>
      </c>
      <c r="F148" s="136" t="s">
        <v>936</v>
      </c>
      <c r="G148" s="137" t="s">
        <v>267</v>
      </c>
      <c r="H148" s="138">
        <v>4</v>
      </c>
      <c r="I148" s="139"/>
      <c r="J148" s="140">
        <f t="shared" si="20"/>
        <v>0</v>
      </c>
      <c r="K148" s="136" t="s">
        <v>1</v>
      </c>
      <c r="L148" s="32"/>
      <c r="M148" s="141" t="s">
        <v>1</v>
      </c>
      <c r="N148" s="142" t="s">
        <v>45</v>
      </c>
      <c r="P148" s="143">
        <f t="shared" si="21"/>
        <v>0</v>
      </c>
      <c r="Q148" s="143">
        <v>2.4000000000000001E-4</v>
      </c>
      <c r="R148" s="143">
        <f t="shared" si="22"/>
        <v>9.6000000000000002E-4</v>
      </c>
      <c r="S148" s="143">
        <v>0</v>
      </c>
      <c r="T148" s="144">
        <f t="shared" si="23"/>
        <v>0</v>
      </c>
      <c r="AR148" s="145" t="s">
        <v>292</v>
      </c>
      <c r="AT148" s="145" t="s">
        <v>191</v>
      </c>
      <c r="AU148" s="145" t="s">
        <v>90</v>
      </c>
      <c r="AY148" s="17" t="s">
        <v>188</v>
      </c>
      <c r="BE148" s="146">
        <f t="shared" si="24"/>
        <v>0</v>
      </c>
      <c r="BF148" s="146">
        <f t="shared" si="25"/>
        <v>0</v>
      </c>
      <c r="BG148" s="146">
        <f t="shared" si="26"/>
        <v>0</v>
      </c>
      <c r="BH148" s="146">
        <f t="shared" si="27"/>
        <v>0</v>
      </c>
      <c r="BI148" s="146">
        <f t="shared" si="28"/>
        <v>0</v>
      </c>
      <c r="BJ148" s="17" t="s">
        <v>88</v>
      </c>
      <c r="BK148" s="146">
        <f t="shared" si="29"/>
        <v>0</v>
      </c>
      <c r="BL148" s="17" t="s">
        <v>292</v>
      </c>
      <c r="BM148" s="145" t="s">
        <v>937</v>
      </c>
    </row>
    <row r="149" spans="2:65" s="1" customFormat="1" ht="66.75" customHeight="1" x14ac:dyDescent="0.2">
      <c r="B149" s="133"/>
      <c r="C149" s="172" t="s">
        <v>7</v>
      </c>
      <c r="D149" s="172" t="s">
        <v>273</v>
      </c>
      <c r="E149" s="173" t="s">
        <v>938</v>
      </c>
      <c r="F149" s="174" t="s">
        <v>939</v>
      </c>
      <c r="G149" s="175" t="s">
        <v>1</v>
      </c>
      <c r="H149" s="176">
        <v>30</v>
      </c>
      <c r="I149" s="177"/>
      <c r="J149" s="178">
        <f t="shared" si="20"/>
        <v>0</v>
      </c>
      <c r="K149" s="174" t="s">
        <v>1</v>
      </c>
      <c r="L149" s="179"/>
      <c r="M149" s="180" t="s">
        <v>1</v>
      </c>
      <c r="N149" s="181" t="s">
        <v>45</v>
      </c>
      <c r="P149" s="143">
        <f t="shared" si="21"/>
        <v>0</v>
      </c>
      <c r="Q149" s="143">
        <v>0</v>
      </c>
      <c r="R149" s="143">
        <f t="shared" si="22"/>
        <v>0</v>
      </c>
      <c r="S149" s="143">
        <v>0</v>
      </c>
      <c r="T149" s="144">
        <f t="shared" si="23"/>
        <v>0</v>
      </c>
      <c r="AR149" s="145" t="s">
        <v>380</v>
      </c>
      <c r="AT149" s="145" t="s">
        <v>273</v>
      </c>
      <c r="AU149" s="145" t="s">
        <v>90</v>
      </c>
      <c r="AY149" s="17" t="s">
        <v>188</v>
      </c>
      <c r="BE149" s="146">
        <f t="shared" si="24"/>
        <v>0</v>
      </c>
      <c r="BF149" s="146">
        <f t="shared" si="25"/>
        <v>0</v>
      </c>
      <c r="BG149" s="146">
        <f t="shared" si="26"/>
        <v>0</v>
      </c>
      <c r="BH149" s="146">
        <f t="shared" si="27"/>
        <v>0</v>
      </c>
      <c r="BI149" s="146">
        <f t="shared" si="28"/>
        <v>0</v>
      </c>
      <c r="BJ149" s="17" t="s">
        <v>88</v>
      </c>
      <c r="BK149" s="146">
        <f t="shared" si="29"/>
        <v>0</v>
      </c>
      <c r="BL149" s="17" t="s">
        <v>292</v>
      </c>
      <c r="BM149" s="145" t="s">
        <v>940</v>
      </c>
    </row>
    <row r="150" spans="2:65" s="1" customFormat="1" ht="33" customHeight="1" x14ac:dyDescent="0.2">
      <c r="B150" s="133"/>
      <c r="C150" s="134" t="s">
        <v>325</v>
      </c>
      <c r="D150" s="134" t="s">
        <v>191</v>
      </c>
      <c r="E150" s="135" t="s">
        <v>941</v>
      </c>
      <c r="F150" s="136" t="s">
        <v>942</v>
      </c>
      <c r="G150" s="137" t="s">
        <v>267</v>
      </c>
      <c r="H150" s="138">
        <v>1</v>
      </c>
      <c r="I150" s="139"/>
      <c r="J150" s="140">
        <f t="shared" si="20"/>
        <v>0</v>
      </c>
      <c r="K150" s="136" t="s">
        <v>1</v>
      </c>
      <c r="L150" s="32"/>
      <c r="M150" s="141" t="s">
        <v>1</v>
      </c>
      <c r="N150" s="142" t="s">
        <v>45</v>
      </c>
      <c r="P150" s="143">
        <f t="shared" si="21"/>
        <v>0</v>
      </c>
      <c r="Q150" s="143">
        <v>6.9999999999999999E-4</v>
      </c>
      <c r="R150" s="143">
        <f t="shared" si="22"/>
        <v>6.9999999999999999E-4</v>
      </c>
      <c r="S150" s="143">
        <v>0</v>
      </c>
      <c r="T150" s="144">
        <f t="shared" si="23"/>
        <v>0</v>
      </c>
      <c r="AR150" s="145" t="s">
        <v>292</v>
      </c>
      <c r="AT150" s="145" t="s">
        <v>191</v>
      </c>
      <c r="AU150" s="145" t="s">
        <v>90</v>
      </c>
      <c r="AY150" s="17" t="s">
        <v>188</v>
      </c>
      <c r="BE150" s="146">
        <f t="shared" si="24"/>
        <v>0</v>
      </c>
      <c r="BF150" s="146">
        <f t="shared" si="25"/>
        <v>0</v>
      </c>
      <c r="BG150" s="146">
        <f t="shared" si="26"/>
        <v>0</v>
      </c>
      <c r="BH150" s="146">
        <f t="shared" si="27"/>
        <v>0</v>
      </c>
      <c r="BI150" s="146">
        <f t="shared" si="28"/>
        <v>0</v>
      </c>
      <c r="BJ150" s="17" t="s">
        <v>88</v>
      </c>
      <c r="BK150" s="146">
        <f t="shared" si="29"/>
        <v>0</v>
      </c>
      <c r="BL150" s="17" t="s">
        <v>292</v>
      </c>
      <c r="BM150" s="145" t="s">
        <v>943</v>
      </c>
    </row>
    <row r="151" spans="2:65" s="1" customFormat="1" ht="33" customHeight="1" x14ac:dyDescent="0.2">
      <c r="B151" s="133"/>
      <c r="C151" s="134" t="s">
        <v>331</v>
      </c>
      <c r="D151" s="134" t="s">
        <v>191</v>
      </c>
      <c r="E151" s="135" t="s">
        <v>944</v>
      </c>
      <c r="F151" s="136" t="s">
        <v>945</v>
      </c>
      <c r="G151" s="137" t="s">
        <v>267</v>
      </c>
      <c r="H151" s="138">
        <v>15</v>
      </c>
      <c r="I151" s="139"/>
      <c r="J151" s="140">
        <f t="shared" si="20"/>
        <v>0</v>
      </c>
      <c r="K151" s="136" t="s">
        <v>1</v>
      </c>
      <c r="L151" s="32"/>
      <c r="M151" s="141" t="s">
        <v>1</v>
      </c>
      <c r="N151" s="142" t="s">
        <v>45</v>
      </c>
      <c r="P151" s="143">
        <f t="shared" si="21"/>
        <v>0</v>
      </c>
      <c r="Q151" s="143">
        <v>3.5E-4</v>
      </c>
      <c r="R151" s="143">
        <f t="shared" si="22"/>
        <v>5.2500000000000003E-3</v>
      </c>
      <c r="S151" s="143">
        <v>0</v>
      </c>
      <c r="T151" s="144">
        <f t="shared" si="23"/>
        <v>0</v>
      </c>
      <c r="AR151" s="145" t="s">
        <v>292</v>
      </c>
      <c r="AT151" s="145" t="s">
        <v>191</v>
      </c>
      <c r="AU151" s="145" t="s">
        <v>90</v>
      </c>
      <c r="AY151" s="17" t="s">
        <v>188</v>
      </c>
      <c r="BE151" s="146">
        <f t="shared" si="24"/>
        <v>0</v>
      </c>
      <c r="BF151" s="146">
        <f t="shared" si="25"/>
        <v>0</v>
      </c>
      <c r="BG151" s="146">
        <f t="shared" si="26"/>
        <v>0</v>
      </c>
      <c r="BH151" s="146">
        <f t="shared" si="27"/>
        <v>0</v>
      </c>
      <c r="BI151" s="146">
        <f t="shared" si="28"/>
        <v>0</v>
      </c>
      <c r="BJ151" s="17" t="s">
        <v>88</v>
      </c>
      <c r="BK151" s="146">
        <f t="shared" si="29"/>
        <v>0</v>
      </c>
      <c r="BL151" s="17" t="s">
        <v>292</v>
      </c>
      <c r="BM151" s="145" t="s">
        <v>946</v>
      </c>
    </row>
    <row r="152" spans="2:65" s="1" customFormat="1" ht="33" customHeight="1" x14ac:dyDescent="0.2">
      <c r="B152" s="133"/>
      <c r="C152" s="134" t="s">
        <v>339</v>
      </c>
      <c r="D152" s="134" t="s">
        <v>191</v>
      </c>
      <c r="E152" s="135" t="s">
        <v>947</v>
      </c>
      <c r="F152" s="136" t="s">
        <v>948</v>
      </c>
      <c r="G152" s="137" t="s">
        <v>267</v>
      </c>
      <c r="H152" s="138">
        <v>2</v>
      </c>
      <c r="I152" s="139"/>
      <c r="J152" s="140">
        <f t="shared" si="20"/>
        <v>0</v>
      </c>
      <c r="K152" s="136" t="s">
        <v>1</v>
      </c>
      <c r="L152" s="32"/>
      <c r="M152" s="141" t="s">
        <v>1</v>
      </c>
      <c r="N152" s="142" t="s">
        <v>45</v>
      </c>
      <c r="P152" s="143">
        <f t="shared" si="21"/>
        <v>0</v>
      </c>
      <c r="Q152" s="143">
        <v>4.2199999999999998E-3</v>
      </c>
      <c r="R152" s="143">
        <f t="shared" si="22"/>
        <v>8.4399999999999996E-3</v>
      </c>
      <c r="S152" s="143">
        <v>0</v>
      </c>
      <c r="T152" s="144">
        <f t="shared" si="23"/>
        <v>0</v>
      </c>
      <c r="AR152" s="145" t="s">
        <v>292</v>
      </c>
      <c r="AT152" s="145" t="s">
        <v>191</v>
      </c>
      <c r="AU152" s="145" t="s">
        <v>90</v>
      </c>
      <c r="AY152" s="17" t="s">
        <v>188</v>
      </c>
      <c r="BE152" s="146">
        <f t="shared" si="24"/>
        <v>0</v>
      </c>
      <c r="BF152" s="146">
        <f t="shared" si="25"/>
        <v>0</v>
      </c>
      <c r="BG152" s="146">
        <f t="shared" si="26"/>
        <v>0</v>
      </c>
      <c r="BH152" s="146">
        <f t="shared" si="27"/>
        <v>0</v>
      </c>
      <c r="BI152" s="146">
        <f t="shared" si="28"/>
        <v>0</v>
      </c>
      <c r="BJ152" s="17" t="s">
        <v>88</v>
      </c>
      <c r="BK152" s="146">
        <f t="shared" si="29"/>
        <v>0</v>
      </c>
      <c r="BL152" s="17" t="s">
        <v>292</v>
      </c>
      <c r="BM152" s="145" t="s">
        <v>949</v>
      </c>
    </row>
    <row r="153" spans="2:65" s="1" customFormat="1" ht="49.2" customHeight="1" x14ac:dyDescent="0.2">
      <c r="B153" s="133"/>
      <c r="C153" s="134" t="s">
        <v>344</v>
      </c>
      <c r="D153" s="134" t="s">
        <v>191</v>
      </c>
      <c r="E153" s="135" t="s">
        <v>950</v>
      </c>
      <c r="F153" s="136" t="s">
        <v>951</v>
      </c>
      <c r="G153" s="137" t="s">
        <v>364</v>
      </c>
      <c r="H153" s="138">
        <v>0.03</v>
      </c>
      <c r="I153" s="139"/>
      <c r="J153" s="140">
        <f t="shared" si="20"/>
        <v>0</v>
      </c>
      <c r="K153" s="136" t="s">
        <v>1</v>
      </c>
      <c r="L153" s="32"/>
      <c r="M153" s="141" t="s">
        <v>1</v>
      </c>
      <c r="N153" s="142" t="s">
        <v>45</v>
      </c>
      <c r="P153" s="143">
        <f t="shared" si="21"/>
        <v>0</v>
      </c>
      <c r="Q153" s="143">
        <v>0</v>
      </c>
      <c r="R153" s="143">
        <f t="shared" si="22"/>
        <v>0</v>
      </c>
      <c r="S153" s="143">
        <v>0</v>
      </c>
      <c r="T153" s="144">
        <f t="shared" si="23"/>
        <v>0</v>
      </c>
      <c r="AR153" s="145" t="s">
        <v>292</v>
      </c>
      <c r="AT153" s="145" t="s">
        <v>191</v>
      </c>
      <c r="AU153" s="145" t="s">
        <v>90</v>
      </c>
      <c r="AY153" s="17" t="s">
        <v>188</v>
      </c>
      <c r="BE153" s="146">
        <f t="shared" si="24"/>
        <v>0</v>
      </c>
      <c r="BF153" s="146">
        <f t="shared" si="25"/>
        <v>0</v>
      </c>
      <c r="BG153" s="146">
        <f t="shared" si="26"/>
        <v>0</v>
      </c>
      <c r="BH153" s="146">
        <f t="shared" si="27"/>
        <v>0</v>
      </c>
      <c r="BI153" s="146">
        <f t="shared" si="28"/>
        <v>0</v>
      </c>
      <c r="BJ153" s="17" t="s">
        <v>88</v>
      </c>
      <c r="BK153" s="146">
        <f t="shared" si="29"/>
        <v>0</v>
      </c>
      <c r="BL153" s="17" t="s">
        <v>292</v>
      </c>
      <c r="BM153" s="145" t="s">
        <v>952</v>
      </c>
    </row>
    <row r="154" spans="2:65" s="1" customFormat="1" ht="62.7" customHeight="1" x14ac:dyDescent="0.2">
      <c r="B154" s="133"/>
      <c r="C154" s="134" t="s">
        <v>350</v>
      </c>
      <c r="D154" s="134" t="s">
        <v>191</v>
      </c>
      <c r="E154" s="135" t="s">
        <v>953</v>
      </c>
      <c r="F154" s="136" t="s">
        <v>954</v>
      </c>
      <c r="G154" s="137" t="s">
        <v>364</v>
      </c>
      <c r="H154" s="138">
        <v>0.03</v>
      </c>
      <c r="I154" s="139"/>
      <c r="J154" s="140">
        <f t="shared" si="20"/>
        <v>0</v>
      </c>
      <c r="K154" s="136" t="s">
        <v>1</v>
      </c>
      <c r="L154" s="32"/>
      <c r="M154" s="141" t="s">
        <v>1</v>
      </c>
      <c r="N154" s="142" t="s">
        <v>45</v>
      </c>
      <c r="P154" s="143">
        <f t="shared" si="21"/>
        <v>0</v>
      </c>
      <c r="Q154" s="143">
        <v>0</v>
      </c>
      <c r="R154" s="143">
        <f t="shared" si="22"/>
        <v>0</v>
      </c>
      <c r="S154" s="143">
        <v>0</v>
      </c>
      <c r="T154" s="144">
        <f t="shared" si="23"/>
        <v>0</v>
      </c>
      <c r="AR154" s="145" t="s">
        <v>292</v>
      </c>
      <c r="AT154" s="145" t="s">
        <v>191</v>
      </c>
      <c r="AU154" s="145" t="s">
        <v>90</v>
      </c>
      <c r="AY154" s="17" t="s">
        <v>188</v>
      </c>
      <c r="BE154" s="146">
        <f t="shared" si="24"/>
        <v>0</v>
      </c>
      <c r="BF154" s="146">
        <f t="shared" si="25"/>
        <v>0</v>
      </c>
      <c r="BG154" s="146">
        <f t="shared" si="26"/>
        <v>0</v>
      </c>
      <c r="BH154" s="146">
        <f t="shared" si="27"/>
        <v>0</v>
      </c>
      <c r="BI154" s="146">
        <f t="shared" si="28"/>
        <v>0</v>
      </c>
      <c r="BJ154" s="17" t="s">
        <v>88</v>
      </c>
      <c r="BK154" s="146">
        <f t="shared" si="29"/>
        <v>0</v>
      </c>
      <c r="BL154" s="17" t="s">
        <v>292</v>
      </c>
      <c r="BM154" s="145" t="s">
        <v>955</v>
      </c>
    </row>
    <row r="155" spans="2:65" s="11" customFormat="1" ht="22.95" customHeight="1" x14ac:dyDescent="0.25">
      <c r="B155" s="121"/>
      <c r="D155" s="122" t="s">
        <v>79</v>
      </c>
      <c r="E155" s="131" t="s">
        <v>956</v>
      </c>
      <c r="F155" s="131" t="s">
        <v>957</v>
      </c>
      <c r="I155" s="124"/>
      <c r="J155" s="132">
        <f>BK155</f>
        <v>0</v>
      </c>
      <c r="L155" s="121"/>
      <c r="M155" s="126"/>
      <c r="P155" s="127">
        <f>SUM(P156:P157)</f>
        <v>0</v>
      </c>
      <c r="R155" s="127">
        <f>SUM(R156:R157)</f>
        <v>4.156E-2</v>
      </c>
      <c r="T155" s="128">
        <f>SUM(T156:T157)</f>
        <v>7.4789999999999995E-2</v>
      </c>
      <c r="AR155" s="122" t="s">
        <v>90</v>
      </c>
      <c r="AT155" s="129" t="s">
        <v>79</v>
      </c>
      <c r="AU155" s="129" t="s">
        <v>88</v>
      </c>
      <c r="AY155" s="122" t="s">
        <v>188</v>
      </c>
      <c r="BK155" s="130">
        <f>SUM(BK156:BK157)</f>
        <v>0</v>
      </c>
    </row>
    <row r="156" spans="2:65" s="1" customFormat="1" ht="49.2" customHeight="1" x14ac:dyDescent="0.2">
      <c r="B156" s="133"/>
      <c r="C156" s="134" t="s">
        <v>354</v>
      </c>
      <c r="D156" s="134" t="s">
        <v>191</v>
      </c>
      <c r="E156" s="135" t="s">
        <v>958</v>
      </c>
      <c r="F156" s="136" t="s">
        <v>959</v>
      </c>
      <c r="G156" s="137" t="s">
        <v>267</v>
      </c>
      <c r="H156" s="138">
        <v>1</v>
      </c>
      <c r="I156" s="139"/>
      <c r="J156" s="140">
        <f>ROUND(I156*H156,2)</f>
        <v>0</v>
      </c>
      <c r="K156" s="136" t="s">
        <v>1</v>
      </c>
      <c r="L156" s="32"/>
      <c r="M156" s="141" t="s">
        <v>1</v>
      </c>
      <c r="N156" s="142" t="s">
        <v>45</v>
      </c>
      <c r="P156" s="143">
        <f>O156*H156</f>
        <v>0</v>
      </c>
      <c r="Q156" s="143">
        <v>4.1320000000000003E-2</v>
      </c>
      <c r="R156" s="143">
        <f>Q156*H156</f>
        <v>4.1320000000000003E-2</v>
      </c>
      <c r="S156" s="143">
        <v>0</v>
      </c>
      <c r="T156" s="144">
        <f>S156*H156</f>
        <v>0</v>
      </c>
      <c r="AR156" s="145" t="s">
        <v>292</v>
      </c>
      <c r="AT156" s="145" t="s">
        <v>191</v>
      </c>
      <c r="AU156" s="145" t="s">
        <v>90</v>
      </c>
      <c r="AY156" s="17" t="s">
        <v>188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7" t="s">
        <v>88</v>
      </c>
      <c r="BK156" s="146">
        <f>ROUND(I156*H156,2)</f>
        <v>0</v>
      </c>
      <c r="BL156" s="17" t="s">
        <v>292</v>
      </c>
      <c r="BM156" s="145" t="s">
        <v>960</v>
      </c>
    </row>
    <row r="157" spans="2:65" s="1" customFormat="1" ht="24.15" customHeight="1" x14ac:dyDescent="0.2">
      <c r="B157" s="133"/>
      <c r="C157" s="134" t="s">
        <v>361</v>
      </c>
      <c r="D157" s="134" t="s">
        <v>191</v>
      </c>
      <c r="E157" s="135" t="s">
        <v>961</v>
      </c>
      <c r="F157" s="136" t="s">
        <v>962</v>
      </c>
      <c r="G157" s="137" t="s">
        <v>267</v>
      </c>
      <c r="H157" s="138">
        <v>3</v>
      </c>
      <c r="I157" s="139"/>
      <c r="J157" s="140">
        <f>ROUND(I157*H157,2)</f>
        <v>0</v>
      </c>
      <c r="K157" s="136" t="s">
        <v>1</v>
      </c>
      <c r="L157" s="32"/>
      <c r="M157" s="141" t="s">
        <v>1</v>
      </c>
      <c r="N157" s="142" t="s">
        <v>45</v>
      </c>
      <c r="P157" s="143">
        <f>O157*H157</f>
        <v>0</v>
      </c>
      <c r="Q157" s="143">
        <v>8.0000000000000007E-5</v>
      </c>
      <c r="R157" s="143">
        <f>Q157*H157</f>
        <v>2.4000000000000003E-4</v>
      </c>
      <c r="S157" s="143">
        <v>2.4930000000000001E-2</v>
      </c>
      <c r="T157" s="144">
        <f>S157*H157</f>
        <v>7.4789999999999995E-2</v>
      </c>
      <c r="AR157" s="145" t="s">
        <v>292</v>
      </c>
      <c r="AT157" s="145" t="s">
        <v>191</v>
      </c>
      <c r="AU157" s="145" t="s">
        <v>90</v>
      </c>
      <c r="AY157" s="17" t="s">
        <v>188</v>
      </c>
      <c r="BE157" s="146">
        <f>IF(N157="základní",J157,0)</f>
        <v>0</v>
      </c>
      <c r="BF157" s="146">
        <f>IF(N157="snížená",J157,0)</f>
        <v>0</v>
      </c>
      <c r="BG157" s="146">
        <f>IF(N157="zákl. přenesená",J157,0)</f>
        <v>0</v>
      </c>
      <c r="BH157" s="146">
        <f>IF(N157="sníž. přenesená",J157,0)</f>
        <v>0</v>
      </c>
      <c r="BI157" s="146">
        <f>IF(N157="nulová",J157,0)</f>
        <v>0</v>
      </c>
      <c r="BJ157" s="17" t="s">
        <v>88</v>
      </c>
      <c r="BK157" s="146">
        <f>ROUND(I157*H157,2)</f>
        <v>0</v>
      </c>
      <c r="BL157" s="17" t="s">
        <v>292</v>
      </c>
      <c r="BM157" s="145" t="s">
        <v>963</v>
      </c>
    </row>
    <row r="158" spans="2:65" s="11" customFormat="1" ht="22.95" customHeight="1" x14ac:dyDescent="0.25">
      <c r="B158" s="121"/>
      <c r="D158" s="122" t="s">
        <v>79</v>
      </c>
      <c r="E158" s="131" t="s">
        <v>794</v>
      </c>
      <c r="F158" s="131" t="s">
        <v>795</v>
      </c>
      <c r="I158" s="124"/>
      <c r="J158" s="132">
        <f>BK158</f>
        <v>0</v>
      </c>
      <c r="L158" s="121"/>
      <c r="M158" s="126"/>
      <c r="P158" s="127">
        <f>SUM(P159:P162)</f>
        <v>0</v>
      </c>
      <c r="R158" s="127">
        <f>SUM(R159:R162)</f>
        <v>2.9199999999999999E-3</v>
      </c>
      <c r="T158" s="128">
        <f>SUM(T159:T162)</f>
        <v>0</v>
      </c>
      <c r="AR158" s="122" t="s">
        <v>90</v>
      </c>
      <c r="AT158" s="129" t="s">
        <v>79</v>
      </c>
      <c r="AU158" s="129" t="s">
        <v>88</v>
      </c>
      <c r="AY158" s="122" t="s">
        <v>188</v>
      </c>
      <c r="BK158" s="130">
        <f>SUM(BK159:BK162)</f>
        <v>0</v>
      </c>
    </row>
    <row r="159" spans="2:65" s="1" customFormat="1" ht="24.15" customHeight="1" x14ac:dyDescent="0.2">
      <c r="B159" s="133"/>
      <c r="C159" s="134" t="s">
        <v>366</v>
      </c>
      <c r="D159" s="134" t="s">
        <v>191</v>
      </c>
      <c r="E159" s="135" t="s">
        <v>964</v>
      </c>
      <c r="F159" s="136" t="s">
        <v>965</v>
      </c>
      <c r="G159" s="137" t="s">
        <v>119</v>
      </c>
      <c r="H159" s="138">
        <v>3</v>
      </c>
      <c r="I159" s="139"/>
      <c r="J159" s="140">
        <f>ROUND(I159*H159,2)</f>
        <v>0</v>
      </c>
      <c r="K159" s="136" t="s">
        <v>1</v>
      </c>
      <c r="L159" s="32"/>
      <c r="M159" s="141" t="s">
        <v>1</v>
      </c>
      <c r="N159" s="142" t="s">
        <v>45</v>
      </c>
      <c r="P159" s="143">
        <f>O159*H159</f>
        <v>0</v>
      </c>
      <c r="Q159" s="143">
        <v>1.3999999999999999E-4</v>
      </c>
      <c r="R159" s="143">
        <f>Q159*H159</f>
        <v>4.1999999999999996E-4</v>
      </c>
      <c r="S159" s="143">
        <v>0</v>
      </c>
      <c r="T159" s="144">
        <f>S159*H159</f>
        <v>0</v>
      </c>
      <c r="AR159" s="145" t="s">
        <v>292</v>
      </c>
      <c r="AT159" s="145" t="s">
        <v>191</v>
      </c>
      <c r="AU159" s="145" t="s">
        <v>90</v>
      </c>
      <c r="AY159" s="17" t="s">
        <v>188</v>
      </c>
      <c r="BE159" s="146">
        <f>IF(N159="základní",J159,0)</f>
        <v>0</v>
      </c>
      <c r="BF159" s="146">
        <f>IF(N159="snížená",J159,0)</f>
        <v>0</v>
      </c>
      <c r="BG159" s="146">
        <f>IF(N159="zákl. přenesená",J159,0)</f>
        <v>0</v>
      </c>
      <c r="BH159" s="146">
        <f>IF(N159="sníž. přenesená",J159,0)</f>
        <v>0</v>
      </c>
      <c r="BI159" s="146">
        <f>IF(N159="nulová",J159,0)</f>
        <v>0</v>
      </c>
      <c r="BJ159" s="17" t="s">
        <v>88</v>
      </c>
      <c r="BK159" s="146">
        <f>ROUND(I159*H159,2)</f>
        <v>0</v>
      </c>
      <c r="BL159" s="17" t="s">
        <v>292</v>
      </c>
      <c r="BM159" s="145" t="s">
        <v>966</v>
      </c>
    </row>
    <row r="160" spans="2:65" s="1" customFormat="1" ht="24.15" customHeight="1" x14ac:dyDescent="0.2">
      <c r="B160" s="133"/>
      <c r="C160" s="134" t="s">
        <v>371</v>
      </c>
      <c r="D160" s="134" t="s">
        <v>191</v>
      </c>
      <c r="E160" s="135" t="s">
        <v>967</v>
      </c>
      <c r="F160" s="136" t="s">
        <v>968</v>
      </c>
      <c r="G160" s="137" t="s">
        <v>119</v>
      </c>
      <c r="H160" s="138">
        <v>3</v>
      </c>
      <c r="I160" s="139"/>
      <c r="J160" s="140">
        <f>ROUND(I160*H160,2)</f>
        <v>0</v>
      </c>
      <c r="K160" s="136" t="s">
        <v>1</v>
      </c>
      <c r="L160" s="32"/>
      <c r="M160" s="141" t="s">
        <v>1</v>
      </c>
      <c r="N160" s="142" t="s">
        <v>45</v>
      </c>
      <c r="P160" s="143">
        <f>O160*H160</f>
        <v>0</v>
      </c>
      <c r="Q160" s="143">
        <v>1.2E-4</v>
      </c>
      <c r="R160" s="143">
        <f>Q160*H160</f>
        <v>3.6000000000000002E-4</v>
      </c>
      <c r="S160" s="143">
        <v>0</v>
      </c>
      <c r="T160" s="144">
        <f>S160*H160</f>
        <v>0</v>
      </c>
      <c r="AR160" s="145" t="s">
        <v>292</v>
      </c>
      <c r="AT160" s="145" t="s">
        <v>191</v>
      </c>
      <c r="AU160" s="145" t="s">
        <v>90</v>
      </c>
      <c r="AY160" s="17" t="s">
        <v>188</v>
      </c>
      <c r="BE160" s="146">
        <f>IF(N160="základní",J160,0)</f>
        <v>0</v>
      </c>
      <c r="BF160" s="146">
        <f>IF(N160="snížená",J160,0)</f>
        <v>0</v>
      </c>
      <c r="BG160" s="146">
        <f>IF(N160="zákl. přenesená",J160,0)</f>
        <v>0</v>
      </c>
      <c r="BH160" s="146">
        <f>IF(N160="sníž. přenesená",J160,0)</f>
        <v>0</v>
      </c>
      <c r="BI160" s="146">
        <f>IF(N160="nulová",J160,0)</f>
        <v>0</v>
      </c>
      <c r="BJ160" s="17" t="s">
        <v>88</v>
      </c>
      <c r="BK160" s="146">
        <f>ROUND(I160*H160,2)</f>
        <v>0</v>
      </c>
      <c r="BL160" s="17" t="s">
        <v>292</v>
      </c>
      <c r="BM160" s="145" t="s">
        <v>969</v>
      </c>
    </row>
    <row r="161" spans="2:65" s="1" customFormat="1" ht="24.15" customHeight="1" x14ac:dyDescent="0.2">
      <c r="B161" s="133"/>
      <c r="C161" s="134" t="s">
        <v>375</v>
      </c>
      <c r="D161" s="134" t="s">
        <v>191</v>
      </c>
      <c r="E161" s="135" t="s">
        <v>970</v>
      </c>
      <c r="F161" s="136" t="s">
        <v>971</v>
      </c>
      <c r="G161" s="137" t="s">
        <v>119</v>
      </c>
      <c r="H161" s="138">
        <v>3</v>
      </c>
      <c r="I161" s="139"/>
      <c r="J161" s="140">
        <f>ROUND(I161*H161,2)</f>
        <v>0</v>
      </c>
      <c r="K161" s="136" t="s">
        <v>1</v>
      </c>
      <c r="L161" s="32"/>
      <c r="M161" s="141" t="s">
        <v>1</v>
      </c>
      <c r="N161" s="142" t="s">
        <v>45</v>
      </c>
      <c r="P161" s="143">
        <f>O161*H161</f>
        <v>0</v>
      </c>
      <c r="Q161" s="143">
        <v>1.2999999999999999E-4</v>
      </c>
      <c r="R161" s="143">
        <f>Q161*H161</f>
        <v>3.8999999999999994E-4</v>
      </c>
      <c r="S161" s="143">
        <v>0</v>
      </c>
      <c r="T161" s="144">
        <f>S161*H161</f>
        <v>0</v>
      </c>
      <c r="AR161" s="145" t="s">
        <v>292</v>
      </c>
      <c r="AT161" s="145" t="s">
        <v>191</v>
      </c>
      <c r="AU161" s="145" t="s">
        <v>90</v>
      </c>
      <c r="AY161" s="17" t="s">
        <v>188</v>
      </c>
      <c r="BE161" s="146">
        <f>IF(N161="základní",J161,0)</f>
        <v>0</v>
      </c>
      <c r="BF161" s="146">
        <f>IF(N161="snížená",J161,0)</f>
        <v>0</v>
      </c>
      <c r="BG161" s="146">
        <f>IF(N161="zákl. přenesená",J161,0)</f>
        <v>0</v>
      </c>
      <c r="BH161" s="146">
        <f>IF(N161="sníž. přenesená",J161,0)</f>
        <v>0</v>
      </c>
      <c r="BI161" s="146">
        <f>IF(N161="nulová",J161,0)</f>
        <v>0</v>
      </c>
      <c r="BJ161" s="17" t="s">
        <v>88</v>
      </c>
      <c r="BK161" s="146">
        <f>ROUND(I161*H161,2)</f>
        <v>0</v>
      </c>
      <c r="BL161" s="17" t="s">
        <v>292</v>
      </c>
      <c r="BM161" s="145" t="s">
        <v>972</v>
      </c>
    </row>
    <row r="162" spans="2:65" s="1" customFormat="1" ht="37.950000000000003" customHeight="1" x14ac:dyDescent="0.2">
      <c r="B162" s="133"/>
      <c r="C162" s="134" t="s">
        <v>380</v>
      </c>
      <c r="D162" s="134" t="s">
        <v>191</v>
      </c>
      <c r="E162" s="135" t="s">
        <v>973</v>
      </c>
      <c r="F162" s="136" t="s">
        <v>974</v>
      </c>
      <c r="G162" s="137" t="s">
        <v>209</v>
      </c>
      <c r="H162" s="138">
        <v>35</v>
      </c>
      <c r="I162" s="139"/>
      <c r="J162" s="140">
        <f>ROUND(I162*H162,2)</f>
        <v>0</v>
      </c>
      <c r="K162" s="136" t="s">
        <v>1</v>
      </c>
      <c r="L162" s="32"/>
      <c r="M162" s="141" t="s">
        <v>1</v>
      </c>
      <c r="N162" s="142" t="s">
        <v>45</v>
      </c>
      <c r="P162" s="143">
        <f>O162*H162</f>
        <v>0</v>
      </c>
      <c r="Q162" s="143">
        <v>5.0000000000000002E-5</v>
      </c>
      <c r="R162" s="143">
        <f>Q162*H162</f>
        <v>1.75E-3</v>
      </c>
      <c r="S162" s="143">
        <v>0</v>
      </c>
      <c r="T162" s="144">
        <f>S162*H162</f>
        <v>0</v>
      </c>
      <c r="AR162" s="145" t="s">
        <v>292</v>
      </c>
      <c r="AT162" s="145" t="s">
        <v>191</v>
      </c>
      <c r="AU162" s="145" t="s">
        <v>90</v>
      </c>
      <c r="AY162" s="17" t="s">
        <v>188</v>
      </c>
      <c r="BE162" s="146">
        <f>IF(N162="základní",J162,0)</f>
        <v>0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7" t="s">
        <v>88</v>
      </c>
      <c r="BK162" s="146">
        <f>ROUND(I162*H162,2)</f>
        <v>0</v>
      </c>
      <c r="BL162" s="17" t="s">
        <v>292</v>
      </c>
      <c r="BM162" s="145" t="s">
        <v>975</v>
      </c>
    </row>
    <row r="163" spans="2:65" s="11" customFormat="1" ht="22.95" customHeight="1" x14ac:dyDescent="0.25">
      <c r="B163" s="121"/>
      <c r="D163" s="122" t="s">
        <v>79</v>
      </c>
      <c r="E163" s="131" t="s">
        <v>976</v>
      </c>
      <c r="F163" s="131" t="s">
        <v>1</v>
      </c>
      <c r="I163" s="124"/>
      <c r="J163" s="132">
        <f>BK163</f>
        <v>0</v>
      </c>
      <c r="L163" s="121"/>
      <c r="M163" s="126"/>
      <c r="P163" s="127">
        <f>SUM(P164:P187)</f>
        <v>0</v>
      </c>
      <c r="R163" s="127">
        <f>SUM(R164:R187)</f>
        <v>0.37679999999999997</v>
      </c>
      <c r="T163" s="128">
        <f>SUM(T164:T187)</f>
        <v>0.50734000000000001</v>
      </c>
      <c r="AR163" s="122" t="s">
        <v>90</v>
      </c>
      <c r="AT163" s="129" t="s">
        <v>79</v>
      </c>
      <c r="AU163" s="129" t="s">
        <v>88</v>
      </c>
      <c r="AY163" s="122" t="s">
        <v>188</v>
      </c>
      <c r="BK163" s="130">
        <f>SUM(BK164:BK187)</f>
        <v>0</v>
      </c>
    </row>
    <row r="164" spans="2:65" s="1" customFormat="1" ht="24.15" customHeight="1" x14ac:dyDescent="0.2">
      <c r="B164" s="133"/>
      <c r="C164" s="134" t="s">
        <v>385</v>
      </c>
      <c r="D164" s="134" t="s">
        <v>191</v>
      </c>
      <c r="E164" s="135" t="s">
        <v>977</v>
      </c>
      <c r="F164" s="136" t="s">
        <v>978</v>
      </c>
      <c r="G164" s="137" t="s">
        <v>267</v>
      </c>
      <c r="H164" s="138">
        <v>1</v>
      </c>
      <c r="I164" s="139"/>
      <c r="J164" s="140">
        <f t="shared" ref="J164:J187" si="30">ROUND(I164*H164,2)</f>
        <v>0</v>
      </c>
      <c r="K164" s="136" t="s">
        <v>1</v>
      </c>
      <c r="L164" s="32"/>
      <c r="M164" s="141" t="s">
        <v>1</v>
      </c>
      <c r="N164" s="142" t="s">
        <v>45</v>
      </c>
      <c r="P164" s="143">
        <f t="shared" ref="P164:P187" si="31">O164*H164</f>
        <v>0</v>
      </c>
      <c r="Q164" s="143">
        <v>0</v>
      </c>
      <c r="R164" s="143">
        <f t="shared" ref="R164:R187" si="32">Q164*H164</f>
        <v>0</v>
      </c>
      <c r="S164" s="143">
        <v>0</v>
      </c>
      <c r="T164" s="144">
        <f t="shared" ref="T164:T187" si="33">S164*H164</f>
        <v>0</v>
      </c>
      <c r="AR164" s="145" t="s">
        <v>292</v>
      </c>
      <c r="AT164" s="145" t="s">
        <v>191</v>
      </c>
      <c r="AU164" s="145" t="s">
        <v>90</v>
      </c>
      <c r="AY164" s="17" t="s">
        <v>188</v>
      </c>
      <c r="BE164" s="146">
        <f t="shared" ref="BE164:BE187" si="34">IF(N164="základní",J164,0)</f>
        <v>0</v>
      </c>
      <c r="BF164" s="146">
        <f t="shared" ref="BF164:BF187" si="35">IF(N164="snížená",J164,0)</f>
        <v>0</v>
      </c>
      <c r="BG164" s="146">
        <f t="shared" ref="BG164:BG187" si="36">IF(N164="zákl. přenesená",J164,0)</f>
        <v>0</v>
      </c>
      <c r="BH164" s="146">
        <f t="shared" ref="BH164:BH187" si="37">IF(N164="sníž. přenesená",J164,0)</f>
        <v>0</v>
      </c>
      <c r="BI164" s="146">
        <f t="shared" ref="BI164:BI187" si="38">IF(N164="nulová",J164,0)</f>
        <v>0</v>
      </c>
      <c r="BJ164" s="17" t="s">
        <v>88</v>
      </c>
      <c r="BK164" s="146">
        <f t="shared" ref="BK164:BK187" si="39">ROUND(I164*H164,2)</f>
        <v>0</v>
      </c>
      <c r="BL164" s="17" t="s">
        <v>292</v>
      </c>
      <c r="BM164" s="145" t="s">
        <v>979</v>
      </c>
    </row>
    <row r="165" spans="2:65" s="1" customFormat="1" ht="24.15" customHeight="1" x14ac:dyDescent="0.2">
      <c r="B165" s="133"/>
      <c r="C165" s="172" t="s">
        <v>389</v>
      </c>
      <c r="D165" s="172" t="s">
        <v>273</v>
      </c>
      <c r="E165" s="173" t="s">
        <v>980</v>
      </c>
      <c r="F165" s="174" t="s">
        <v>981</v>
      </c>
      <c r="G165" s="175" t="s">
        <v>267</v>
      </c>
      <c r="H165" s="176">
        <v>1</v>
      </c>
      <c r="I165" s="177"/>
      <c r="J165" s="178">
        <f t="shared" si="30"/>
        <v>0</v>
      </c>
      <c r="K165" s="174" t="s">
        <v>1</v>
      </c>
      <c r="L165" s="179"/>
      <c r="M165" s="180" t="s">
        <v>1</v>
      </c>
      <c r="N165" s="181" t="s">
        <v>45</v>
      </c>
      <c r="P165" s="143">
        <f t="shared" si="31"/>
        <v>0</v>
      </c>
      <c r="Q165" s="143">
        <v>2.7000000000000001E-3</v>
      </c>
      <c r="R165" s="143">
        <f t="shared" si="32"/>
        <v>2.7000000000000001E-3</v>
      </c>
      <c r="S165" s="143">
        <v>0</v>
      </c>
      <c r="T165" s="144">
        <f t="shared" si="33"/>
        <v>0</v>
      </c>
      <c r="AR165" s="145" t="s">
        <v>380</v>
      </c>
      <c r="AT165" s="145" t="s">
        <v>273</v>
      </c>
      <c r="AU165" s="145" t="s">
        <v>90</v>
      </c>
      <c r="AY165" s="17" t="s">
        <v>188</v>
      </c>
      <c r="BE165" s="146">
        <f t="shared" si="34"/>
        <v>0</v>
      </c>
      <c r="BF165" s="146">
        <f t="shared" si="35"/>
        <v>0</v>
      </c>
      <c r="BG165" s="146">
        <f t="shared" si="36"/>
        <v>0</v>
      </c>
      <c r="BH165" s="146">
        <f t="shared" si="37"/>
        <v>0</v>
      </c>
      <c r="BI165" s="146">
        <f t="shared" si="38"/>
        <v>0</v>
      </c>
      <c r="BJ165" s="17" t="s">
        <v>88</v>
      </c>
      <c r="BK165" s="146">
        <f t="shared" si="39"/>
        <v>0</v>
      </c>
      <c r="BL165" s="17" t="s">
        <v>292</v>
      </c>
      <c r="BM165" s="145" t="s">
        <v>982</v>
      </c>
    </row>
    <row r="166" spans="2:65" s="1" customFormat="1" ht="33" customHeight="1" x14ac:dyDescent="0.2">
      <c r="B166" s="133"/>
      <c r="C166" s="134" t="s">
        <v>398</v>
      </c>
      <c r="D166" s="134" t="s">
        <v>191</v>
      </c>
      <c r="E166" s="135" t="s">
        <v>983</v>
      </c>
      <c r="F166" s="136" t="s">
        <v>984</v>
      </c>
      <c r="G166" s="137" t="s">
        <v>267</v>
      </c>
      <c r="H166" s="138">
        <v>12</v>
      </c>
      <c r="I166" s="139"/>
      <c r="J166" s="140">
        <f t="shared" si="30"/>
        <v>0</v>
      </c>
      <c r="K166" s="136" t="s">
        <v>1</v>
      </c>
      <c r="L166" s="32"/>
      <c r="M166" s="141" t="s">
        <v>1</v>
      </c>
      <c r="N166" s="142" t="s">
        <v>45</v>
      </c>
      <c r="P166" s="143">
        <f t="shared" si="31"/>
        <v>0</v>
      </c>
      <c r="Q166" s="143">
        <v>0</v>
      </c>
      <c r="R166" s="143">
        <f t="shared" si="32"/>
        <v>0</v>
      </c>
      <c r="S166" s="143">
        <v>0</v>
      </c>
      <c r="T166" s="144">
        <f t="shared" si="33"/>
        <v>0</v>
      </c>
      <c r="AR166" s="145" t="s">
        <v>292</v>
      </c>
      <c r="AT166" s="145" t="s">
        <v>191</v>
      </c>
      <c r="AU166" s="145" t="s">
        <v>90</v>
      </c>
      <c r="AY166" s="17" t="s">
        <v>188</v>
      </c>
      <c r="BE166" s="146">
        <f t="shared" si="34"/>
        <v>0</v>
      </c>
      <c r="BF166" s="146">
        <f t="shared" si="35"/>
        <v>0</v>
      </c>
      <c r="BG166" s="146">
        <f t="shared" si="36"/>
        <v>0</v>
      </c>
      <c r="BH166" s="146">
        <f t="shared" si="37"/>
        <v>0</v>
      </c>
      <c r="BI166" s="146">
        <f t="shared" si="38"/>
        <v>0</v>
      </c>
      <c r="BJ166" s="17" t="s">
        <v>88</v>
      </c>
      <c r="BK166" s="146">
        <f t="shared" si="39"/>
        <v>0</v>
      </c>
      <c r="BL166" s="17" t="s">
        <v>292</v>
      </c>
      <c r="BM166" s="145" t="s">
        <v>985</v>
      </c>
    </row>
    <row r="167" spans="2:65" s="1" customFormat="1" ht="37.950000000000003" customHeight="1" x14ac:dyDescent="0.2">
      <c r="B167" s="133"/>
      <c r="C167" s="172" t="s">
        <v>404</v>
      </c>
      <c r="D167" s="172" t="s">
        <v>273</v>
      </c>
      <c r="E167" s="173" t="s">
        <v>986</v>
      </c>
      <c r="F167" s="174" t="s">
        <v>987</v>
      </c>
      <c r="G167" s="175" t="s">
        <v>267</v>
      </c>
      <c r="H167" s="176">
        <v>12</v>
      </c>
      <c r="I167" s="177"/>
      <c r="J167" s="178">
        <f t="shared" si="30"/>
        <v>0</v>
      </c>
      <c r="K167" s="174" t="s">
        <v>1</v>
      </c>
      <c r="L167" s="179"/>
      <c r="M167" s="180" t="s">
        <v>1</v>
      </c>
      <c r="N167" s="181" t="s">
        <v>45</v>
      </c>
      <c r="P167" s="143">
        <f t="shared" si="31"/>
        <v>0</v>
      </c>
      <c r="Q167" s="143">
        <v>2.0000000000000001E-4</v>
      </c>
      <c r="R167" s="143">
        <f t="shared" si="32"/>
        <v>2.4000000000000002E-3</v>
      </c>
      <c r="S167" s="143">
        <v>0</v>
      </c>
      <c r="T167" s="144">
        <f t="shared" si="33"/>
        <v>0</v>
      </c>
      <c r="AR167" s="145" t="s">
        <v>380</v>
      </c>
      <c r="AT167" s="145" t="s">
        <v>273</v>
      </c>
      <c r="AU167" s="145" t="s">
        <v>90</v>
      </c>
      <c r="AY167" s="17" t="s">
        <v>188</v>
      </c>
      <c r="BE167" s="146">
        <f t="shared" si="34"/>
        <v>0</v>
      </c>
      <c r="BF167" s="146">
        <f t="shared" si="35"/>
        <v>0</v>
      </c>
      <c r="BG167" s="146">
        <f t="shared" si="36"/>
        <v>0</v>
      </c>
      <c r="BH167" s="146">
        <f t="shared" si="37"/>
        <v>0</v>
      </c>
      <c r="BI167" s="146">
        <f t="shared" si="38"/>
        <v>0</v>
      </c>
      <c r="BJ167" s="17" t="s">
        <v>88</v>
      </c>
      <c r="BK167" s="146">
        <f t="shared" si="39"/>
        <v>0</v>
      </c>
      <c r="BL167" s="17" t="s">
        <v>292</v>
      </c>
      <c r="BM167" s="145" t="s">
        <v>988</v>
      </c>
    </row>
    <row r="168" spans="2:65" s="1" customFormat="1" ht="37.950000000000003" customHeight="1" x14ac:dyDescent="0.2">
      <c r="B168" s="133"/>
      <c r="C168" s="172" t="s">
        <v>410</v>
      </c>
      <c r="D168" s="172" t="s">
        <v>273</v>
      </c>
      <c r="E168" s="173" t="s">
        <v>989</v>
      </c>
      <c r="F168" s="174" t="s">
        <v>990</v>
      </c>
      <c r="G168" s="175" t="s">
        <v>267</v>
      </c>
      <c r="H168" s="176">
        <v>8</v>
      </c>
      <c r="I168" s="177"/>
      <c r="J168" s="178">
        <f t="shared" si="30"/>
        <v>0</v>
      </c>
      <c r="K168" s="174" t="s">
        <v>1</v>
      </c>
      <c r="L168" s="179"/>
      <c r="M168" s="180" t="s">
        <v>1</v>
      </c>
      <c r="N168" s="181" t="s">
        <v>45</v>
      </c>
      <c r="P168" s="143">
        <f t="shared" si="31"/>
        <v>0</v>
      </c>
      <c r="Q168" s="143">
        <v>8.0000000000000004E-4</v>
      </c>
      <c r="R168" s="143">
        <f t="shared" si="32"/>
        <v>6.4000000000000003E-3</v>
      </c>
      <c r="S168" s="143">
        <v>0</v>
      </c>
      <c r="T168" s="144">
        <f t="shared" si="33"/>
        <v>0</v>
      </c>
      <c r="AR168" s="145" t="s">
        <v>380</v>
      </c>
      <c r="AT168" s="145" t="s">
        <v>273</v>
      </c>
      <c r="AU168" s="145" t="s">
        <v>90</v>
      </c>
      <c r="AY168" s="17" t="s">
        <v>188</v>
      </c>
      <c r="BE168" s="146">
        <f t="shared" si="34"/>
        <v>0</v>
      </c>
      <c r="BF168" s="146">
        <f t="shared" si="35"/>
        <v>0</v>
      </c>
      <c r="BG168" s="146">
        <f t="shared" si="36"/>
        <v>0</v>
      </c>
      <c r="BH168" s="146">
        <f t="shared" si="37"/>
        <v>0</v>
      </c>
      <c r="BI168" s="146">
        <f t="shared" si="38"/>
        <v>0</v>
      </c>
      <c r="BJ168" s="17" t="s">
        <v>88</v>
      </c>
      <c r="BK168" s="146">
        <f t="shared" si="39"/>
        <v>0</v>
      </c>
      <c r="BL168" s="17" t="s">
        <v>292</v>
      </c>
      <c r="BM168" s="145" t="s">
        <v>991</v>
      </c>
    </row>
    <row r="169" spans="2:65" s="1" customFormat="1" ht="24.15" customHeight="1" x14ac:dyDescent="0.2">
      <c r="B169" s="133"/>
      <c r="C169" s="134" t="s">
        <v>416</v>
      </c>
      <c r="D169" s="134" t="s">
        <v>191</v>
      </c>
      <c r="E169" s="135" t="s">
        <v>992</v>
      </c>
      <c r="F169" s="136" t="s">
        <v>993</v>
      </c>
      <c r="G169" s="137" t="s">
        <v>267</v>
      </c>
      <c r="H169" s="138">
        <v>8</v>
      </c>
      <c r="I169" s="139"/>
      <c r="J169" s="140">
        <f t="shared" si="30"/>
        <v>0</v>
      </c>
      <c r="K169" s="136" t="s">
        <v>1</v>
      </c>
      <c r="L169" s="32"/>
      <c r="M169" s="141" t="s">
        <v>1</v>
      </c>
      <c r="N169" s="142" t="s">
        <v>45</v>
      </c>
      <c r="P169" s="143">
        <f t="shared" si="31"/>
        <v>0</v>
      </c>
      <c r="Q169" s="143">
        <v>0</v>
      </c>
      <c r="R169" s="143">
        <f t="shared" si="32"/>
        <v>0</v>
      </c>
      <c r="S169" s="143">
        <v>0</v>
      </c>
      <c r="T169" s="144">
        <f t="shared" si="33"/>
        <v>0</v>
      </c>
      <c r="AR169" s="145" t="s">
        <v>292</v>
      </c>
      <c r="AT169" s="145" t="s">
        <v>191</v>
      </c>
      <c r="AU169" s="145" t="s">
        <v>90</v>
      </c>
      <c r="AY169" s="17" t="s">
        <v>188</v>
      </c>
      <c r="BE169" s="146">
        <f t="shared" si="34"/>
        <v>0</v>
      </c>
      <c r="BF169" s="146">
        <f t="shared" si="35"/>
        <v>0</v>
      </c>
      <c r="BG169" s="146">
        <f t="shared" si="36"/>
        <v>0</v>
      </c>
      <c r="BH169" s="146">
        <f t="shared" si="37"/>
        <v>0</v>
      </c>
      <c r="BI169" s="146">
        <f t="shared" si="38"/>
        <v>0</v>
      </c>
      <c r="BJ169" s="17" t="s">
        <v>88</v>
      </c>
      <c r="BK169" s="146">
        <f t="shared" si="39"/>
        <v>0</v>
      </c>
      <c r="BL169" s="17" t="s">
        <v>292</v>
      </c>
      <c r="BM169" s="145" t="s">
        <v>994</v>
      </c>
    </row>
    <row r="170" spans="2:65" s="1" customFormat="1" ht="24.15" customHeight="1" x14ac:dyDescent="0.2">
      <c r="B170" s="133"/>
      <c r="C170" s="172" t="s">
        <v>424</v>
      </c>
      <c r="D170" s="172" t="s">
        <v>273</v>
      </c>
      <c r="E170" s="173" t="s">
        <v>995</v>
      </c>
      <c r="F170" s="174" t="s">
        <v>996</v>
      </c>
      <c r="G170" s="175" t="s">
        <v>267</v>
      </c>
      <c r="H170" s="176">
        <v>1</v>
      </c>
      <c r="I170" s="177"/>
      <c r="J170" s="178">
        <f t="shared" si="30"/>
        <v>0</v>
      </c>
      <c r="K170" s="174" t="s">
        <v>1</v>
      </c>
      <c r="L170" s="179"/>
      <c r="M170" s="180" t="s">
        <v>1</v>
      </c>
      <c r="N170" s="181" t="s">
        <v>45</v>
      </c>
      <c r="P170" s="143">
        <f t="shared" si="31"/>
        <v>0</v>
      </c>
      <c r="Q170" s="143">
        <v>6.9999999999999999E-4</v>
      </c>
      <c r="R170" s="143">
        <f t="shared" si="32"/>
        <v>6.9999999999999999E-4</v>
      </c>
      <c r="S170" s="143">
        <v>0</v>
      </c>
      <c r="T170" s="144">
        <f t="shared" si="33"/>
        <v>0</v>
      </c>
      <c r="AR170" s="145" t="s">
        <v>380</v>
      </c>
      <c r="AT170" s="145" t="s">
        <v>273</v>
      </c>
      <c r="AU170" s="145" t="s">
        <v>90</v>
      </c>
      <c r="AY170" s="17" t="s">
        <v>188</v>
      </c>
      <c r="BE170" s="146">
        <f t="shared" si="34"/>
        <v>0</v>
      </c>
      <c r="BF170" s="146">
        <f t="shared" si="35"/>
        <v>0</v>
      </c>
      <c r="BG170" s="146">
        <f t="shared" si="36"/>
        <v>0</v>
      </c>
      <c r="BH170" s="146">
        <f t="shared" si="37"/>
        <v>0</v>
      </c>
      <c r="BI170" s="146">
        <f t="shared" si="38"/>
        <v>0</v>
      </c>
      <c r="BJ170" s="17" t="s">
        <v>88</v>
      </c>
      <c r="BK170" s="146">
        <f t="shared" si="39"/>
        <v>0</v>
      </c>
      <c r="BL170" s="17" t="s">
        <v>292</v>
      </c>
      <c r="BM170" s="145" t="s">
        <v>997</v>
      </c>
    </row>
    <row r="171" spans="2:65" s="1" customFormat="1" ht="37.950000000000003" customHeight="1" x14ac:dyDescent="0.2">
      <c r="B171" s="133"/>
      <c r="C171" s="134" t="s">
        <v>432</v>
      </c>
      <c r="D171" s="134" t="s">
        <v>191</v>
      </c>
      <c r="E171" s="135" t="s">
        <v>998</v>
      </c>
      <c r="F171" s="136" t="s">
        <v>999</v>
      </c>
      <c r="G171" s="137" t="s">
        <v>209</v>
      </c>
      <c r="H171" s="138">
        <v>10</v>
      </c>
      <c r="I171" s="139"/>
      <c r="J171" s="140">
        <f t="shared" si="30"/>
        <v>0</v>
      </c>
      <c r="K171" s="136" t="s">
        <v>1</v>
      </c>
      <c r="L171" s="32"/>
      <c r="M171" s="141" t="s">
        <v>1</v>
      </c>
      <c r="N171" s="142" t="s">
        <v>45</v>
      </c>
      <c r="P171" s="143">
        <f t="shared" si="31"/>
        <v>0</v>
      </c>
      <c r="Q171" s="143">
        <v>3.4499999999999999E-3</v>
      </c>
      <c r="R171" s="143">
        <f t="shared" si="32"/>
        <v>3.4500000000000003E-2</v>
      </c>
      <c r="S171" s="143">
        <v>0</v>
      </c>
      <c r="T171" s="144">
        <f t="shared" si="33"/>
        <v>0</v>
      </c>
      <c r="AR171" s="145" t="s">
        <v>292</v>
      </c>
      <c r="AT171" s="145" t="s">
        <v>191</v>
      </c>
      <c r="AU171" s="145" t="s">
        <v>90</v>
      </c>
      <c r="AY171" s="17" t="s">
        <v>188</v>
      </c>
      <c r="BE171" s="146">
        <f t="shared" si="34"/>
        <v>0</v>
      </c>
      <c r="BF171" s="146">
        <f t="shared" si="35"/>
        <v>0</v>
      </c>
      <c r="BG171" s="146">
        <f t="shared" si="36"/>
        <v>0</v>
      </c>
      <c r="BH171" s="146">
        <f t="shared" si="37"/>
        <v>0</v>
      </c>
      <c r="BI171" s="146">
        <f t="shared" si="38"/>
        <v>0</v>
      </c>
      <c r="BJ171" s="17" t="s">
        <v>88</v>
      </c>
      <c r="BK171" s="146">
        <f t="shared" si="39"/>
        <v>0</v>
      </c>
      <c r="BL171" s="17" t="s">
        <v>292</v>
      </c>
      <c r="BM171" s="145" t="s">
        <v>1000</v>
      </c>
    </row>
    <row r="172" spans="2:65" s="1" customFormat="1" ht="37.950000000000003" customHeight="1" x14ac:dyDescent="0.2">
      <c r="B172" s="133"/>
      <c r="C172" s="134" t="s">
        <v>437</v>
      </c>
      <c r="D172" s="134" t="s">
        <v>191</v>
      </c>
      <c r="E172" s="135" t="s">
        <v>1001</v>
      </c>
      <c r="F172" s="136" t="s">
        <v>1002</v>
      </c>
      <c r="G172" s="137" t="s">
        <v>209</v>
      </c>
      <c r="H172" s="138">
        <v>4</v>
      </c>
      <c r="I172" s="139"/>
      <c r="J172" s="140">
        <f t="shared" si="30"/>
        <v>0</v>
      </c>
      <c r="K172" s="136" t="s">
        <v>1</v>
      </c>
      <c r="L172" s="32"/>
      <c r="M172" s="141" t="s">
        <v>1</v>
      </c>
      <c r="N172" s="142" t="s">
        <v>45</v>
      </c>
      <c r="P172" s="143">
        <f t="shared" si="31"/>
        <v>0</v>
      </c>
      <c r="Q172" s="143">
        <v>0</v>
      </c>
      <c r="R172" s="143">
        <f t="shared" si="32"/>
        <v>0</v>
      </c>
      <c r="S172" s="143">
        <v>8.2100000000000003E-3</v>
      </c>
      <c r="T172" s="144">
        <f t="shared" si="33"/>
        <v>3.2840000000000001E-2</v>
      </c>
      <c r="AR172" s="145" t="s">
        <v>292</v>
      </c>
      <c r="AT172" s="145" t="s">
        <v>191</v>
      </c>
      <c r="AU172" s="145" t="s">
        <v>90</v>
      </c>
      <c r="AY172" s="17" t="s">
        <v>188</v>
      </c>
      <c r="BE172" s="146">
        <f t="shared" si="34"/>
        <v>0</v>
      </c>
      <c r="BF172" s="146">
        <f t="shared" si="35"/>
        <v>0</v>
      </c>
      <c r="BG172" s="146">
        <f t="shared" si="36"/>
        <v>0</v>
      </c>
      <c r="BH172" s="146">
        <f t="shared" si="37"/>
        <v>0</v>
      </c>
      <c r="BI172" s="146">
        <f t="shared" si="38"/>
        <v>0</v>
      </c>
      <c r="BJ172" s="17" t="s">
        <v>88</v>
      </c>
      <c r="BK172" s="146">
        <f t="shared" si="39"/>
        <v>0</v>
      </c>
      <c r="BL172" s="17" t="s">
        <v>292</v>
      </c>
      <c r="BM172" s="145" t="s">
        <v>1003</v>
      </c>
    </row>
    <row r="173" spans="2:65" s="1" customFormat="1" ht="33" customHeight="1" x14ac:dyDescent="0.2">
      <c r="B173" s="133"/>
      <c r="C173" s="134" t="s">
        <v>441</v>
      </c>
      <c r="D173" s="134" t="s">
        <v>191</v>
      </c>
      <c r="E173" s="135" t="s">
        <v>1004</v>
      </c>
      <c r="F173" s="136" t="s">
        <v>1005</v>
      </c>
      <c r="G173" s="137" t="s">
        <v>209</v>
      </c>
      <c r="H173" s="138">
        <v>25</v>
      </c>
      <c r="I173" s="139"/>
      <c r="J173" s="140">
        <f t="shared" si="30"/>
        <v>0</v>
      </c>
      <c r="K173" s="136" t="s">
        <v>1</v>
      </c>
      <c r="L173" s="32"/>
      <c r="M173" s="141" t="s">
        <v>1</v>
      </c>
      <c r="N173" s="142" t="s">
        <v>45</v>
      </c>
      <c r="P173" s="143">
        <f t="shared" si="31"/>
        <v>0</v>
      </c>
      <c r="Q173" s="143">
        <v>0</v>
      </c>
      <c r="R173" s="143">
        <f t="shared" si="32"/>
        <v>0</v>
      </c>
      <c r="S173" s="143">
        <v>0</v>
      </c>
      <c r="T173" s="144">
        <f t="shared" si="33"/>
        <v>0</v>
      </c>
      <c r="AR173" s="145" t="s">
        <v>292</v>
      </c>
      <c r="AT173" s="145" t="s">
        <v>191</v>
      </c>
      <c r="AU173" s="145" t="s">
        <v>90</v>
      </c>
      <c r="AY173" s="17" t="s">
        <v>188</v>
      </c>
      <c r="BE173" s="146">
        <f t="shared" si="34"/>
        <v>0</v>
      </c>
      <c r="BF173" s="146">
        <f t="shared" si="35"/>
        <v>0</v>
      </c>
      <c r="BG173" s="146">
        <f t="shared" si="36"/>
        <v>0</v>
      </c>
      <c r="BH173" s="146">
        <f t="shared" si="37"/>
        <v>0</v>
      </c>
      <c r="BI173" s="146">
        <f t="shared" si="38"/>
        <v>0</v>
      </c>
      <c r="BJ173" s="17" t="s">
        <v>88</v>
      </c>
      <c r="BK173" s="146">
        <f t="shared" si="39"/>
        <v>0</v>
      </c>
      <c r="BL173" s="17" t="s">
        <v>292</v>
      </c>
      <c r="BM173" s="145" t="s">
        <v>1006</v>
      </c>
    </row>
    <row r="174" spans="2:65" s="1" customFormat="1" ht="33" customHeight="1" x14ac:dyDescent="0.2">
      <c r="B174" s="133"/>
      <c r="C174" s="172" t="s">
        <v>445</v>
      </c>
      <c r="D174" s="172" t="s">
        <v>273</v>
      </c>
      <c r="E174" s="173" t="s">
        <v>1007</v>
      </c>
      <c r="F174" s="174" t="s">
        <v>1008</v>
      </c>
      <c r="G174" s="175" t="s">
        <v>267</v>
      </c>
      <c r="H174" s="176">
        <v>2</v>
      </c>
      <c r="I174" s="177"/>
      <c r="J174" s="178">
        <f t="shared" si="30"/>
        <v>0</v>
      </c>
      <c r="K174" s="174" t="s">
        <v>1</v>
      </c>
      <c r="L174" s="179"/>
      <c r="M174" s="180" t="s">
        <v>1</v>
      </c>
      <c r="N174" s="181" t="s">
        <v>45</v>
      </c>
      <c r="P174" s="143">
        <f t="shared" si="31"/>
        <v>0</v>
      </c>
      <c r="Q174" s="143">
        <v>9.2999999999999992E-3</v>
      </c>
      <c r="R174" s="143">
        <f t="shared" si="32"/>
        <v>1.8599999999999998E-2</v>
      </c>
      <c r="S174" s="143">
        <v>0</v>
      </c>
      <c r="T174" s="144">
        <f t="shared" si="33"/>
        <v>0</v>
      </c>
      <c r="AR174" s="145" t="s">
        <v>380</v>
      </c>
      <c r="AT174" s="145" t="s">
        <v>273</v>
      </c>
      <c r="AU174" s="145" t="s">
        <v>90</v>
      </c>
      <c r="AY174" s="17" t="s">
        <v>188</v>
      </c>
      <c r="BE174" s="146">
        <f t="shared" si="34"/>
        <v>0</v>
      </c>
      <c r="BF174" s="146">
        <f t="shared" si="35"/>
        <v>0</v>
      </c>
      <c r="BG174" s="146">
        <f t="shared" si="36"/>
        <v>0</v>
      </c>
      <c r="BH174" s="146">
        <f t="shared" si="37"/>
        <v>0</v>
      </c>
      <c r="BI174" s="146">
        <f t="shared" si="38"/>
        <v>0</v>
      </c>
      <c r="BJ174" s="17" t="s">
        <v>88</v>
      </c>
      <c r="BK174" s="146">
        <f t="shared" si="39"/>
        <v>0</v>
      </c>
      <c r="BL174" s="17" t="s">
        <v>292</v>
      </c>
      <c r="BM174" s="145" t="s">
        <v>1009</v>
      </c>
    </row>
    <row r="175" spans="2:65" s="1" customFormat="1" ht="21.75" customHeight="1" x14ac:dyDescent="0.2">
      <c r="B175" s="133"/>
      <c r="C175" s="134" t="s">
        <v>449</v>
      </c>
      <c r="D175" s="134" t="s">
        <v>191</v>
      </c>
      <c r="E175" s="135" t="s">
        <v>1010</v>
      </c>
      <c r="F175" s="136" t="s">
        <v>1011</v>
      </c>
      <c r="G175" s="137" t="s">
        <v>267</v>
      </c>
      <c r="H175" s="138">
        <v>15</v>
      </c>
      <c r="I175" s="139"/>
      <c r="J175" s="140">
        <f t="shared" si="30"/>
        <v>0</v>
      </c>
      <c r="K175" s="136" t="s">
        <v>1</v>
      </c>
      <c r="L175" s="32"/>
      <c r="M175" s="141" t="s">
        <v>1</v>
      </c>
      <c r="N175" s="142" t="s">
        <v>45</v>
      </c>
      <c r="P175" s="143">
        <f t="shared" si="31"/>
        <v>0</v>
      </c>
      <c r="Q175" s="143">
        <v>0</v>
      </c>
      <c r="R175" s="143">
        <f t="shared" si="32"/>
        <v>0</v>
      </c>
      <c r="S175" s="143">
        <v>0</v>
      </c>
      <c r="T175" s="144">
        <f t="shared" si="33"/>
        <v>0</v>
      </c>
      <c r="AR175" s="145" t="s">
        <v>292</v>
      </c>
      <c r="AT175" s="145" t="s">
        <v>191</v>
      </c>
      <c r="AU175" s="145" t="s">
        <v>90</v>
      </c>
      <c r="AY175" s="17" t="s">
        <v>188</v>
      </c>
      <c r="BE175" s="146">
        <f t="shared" si="34"/>
        <v>0</v>
      </c>
      <c r="BF175" s="146">
        <f t="shared" si="35"/>
        <v>0</v>
      </c>
      <c r="BG175" s="146">
        <f t="shared" si="36"/>
        <v>0</v>
      </c>
      <c r="BH175" s="146">
        <f t="shared" si="37"/>
        <v>0</v>
      </c>
      <c r="BI175" s="146">
        <f t="shared" si="38"/>
        <v>0</v>
      </c>
      <c r="BJ175" s="17" t="s">
        <v>88</v>
      </c>
      <c r="BK175" s="146">
        <f t="shared" si="39"/>
        <v>0</v>
      </c>
      <c r="BL175" s="17" t="s">
        <v>292</v>
      </c>
      <c r="BM175" s="145" t="s">
        <v>1012</v>
      </c>
    </row>
    <row r="176" spans="2:65" s="1" customFormat="1" ht="49.2" customHeight="1" x14ac:dyDescent="0.2">
      <c r="B176" s="133"/>
      <c r="C176" s="172" t="s">
        <v>455</v>
      </c>
      <c r="D176" s="172" t="s">
        <v>273</v>
      </c>
      <c r="E176" s="173" t="s">
        <v>1013</v>
      </c>
      <c r="F176" s="174" t="s">
        <v>1014</v>
      </c>
      <c r="G176" s="175" t="s">
        <v>267</v>
      </c>
      <c r="H176" s="176">
        <v>15</v>
      </c>
      <c r="I176" s="177"/>
      <c r="J176" s="178">
        <f t="shared" si="30"/>
        <v>0</v>
      </c>
      <c r="K176" s="174" t="s">
        <v>1</v>
      </c>
      <c r="L176" s="179"/>
      <c r="M176" s="180" t="s">
        <v>1</v>
      </c>
      <c r="N176" s="181" t="s">
        <v>45</v>
      </c>
      <c r="P176" s="143">
        <f t="shared" si="31"/>
        <v>0</v>
      </c>
      <c r="Q176" s="143">
        <v>1.6500000000000001E-2</v>
      </c>
      <c r="R176" s="143">
        <f t="shared" si="32"/>
        <v>0.2475</v>
      </c>
      <c r="S176" s="143">
        <v>0</v>
      </c>
      <c r="T176" s="144">
        <f t="shared" si="33"/>
        <v>0</v>
      </c>
      <c r="AR176" s="145" t="s">
        <v>380</v>
      </c>
      <c r="AT176" s="145" t="s">
        <v>273</v>
      </c>
      <c r="AU176" s="145" t="s">
        <v>90</v>
      </c>
      <c r="AY176" s="17" t="s">
        <v>188</v>
      </c>
      <c r="BE176" s="146">
        <f t="shared" si="34"/>
        <v>0</v>
      </c>
      <c r="BF176" s="146">
        <f t="shared" si="35"/>
        <v>0</v>
      </c>
      <c r="BG176" s="146">
        <f t="shared" si="36"/>
        <v>0</v>
      </c>
      <c r="BH176" s="146">
        <f t="shared" si="37"/>
        <v>0</v>
      </c>
      <c r="BI176" s="146">
        <f t="shared" si="38"/>
        <v>0</v>
      </c>
      <c r="BJ176" s="17" t="s">
        <v>88</v>
      </c>
      <c r="BK176" s="146">
        <f t="shared" si="39"/>
        <v>0</v>
      </c>
      <c r="BL176" s="17" t="s">
        <v>292</v>
      </c>
      <c r="BM176" s="145" t="s">
        <v>1015</v>
      </c>
    </row>
    <row r="177" spans="2:65" s="1" customFormat="1" ht="24.15" customHeight="1" x14ac:dyDescent="0.2">
      <c r="B177" s="133"/>
      <c r="C177" s="172" t="s">
        <v>459</v>
      </c>
      <c r="D177" s="172" t="s">
        <v>273</v>
      </c>
      <c r="E177" s="173" t="s">
        <v>1016</v>
      </c>
      <c r="F177" s="174" t="s">
        <v>1017</v>
      </c>
      <c r="G177" s="175" t="s">
        <v>1</v>
      </c>
      <c r="H177" s="176">
        <v>15</v>
      </c>
      <c r="I177" s="177"/>
      <c r="J177" s="178">
        <f t="shared" si="30"/>
        <v>0</v>
      </c>
      <c r="K177" s="174" t="s">
        <v>1</v>
      </c>
      <c r="L177" s="179"/>
      <c r="M177" s="180" t="s">
        <v>1</v>
      </c>
      <c r="N177" s="181" t="s">
        <v>45</v>
      </c>
      <c r="P177" s="143">
        <f t="shared" si="31"/>
        <v>0</v>
      </c>
      <c r="Q177" s="143">
        <v>0</v>
      </c>
      <c r="R177" s="143">
        <f t="shared" si="32"/>
        <v>0</v>
      </c>
      <c r="S177" s="143">
        <v>0</v>
      </c>
      <c r="T177" s="144">
        <f t="shared" si="33"/>
        <v>0</v>
      </c>
      <c r="AR177" s="145" t="s">
        <v>380</v>
      </c>
      <c r="AT177" s="145" t="s">
        <v>273</v>
      </c>
      <c r="AU177" s="145" t="s">
        <v>90</v>
      </c>
      <c r="AY177" s="17" t="s">
        <v>188</v>
      </c>
      <c r="BE177" s="146">
        <f t="shared" si="34"/>
        <v>0</v>
      </c>
      <c r="BF177" s="146">
        <f t="shared" si="35"/>
        <v>0</v>
      </c>
      <c r="BG177" s="146">
        <f t="shared" si="36"/>
        <v>0</v>
      </c>
      <c r="BH177" s="146">
        <f t="shared" si="37"/>
        <v>0</v>
      </c>
      <c r="BI177" s="146">
        <f t="shared" si="38"/>
        <v>0</v>
      </c>
      <c r="BJ177" s="17" t="s">
        <v>88</v>
      </c>
      <c r="BK177" s="146">
        <f t="shared" si="39"/>
        <v>0</v>
      </c>
      <c r="BL177" s="17" t="s">
        <v>292</v>
      </c>
      <c r="BM177" s="145" t="s">
        <v>1018</v>
      </c>
    </row>
    <row r="178" spans="2:65" s="1" customFormat="1" ht="24.15" customHeight="1" x14ac:dyDescent="0.2">
      <c r="B178" s="133"/>
      <c r="C178" s="134" t="s">
        <v>463</v>
      </c>
      <c r="D178" s="134" t="s">
        <v>191</v>
      </c>
      <c r="E178" s="135" t="s">
        <v>1019</v>
      </c>
      <c r="F178" s="136" t="s">
        <v>1020</v>
      </c>
      <c r="G178" s="137" t="s">
        <v>267</v>
      </c>
      <c r="H178" s="138">
        <v>13</v>
      </c>
      <c r="I178" s="139"/>
      <c r="J178" s="140">
        <f t="shared" si="30"/>
        <v>0</v>
      </c>
      <c r="K178" s="136" t="s">
        <v>1</v>
      </c>
      <c r="L178" s="32"/>
      <c r="M178" s="141" t="s">
        <v>1</v>
      </c>
      <c r="N178" s="142" t="s">
        <v>45</v>
      </c>
      <c r="P178" s="143">
        <f t="shared" si="31"/>
        <v>0</v>
      </c>
      <c r="Q178" s="143">
        <v>0</v>
      </c>
      <c r="R178" s="143">
        <f t="shared" si="32"/>
        <v>0</v>
      </c>
      <c r="S178" s="143">
        <v>3.6499999999999998E-2</v>
      </c>
      <c r="T178" s="144">
        <f t="shared" si="33"/>
        <v>0.47449999999999998</v>
      </c>
      <c r="AR178" s="145" t="s">
        <v>292</v>
      </c>
      <c r="AT178" s="145" t="s">
        <v>191</v>
      </c>
      <c r="AU178" s="145" t="s">
        <v>90</v>
      </c>
      <c r="AY178" s="17" t="s">
        <v>188</v>
      </c>
      <c r="BE178" s="146">
        <f t="shared" si="34"/>
        <v>0</v>
      </c>
      <c r="BF178" s="146">
        <f t="shared" si="35"/>
        <v>0</v>
      </c>
      <c r="BG178" s="146">
        <f t="shared" si="36"/>
        <v>0</v>
      </c>
      <c r="BH178" s="146">
        <f t="shared" si="37"/>
        <v>0</v>
      </c>
      <c r="BI178" s="146">
        <f t="shared" si="38"/>
        <v>0</v>
      </c>
      <c r="BJ178" s="17" t="s">
        <v>88</v>
      </c>
      <c r="BK178" s="146">
        <f t="shared" si="39"/>
        <v>0</v>
      </c>
      <c r="BL178" s="17" t="s">
        <v>292</v>
      </c>
      <c r="BM178" s="145" t="s">
        <v>1021</v>
      </c>
    </row>
    <row r="179" spans="2:65" s="1" customFormat="1" ht="33" customHeight="1" x14ac:dyDescent="0.2">
      <c r="B179" s="133"/>
      <c r="C179" s="134" t="s">
        <v>469</v>
      </c>
      <c r="D179" s="134" t="s">
        <v>191</v>
      </c>
      <c r="E179" s="135" t="s">
        <v>1022</v>
      </c>
      <c r="F179" s="136" t="s">
        <v>1023</v>
      </c>
      <c r="G179" s="137" t="s">
        <v>267</v>
      </c>
      <c r="H179" s="138">
        <v>2</v>
      </c>
      <c r="I179" s="139"/>
      <c r="J179" s="140">
        <f t="shared" si="30"/>
        <v>0</v>
      </c>
      <c r="K179" s="136" t="s">
        <v>1</v>
      </c>
      <c r="L179" s="32"/>
      <c r="M179" s="141" t="s">
        <v>1</v>
      </c>
      <c r="N179" s="142" t="s">
        <v>45</v>
      </c>
      <c r="P179" s="143">
        <f t="shared" si="31"/>
        <v>0</v>
      </c>
      <c r="Q179" s="143">
        <v>0</v>
      </c>
      <c r="R179" s="143">
        <f t="shared" si="32"/>
        <v>0</v>
      </c>
      <c r="S179" s="143">
        <v>0</v>
      </c>
      <c r="T179" s="144">
        <f t="shared" si="33"/>
        <v>0</v>
      </c>
      <c r="AR179" s="145" t="s">
        <v>292</v>
      </c>
      <c r="AT179" s="145" t="s">
        <v>191</v>
      </c>
      <c r="AU179" s="145" t="s">
        <v>90</v>
      </c>
      <c r="AY179" s="17" t="s">
        <v>188</v>
      </c>
      <c r="BE179" s="146">
        <f t="shared" si="34"/>
        <v>0</v>
      </c>
      <c r="BF179" s="146">
        <f t="shared" si="35"/>
        <v>0</v>
      </c>
      <c r="BG179" s="146">
        <f t="shared" si="36"/>
        <v>0</v>
      </c>
      <c r="BH179" s="146">
        <f t="shared" si="37"/>
        <v>0</v>
      </c>
      <c r="BI179" s="146">
        <f t="shared" si="38"/>
        <v>0</v>
      </c>
      <c r="BJ179" s="17" t="s">
        <v>88</v>
      </c>
      <c r="BK179" s="146">
        <f t="shared" si="39"/>
        <v>0</v>
      </c>
      <c r="BL179" s="17" t="s">
        <v>292</v>
      </c>
      <c r="BM179" s="145" t="s">
        <v>1024</v>
      </c>
    </row>
    <row r="180" spans="2:65" s="1" customFormat="1" ht="44.25" customHeight="1" x14ac:dyDescent="0.2">
      <c r="B180" s="133"/>
      <c r="C180" s="172" t="s">
        <v>475</v>
      </c>
      <c r="D180" s="172" t="s">
        <v>273</v>
      </c>
      <c r="E180" s="173" t="s">
        <v>1025</v>
      </c>
      <c r="F180" s="174" t="s">
        <v>1026</v>
      </c>
      <c r="G180" s="175" t="s">
        <v>267</v>
      </c>
      <c r="H180" s="176">
        <v>2</v>
      </c>
      <c r="I180" s="177"/>
      <c r="J180" s="178">
        <f t="shared" si="30"/>
        <v>0</v>
      </c>
      <c r="K180" s="174" t="s">
        <v>1</v>
      </c>
      <c r="L180" s="179"/>
      <c r="M180" s="180" t="s">
        <v>1</v>
      </c>
      <c r="N180" s="181" t="s">
        <v>45</v>
      </c>
      <c r="P180" s="143">
        <f t="shared" si="31"/>
        <v>0</v>
      </c>
      <c r="Q180" s="143">
        <v>3.2000000000000001E-2</v>
      </c>
      <c r="R180" s="143">
        <f t="shared" si="32"/>
        <v>6.4000000000000001E-2</v>
      </c>
      <c r="S180" s="143">
        <v>0</v>
      </c>
      <c r="T180" s="144">
        <f t="shared" si="33"/>
        <v>0</v>
      </c>
      <c r="AR180" s="145" t="s">
        <v>380</v>
      </c>
      <c r="AT180" s="145" t="s">
        <v>273</v>
      </c>
      <c r="AU180" s="145" t="s">
        <v>90</v>
      </c>
      <c r="AY180" s="17" t="s">
        <v>188</v>
      </c>
      <c r="BE180" s="146">
        <f t="shared" si="34"/>
        <v>0</v>
      </c>
      <c r="BF180" s="146">
        <f t="shared" si="35"/>
        <v>0</v>
      </c>
      <c r="BG180" s="146">
        <f t="shared" si="36"/>
        <v>0</v>
      </c>
      <c r="BH180" s="146">
        <f t="shared" si="37"/>
        <v>0</v>
      </c>
      <c r="BI180" s="146">
        <f t="shared" si="38"/>
        <v>0</v>
      </c>
      <c r="BJ180" s="17" t="s">
        <v>88</v>
      </c>
      <c r="BK180" s="146">
        <f t="shared" si="39"/>
        <v>0</v>
      </c>
      <c r="BL180" s="17" t="s">
        <v>292</v>
      </c>
      <c r="BM180" s="145" t="s">
        <v>1027</v>
      </c>
    </row>
    <row r="181" spans="2:65" s="1" customFormat="1" ht="24.15" customHeight="1" x14ac:dyDescent="0.2">
      <c r="B181" s="133"/>
      <c r="C181" s="134" t="s">
        <v>480</v>
      </c>
      <c r="D181" s="134" t="s">
        <v>191</v>
      </c>
      <c r="E181" s="135" t="s">
        <v>1028</v>
      </c>
      <c r="F181" s="136" t="s">
        <v>1029</v>
      </c>
      <c r="G181" s="137" t="s">
        <v>1</v>
      </c>
      <c r="H181" s="138">
        <v>2</v>
      </c>
      <c r="I181" s="139"/>
      <c r="J181" s="140">
        <f t="shared" si="30"/>
        <v>0</v>
      </c>
      <c r="K181" s="136" t="s">
        <v>1</v>
      </c>
      <c r="L181" s="32"/>
      <c r="M181" s="141" t="s">
        <v>1</v>
      </c>
      <c r="N181" s="142" t="s">
        <v>45</v>
      </c>
      <c r="P181" s="143">
        <f t="shared" si="31"/>
        <v>0</v>
      </c>
      <c r="Q181" s="143">
        <v>0</v>
      </c>
      <c r="R181" s="143">
        <f t="shared" si="32"/>
        <v>0</v>
      </c>
      <c r="S181" s="143">
        <v>0</v>
      </c>
      <c r="T181" s="144">
        <f t="shared" si="33"/>
        <v>0</v>
      </c>
      <c r="AR181" s="145" t="s">
        <v>292</v>
      </c>
      <c r="AT181" s="145" t="s">
        <v>191</v>
      </c>
      <c r="AU181" s="145" t="s">
        <v>90</v>
      </c>
      <c r="AY181" s="17" t="s">
        <v>188</v>
      </c>
      <c r="BE181" s="146">
        <f t="shared" si="34"/>
        <v>0</v>
      </c>
      <c r="BF181" s="146">
        <f t="shared" si="35"/>
        <v>0</v>
      </c>
      <c r="BG181" s="146">
        <f t="shared" si="36"/>
        <v>0</v>
      </c>
      <c r="BH181" s="146">
        <f t="shared" si="37"/>
        <v>0</v>
      </c>
      <c r="BI181" s="146">
        <f t="shared" si="38"/>
        <v>0</v>
      </c>
      <c r="BJ181" s="17" t="s">
        <v>88</v>
      </c>
      <c r="BK181" s="146">
        <f t="shared" si="39"/>
        <v>0</v>
      </c>
      <c r="BL181" s="17" t="s">
        <v>292</v>
      </c>
      <c r="BM181" s="145" t="s">
        <v>1030</v>
      </c>
    </row>
    <row r="182" spans="2:65" s="1" customFormat="1" ht="16.5" customHeight="1" x14ac:dyDescent="0.2">
      <c r="B182" s="133"/>
      <c r="C182" s="172" t="s">
        <v>485</v>
      </c>
      <c r="D182" s="172" t="s">
        <v>273</v>
      </c>
      <c r="E182" s="173" t="s">
        <v>1031</v>
      </c>
      <c r="F182" s="174" t="s">
        <v>1032</v>
      </c>
      <c r="G182" s="175" t="s">
        <v>1</v>
      </c>
      <c r="H182" s="176">
        <v>2</v>
      </c>
      <c r="I182" s="177"/>
      <c r="J182" s="178">
        <f t="shared" si="30"/>
        <v>0</v>
      </c>
      <c r="K182" s="174" t="s">
        <v>1</v>
      </c>
      <c r="L182" s="179"/>
      <c r="M182" s="180" t="s">
        <v>1</v>
      </c>
      <c r="N182" s="181" t="s">
        <v>45</v>
      </c>
      <c r="P182" s="143">
        <f t="shared" si="31"/>
        <v>0</v>
      </c>
      <c r="Q182" s="143">
        <v>0</v>
      </c>
      <c r="R182" s="143">
        <f t="shared" si="32"/>
        <v>0</v>
      </c>
      <c r="S182" s="143">
        <v>0</v>
      </c>
      <c r="T182" s="144">
        <f t="shared" si="33"/>
        <v>0</v>
      </c>
      <c r="AR182" s="145" t="s">
        <v>380</v>
      </c>
      <c r="AT182" s="145" t="s">
        <v>273</v>
      </c>
      <c r="AU182" s="145" t="s">
        <v>90</v>
      </c>
      <c r="AY182" s="17" t="s">
        <v>188</v>
      </c>
      <c r="BE182" s="146">
        <f t="shared" si="34"/>
        <v>0</v>
      </c>
      <c r="BF182" s="146">
        <f t="shared" si="35"/>
        <v>0</v>
      </c>
      <c r="BG182" s="146">
        <f t="shared" si="36"/>
        <v>0</v>
      </c>
      <c r="BH182" s="146">
        <f t="shared" si="37"/>
        <v>0</v>
      </c>
      <c r="BI182" s="146">
        <f t="shared" si="38"/>
        <v>0</v>
      </c>
      <c r="BJ182" s="17" t="s">
        <v>88</v>
      </c>
      <c r="BK182" s="146">
        <f t="shared" si="39"/>
        <v>0</v>
      </c>
      <c r="BL182" s="17" t="s">
        <v>292</v>
      </c>
      <c r="BM182" s="145" t="s">
        <v>1033</v>
      </c>
    </row>
    <row r="183" spans="2:65" s="1" customFormat="1" ht="16.5" customHeight="1" x14ac:dyDescent="0.2">
      <c r="B183" s="133"/>
      <c r="C183" s="172" t="s">
        <v>489</v>
      </c>
      <c r="D183" s="172" t="s">
        <v>273</v>
      </c>
      <c r="E183" s="173" t="s">
        <v>1034</v>
      </c>
      <c r="F183" s="174" t="s">
        <v>1035</v>
      </c>
      <c r="G183" s="175" t="s">
        <v>1</v>
      </c>
      <c r="H183" s="176">
        <v>2</v>
      </c>
      <c r="I183" s="177"/>
      <c r="J183" s="178">
        <f t="shared" si="30"/>
        <v>0</v>
      </c>
      <c r="K183" s="174" t="s">
        <v>1</v>
      </c>
      <c r="L183" s="179"/>
      <c r="M183" s="180" t="s">
        <v>1</v>
      </c>
      <c r="N183" s="181" t="s">
        <v>45</v>
      </c>
      <c r="P183" s="143">
        <f t="shared" si="31"/>
        <v>0</v>
      </c>
      <c r="Q183" s="143">
        <v>0</v>
      </c>
      <c r="R183" s="143">
        <f t="shared" si="32"/>
        <v>0</v>
      </c>
      <c r="S183" s="143">
        <v>0</v>
      </c>
      <c r="T183" s="144">
        <f t="shared" si="33"/>
        <v>0</v>
      </c>
      <c r="AR183" s="145" t="s">
        <v>380</v>
      </c>
      <c r="AT183" s="145" t="s">
        <v>273</v>
      </c>
      <c r="AU183" s="145" t="s">
        <v>90</v>
      </c>
      <c r="AY183" s="17" t="s">
        <v>188</v>
      </c>
      <c r="BE183" s="146">
        <f t="shared" si="34"/>
        <v>0</v>
      </c>
      <c r="BF183" s="146">
        <f t="shared" si="35"/>
        <v>0</v>
      </c>
      <c r="BG183" s="146">
        <f t="shared" si="36"/>
        <v>0</v>
      </c>
      <c r="BH183" s="146">
        <f t="shared" si="37"/>
        <v>0</v>
      </c>
      <c r="BI183" s="146">
        <f t="shared" si="38"/>
        <v>0</v>
      </c>
      <c r="BJ183" s="17" t="s">
        <v>88</v>
      </c>
      <c r="BK183" s="146">
        <f t="shared" si="39"/>
        <v>0</v>
      </c>
      <c r="BL183" s="17" t="s">
        <v>292</v>
      </c>
      <c r="BM183" s="145" t="s">
        <v>1036</v>
      </c>
    </row>
    <row r="184" spans="2:65" s="1" customFormat="1" ht="16.5" customHeight="1" x14ac:dyDescent="0.2">
      <c r="B184" s="133"/>
      <c r="C184" s="172" t="s">
        <v>493</v>
      </c>
      <c r="D184" s="172" t="s">
        <v>273</v>
      </c>
      <c r="E184" s="173" t="s">
        <v>1037</v>
      </c>
      <c r="F184" s="174" t="s">
        <v>1038</v>
      </c>
      <c r="G184" s="175" t="s">
        <v>1</v>
      </c>
      <c r="H184" s="176">
        <v>2</v>
      </c>
      <c r="I184" s="177"/>
      <c r="J184" s="178">
        <f t="shared" si="30"/>
        <v>0</v>
      </c>
      <c r="K184" s="174" t="s">
        <v>1</v>
      </c>
      <c r="L184" s="179"/>
      <c r="M184" s="180" t="s">
        <v>1</v>
      </c>
      <c r="N184" s="181" t="s">
        <v>45</v>
      </c>
      <c r="P184" s="143">
        <f t="shared" si="31"/>
        <v>0</v>
      </c>
      <c r="Q184" s="143">
        <v>0</v>
      </c>
      <c r="R184" s="143">
        <f t="shared" si="32"/>
        <v>0</v>
      </c>
      <c r="S184" s="143">
        <v>0</v>
      </c>
      <c r="T184" s="144">
        <f t="shared" si="33"/>
        <v>0</v>
      </c>
      <c r="AR184" s="145" t="s">
        <v>380</v>
      </c>
      <c r="AT184" s="145" t="s">
        <v>273</v>
      </c>
      <c r="AU184" s="145" t="s">
        <v>90</v>
      </c>
      <c r="AY184" s="17" t="s">
        <v>188</v>
      </c>
      <c r="BE184" s="146">
        <f t="shared" si="34"/>
        <v>0</v>
      </c>
      <c r="BF184" s="146">
        <f t="shared" si="35"/>
        <v>0</v>
      </c>
      <c r="BG184" s="146">
        <f t="shared" si="36"/>
        <v>0</v>
      </c>
      <c r="BH184" s="146">
        <f t="shared" si="37"/>
        <v>0</v>
      </c>
      <c r="BI184" s="146">
        <f t="shared" si="38"/>
        <v>0</v>
      </c>
      <c r="BJ184" s="17" t="s">
        <v>88</v>
      </c>
      <c r="BK184" s="146">
        <f t="shared" si="39"/>
        <v>0</v>
      </c>
      <c r="BL184" s="17" t="s">
        <v>292</v>
      </c>
      <c r="BM184" s="145" t="s">
        <v>1039</v>
      </c>
    </row>
    <row r="185" spans="2:65" s="1" customFormat="1" ht="16.5" customHeight="1" x14ac:dyDescent="0.2">
      <c r="B185" s="133"/>
      <c r="C185" s="172" t="s">
        <v>499</v>
      </c>
      <c r="D185" s="172" t="s">
        <v>273</v>
      </c>
      <c r="E185" s="173" t="s">
        <v>1040</v>
      </c>
      <c r="F185" s="174" t="s">
        <v>1041</v>
      </c>
      <c r="G185" s="175" t="s">
        <v>1</v>
      </c>
      <c r="H185" s="176">
        <v>2</v>
      </c>
      <c r="I185" s="177"/>
      <c r="J185" s="178">
        <f t="shared" si="30"/>
        <v>0</v>
      </c>
      <c r="K185" s="174" t="s">
        <v>1</v>
      </c>
      <c r="L185" s="179"/>
      <c r="M185" s="180" t="s">
        <v>1</v>
      </c>
      <c r="N185" s="181" t="s">
        <v>45</v>
      </c>
      <c r="P185" s="143">
        <f t="shared" si="31"/>
        <v>0</v>
      </c>
      <c r="Q185" s="143">
        <v>0</v>
      </c>
      <c r="R185" s="143">
        <f t="shared" si="32"/>
        <v>0</v>
      </c>
      <c r="S185" s="143">
        <v>0</v>
      </c>
      <c r="T185" s="144">
        <f t="shared" si="33"/>
        <v>0</v>
      </c>
      <c r="AR185" s="145" t="s">
        <v>380</v>
      </c>
      <c r="AT185" s="145" t="s">
        <v>273</v>
      </c>
      <c r="AU185" s="145" t="s">
        <v>90</v>
      </c>
      <c r="AY185" s="17" t="s">
        <v>188</v>
      </c>
      <c r="BE185" s="146">
        <f t="shared" si="34"/>
        <v>0</v>
      </c>
      <c r="BF185" s="146">
        <f t="shared" si="35"/>
        <v>0</v>
      </c>
      <c r="BG185" s="146">
        <f t="shared" si="36"/>
        <v>0</v>
      </c>
      <c r="BH185" s="146">
        <f t="shared" si="37"/>
        <v>0</v>
      </c>
      <c r="BI185" s="146">
        <f t="shared" si="38"/>
        <v>0</v>
      </c>
      <c r="BJ185" s="17" t="s">
        <v>88</v>
      </c>
      <c r="BK185" s="146">
        <f t="shared" si="39"/>
        <v>0</v>
      </c>
      <c r="BL185" s="17" t="s">
        <v>292</v>
      </c>
      <c r="BM185" s="145" t="s">
        <v>1042</v>
      </c>
    </row>
    <row r="186" spans="2:65" s="1" customFormat="1" ht="49.2" customHeight="1" x14ac:dyDescent="0.2">
      <c r="B186" s="133"/>
      <c r="C186" s="134" t="s">
        <v>503</v>
      </c>
      <c r="D186" s="134" t="s">
        <v>191</v>
      </c>
      <c r="E186" s="135" t="s">
        <v>1043</v>
      </c>
      <c r="F186" s="136" t="s">
        <v>1044</v>
      </c>
      <c r="G186" s="137" t="s">
        <v>364</v>
      </c>
      <c r="H186" s="138">
        <v>0</v>
      </c>
      <c r="I186" s="139"/>
      <c r="J186" s="140">
        <f t="shared" si="30"/>
        <v>0</v>
      </c>
      <c r="K186" s="136" t="s">
        <v>1</v>
      </c>
      <c r="L186" s="32"/>
      <c r="M186" s="141" t="s">
        <v>1</v>
      </c>
      <c r="N186" s="142" t="s">
        <v>45</v>
      </c>
      <c r="P186" s="143">
        <f t="shared" si="31"/>
        <v>0</v>
      </c>
      <c r="Q186" s="143">
        <v>0</v>
      </c>
      <c r="R186" s="143">
        <f t="shared" si="32"/>
        <v>0</v>
      </c>
      <c r="S186" s="143">
        <v>0</v>
      </c>
      <c r="T186" s="144">
        <f t="shared" si="33"/>
        <v>0</v>
      </c>
      <c r="AR186" s="145" t="s">
        <v>292</v>
      </c>
      <c r="AT186" s="145" t="s">
        <v>191</v>
      </c>
      <c r="AU186" s="145" t="s">
        <v>90</v>
      </c>
      <c r="AY186" s="17" t="s">
        <v>188</v>
      </c>
      <c r="BE186" s="146">
        <f t="shared" si="34"/>
        <v>0</v>
      </c>
      <c r="BF186" s="146">
        <f t="shared" si="35"/>
        <v>0</v>
      </c>
      <c r="BG186" s="146">
        <f t="shared" si="36"/>
        <v>0</v>
      </c>
      <c r="BH186" s="146">
        <f t="shared" si="37"/>
        <v>0</v>
      </c>
      <c r="BI186" s="146">
        <f t="shared" si="38"/>
        <v>0</v>
      </c>
      <c r="BJ186" s="17" t="s">
        <v>88</v>
      </c>
      <c r="BK186" s="146">
        <f t="shared" si="39"/>
        <v>0</v>
      </c>
      <c r="BL186" s="17" t="s">
        <v>292</v>
      </c>
      <c r="BM186" s="145" t="s">
        <v>1045</v>
      </c>
    </row>
    <row r="187" spans="2:65" s="1" customFormat="1" ht="62.7" customHeight="1" x14ac:dyDescent="0.2">
      <c r="B187" s="133"/>
      <c r="C187" s="134" t="s">
        <v>509</v>
      </c>
      <c r="D187" s="134" t="s">
        <v>191</v>
      </c>
      <c r="E187" s="135" t="s">
        <v>1046</v>
      </c>
      <c r="F187" s="136" t="s">
        <v>1047</v>
      </c>
      <c r="G187" s="137" t="s">
        <v>364</v>
      </c>
      <c r="H187" s="138">
        <v>0</v>
      </c>
      <c r="I187" s="139"/>
      <c r="J187" s="140">
        <f t="shared" si="30"/>
        <v>0</v>
      </c>
      <c r="K187" s="136" t="s">
        <v>1</v>
      </c>
      <c r="L187" s="32"/>
      <c r="M187" s="141" t="s">
        <v>1</v>
      </c>
      <c r="N187" s="142" t="s">
        <v>45</v>
      </c>
      <c r="P187" s="143">
        <f t="shared" si="31"/>
        <v>0</v>
      </c>
      <c r="Q187" s="143">
        <v>0</v>
      </c>
      <c r="R187" s="143">
        <f t="shared" si="32"/>
        <v>0</v>
      </c>
      <c r="S187" s="143">
        <v>0</v>
      </c>
      <c r="T187" s="144">
        <f t="shared" si="33"/>
        <v>0</v>
      </c>
      <c r="AR187" s="145" t="s">
        <v>292</v>
      </c>
      <c r="AT187" s="145" t="s">
        <v>191</v>
      </c>
      <c r="AU187" s="145" t="s">
        <v>90</v>
      </c>
      <c r="AY187" s="17" t="s">
        <v>188</v>
      </c>
      <c r="BE187" s="146">
        <f t="shared" si="34"/>
        <v>0</v>
      </c>
      <c r="BF187" s="146">
        <f t="shared" si="35"/>
        <v>0</v>
      </c>
      <c r="BG187" s="146">
        <f t="shared" si="36"/>
        <v>0</v>
      </c>
      <c r="BH187" s="146">
        <f t="shared" si="37"/>
        <v>0</v>
      </c>
      <c r="BI187" s="146">
        <f t="shared" si="38"/>
        <v>0</v>
      </c>
      <c r="BJ187" s="17" t="s">
        <v>88</v>
      </c>
      <c r="BK187" s="146">
        <f t="shared" si="39"/>
        <v>0</v>
      </c>
      <c r="BL187" s="17" t="s">
        <v>292</v>
      </c>
      <c r="BM187" s="145" t="s">
        <v>1048</v>
      </c>
    </row>
    <row r="188" spans="2:65" s="11" customFormat="1" ht="25.95" customHeight="1" x14ac:dyDescent="0.25">
      <c r="B188" s="121"/>
      <c r="D188" s="122" t="s">
        <v>79</v>
      </c>
      <c r="E188" s="123" t="s">
        <v>1049</v>
      </c>
      <c r="F188" s="123" t="s">
        <v>1050</v>
      </c>
      <c r="I188" s="124"/>
      <c r="J188" s="125">
        <f>BK188</f>
        <v>0</v>
      </c>
      <c r="L188" s="121"/>
      <c r="M188" s="126"/>
      <c r="P188" s="127">
        <f>SUM(P189:P190)</f>
        <v>0</v>
      </c>
      <c r="R188" s="127">
        <f>SUM(R189:R190)</f>
        <v>0</v>
      </c>
      <c r="T188" s="128">
        <f>SUM(T189:T190)</f>
        <v>0</v>
      </c>
      <c r="AR188" s="122" t="s">
        <v>195</v>
      </c>
      <c r="AT188" s="129" t="s">
        <v>79</v>
      </c>
      <c r="AU188" s="129" t="s">
        <v>80</v>
      </c>
      <c r="AY188" s="122" t="s">
        <v>188</v>
      </c>
      <c r="BK188" s="130">
        <f>SUM(BK189:BK190)</f>
        <v>0</v>
      </c>
    </row>
    <row r="189" spans="2:65" s="1" customFormat="1" ht="24.15" customHeight="1" x14ac:dyDescent="0.2">
      <c r="B189" s="133"/>
      <c r="C189" s="134" t="s">
        <v>515</v>
      </c>
      <c r="D189" s="134" t="s">
        <v>191</v>
      </c>
      <c r="E189" s="135" t="s">
        <v>1051</v>
      </c>
      <c r="F189" s="136" t="s">
        <v>1052</v>
      </c>
      <c r="G189" s="137" t="s">
        <v>1053</v>
      </c>
      <c r="H189" s="138">
        <v>30</v>
      </c>
      <c r="I189" s="139"/>
      <c r="J189" s="140">
        <f>ROUND(I189*H189,2)</f>
        <v>0</v>
      </c>
      <c r="K189" s="136" t="s">
        <v>1</v>
      </c>
      <c r="L189" s="32"/>
      <c r="M189" s="141" t="s">
        <v>1</v>
      </c>
      <c r="N189" s="142" t="s">
        <v>45</v>
      </c>
      <c r="P189" s="143">
        <f>O189*H189</f>
        <v>0</v>
      </c>
      <c r="Q189" s="143">
        <v>0</v>
      </c>
      <c r="R189" s="143">
        <f>Q189*H189</f>
        <v>0</v>
      </c>
      <c r="S189" s="143">
        <v>0</v>
      </c>
      <c r="T189" s="144">
        <f>S189*H189</f>
        <v>0</v>
      </c>
      <c r="AR189" s="145" t="s">
        <v>1054</v>
      </c>
      <c r="AT189" s="145" t="s">
        <v>191</v>
      </c>
      <c r="AU189" s="145" t="s">
        <v>88</v>
      </c>
      <c r="AY189" s="17" t="s">
        <v>188</v>
      </c>
      <c r="BE189" s="146">
        <f>IF(N189="základní",J189,0)</f>
        <v>0</v>
      </c>
      <c r="BF189" s="146">
        <f>IF(N189="snížená",J189,0)</f>
        <v>0</v>
      </c>
      <c r="BG189" s="146">
        <f>IF(N189="zákl. přenesená",J189,0)</f>
        <v>0</v>
      </c>
      <c r="BH189" s="146">
        <f>IF(N189="sníž. přenesená",J189,0)</f>
        <v>0</v>
      </c>
      <c r="BI189" s="146">
        <f>IF(N189="nulová",J189,0)</f>
        <v>0</v>
      </c>
      <c r="BJ189" s="17" t="s">
        <v>88</v>
      </c>
      <c r="BK189" s="146">
        <f>ROUND(I189*H189,2)</f>
        <v>0</v>
      </c>
      <c r="BL189" s="17" t="s">
        <v>1054</v>
      </c>
      <c r="BM189" s="145" t="s">
        <v>1055</v>
      </c>
    </row>
    <row r="190" spans="2:65" s="1" customFormat="1" ht="24.15" customHeight="1" x14ac:dyDescent="0.2">
      <c r="B190" s="133"/>
      <c r="C190" s="134" t="s">
        <v>521</v>
      </c>
      <c r="D190" s="134" t="s">
        <v>191</v>
      </c>
      <c r="E190" s="135" t="s">
        <v>1056</v>
      </c>
      <c r="F190" s="136" t="s">
        <v>1057</v>
      </c>
      <c r="G190" s="137" t="s">
        <v>1053</v>
      </c>
      <c r="H190" s="138">
        <v>40</v>
      </c>
      <c r="I190" s="139"/>
      <c r="J190" s="140">
        <f>ROUND(I190*H190,2)</f>
        <v>0</v>
      </c>
      <c r="K190" s="136" t="s">
        <v>1</v>
      </c>
      <c r="L190" s="32"/>
      <c r="M190" s="192" t="s">
        <v>1</v>
      </c>
      <c r="N190" s="193" t="s">
        <v>45</v>
      </c>
      <c r="O190" s="190"/>
      <c r="P190" s="194">
        <f>O190*H190</f>
        <v>0</v>
      </c>
      <c r="Q190" s="194">
        <v>0</v>
      </c>
      <c r="R190" s="194">
        <f>Q190*H190</f>
        <v>0</v>
      </c>
      <c r="S190" s="194">
        <v>0</v>
      </c>
      <c r="T190" s="195">
        <f>S190*H190</f>
        <v>0</v>
      </c>
      <c r="AR190" s="145" t="s">
        <v>1054</v>
      </c>
      <c r="AT190" s="145" t="s">
        <v>191</v>
      </c>
      <c r="AU190" s="145" t="s">
        <v>88</v>
      </c>
      <c r="AY190" s="17" t="s">
        <v>188</v>
      </c>
      <c r="BE190" s="146">
        <f>IF(N190="základní",J190,0)</f>
        <v>0</v>
      </c>
      <c r="BF190" s="146">
        <f>IF(N190="snížená",J190,0)</f>
        <v>0</v>
      </c>
      <c r="BG190" s="146">
        <f>IF(N190="zákl. přenesená",J190,0)</f>
        <v>0</v>
      </c>
      <c r="BH190" s="146">
        <f>IF(N190="sníž. přenesená",J190,0)</f>
        <v>0</v>
      </c>
      <c r="BI190" s="146">
        <f>IF(N190="nulová",J190,0)</f>
        <v>0</v>
      </c>
      <c r="BJ190" s="17" t="s">
        <v>88</v>
      </c>
      <c r="BK190" s="146">
        <f>ROUND(I190*H190,2)</f>
        <v>0</v>
      </c>
      <c r="BL190" s="17" t="s">
        <v>1054</v>
      </c>
      <c r="BM190" s="145" t="s">
        <v>1058</v>
      </c>
    </row>
    <row r="191" spans="2:65" s="1" customFormat="1" ht="6.9" customHeight="1" x14ac:dyDescent="0.2">
      <c r="B191" s="44"/>
      <c r="C191" s="45"/>
      <c r="D191" s="45"/>
      <c r="E191" s="45"/>
      <c r="F191" s="45"/>
      <c r="G191" s="45"/>
      <c r="H191" s="45"/>
      <c r="I191" s="45"/>
      <c r="J191" s="45"/>
      <c r="K191" s="45"/>
      <c r="L191" s="32"/>
    </row>
  </sheetData>
  <autoFilter ref="C123:K190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6" fitToHeight="100" orientation="portrait" blackAndWhite="1" r:id="rId1"/>
  <headerFooter>
    <oddHeader>&amp;F</oddHead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61"/>
  <sheetViews>
    <sheetView showGridLines="0" topLeftCell="A156" workbookViewId="0">
      <selection activeCell="I189" sqref="I189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25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96</v>
      </c>
    </row>
    <row r="3" spans="2:46" ht="6.9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 x14ac:dyDescent="0.2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5" t="str">
        <f>'Rekapitulace stavby'!K6</f>
        <v>Revitalizace endoskopického oddělení</v>
      </c>
      <c r="F7" s="246"/>
      <c r="G7" s="246"/>
      <c r="H7" s="246"/>
      <c r="L7" s="20"/>
    </row>
    <row r="8" spans="2:46" s="1" customFormat="1" ht="12" hidden="1" customHeight="1" x14ac:dyDescent="0.2">
      <c r="B8" s="32"/>
      <c r="D8" s="27" t="s">
        <v>137</v>
      </c>
      <c r="L8" s="32"/>
    </row>
    <row r="9" spans="2:46" s="1" customFormat="1" ht="16.5" hidden="1" customHeight="1" x14ac:dyDescent="0.2">
      <c r="B9" s="32"/>
      <c r="E9" s="235" t="s">
        <v>1059</v>
      </c>
      <c r="F9" s="244"/>
      <c r="G9" s="244"/>
      <c r="H9" s="244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863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tr">
        <f>IF('Rekapitulace stavby'!AN10="","",'Rekapitulace stavby'!AN10)</f>
        <v>26000202</v>
      </c>
      <c r="L14" s="32"/>
    </row>
    <row r="15" spans="2:46" s="1" customFormat="1" ht="18" hidden="1" customHeight="1" x14ac:dyDescent="0.2">
      <c r="B15" s="32"/>
      <c r="E15" s="25" t="str">
        <f>IF('Rekapitulace stavby'!E11="","",'Rekapitulace stavby'!E11)</f>
        <v>Oblastní Nemocnice Náchod</v>
      </c>
      <c r="I15" s="27" t="s">
        <v>28</v>
      </c>
      <c r="J15" s="25" t="str">
        <f>IF('Rekapitulace stavby'!AN11="","",'Rekapitulace stavby'!AN11)</f>
        <v>CZ26000202</v>
      </c>
      <c r="L15" s="32"/>
    </row>
    <row r="16" spans="2:46" s="1" customFormat="1" ht="6.9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 x14ac:dyDescent="0.2">
      <c r="B18" s="32"/>
      <c r="E18" s="247" t="str">
        <f>'Rekapitulace stavby'!E14</f>
        <v>Vyplň údaj</v>
      </c>
      <c r="F18" s="213"/>
      <c r="G18" s="213"/>
      <c r="H18" s="213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32</v>
      </c>
      <c r="I20" s="27" t="s">
        <v>25</v>
      </c>
      <c r="J20" s="25" t="str">
        <f>IF('Rekapitulace stavby'!AN16="","",'Rekapitulace stavby'!AN16)</f>
        <v>13997220</v>
      </c>
      <c r="L20" s="32"/>
    </row>
    <row r="21" spans="2:12" s="1" customFormat="1" ht="18" hidden="1" customHeight="1" x14ac:dyDescent="0.2">
      <c r="B21" s="32"/>
      <c r="E21" s="25" t="str">
        <f>IF('Rekapitulace stavby'!E17="","",'Rekapitulace stavby'!E17)</f>
        <v>PRISPO s.r.o.</v>
      </c>
      <c r="I21" s="27" t="s">
        <v>28</v>
      </c>
      <c r="J21" s="25" t="str">
        <f>IF('Rekapitulace stavby'!AN17="","",'Rekapitulace stavby'!AN17)</f>
        <v>CZ13997220</v>
      </c>
      <c r="L21" s="32"/>
    </row>
    <row r="22" spans="2:12" s="1" customFormat="1" ht="6.9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37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 x14ac:dyDescent="0.2">
      <c r="B24" s="32"/>
      <c r="E24" s="25" t="str">
        <f>IF('Rekapitulace stavby'!E20="","",'Rekapitulace stavby'!E20)</f>
        <v>Ing. Petr Chobotský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39</v>
      </c>
      <c r="L26" s="32"/>
    </row>
    <row r="27" spans="2:12" s="7" customFormat="1" ht="16.5" hidden="1" customHeight="1" x14ac:dyDescent="0.2">
      <c r="B27" s="90"/>
      <c r="E27" s="218" t="s">
        <v>1</v>
      </c>
      <c r="F27" s="218"/>
      <c r="G27" s="218"/>
      <c r="H27" s="218"/>
      <c r="L27" s="90"/>
    </row>
    <row r="28" spans="2:12" s="1" customFormat="1" ht="6.9" hidden="1" customHeight="1" x14ac:dyDescent="0.2">
      <c r="B28" s="32"/>
      <c r="L28" s="32"/>
    </row>
    <row r="29" spans="2:12" s="1" customFormat="1" ht="6.9" hidden="1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 x14ac:dyDescent="0.2">
      <c r="B30" s="32"/>
      <c r="D30" s="91" t="s">
        <v>40</v>
      </c>
      <c r="J30" s="66">
        <f>ROUND(J116, 2)</f>
        <v>0</v>
      </c>
      <c r="L30" s="32"/>
    </row>
    <row r="31" spans="2:12" s="1" customFormat="1" ht="6.9" hidden="1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 x14ac:dyDescent="0.2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 x14ac:dyDescent="0.2">
      <c r="B33" s="32"/>
      <c r="D33" s="55" t="s">
        <v>44</v>
      </c>
      <c r="E33" s="27" t="s">
        <v>45</v>
      </c>
      <c r="F33" s="92">
        <f>ROUND((SUM(BE116:BE160)),  2)</f>
        <v>0</v>
      </c>
      <c r="I33" s="93">
        <v>0.21</v>
      </c>
      <c r="J33" s="92">
        <f>ROUND(((SUM(BE116:BE160))*I33),  2)</f>
        <v>0</v>
      </c>
      <c r="L33" s="32"/>
    </row>
    <row r="34" spans="2:12" s="1" customFormat="1" ht="14.4" hidden="1" customHeight="1" x14ac:dyDescent="0.2">
      <c r="B34" s="32"/>
      <c r="E34" s="27" t="s">
        <v>46</v>
      </c>
      <c r="F34" s="92">
        <f>ROUND((SUM(BF116:BF160)),  2)</f>
        <v>0</v>
      </c>
      <c r="I34" s="93">
        <v>0.12</v>
      </c>
      <c r="J34" s="92">
        <f>ROUND(((SUM(BF116:BF160))*I34),  2)</f>
        <v>0</v>
      </c>
      <c r="L34" s="32"/>
    </row>
    <row r="35" spans="2:12" s="1" customFormat="1" ht="14.4" hidden="1" customHeight="1" x14ac:dyDescent="0.2">
      <c r="B35" s="32"/>
      <c r="E35" s="27" t="s">
        <v>47</v>
      </c>
      <c r="F35" s="92">
        <f>ROUND((SUM(BG116:BG160)),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 x14ac:dyDescent="0.2">
      <c r="B36" s="32"/>
      <c r="E36" s="27" t="s">
        <v>48</v>
      </c>
      <c r="F36" s="92">
        <f>ROUND((SUM(BH116:BH160)),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 x14ac:dyDescent="0.2">
      <c r="B37" s="32"/>
      <c r="E37" s="27" t="s">
        <v>49</v>
      </c>
      <c r="F37" s="92">
        <f>ROUND((SUM(BI116:BI160)),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 x14ac:dyDescent="0.2">
      <c r="B38" s="32"/>
      <c r="L38" s="32"/>
    </row>
    <row r="39" spans="2:12" s="1" customFormat="1" ht="25.35" hidden="1" customHeight="1" x14ac:dyDescent="0.2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 x14ac:dyDescent="0.2">
      <c r="B40" s="32"/>
      <c r="L40" s="32"/>
    </row>
    <row r="41" spans="2:12" ht="14.4" hidden="1" customHeight="1" x14ac:dyDescent="0.2">
      <c r="B41" s="20"/>
      <c r="L41" s="20"/>
    </row>
    <row r="42" spans="2:12" ht="14.4" hidden="1" customHeight="1" x14ac:dyDescent="0.2">
      <c r="B42" s="20"/>
      <c r="L42" s="20"/>
    </row>
    <row r="43" spans="2:12" ht="14.4" hidden="1" customHeight="1" x14ac:dyDescent="0.2">
      <c r="B43" s="20"/>
      <c r="L43" s="20"/>
    </row>
    <row r="44" spans="2:12" ht="14.4" hidden="1" customHeight="1" x14ac:dyDescent="0.2">
      <c r="B44" s="20"/>
      <c r="L44" s="20"/>
    </row>
    <row r="45" spans="2:12" ht="14.4" hidden="1" customHeight="1" x14ac:dyDescent="0.2">
      <c r="B45" s="20"/>
      <c r="L45" s="20"/>
    </row>
    <row r="46" spans="2:12" ht="14.4" hidden="1" customHeight="1" x14ac:dyDescent="0.2">
      <c r="B46" s="20"/>
      <c r="L46" s="20"/>
    </row>
    <row r="47" spans="2:12" ht="14.4" hidden="1" customHeight="1" x14ac:dyDescent="0.2">
      <c r="B47" s="20"/>
      <c r="L47" s="20"/>
    </row>
    <row r="48" spans="2:12" ht="14.4" hidden="1" customHeight="1" x14ac:dyDescent="0.2">
      <c r="B48" s="20"/>
      <c r="L48" s="20"/>
    </row>
    <row r="49" spans="2:12" ht="14.4" hidden="1" customHeight="1" x14ac:dyDescent="0.2">
      <c r="B49" s="20"/>
      <c r="L49" s="20"/>
    </row>
    <row r="50" spans="2:12" s="1" customFormat="1" ht="14.4" hidden="1" customHeight="1" x14ac:dyDescent="0.2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3.2" hidden="1" x14ac:dyDescent="0.2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3.2" hidden="1" x14ac:dyDescent="0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3.2" hidden="1" x14ac:dyDescent="0.2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 x14ac:dyDescent="0.2">
      <c r="B82" s="32"/>
      <c r="C82" s="21" t="s">
        <v>152</v>
      </c>
      <c r="L82" s="32"/>
    </row>
    <row r="83" spans="2:47" s="1" customFormat="1" ht="6.9" hidden="1" customHeight="1" x14ac:dyDescent="0.2">
      <c r="B83" s="32"/>
      <c r="L83" s="32"/>
    </row>
    <row r="84" spans="2:47" s="1" customFormat="1" ht="12" hidden="1" customHeight="1" x14ac:dyDescent="0.2">
      <c r="B84" s="32"/>
      <c r="C84" s="27" t="s">
        <v>16</v>
      </c>
      <c r="L84" s="32"/>
    </row>
    <row r="85" spans="2:47" s="1" customFormat="1" ht="16.5" hidden="1" customHeight="1" x14ac:dyDescent="0.2">
      <c r="B85" s="32"/>
      <c r="E85" s="245" t="str">
        <f>E7</f>
        <v>Revitalizace endoskopického oddělení</v>
      </c>
      <c r="F85" s="246"/>
      <c r="G85" s="246"/>
      <c r="H85" s="246"/>
      <c r="L85" s="32"/>
    </row>
    <row r="86" spans="2:47" s="1" customFormat="1" ht="12" hidden="1" customHeight="1" x14ac:dyDescent="0.2">
      <c r="B86" s="32"/>
      <c r="C86" s="27" t="s">
        <v>137</v>
      </c>
      <c r="L86" s="32"/>
    </row>
    <row r="87" spans="2:47" s="1" customFormat="1" ht="16.5" hidden="1" customHeight="1" x14ac:dyDescent="0.2">
      <c r="B87" s="32"/>
      <c r="E87" s="235" t="str">
        <f>E9</f>
        <v>03 - ZT,mobiliář,IT,ostatní</v>
      </c>
      <c r="F87" s="244"/>
      <c r="G87" s="244"/>
      <c r="H87" s="244"/>
      <c r="L87" s="32"/>
    </row>
    <row r="88" spans="2:47" s="1" customFormat="1" ht="6.9" hidden="1" customHeight="1" x14ac:dyDescent="0.2">
      <c r="B88" s="32"/>
      <c r="L88" s="32"/>
    </row>
    <row r="89" spans="2:47" s="1" customFormat="1" ht="12" hidden="1" customHeight="1" x14ac:dyDescent="0.2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 x14ac:dyDescent="0.2">
      <c r="B90" s="32"/>
      <c r="L90" s="32"/>
    </row>
    <row r="91" spans="2:47" s="1" customFormat="1" ht="15.15" hidden="1" customHeight="1" x14ac:dyDescent="0.2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 x14ac:dyDescent="0.2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Ing. Petr Chobotský</v>
      </c>
      <c r="L92" s="32"/>
    </row>
    <row r="93" spans="2:47" s="1" customFormat="1" ht="10.35" hidden="1" customHeight="1" x14ac:dyDescent="0.2">
      <c r="B93" s="32"/>
      <c r="L93" s="32"/>
    </row>
    <row r="94" spans="2:47" s="1" customFormat="1" ht="29.25" hidden="1" customHeight="1" x14ac:dyDescent="0.2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 x14ac:dyDescent="0.2">
      <c r="B95" s="32"/>
      <c r="L95" s="32"/>
    </row>
    <row r="96" spans="2:47" s="1" customFormat="1" ht="22.95" hidden="1" customHeight="1" x14ac:dyDescent="0.2">
      <c r="B96" s="32"/>
      <c r="C96" s="104" t="s">
        <v>155</v>
      </c>
      <c r="J96" s="66">
        <f>J116</f>
        <v>0</v>
      </c>
      <c r="L96" s="32"/>
      <c r="AU96" s="17" t="s">
        <v>156</v>
      </c>
    </row>
    <row r="97" spans="2:12" s="1" customFormat="1" ht="21.75" hidden="1" customHeight="1" x14ac:dyDescent="0.2">
      <c r="B97" s="32"/>
      <c r="L97" s="32"/>
    </row>
    <row r="98" spans="2:12" s="1" customFormat="1" ht="6.9" hidden="1" customHeight="1" x14ac:dyDescent="0.2"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32"/>
    </row>
    <row r="99" spans="2:12" hidden="1" x14ac:dyDescent="0.2"/>
    <row r="100" spans="2:12" hidden="1" x14ac:dyDescent="0.2"/>
    <row r="101" spans="2:12" hidden="1" x14ac:dyDescent="0.2"/>
    <row r="102" spans="2:12" s="1" customFormat="1" ht="6.9" customHeight="1" x14ac:dyDescent="0.2"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32"/>
    </row>
    <row r="103" spans="2:12" s="1" customFormat="1" ht="24.9" customHeight="1" x14ac:dyDescent="0.2">
      <c r="B103" s="32"/>
      <c r="C103" s="21" t="s">
        <v>173</v>
      </c>
      <c r="L103" s="32"/>
    </row>
    <row r="104" spans="2:12" s="1" customFormat="1" ht="6.9" customHeight="1" x14ac:dyDescent="0.2">
      <c r="B104" s="32"/>
      <c r="L104" s="32"/>
    </row>
    <row r="105" spans="2:12" s="1" customFormat="1" ht="12" customHeight="1" x14ac:dyDescent="0.2">
      <c r="B105" s="32"/>
      <c r="C105" s="27" t="s">
        <v>16</v>
      </c>
      <c r="L105" s="32"/>
    </row>
    <row r="106" spans="2:12" s="1" customFormat="1" ht="16.5" customHeight="1" x14ac:dyDescent="0.2">
      <c r="B106" s="32"/>
      <c r="E106" s="245" t="str">
        <f>E7</f>
        <v>Revitalizace endoskopického oddělení</v>
      </c>
      <c r="F106" s="246"/>
      <c r="G106" s="246"/>
      <c r="H106" s="246"/>
      <c r="L106" s="32"/>
    </row>
    <row r="107" spans="2:12" s="1" customFormat="1" ht="12" customHeight="1" x14ac:dyDescent="0.2">
      <c r="B107" s="32"/>
      <c r="C107" s="27" t="s">
        <v>137</v>
      </c>
      <c r="L107" s="32"/>
    </row>
    <row r="108" spans="2:12" s="1" customFormat="1" ht="16.5" customHeight="1" x14ac:dyDescent="0.2">
      <c r="B108" s="32"/>
      <c r="E108" s="235" t="str">
        <f>E9</f>
        <v>03 - ZT,mobiliář,IT,ostatní</v>
      </c>
      <c r="F108" s="244"/>
      <c r="G108" s="244"/>
      <c r="H108" s="244"/>
      <c r="L108" s="32"/>
    </row>
    <row r="109" spans="2:12" s="1" customFormat="1" ht="6.9" customHeight="1" x14ac:dyDescent="0.2">
      <c r="B109" s="32"/>
      <c r="L109" s="32"/>
    </row>
    <row r="110" spans="2:12" s="1" customFormat="1" ht="12" customHeight="1" x14ac:dyDescent="0.2">
      <c r="B110" s="32"/>
      <c r="C110" s="27" t="s">
        <v>20</v>
      </c>
      <c r="F110" s="25" t="str">
        <f>F12</f>
        <v xml:space="preserve"> </v>
      </c>
      <c r="I110" s="27" t="s">
        <v>22</v>
      </c>
      <c r="J110" s="52" t="str">
        <f>IF(J12="","",J12)</f>
        <v>15. 12. 2025</v>
      </c>
      <c r="L110" s="32"/>
    </row>
    <row r="111" spans="2:12" s="1" customFormat="1" ht="6.9" customHeight="1" x14ac:dyDescent="0.2">
      <c r="B111" s="32"/>
      <c r="L111" s="32"/>
    </row>
    <row r="112" spans="2:12" s="1" customFormat="1" ht="15.15" customHeight="1" x14ac:dyDescent="0.2">
      <c r="B112" s="32"/>
      <c r="C112" s="27" t="s">
        <v>24</v>
      </c>
      <c r="F112" s="25" t="str">
        <f>E15</f>
        <v>Oblastní Nemocnice Náchod</v>
      </c>
      <c r="I112" s="27" t="s">
        <v>32</v>
      </c>
      <c r="J112" s="30" t="str">
        <f>E21</f>
        <v>PRISPO s.r.o.</v>
      </c>
      <c r="L112" s="32"/>
    </row>
    <row r="113" spans="2:65" s="1" customFormat="1" ht="15.15" customHeight="1" x14ac:dyDescent="0.2">
      <c r="B113" s="32"/>
      <c r="C113" s="27" t="s">
        <v>30</v>
      </c>
      <c r="F113" s="25" t="str">
        <f>IF(E18="","",E18)</f>
        <v>Vyplň údaj</v>
      </c>
      <c r="I113" s="27" t="s">
        <v>37</v>
      </c>
      <c r="J113" s="30" t="str">
        <f>E24</f>
        <v>Ing. Petr Chobotský</v>
      </c>
      <c r="L113" s="32"/>
    </row>
    <row r="114" spans="2:65" s="1" customFormat="1" ht="10.35" customHeight="1" x14ac:dyDescent="0.2">
      <c r="B114" s="32"/>
      <c r="L114" s="32"/>
    </row>
    <row r="115" spans="2:65" s="10" customFormat="1" ht="29.25" customHeight="1" x14ac:dyDescent="0.2">
      <c r="B115" s="113"/>
      <c r="C115" s="114" t="s">
        <v>174</v>
      </c>
      <c r="D115" s="115" t="s">
        <v>65</v>
      </c>
      <c r="E115" s="115" t="s">
        <v>61</v>
      </c>
      <c r="F115" s="115" t="s">
        <v>62</v>
      </c>
      <c r="G115" s="115" t="s">
        <v>175</v>
      </c>
      <c r="H115" s="115" t="s">
        <v>176</v>
      </c>
      <c r="I115" s="115" t="s">
        <v>177</v>
      </c>
      <c r="J115" s="115" t="s">
        <v>154</v>
      </c>
      <c r="K115" s="116" t="s">
        <v>178</v>
      </c>
      <c r="L115" s="113"/>
      <c r="M115" s="59" t="s">
        <v>1</v>
      </c>
      <c r="N115" s="60" t="s">
        <v>44</v>
      </c>
      <c r="O115" s="60" t="s">
        <v>179</v>
      </c>
      <c r="P115" s="60" t="s">
        <v>180</v>
      </c>
      <c r="Q115" s="60" t="s">
        <v>181</v>
      </c>
      <c r="R115" s="60" t="s">
        <v>182</v>
      </c>
      <c r="S115" s="60" t="s">
        <v>183</v>
      </c>
      <c r="T115" s="61" t="s">
        <v>184</v>
      </c>
    </row>
    <row r="116" spans="2:65" s="1" customFormat="1" ht="22.95" customHeight="1" x14ac:dyDescent="0.3">
      <c r="B116" s="32"/>
      <c r="C116" s="64" t="s">
        <v>185</v>
      </c>
      <c r="J116" s="117">
        <f>BK116</f>
        <v>0</v>
      </c>
      <c r="L116" s="32"/>
      <c r="M116" s="62"/>
      <c r="N116" s="53"/>
      <c r="O116" s="53"/>
      <c r="P116" s="118">
        <f>SUM(P117:P160)</f>
        <v>0</v>
      </c>
      <c r="Q116" s="53"/>
      <c r="R116" s="118">
        <f>SUM(R117:R160)</f>
        <v>0</v>
      </c>
      <c r="S116" s="53"/>
      <c r="T116" s="119">
        <f>SUM(T117:T160)</f>
        <v>0</v>
      </c>
      <c r="AT116" s="17" t="s">
        <v>79</v>
      </c>
      <c r="AU116" s="17" t="s">
        <v>156</v>
      </c>
      <c r="BK116" s="120">
        <f>SUM(BK117:BK160)</f>
        <v>0</v>
      </c>
    </row>
    <row r="117" spans="2:65" s="1" customFormat="1" ht="16.5" customHeight="1" x14ac:dyDescent="0.2">
      <c r="B117" s="133"/>
      <c r="C117" s="134" t="s">
        <v>88</v>
      </c>
      <c r="D117" s="134" t="s">
        <v>191</v>
      </c>
      <c r="E117" s="135" t="s">
        <v>1060</v>
      </c>
      <c r="F117" s="136" t="s">
        <v>1061</v>
      </c>
      <c r="G117" s="137" t="s">
        <v>1062</v>
      </c>
      <c r="H117" s="138">
        <v>1</v>
      </c>
      <c r="I117" s="139"/>
      <c r="J117" s="140">
        <f t="shared" ref="J117:J160" si="0">ROUND(I117*H117,2)</f>
        <v>0</v>
      </c>
      <c r="K117" s="204" t="s">
        <v>2209</v>
      </c>
      <c r="L117" s="32"/>
      <c r="M117" s="141" t="s">
        <v>1</v>
      </c>
      <c r="N117" s="142" t="s">
        <v>45</v>
      </c>
      <c r="P117" s="143">
        <f t="shared" ref="P117:P160" si="1">O117*H117</f>
        <v>0</v>
      </c>
      <c r="Q117" s="143">
        <v>0</v>
      </c>
      <c r="R117" s="143">
        <f t="shared" ref="R117:R160" si="2">Q117*H117</f>
        <v>0</v>
      </c>
      <c r="S117" s="143">
        <v>0</v>
      </c>
      <c r="T117" s="144">
        <f t="shared" ref="T117:T160" si="3">S117*H117</f>
        <v>0</v>
      </c>
      <c r="AR117" s="145" t="s">
        <v>195</v>
      </c>
      <c r="AT117" s="145" t="s">
        <v>191</v>
      </c>
      <c r="AU117" s="145" t="s">
        <v>80</v>
      </c>
      <c r="AY117" s="17" t="s">
        <v>188</v>
      </c>
      <c r="BE117" s="146">
        <f t="shared" ref="BE117:BE160" si="4">IF(N117="základní",J117,0)</f>
        <v>0</v>
      </c>
      <c r="BF117" s="146">
        <f t="shared" ref="BF117:BF160" si="5">IF(N117="snížená",J117,0)</f>
        <v>0</v>
      </c>
      <c r="BG117" s="146">
        <f t="shared" ref="BG117:BG160" si="6">IF(N117="zákl. přenesená",J117,0)</f>
        <v>0</v>
      </c>
      <c r="BH117" s="146">
        <f t="shared" ref="BH117:BH160" si="7">IF(N117="sníž. přenesená",J117,0)</f>
        <v>0</v>
      </c>
      <c r="BI117" s="146">
        <f t="shared" ref="BI117:BI160" si="8">IF(N117="nulová",J117,0)</f>
        <v>0</v>
      </c>
      <c r="BJ117" s="17" t="s">
        <v>88</v>
      </c>
      <c r="BK117" s="146">
        <f t="shared" ref="BK117:BK160" si="9">ROUND(I117*H117,2)</f>
        <v>0</v>
      </c>
      <c r="BL117" s="17" t="s">
        <v>195</v>
      </c>
      <c r="BM117" s="145" t="s">
        <v>90</v>
      </c>
    </row>
    <row r="118" spans="2:65" s="1" customFormat="1" ht="16.5" customHeight="1" x14ac:dyDescent="0.2">
      <c r="B118" s="133"/>
      <c r="C118" s="134" t="s">
        <v>90</v>
      </c>
      <c r="D118" s="134" t="s">
        <v>191</v>
      </c>
      <c r="E118" s="135" t="s">
        <v>1063</v>
      </c>
      <c r="F118" s="136" t="s">
        <v>1064</v>
      </c>
      <c r="G118" s="137" t="s">
        <v>1062</v>
      </c>
      <c r="H118" s="138">
        <v>1</v>
      </c>
      <c r="I118" s="139"/>
      <c r="J118" s="140">
        <f t="shared" si="0"/>
        <v>0</v>
      </c>
      <c r="K118" s="204" t="s">
        <v>2209</v>
      </c>
      <c r="L118" s="32"/>
      <c r="M118" s="141" t="s">
        <v>1</v>
      </c>
      <c r="N118" s="142" t="s">
        <v>45</v>
      </c>
      <c r="P118" s="143">
        <f t="shared" si="1"/>
        <v>0</v>
      </c>
      <c r="Q118" s="143">
        <v>0</v>
      </c>
      <c r="R118" s="143">
        <f t="shared" si="2"/>
        <v>0</v>
      </c>
      <c r="S118" s="143">
        <v>0</v>
      </c>
      <c r="T118" s="144">
        <f t="shared" si="3"/>
        <v>0</v>
      </c>
      <c r="AR118" s="145" t="s">
        <v>195</v>
      </c>
      <c r="AT118" s="145" t="s">
        <v>191</v>
      </c>
      <c r="AU118" s="145" t="s">
        <v>80</v>
      </c>
      <c r="AY118" s="17" t="s">
        <v>188</v>
      </c>
      <c r="BE118" s="146">
        <f t="shared" si="4"/>
        <v>0</v>
      </c>
      <c r="BF118" s="146">
        <f t="shared" si="5"/>
        <v>0</v>
      </c>
      <c r="BG118" s="146">
        <f t="shared" si="6"/>
        <v>0</v>
      </c>
      <c r="BH118" s="146">
        <f t="shared" si="7"/>
        <v>0</v>
      </c>
      <c r="BI118" s="146">
        <f t="shared" si="8"/>
        <v>0</v>
      </c>
      <c r="BJ118" s="17" t="s">
        <v>88</v>
      </c>
      <c r="BK118" s="146">
        <f t="shared" si="9"/>
        <v>0</v>
      </c>
      <c r="BL118" s="17" t="s">
        <v>195</v>
      </c>
      <c r="BM118" s="145" t="s">
        <v>195</v>
      </c>
    </row>
    <row r="119" spans="2:65" s="1" customFormat="1" ht="16.5" customHeight="1" x14ac:dyDescent="0.2">
      <c r="B119" s="133"/>
      <c r="C119" s="134" t="s">
        <v>189</v>
      </c>
      <c r="D119" s="134" t="s">
        <v>191</v>
      </c>
      <c r="E119" s="135" t="s">
        <v>1065</v>
      </c>
      <c r="F119" s="136" t="s">
        <v>1066</v>
      </c>
      <c r="G119" s="137" t="s">
        <v>1062</v>
      </c>
      <c r="H119" s="138">
        <v>2</v>
      </c>
      <c r="I119" s="139"/>
      <c r="J119" s="140">
        <f t="shared" si="0"/>
        <v>0</v>
      </c>
      <c r="K119" s="204" t="s">
        <v>2209</v>
      </c>
      <c r="L119" s="32"/>
      <c r="M119" s="141" t="s">
        <v>1</v>
      </c>
      <c r="N119" s="142" t="s">
        <v>45</v>
      </c>
      <c r="P119" s="143">
        <f t="shared" si="1"/>
        <v>0</v>
      </c>
      <c r="Q119" s="143">
        <v>0</v>
      </c>
      <c r="R119" s="143">
        <f t="shared" si="2"/>
        <v>0</v>
      </c>
      <c r="S119" s="143">
        <v>0</v>
      </c>
      <c r="T119" s="144">
        <f t="shared" si="3"/>
        <v>0</v>
      </c>
      <c r="AR119" s="145" t="s">
        <v>195</v>
      </c>
      <c r="AT119" s="145" t="s">
        <v>191</v>
      </c>
      <c r="AU119" s="145" t="s">
        <v>80</v>
      </c>
      <c r="AY119" s="17" t="s">
        <v>188</v>
      </c>
      <c r="BE119" s="146">
        <f t="shared" si="4"/>
        <v>0</v>
      </c>
      <c r="BF119" s="146">
        <f t="shared" si="5"/>
        <v>0</v>
      </c>
      <c r="BG119" s="146">
        <f t="shared" si="6"/>
        <v>0</v>
      </c>
      <c r="BH119" s="146">
        <f t="shared" si="7"/>
        <v>0</v>
      </c>
      <c r="BI119" s="146">
        <f t="shared" si="8"/>
        <v>0</v>
      </c>
      <c r="BJ119" s="17" t="s">
        <v>88</v>
      </c>
      <c r="BK119" s="146">
        <f t="shared" si="9"/>
        <v>0</v>
      </c>
      <c r="BL119" s="17" t="s">
        <v>195</v>
      </c>
      <c r="BM119" s="145" t="s">
        <v>212</v>
      </c>
    </row>
    <row r="120" spans="2:65" s="1" customFormat="1" ht="16.5" customHeight="1" x14ac:dyDescent="0.2">
      <c r="B120" s="133"/>
      <c r="C120" s="134" t="s">
        <v>195</v>
      </c>
      <c r="D120" s="134" t="s">
        <v>191</v>
      </c>
      <c r="E120" s="135" t="s">
        <v>1067</v>
      </c>
      <c r="F120" s="136" t="s">
        <v>1068</v>
      </c>
      <c r="G120" s="137" t="s">
        <v>1062</v>
      </c>
      <c r="H120" s="138">
        <v>1</v>
      </c>
      <c r="I120" s="139"/>
      <c r="J120" s="140">
        <f t="shared" si="0"/>
        <v>0</v>
      </c>
      <c r="K120" s="204" t="s">
        <v>2209</v>
      </c>
      <c r="L120" s="32"/>
      <c r="M120" s="141" t="s">
        <v>1</v>
      </c>
      <c r="N120" s="142" t="s">
        <v>45</v>
      </c>
      <c r="P120" s="143">
        <f t="shared" si="1"/>
        <v>0</v>
      </c>
      <c r="Q120" s="143">
        <v>0</v>
      </c>
      <c r="R120" s="143">
        <f t="shared" si="2"/>
        <v>0</v>
      </c>
      <c r="S120" s="143">
        <v>0</v>
      </c>
      <c r="T120" s="144">
        <f t="shared" si="3"/>
        <v>0</v>
      </c>
      <c r="AR120" s="145" t="s">
        <v>195</v>
      </c>
      <c r="AT120" s="145" t="s">
        <v>191</v>
      </c>
      <c r="AU120" s="145" t="s">
        <v>80</v>
      </c>
      <c r="AY120" s="17" t="s">
        <v>188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7" t="s">
        <v>88</v>
      </c>
      <c r="BK120" s="146">
        <f t="shared" si="9"/>
        <v>0</v>
      </c>
      <c r="BL120" s="17" t="s">
        <v>195</v>
      </c>
      <c r="BM120" s="145" t="s">
        <v>247</v>
      </c>
    </row>
    <row r="121" spans="2:65" s="1" customFormat="1" ht="16.5" customHeight="1" x14ac:dyDescent="0.2">
      <c r="B121" s="133"/>
      <c r="C121" s="134" t="s">
        <v>227</v>
      </c>
      <c r="D121" s="134" t="s">
        <v>191</v>
      </c>
      <c r="E121" s="135" t="s">
        <v>1069</v>
      </c>
      <c r="F121" s="136" t="s">
        <v>1070</v>
      </c>
      <c r="G121" s="137" t="s">
        <v>1062</v>
      </c>
      <c r="H121" s="138">
        <v>1</v>
      </c>
      <c r="I121" s="139"/>
      <c r="J121" s="140">
        <f t="shared" si="0"/>
        <v>0</v>
      </c>
      <c r="K121" s="204" t="s">
        <v>2209</v>
      </c>
      <c r="L121" s="32"/>
      <c r="M121" s="141" t="s">
        <v>1</v>
      </c>
      <c r="N121" s="142" t="s">
        <v>45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195</v>
      </c>
      <c r="AT121" s="145" t="s">
        <v>191</v>
      </c>
      <c r="AU121" s="145" t="s">
        <v>80</v>
      </c>
      <c r="AY121" s="17" t="s">
        <v>188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7" t="s">
        <v>88</v>
      </c>
      <c r="BK121" s="146">
        <f t="shared" si="9"/>
        <v>0</v>
      </c>
      <c r="BL121" s="17" t="s">
        <v>195</v>
      </c>
      <c r="BM121" s="145" t="s">
        <v>264</v>
      </c>
    </row>
    <row r="122" spans="2:65" s="1" customFormat="1" ht="16.5" customHeight="1" x14ac:dyDescent="0.2">
      <c r="B122" s="133"/>
      <c r="C122" s="134" t="s">
        <v>212</v>
      </c>
      <c r="D122" s="134" t="s">
        <v>191</v>
      </c>
      <c r="E122" s="135" t="s">
        <v>1071</v>
      </c>
      <c r="F122" s="136" t="s">
        <v>1070</v>
      </c>
      <c r="G122" s="137" t="s">
        <v>1062</v>
      </c>
      <c r="H122" s="138">
        <v>1</v>
      </c>
      <c r="I122" s="139"/>
      <c r="J122" s="140">
        <f t="shared" si="0"/>
        <v>0</v>
      </c>
      <c r="K122" s="204" t="s">
        <v>2209</v>
      </c>
      <c r="L122" s="32"/>
      <c r="M122" s="141" t="s">
        <v>1</v>
      </c>
      <c r="N122" s="142" t="s">
        <v>45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195</v>
      </c>
      <c r="AT122" s="145" t="s">
        <v>191</v>
      </c>
      <c r="AU122" s="145" t="s">
        <v>80</v>
      </c>
      <c r="AY122" s="17" t="s">
        <v>188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7" t="s">
        <v>88</v>
      </c>
      <c r="BK122" s="146">
        <f t="shared" si="9"/>
        <v>0</v>
      </c>
      <c r="BL122" s="17" t="s">
        <v>195</v>
      </c>
      <c r="BM122" s="145" t="s">
        <v>8</v>
      </c>
    </row>
    <row r="123" spans="2:65" s="1" customFormat="1" ht="16.5" customHeight="1" x14ac:dyDescent="0.2">
      <c r="B123" s="133"/>
      <c r="C123" s="134" t="s">
        <v>234</v>
      </c>
      <c r="D123" s="134" t="s">
        <v>191</v>
      </c>
      <c r="E123" s="135" t="s">
        <v>1072</v>
      </c>
      <c r="F123" s="136" t="s">
        <v>1070</v>
      </c>
      <c r="G123" s="137" t="s">
        <v>1062</v>
      </c>
      <c r="H123" s="138">
        <v>1</v>
      </c>
      <c r="I123" s="139"/>
      <c r="J123" s="140">
        <f t="shared" si="0"/>
        <v>0</v>
      </c>
      <c r="K123" s="204" t="s">
        <v>2209</v>
      </c>
      <c r="L123" s="32"/>
      <c r="M123" s="141" t="s">
        <v>1</v>
      </c>
      <c r="N123" s="142" t="s">
        <v>45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195</v>
      </c>
      <c r="AT123" s="145" t="s">
        <v>191</v>
      </c>
      <c r="AU123" s="145" t="s">
        <v>80</v>
      </c>
      <c r="AY123" s="17" t="s">
        <v>188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7" t="s">
        <v>88</v>
      </c>
      <c r="BK123" s="146">
        <f t="shared" si="9"/>
        <v>0</v>
      </c>
      <c r="BL123" s="17" t="s">
        <v>195</v>
      </c>
      <c r="BM123" s="145" t="s">
        <v>284</v>
      </c>
    </row>
    <row r="124" spans="2:65" s="1" customFormat="1" ht="24.15" customHeight="1" x14ac:dyDescent="0.2">
      <c r="B124" s="133"/>
      <c r="C124" s="134" t="s">
        <v>247</v>
      </c>
      <c r="D124" s="134" t="s">
        <v>191</v>
      </c>
      <c r="E124" s="135" t="s">
        <v>1073</v>
      </c>
      <c r="F124" s="136" t="s">
        <v>1074</v>
      </c>
      <c r="G124" s="137" t="s">
        <v>1062</v>
      </c>
      <c r="H124" s="138">
        <v>2</v>
      </c>
      <c r="I124" s="139"/>
      <c r="J124" s="140">
        <f t="shared" si="0"/>
        <v>0</v>
      </c>
      <c r="K124" s="204" t="s">
        <v>2209</v>
      </c>
      <c r="L124" s="32"/>
      <c r="M124" s="141" t="s">
        <v>1</v>
      </c>
      <c r="N124" s="142" t="s">
        <v>45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195</v>
      </c>
      <c r="AT124" s="145" t="s">
        <v>191</v>
      </c>
      <c r="AU124" s="145" t="s">
        <v>80</v>
      </c>
      <c r="AY124" s="17" t="s">
        <v>188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7" t="s">
        <v>88</v>
      </c>
      <c r="BK124" s="146">
        <f t="shared" si="9"/>
        <v>0</v>
      </c>
      <c r="BL124" s="17" t="s">
        <v>195</v>
      </c>
      <c r="BM124" s="145" t="s">
        <v>292</v>
      </c>
    </row>
    <row r="125" spans="2:65" s="1" customFormat="1" ht="21.75" customHeight="1" x14ac:dyDescent="0.2">
      <c r="B125" s="133"/>
      <c r="C125" s="134" t="s">
        <v>256</v>
      </c>
      <c r="D125" s="134" t="s">
        <v>191</v>
      </c>
      <c r="E125" s="135" t="s">
        <v>1075</v>
      </c>
      <c r="F125" s="136" t="s">
        <v>1076</v>
      </c>
      <c r="G125" s="137" t="s">
        <v>1062</v>
      </c>
      <c r="H125" s="138">
        <v>1</v>
      </c>
      <c r="I125" s="139"/>
      <c r="J125" s="140">
        <f t="shared" si="0"/>
        <v>0</v>
      </c>
      <c r="K125" s="204" t="s">
        <v>2209</v>
      </c>
      <c r="L125" s="32"/>
      <c r="M125" s="141" t="s">
        <v>1</v>
      </c>
      <c r="N125" s="142" t="s">
        <v>45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195</v>
      </c>
      <c r="AT125" s="145" t="s">
        <v>191</v>
      </c>
      <c r="AU125" s="145" t="s">
        <v>80</v>
      </c>
      <c r="AY125" s="17" t="s">
        <v>188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7" t="s">
        <v>88</v>
      </c>
      <c r="BK125" s="146">
        <f t="shared" si="9"/>
        <v>0</v>
      </c>
      <c r="BL125" s="17" t="s">
        <v>195</v>
      </c>
      <c r="BM125" s="145" t="s">
        <v>301</v>
      </c>
    </row>
    <row r="126" spans="2:65" s="1" customFormat="1" ht="16.5" customHeight="1" x14ac:dyDescent="0.2">
      <c r="B126" s="133"/>
      <c r="C126" s="134" t="s">
        <v>264</v>
      </c>
      <c r="D126" s="134" t="s">
        <v>191</v>
      </c>
      <c r="E126" s="135" t="s">
        <v>1077</v>
      </c>
      <c r="F126" s="136" t="s">
        <v>1078</v>
      </c>
      <c r="G126" s="137" t="s">
        <v>1062</v>
      </c>
      <c r="H126" s="138">
        <v>3</v>
      </c>
      <c r="I126" s="139"/>
      <c r="J126" s="140">
        <f t="shared" si="0"/>
        <v>0</v>
      </c>
      <c r="K126" s="204" t="s">
        <v>2209</v>
      </c>
      <c r="L126" s="32"/>
      <c r="M126" s="141" t="s">
        <v>1</v>
      </c>
      <c r="N126" s="142" t="s">
        <v>45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195</v>
      </c>
      <c r="AT126" s="145" t="s">
        <v>191</v>
      </c>
      <c r="AU126" s="145" t="s">
        <v>80</v>
      </c>
      <c r="AY126" s="17" t="s">
        <v>188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7" t="s">
        <v>88</v>
      </c>
      <c r="BK126" s="146">
        <f t="shared" si="9"/>
        <v>0</v>
      </c>
      <c r="BL126" s="17" t="s">
        <v>195</v>
      </c>
      <c r="BM126" s="145" t="s">
        <v>312</v>
      </c>
    </row>
    <row r="127" spans="2:65" s="1" customFormat="1" ht="24.15" customHeight="1" x14ac:dyDescent="0.2">
      <c r="B127" s="133"/>
      <c r="C127" s="134" t="s">
        <v>272</v>
      </c>
      <c r="D127" s="134" t="s">
        <v>191</v>
      </c>
      <c r="E127" s="135" t="s">
        <v>1079</v>
      </c>
      <c r="F127" s="136" t="s">
        <v>1080</v>
      </c>
      <c r="G127" s="137" t="s">
        <v>1062</v>
      </c>
      <c r="H127" s="138">
        <v>4</v>
      </c>
      <c r="I127" s="139"/>
      <c r="J127" s="140">
        <f t="shared" si="0"/>
        <v>0</v>
      </c>
      <c r="K127" s="204" t="s">
        <v>2209</v>
      </c>
      <c r="L127" s="32"/>
      <c r="M127" s="141" t="s">
        <v>1</v>
      </c>
      <c r="N127" s="142" t="s">
        <v>45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195</v>
      </c>
      <c r="AT127" s="145" t="s">
        <v>191</v>
      </c>
      <c r="AU127" s="145" t="s">
        <v>80</v>
      </c>
      <c r="AY127" s="17" t="s">
        <v>188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88</v>
      </c>
      <c r="BK127" s="146">
        <f t="shared" si="9"/>
        <v>0</v>
      </c>
      <c r="BL127" s="17" t="s">
        <v>195</v>
      </c>
      <c r="BM127" s="145" t="s">
        <v>325</v>
      </c>
    </row>
    <row r="128" spans="2:65" s="1" customFormat="1" ht="16.5" customHeight="1" x14ac:dyDescent="0.2">
      <c r="B128" s="133"/>
      <c r="C128" s="134" t="s">
        <v>8</v>
      </c>
      <c r="D128" s="134" t="s">
        <v>191</v>
      </c>
      <c r="E128" s="135" t="s">
        <v>1081</v>
      </c>
      <c r="F128" s="136" t="s">
        <v>1082</v>
      </c>
      <c r="G128" s="137" t="s">
        <v>1062</v>
      </c>
      <c r="H128" s="138">
        <v>3</v>
      </c>
      <c r="I128" s="139"/>
      <c r="J128" s="140">
        <f t="shared" si="0"/>
        <v>0</v>
      </c>
      <c r="K128" s="204" t="s">
        <v>2209</v>
      </c>
      <c r="L128" s="32"/>
      <c r="M128" s="141" t="s">
        <v>1</v>
      </c>
      <c r="N128" s="142" t="s">
        <v>45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195</v>
      </c>
      <c r="AT128" s="145" t="s">
        <v>191</v>
      </c>
      <c r="AU128" s="145" t="s">
        <v>80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195</v>
      </c>
      <c r="BM128" s="145" t="s">
        <v>339</v>
      </c>
    </row>
    <row r="129" spans="2:65" s="1" customFormat="1" ht="16.5" customHeight="1" x14ac:dyDescent="0.2">
      <c r="B129" s="133"/>
      <c r="C129" s="134" t="s">
        <v>280</v>
      </c>
      <c r="D129" s="134" t="s">
        <v>191</v>
      </c>
      <c r="E129" s="135" t="s">
        <v>1083</v>
      </c>
      <c r="F129" s="136" t="s">
        <v>1084</v>
      </c>
      <c r="G129" s="137" t="s">
        <v>1062</v>
      </c>
      <c r="H129" s="138">
        <v>4</v>
      </c>
      <c r="I129" s="139"/>
      <c r="J129" s="140">
        <f t="shared" si="0"/>
        <v>0</v>
      </c>
      <c r="K129" s="204" t="s">
        <v>2209</v>
      </c>
      <c r="L129" s="32"/>
      <c r="M129" s="141" t="s">
        <v>1</v>
      </c>
      <c r="N129" s="142" t="s">
        <v>45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195</v>
      </c>
      <c r="AT129" s="145" t="s">
        <v>191</v>
      </c>
      <c r="AU129" s="145" t="s">
        <v>80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195</v>
      </c>
      <c r="BM129" s="145" t="s">
        <v>350</v>
      </c>
    </row>
    <row r="130" spans="2:65" s="1" customFormat="1" ht="16.5" customHeight="1" x14ac:dyDescent="0.2">
      <c r="B130" s="133"/>
      <c r="C130" s="134" t="s">
        <v>284</v>
      </c>
      <c r="D130" s="134" t="s">
        <v>191</v>
      </c>
      <c r="E130" s="135" t="s">
        <v>1085</v>
      </c>
      <c r="F130" s="136" t="s">
        <v>1086</v>
      </c>
      <c r="G130" s="137" t="s">
        <v>1062</v>
      </c>
      <c r="H130" s="138">
        <v>1</v>
      </c>
      <c r="I130" s="139"/>
      <c r="J130" s="140">
        <f t="shared" si="0"/>
        <v>0</v>
      </c>
      <c r="K130" s="204" t="s">
        <v>2209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195</v>
      </c>
      <c r="AT130" s="145" t="s">
        <v>191</v>
      </c>
      <c r="AU130" s="145" t="s">
        <v>80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195</v>
      </c>
      <c r="BM130" s="145" t="s">
        <v>361</v>
      </c>
    </row>
    <row r="131" spans="2:65" s="1" customFormat="1" ht="16.5" customHeight="1" x14ac:dyDescent="0.2">
      <c r="B131" s="133"/>
      <c r="C131" s="134" t="s">
        <v>288</v>
      </c>
      <c r="D131" s="134" t="s">
        <v>191</v>
      </c>
      <c r="E131" s="135" t="s">
        <v>1087</v>
      </c>
      <c r="F131" s="136" t="s">
        <v>1088</v>
      </c>
      <c r="G131" s="137" t="s">
        <v>1062</v>
      </c>
      <c r="H131" s="138">
        <v>4</v>
      </c>
      <c r="I131" s="139"/>
      <c r="J131" s="140">
        <f t="shared" si="0"/>
        <v>0</v>
      </c>
      <c r="K131" s="204" t="s">
        <v>2209</v>
      </c>
      <c r="L131" s="32"/>
      <c r="M131" s="141" t="s">
        <v>1</v>
      </c>
      <c r="N131" s="142" t="s">
        <v>45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195</v>
      </c>
      <c r="AT131" s="145" t="s">
        <v>191</v>
      </c>
      <c r="AU131" s="145" t="s">
        <v>80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195</v>
      </c>
      <c r="BM131" s="145" t="s">
        <v>371</v>
      </c>
    </row>
    <row r="132" spans="2:65" s="1" customFormat="1" ht="16.5" customHeight="1" x14ac:dyDescent="0.2">
      <c r="B132" s="133"/>
      <c r="C132" s="134" t="s">
        <v>292</v>
      </c>
      <c r="D132" s="134" t="s">
        <v>191</v>
      </c>
      <c r="E132" s="135" t="s">
        <v>1089</v>
      </c>
      <c r="F132" s="136" t="s">
        <v>1090</v>
      </c>
      <c r="G132" s="137" t="s">
        <v>1062</v>
      </c>
      <c r="H132" s="138">
        <v>1</v>
      </c>
      <c r="I132" s="139"/>
      <c r="J132" s="140">
        <f t="shared" si="0"/>
        <v>0</v>
      </c>
      <c r="K132" s="204" t="s">
        <v>2209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195</v>
      </c>
      <c r="AT132" s="145" t="s">
        <v>191</v>
      </c>
      <c r="AU132" s="145" t="s">
        <v>80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195</v>
      </c>
      <c r="BM132" s="145" t="s">
        <v>380</v>
      </c>
    </row>
    <row r="133" spans="2:65" s="1" customFormat="1" ht="16.5" customHeight="1" x14ac:dyDescent="0.2">
      <c r="B133" s="133"/>
      <c r="C133" s="134" t="s">
        <v>296</v>
      </c>
      <c r="D133" s="134" t="s">
        <v>191</v>
      </c>
      <c r="E133" s="135" t="s">
        <v>1091</v>
      </c>
      <c r="F133" s="136" t="s">
        <v>1092</v>
      </c>
      <c r="G133" s="137" t="s">
        <v>1062</v>
      </c>
      <c r="H133" s="138">
        <v>1</v>
      </c>
      <c r="I133" s="139"/>
      <c r="J133" s="140">
        <f t="shared" si="0"/>
        <v>0</v>
      </c>
      <c r="K133" s="204" t="s">
        <v>2209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195</v>
      </c>
      <c r="AT133" s="145" t="s">
        <v>191</v>
      </c>
      <c r="AU133" s="145" t="s">
        <v>80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195</v>
      </c>
      <c r="BM133" s="145" t="s">
        <v>389</v>
      </c>
    </row>
    <row r="134" spans="2:65" s="1" customFormat="1" ht="109.5" customHeight="1" x14ac:dyDescent="0.2">
      <c r="B134" s="133"/>
      <c r="C134" s="134" t="s">
        <v>301</v>
      </c>
      <c r="D134" s="134" t="s">
        <v>191</v>
      </c>
      <c r="E134" s="135" t="s">
        <v>1093</v>
      </c>
      <c r="F134" s="136" t="s">
        <v>2210</v>
      </c>
      <c r="G134" s="137" t="s">
        <v>1062</v>
      </c>
      <c r="H134" s="138">
        <v>1</v>
      </c>
      <c r="I134" s="139"/>
      <c r="J134" s="140">
        <f t="shared" si="0"/>
        <v>0</v>
      </c>
      <c r="K134" s="136" t="s">
        <v>1</v>
      </c>
      <c r="L134" s="32"/>
      <c r="M134" s="141" t="s">
        <v>1</v>
      </c>
      <c r="N134" s="142" t="s">
        <v>45</v>
      </c>
      <c r="P134" s="143">
        <f t="shared" si="1"/>
        <v>0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AR134" s="145" t="s">
        <v>195</v>
      </c>
      <c r="AT134" s="145" t="s">
        <v>191</v>
      </c>
      <c r="AU134" s="145" t="s">
        <v>80</v>
      </c>
      <c r="AY134" s="17" t="s">
        <v>188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7" t="s">
        <v>88</v>
      </c>
      <c r="BK134" s="146">
        <f t="shared" si="9"/>
        <v>0</v>
      </c>
      <c r="BL134" s="17" t="s">
        <v>195</v>
      </c>
      <c r="BM134" s="145" t="s">
        <v>404</v>
      </c>
    </row>
    <row r="135" spans="2:65" s="1" customFormat="1" ht="127.5" customHeight="1" x14ac:dyDescent="0.2">
      <c r="B135" s="133"/>
      <c r="C135" s="134" t="s">
        <v>305</v>
      </c>
      <c r="D135" s="134" t="s">
        <v>191</v>
      </c>
      <c r="E135" s="135" t="s">
        <v>1094</v>
      </c>
      <c r="F135" s="136" t="s">
        <v>2211</v>
      </c>
      <c r="G135" s="137" t="s">
        <v>1062</v>
      </c>
      <c r="H135" s="138">
        <v>1</v>
      </c>
      <c r="I135" s="139"/>
      <c r="J135" s="140">
        <f t="shared" si="0"/>
        <v>0</v>
      </c>
      <c r="K135" s="136" t="s">
        <v>1</v>
      </c>
      <c r="L135" s="32"/>
      <c r="M135" s="141" t="s">
        <v>1</v>
      </c>
      <c r="N135" s="142" t="s">
        <v>45</v>
      </c>
      <c r="P135" s="143">
        <f t="shared" si="1"/>
        <v>0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AR135" s="145" t="s">
        <v>195</v>
      </c>
      <c r="AT135" s="145" t="s">
        <v>191</v>
      </c>
      <c r="AU135" s="145" t="s">
        <v>80</v>
      </c>
      <c r="AY135" s="17" t="s">
        <v>188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7" t="s">
        <v>88</v>
      </c>
      <c r="BK135" s="146">
        <f t="shared" si="9"/>
        <v>0</v>
      </c>
      <c r="BL135" s="17" t="s">
        <v>195</v>
      </c>
      <c r="BM135" s="145" t="s">
        <v>416</v>
      </c>
    </row>
    <row r="136" spans="2:65" s="1" customFormat="1" ht="69.75" customHeight="1" x14ac:dyDescent="0.2">
      <c r="B136" s="133"/>
      <c r="C136" s="134" t="s">
        <v>312</v>
      </c>
      <c r="D136" s="134" t="s">
        <v>191</v>
      </c>
      <c r="E136" s="135" t="s">
        <v>1095</v>
      </c>
      <c r="F136" s="136" t="s">
        <v>2212</v>
      </c>
      <c r="G136" s="137" t="s">
        <v>1062</v>
      </c>
      <c r="H136" s="138">
        <v>1</v>
      </c>
      <c r="I136" s="139"/>
      <c r="J136" s="140">
        <f t="shared" si="0"/>
        <v>0</v>
      </c>
      <c r="K136" s="136" t="s">
        <v>1</v>
      </c>
      <c r="L136" s="32"/>
      <c r="M136" s="141" t="s">
        <v>1</v>
      </c>
      <c r="N136" s="142" t="s">
        <v>45</v>
      </c>
      <c r="P136" s="143">
        <f t="shared" si="1"/>
        <v>0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AR136" s="145" t="s">
        <v>195</v>
      </c>
      <c r="AT136" s="145" t="s">
        <v>191</v>
      </c>
      <c r="AU136" s="145" t="s">
        <v>80</v>
      </c>
      <c r="AY136" s="17" t="s">
        <v>188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7" t="s">
        <v>88</v>
      </c>
      <c r="BK136" s="146">
        <f t="shared" si="9"/>
        <v>0</v>
      </c>
      <c r="BL136" s="17" t="s">
        <v>195</v>
      </c>
      <c r="BM136" s="145" t="s">
        <v>432</v>
      </c>
    </row>
    <row r="137" spans="2:65" s="1" customFormat="1" ht="16.5" customHeight="1" x14ac:dyDescent="0.2">
      <c r="B137" s="133"/>
      <c r="C137" s="134" t="s">
        <v>7</v>
      </c>
      <c r="D137" s="134" t="s">
        <v>191</v>
      </c>
      <c r="E137" s="135" t="s">
        <v>1096</v>
      </c>
      <c r="F137" s="136" t="s">
        <v>1097</v>
      </c>
      <c r="G137" s="137" t="s">
        <v>1062</v>
      </c>
      <c r="H137" s="138">
        <v>4</v>
      </c>
      <c r="I137" s="139"/>
      <c r="J137" s="140">
        <f t="shared" si="0"/>
        <v>0</v>
      </c>
      <c r="K137" s="204" t="s">
        <v>2209</v>
      </c>
      <c r="L137" s="32"/>
      <c r="M137" s="141" t="s">
        <v>1</v>
      </c>
      <c r="N137" s="142" t="s">
        <v>45</v>
      </c>
      <c r="P137" s="143">
        <f t="shared" si="1"/>
        <v>0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AR137" s="145" t="s">
        <v>195</v>
      </c>
      <c r="AT137" s="145" t="s">
        <v>191</v>
      </c>
      <c r="AU137" s="145" t="s">
        <v>80</v>
      </c>
      <c r="AY137" s="17" t="s">
        <v>188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7" t="s">
        <v>88</v>
      </c>
      <c r="BK137" s="146">
        <f t="shared" si="9"/>
        <v>0</v>
      </c>
      <c r="BL137" s="17" t="s">
        <v>195</v>
      </c>
      <c r="BM137" s="145" t="s">
        <v>441</v>
      </c>
    </row>
    <row r="138" spans="2:65" s="1" customFormat="1" ht="21.75" customHeight="1" x14ac:dyDescent="0.2">
      <c r="B138" s="133"/>
      <c r="C138" s="134" t="s">
        <v>325</v>
      </c>
      <c r="D138" s="134" t="s">
        <v>191</v>
      </c>
      <c r="E138" s="135" t="s">
        <v>1098</v>
      </c>
      <c r="F138" s="136" t="s">
        <v>1099</v>
      </c>
      <c r="G138" s="137" t="s">
        <v>1062</v>
      </c>
      <c r="H138" s="138">
        <v>4</v>
      </c>
      <c r="I138" s="139"/>
      <c r="J138" s="140">
        <f t="shared" si="0"/>
        <v>0</v>
      </c>
      <c r="K138" s="204" t="s">
        <v>2209</v>
      </c>
      <c r="L138" s="32"/>
      <c r="M138" s="141" t="s">
        <v>1</v>
      </c>
      <c r="N138" s="142" t="s">
        <v>45</v>
      </c>
      <c r="P138" s="143">
        <f t="shared" si="1"/>
        <v>0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AR138" s="145" t="s">
        <v>195</v>
      </c>
      <c r="AT138" s="145" t="s">
        <v>191</v>
      </c>
      <c r="AU138" s="145" t="s">
        <v>80</v>
      </c>
      <c r="AY138" s="17" t="s">
        <v>188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7" t="s">
        <v>88</v>
      </c>
      <c r="BK138" s="146">
        <f t="shared" si="9"/>
        <v>0</v>
      </c>
      <c r="BL138" s="17" t="s">
        <v>195</v>
      </c>
      <c r="BM138" s="145" t="s">
        <v>449</v>
      </c>
    </row>
    <row r="139" spans="2:65" s="1" customFormat="1" ht="16.5" customHeight="1" x14ac:dyDescent="0.2">
      <c r="B139" s="133"/>
      <c r="C139" s="134" t="s">
        <v>331</v>
      </c>
      <c r="D139" s="134" t="s">
        <v>191</v>
      </c>
      <c r="E139" s="135" t="s">
        <v>1100</v>
      </c>
      <c r="F139" s="136" t="s">
        <v>1101</v>
      </c>
      <c r="G139" s="137" t="s">
        <v>1062</v>
      </c>
      <c r="H139" s="138">
        <v>4</v>
      </c>
      <c r="I139" s="139"/>
      <c r="J139" s="140">
        <f t="shared" si="0"/>
        <v>0</v>
      </c>
      <c r="K139" s="204" t="s">
        <v>2209</v>
      </c>
      <c r="L139" s="32"/>
      <c r="M139" s="141" t="s">
        <v>1</v>
      </c>
      <c r="N139" s="142" t="s">
        <v>45</v>
      </c>
      <c r="P139" s="143">
        <f t="shared" si="1"/>
        <v>0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AR139" s="145" t="s">
        <v>195</v>
      </c>
      <c r="AT139" s="145" t="s">
        <v>191</v>
      </c>
      <c r="AU139" s="145" t="s">
        <v>80</v>
      </c>
      <c r="AY139" s="17" t="s">
        <v>188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7" t="s">
        <v>88</v>
      </c>
      <c r="BK139" s="146">
        <f t="shared" si="9"/>
        <v>0</v>
      </c>
      <c r="BL139" s="17" t="s">
        <v>195</v>
      </c>
      <c r="BM139" s="145" t="s">
        <v>459</v>
      </c>
    </row>
    <row r="140" spans="2:65" s="1" customFormat="1" ht="24.15" customHeight="1" x14ac:dyDescent="0.2">
      <c r="B140" s="133"/>
      <c r="C140" s="134" t="s">
        <v>339</v>
      </c>
      <c r="D140" s="134" t="s">
        <v>191</v>
      </c>
      <c r="E140" s="135" t="s">
        <v>1102</v>
      </c>
      <c r="F140" s="136" t="s">
        <v>1103</v>
      </c>
      <c r="G140" s="137" t="s">
        <v>1062</v>
      </c>
      <c r="H140" s="138">
        <v>8</v>
      </c>
      <c r="I140" s="139"/>
      <c r="J140" s="140">
        <f t="shared" si="0"/>
        <v>0</v>
      </c>
      <c r="K140" s="204" t="s">
        <v>2209</v>
      </c>
      <c r="L140" s="32"/>
      <c r="M140" s="141" t="s">
        <v>1</v>
      </c>
      <c r="N140" s="142" t="s">
        <v>45</v>
      </c>
      <c r="P140" s="143">
        <f t="shared" si="1"/>
        <v>0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AR140" s="145" t="s">
        <v>195</v>
      </c>
      <c r="AT140" s="145" t="s">
        <v>191</v>
      </c>
      <c r="AU140" s="145" t="s">
        <v>80</v>
      </c>
      <c r="AY140" s="17" t="s">
        <v>188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7" t="s">
        <v>88</v>
      </c>
      <c r="BK140" s="146">
        <f t="shared" si="9"/>
        <v>0</v>
      </c>
      <c r="BL140" s="17" t="s">
        <v>195</v>
      </c>
      <c r="BM140" s="145" t="s">
        <v>469</v>
      </c>
    </row>
    <row r="141" spans="2:65" s="1" customFormat="1" ht="16.5" customHeight="1" x14ac:dyDescent="0.2">
      <c r="B141" s="133"/>
      <c r="C141" s="134" t="s">
        <v>344</v>
      </c>
      <c r="D141" s="134" t="s">
        <v>191</v>
      </c>
      <c r="E141" s="135" t="s">
        <v>1104</v>
      </c>
      <c r="F141" s="136" t="s">
        <v>1105</v>
      </c>
      <c r="G141" s="137" t="s">
        <v>1062</v>
      </c>
      <c r="H141" s="138">
        <v>1</v>
      </c>
      <c r="I141" s="139"/>
      <c r="J141" s="140">
        <f t="shared" si="0"/>
        <v>0</v>
      </c>
      <c r="K141" s="204" t="s">
        <v>2209</v>
      </c>
      <c r="L141" s="32"/>
      <c r="M141" s="141" t="s">
        <v>1</v>
      </c>
      <c r="N141" s="142" t="s">
        <v>45</v>
      </c>
      <c r="P141" s="143">
        <f t="shared" si="1"/>
        <v>0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AR141" s="145" t="s">
        <v>195</v>
      </c>
      <c r="AT141" s="145" t="s">
        <v>191</v>
      </c>
      <c r="AU141" s="145" t="s">
        <v>80</v>
      </c>
      <c r="AY141" s="17" t="s">
        <v>188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7" t="s">
        <v>88</v>
      </c>
      <c r="BK141" s="146">
        <f t="shared" si="9"/>
        <v>0</v>
      </c>
      <c r="BL141" s="17" t="s">
        <v>195</v>
      </c>
      <c r="BM141" s="145" t="s">
        <v>480</v>
      </c>
    </row>
    <row r="142" spans="2:65" s="1" customFormat="1" ht="16.5" customHeight="1" x14ac:dyDescent="0.2">
      <c r="B142" s="133"/>
      <c r="C142" s="134" t="s">
        <v>350</v>
      </c>
      <c r="D142" s="134" t="s">
        <v>191</v>
      </c>
      <c r="E142" s="135" t="s">
        <v>1106</v>
      </c>
      <c r="F142" s="136" t="s">
        <v>1107</v>
      </c>
      <c r="G142" s="137" t="s">
        <v>1062</v>
      </c>
      <c r="H142" s="138">
        <v>3</v>
      </c>
      <c r="I142" s="139"/>
      <c r="J142" s="140">
        <f t="shared" si="0"/>
        <v>0</v>
      </c>
      <c r="K142" s="204" t="s">
        <v>2209</v>
      </c>
      <c r="L142" s="32"/>
      <c r="M142" s="141" t="s">
        <v>1</v>
      </c>
      <c r="N142" s="142" t="s">
        <v>45</v>
      </c>
      <c r="P142" s="143">
        <f t="shared" si="1"/>
        <v>0</v>
      </c>
      <c r="Q142" s="143">
        <v>0</v>
      </c>
      <c r="R142" s="143">
        <f t="shared" si="2"/>
        <v>0</v>
      </c>
      <c r="S142" s="143">
        <v>0</v>
      </c>
      <c r="T142" s="144">
        <f t="shared" si="3"/>
        <v>0</v>
      </c>
      <c r="AR142" s="145" t="s">
        <v>195</v>
      </c>
      <c r="AT142" s="145" t="s">
        <v>191</v>
      </c>
      <c r="AU142" s="145" t="s">
        <v>80</v>
      </c>
      <c r="AY142" s="17" t="s">
        <v>188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7" t="s">
        <v>88</v>
      </c>
      <c r="BK142" s="146">
        <f t="shared" si="9"/>
        <v>0</v>
      </c>
      <c r="BL142" s="17" t="s">
        <v>195</v>
      </c>
      <c r="BM142" s="145" t="s">
        <v>489</v>
      </c>
    </row>
    <row r="143" spans="2:65" s="1" customFormat="1" ht="24.15" customHeight="1" x14ac:dyDescent="0.2">
      <c r="B143" s="133"/>
      <c r="C143" s="134" t="s">
        <v>354</v>
      </c>
      <c r="D143" s="134" t="s">
        <v>191</v>
      </c>
      <c r="E143" s="135" t="s">
        <v>1108</v>
      </c>
      <c r="F143" s="136" t="s">
        <v>1109</v>
      </c>
      <c r="G143" s="137" t="s">
        <v>1062</v>
      </c>
      <c r="H143" s="138">
        <v>6</v>
      </c>
      <c r="I143" s="139"/>
      <c r="J143" s="140">
        <f t="shared" si="0"/>
        <v>0</v>
      </c>
      <c r="K143" s="204" t="s">
        <v>2209</v>
      </c>
      <c r="L143" s="32"/>
      <c r="M143" s="141" t="s">
        <v>1</v>
      </c>
      <c r="N143" s="142" t="s">
        <v>45</v>
      </c>
      <c r="P143" s="143">
        <f t="shared" si="1"/>
        <v>0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AR143" s="145" t="s">
        <v>195</v>
      </c>
      <c r="AT143" s="145" t="s">
        <v>191</v>
      </c>
      <c r="AU143" s="145" t="s">
        <v>80</v>
      </c>
      <c r="AY143" s="17" t="s">
        <v>188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7" t="s">
        <v>88</v>
      </c>
      <c r="BK143" s="146">
        <f t="shared" si="9"/>
        <v>0</v>
      </c>
      <c r="BL143" s="17" t="s">
        <v>195</v>
      </c>
      <c r="BM143" s="145" t="s">
        <v>499</v>
      </c>
    </row>
    <row r="144" spans="2:65" s="1" customFormat="1" ht="16.5" customHeight="1" x14ac:dyDescent="0.2">
      <c r="B144" s="133"/>
      <c r="C144" s="134" t="s">
        <v>361</v>
      </c>
      <c r="D144" s="134" t="s">
        <v>191</v>
      </c>
      <c r="E144" s="135" t="s">
        <v>1110</v>
      </c>
      <c r="F144" s="136" t="s">
        <v>1111</v>
      </c>
      <c r="G144" s="137" t="s">
        <v>1062</v>
      </c>
      <c r="H144" s="138">
        <v>3</v>
      </c>
      <c r="I144" s="139"/>
      <c r="J144" s="140">
        <f t="shared" si="0"/>
        <v>0</v>
      </c>
      <c r="K144" s="204" t="s">
        <v>2209</v>
      </c>
      <c r="L144" s="32"/>
      <c r="M144" s="141" t="s">
        <v>1</v>
      </c>
      <c r="N144" s="142" t="s">
        <v>45</v>
      </c>
      <c r="P144" s="143">
        <f t="shared" si="1"/>
        <v>0</v>
      </c>
      <c r="Q144" s="143">
        <v>0</v>
      </c>
      <c r="R144" s="143">
        <f t="shared" si="2"/>
        <v>0</v>
      </c>
      <c r="S144" s="143">
        <v>0</v>
      </c>
      <c r="T144" s="144">
        <f t="shared" si="3"/>
        <v>0</v>
      </c>
      <c r="AR144" s="145" t="s">
        <v>195</v>
      </c>
      <c r="AT144" s="145" t="s">
        <v>191</v>
      </c>
      <c r="AU144" s="145" t="s">
        <v>80</v>
      </c>
      <c r="AY144" s="17" t="s">
        <v>188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7" t="s">
        <v>88</v>
      </c>
      <c r="BK144" s="146">
        <f t="shared" si="9"/>
        <v>0</v>
      </c>
      <c r="BL144" s="17" t="s">
        <v>195</v>
      </c>
      <c r="BM144" s="145" t="s">
        <v>509</v>
      </c>
    </row>
    <row r="145" spans="2:65" s="1" customFormat="1" ht="21.75" customHeight="1" x14ac:dyDescent="0.2">
      <c r="B145" s="133"/>
      <c r="C145" s="134" t="s">
        <v>366</v>
      </c>
      <c r="D145" s="134" t="s">
        <v>191</v>
      </c>
      <c r="E145" s="135" t="s">
        <v>1112</v>
      </c>
      <c r="F145" s="136" t="s">
        <v>1113</v>
      </c>
      <c r="G145" s="137" t="s">
        <v>1062</v>
      </c>
      <c r="H145" s="138">
        <v>5</v>
      </c>
      <c r="I145" s="139"/>
      <c r="J145" s="140">
        <f t="shared" si="0"/>
        <v>0</v>
      </c>
      <c r="K145" s="204" t="s">
        <v>2209</v>
      </c>
      <c r="L145" s="32"/>
      <c r="M145" s="141" t="s">
        <v>1</v>
      </c>
      <c r="N145" s="142" t="s">
        <v>45</v>
      </c>
      <c r="P145" s="143">
        <f t="shared" si="1"/>
        <v>0</v>
      </c>
      <c r="Q145" s="143">
        <v>0</v>
      </c>
      <c r="R145" s="143">
        <f t="shared" si="2"/>
        <v>0</v>
      </c>
      <c r="S145" s="143">
        <v>0</v>
      </c>
      <c r="T145" s="144">
        <f t="shared" si="3"/>
        <v>0</v>
      </c>
      <c r="AR145" s="145" t="s">
        <v>195</v>
      </c>
      <c r="AT145" s="145" t="s">
        <v>191</v>
      </c>
      <c r="AU145" s="145" t="s">
        <v>80</v>
      </c>
      <c r="AY145" s="17" t="s">
        <v>188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7" t="s">
        <v>88</v>
      </c>
      <c r="BK145" s="146">
        <f t="shared" si="9"/>
        <v>0</v>
      </c>
      <c r="BL145" s="17" t="s">
        <v>195</v>
      </c>
      <c r="BM145" s="145" t="s">
        <v>521</v>
      </c>
    </row>
    <row r="146" spans="2:65" s="1" customFormat="1" ht="16.5" customHeight="1" x14ac:dyDescent="0.2">
      <c r="B146" s="133"/>
      <c r="C146" s="134" t="s">
        <v>371</v>
      </c>
      <c r="D146" s="134" t="s">
        <v>191</v>
      </c>
      <c r="E146" s="135" t="s">
        <v>1114</v>
      </c>
      <c r="F146" s="136" t="s">
        <v>1115</v>
      </c>
      <c r="G146" s="137" t="s">
        <v>1062</v>
      </c>
      <c r="H146" s="138">
        <v>2</v>
      </c>
      <c r="I146" s="139"/>
      <c r="J146" s="140">
        <f t="shared" si="0"/>
        <v>0</v>
      </c>
      <c r="K146" s="204" t="s">
        <v>2209</v>
      </c>
      <c r="L146" s="32"/>
      <c r="M146" s="141" t="s">
        <v>1</v>
      </c>
      <c r="N146" s="142" t="s">
        <v>45</v>
      </c>
      <c r="P146" s="143">
        <f t="shared" si="1"/>
        <v>0</v>
      </c>
      <c r="Q146" s="143">
        <v>0</v>
      </c>
      <c r="R146" s="143">
        <f t="shared" si="2"/>
        <v>0</v>
      </c>
      <c r="S146" s="143">
        <v>0</v>
      </c>
      <c r="T146" s="144">
        <f t="shared" si="3"/>
        <v>0</v>
      </c>
      <c r="AR146" s="145" t="s">
        <v>195</v>
      </c>
      <c r="AT146" s="145" t="s">
        <v>191</v>
      </c>
      <c r="AU146" s="145" t="s">
        <v>80</v>
      </c>
      <c r="AY146" s="17" t="s">
        <v>188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7" t="s">
        <v>88</v>
      </c>
      <c r="BK146" s="146">
        <f t="shared" si="9"/>
        <v>0</v>
      </c>
      <c r="BL146" s="17" t="s">
        <v>195</v>
      </c>
      <c r="BM146" s="145" t="s">
        <v>530</v>
      </c>
    </row>
    <row r="147" spans="2:65" s="1" customFormat="1" ht="16.5" customHeight="1" x14ac:dyDescent="0.2">
      <c r="B147" s="133"/>
      <c r="C147" s="134" t="s">
        <v>375</v>
      </c>
      <c r="D147" s="134" t="s">
        <v>191</v>
      </c>
      <c r="E147" s="135" t="s">
        <v>1116</v>
      </c>
      <c r="F147" s="136" t="s">
        <v>1117</v>
      </c>
      <c r="G147" s="137" t="s">
        <v>1062</v>
      </c>
      <c r="H147" s="138">
        <v>1</v>
      </c>
      <c r="I147" s="139"/>
      <c r="J147" s="140">
        <f t="shared" si="0"/>
        <v>0</v>
      </c>
      <c r="K147" s="204" t="s">
        <v>2209</v>
      </c>
      <c r="L147" s="32"/>
      <c r="M147" s="141" t="s">
        <v>1</v>
      </c>
      <c r="N147" s="142" t="s">
        <v>45</v>
      </c>
      <c r="P147" s="143">
        <f t="shared" si="1"/>
        <v>0</v>
      </c>
      <c r="Q147" s="143">
        <v>0</v>
      </c>
      <c r="R147" s="143">
        <f t="shared" si="2"/>
        <v>0</v>
      </c>
      <c r="S147" s="143">
        <v>0</v>
      </c>
      <c r="T147" s="144">
        <f t="shared" si="3"/>
        <v>0</v>
      </c>
      <c r="AR147" s="145" t="s">
        <v>195</v>
      </c>
      <c r="AT147" s="145" t="s">
        <v>191</v>
      </c>
      <c r="AU147" s="145" t="s">
        <v>80</v>
      </c>
      <c r="AY147" s="17" t="s">
        <v>188</v>
      </c>
      <c r="BE147" s="146">
        <f t="shared" si="4"/>
        <v>0</v>
      </c>
      <c r="BF147" s="146">
        <f t="shared" si="5"/>
        <v>0</v>
      </c>
      <c r="BG147" s="146">
        <f t="shared" si="6"/>
        <v>0</v>
      </c>
      <c r="BH147" s="146">
        <f t="shared" si="7"/>
        <v>0</v>
      </c>
      <c r="BI147" s="146">
        <f t="shared" si="8"/>
        <v>0</v>
      </c>
      <c r="BJ147" s="17" t="s">
        <v>88</v>
      </c>
      <c r="BK147" s="146">
        <f t="shared" si="9"/>
        <v>0</v>
      </c>
      <c r="BL147" s="17" t="s">
        <v>195</v>
      </c>
      <c r="BM147" s="145" t="s">
        <v>538</v>
      </c>
    </row>
    <row r="148" spans="2:65" s="1" customFormat="1" ht="16.5" customHeight="1" x14ac:dyDescent="0.2">
      <c r="B148" s="133"/>
      <c r="C148" s="134" t="s">
        <v>380</v>
      </c>
      <c r="D148" s="134" t="s">
        <v>191</v>
      </c>
      <c r="E148" s="135" t="s">
        <v>1118</v>
      </c>
      <c r="F148" s="136" t="s">
        <v>1119</v>
      </c>
      <c r="G148" s="137" t="s">
        <v>1062</v>
      </c>
      <c r="H148" s="138">
        <v>1</v>
      </c>
      <c r="I148" s="139"/>
      <c r="J148" s="140">
        <f t="shared" si="0"/>
        <v>0</v>
      </c>
      <c r="K148" s="204" t="s">
        <v>2209</v>
      </c>
      <c r="L148" s="32"/>
      <c r="M148" s="141" t="s">
        <v>1</v>
      </c>
      <c r="N148" s="142" t="s">
        <v>45</v>
      </c>
      <c r="P148" s="143">
        <f t="shared" si="1"/>
        <v>0</v>
      </c>
      <c r="Q148" s="143">
        <v>0</v>
      </c>
      <c r="R148" s="143">
        <f t="shared" si="2"/>
        <v>0</v>
      </c>
      <c r="S148" s="143">
        <v>0</v>
      </c>
      <c r="T148" s="144">
        <f t="shared" si="3"/>
        <v>0</v>
      </c>
      <c r="AR148" s="145" t="s">
        <v>195</v>
      </c>
      <c r="AT148" s="145" t="s">
        <v>191</v>
      </c>
      <c r="AU148" s="145" t="s">
        <v>80</v>
      </c>
      <c r="AY148" s="17" t="s">
        <v>188</v>
      </c>
      <c r="BE148" s="146">
        <f t="shared" si="4"/>
        <v>0</v>
      </c>
      <c r="BF148" s="146">
        <f t="shared" si="5"/>
        <v>0</v>
      </c>
      <c r="BG148" s="146">
        <f t="shared" si="6"/>
        <v>0</v>
      </c>
      <c r="BH148" s="146">
        <f t="shared" si="7"/>
        <v>0</v>
      </c>
      <c r="BI148" s="146">
        <f t="shared" si="8"/>
        <v>0</v>
      </c>
      <c r="BJ148" s="17" t="s">
        <v>88</v>
      </c>
      <c r="BK148" s="146">
        <f t="shared" si="9"/>
        <v>0</v>
      </c>
      <c r="BL148" s="17" t="s">
        <v>195</v>
      </c>
      <c r="BM148" s="145" t="s">
        <v>546</v>
      </c>
    </row>
    <row r="149" spans="2:65" s="1" customFormat="1" ht="21.75" customHeight="1" x14ac:dyDescent="0.2">
      <c r="B149" s="133"/>
      <c r="C149" s="134" t="s">
        <v>385</v>
      </c>
      <c r="D149" s="134" t="s">
        <v>191</v>
      </c>
      <c r="E149" s="135" t="s">
        <v>1120</v>
      </c>
      <c r="F149" s="136" t="s">
        <v>1121</v>
      </c>
      <c r="G149" s="137" t="s">
        <v>1062</v>
      </c>
      <c r="H149" s="138">
        <v>1</v>
      </c>
      <c r="I149" s="139"/>
      <c r="J149" s="140">
        <f t="shared" si="0"/>
        <v>0</v>
      </c>
      <c r="K149" s="204" t="s">
        <v>2209</v>
      </c>
      <c r="L149" s="32"/>
      <c r="M149" s="141" t="s">
        <v>1</v>
      </c>
      <c r="N149" s="142" t="s">
        <v>45</v>
      </c>
      <c r="P149" s="143">
        <f t="shared" si="1"/>
        <v>0</v>
      </c>
      <c r="Q149" s="143">
        <v>0</v>
      </c>
      <c r="R149" s="143">
        <f t="shared" si="2"/>
        <v>0</v>
      </c>
      <c r="S149" s="143">
        <v>0</v>
      </c>
      <c r="T149" s="144">
        <f t="shared" si="3"/>
        <v>0</v>
      </c>
      <c r="AR149" s="145" t="s">
        <v>195</v>
      </c>
      <c r="AT149" s="145" t="s">
        <v>191</v>
      </c>
      <c r="AU149" s="145" t="s">
        <v>80</v>
      </c>
      <c r="AY149" s="17" t="s">
        <v>188</v>
      </c>
      <c r="BE149" s="146">
        <f t="shared" si="4"/>
        <v>0</v>
      </c>
      <c r="BF149" s="146">
        <f t="shared" si="5"/>
        <v>0</v>
      </c>
      <c r="BG149" s="146">
        <f t="shared" si="6"/>
        <v>0</v>
      </c>
      <c r="BH149" s="146">
        <f t="shared" si="7"/>
        <v>0</v>
      </c>
      <c r="BI149" s="146">
        <f t="shared" si="8"/>
        <v>0</v>
      </c>
      <c r="BJ149" s="17" t="s">
        <v>88</v>
      </c>
      <c r="BK149" s="146">
        <f t="shared" si="9"/>
        <v>0</v>
      </c>
      <c r="BL149" s="17" t="s">
        <v>195</v>
      </c>
      <c r="BM149" s="145" t="s">
        <v>554</v>
      </c>
    </row>
    <row r="150" spans="2:65" s="1" customFormat="1" ht="24.15" customHeight="1" x14ac:dyDescent="0.2">
      <c r="B150" s="133"/>
      <c r="C150" s="134" t="s">
        <v>389</v>
      </c>
      <c r="D150" s="134" t="s">
        <v>191</v>
      </c>
      <c r="E150" s="135" t="s">
        <v>1122</v>
      </c>
      <c r="F150" s="136" t="s">
        <v>1123</v>
      </c>
      <c r="G150" s="137" t="s">
        <v>1062</v>
      </c>
      <c r="H150" s="138">
        <v>2</v>
      </c>
      <c r="I150" s="139"/>
      <c r="J150" s="140">
        <f t="shared" si="0"/>
        <v>0</v>
      </c>
      <c r="K150" s="204" t="s">
        <v>2209</v>
      </c>
      <c r="L150" s="32"/>
      <c r="M150" s="141" t="s">
        <v>1</v>
      </c>
      <c r="N150" s="142" t="s">
        <v>45</v>
      </c>
      <c r="P150" s="143">
        <f t="shared" si="1"/>
        <v>0</v>
      </c>
      <c r="Q150" s="143">
        <v>0</v>
      </c>
      <c r="R150" s="143">
        <f t="shared" si="2"/>
        <v>0</v>
      </c>
      <c r="S150" s="143">
        <v>0</v>
      </c>
      <c r="T150" s="144">
        <f t="shared" si="3"/>
        <v>0</v>
      </c>
      <c r="AR150" s="145" t="s">
        <v>195</v>
      </c>
      <c r="AT150" s="145" t="s">
        <v>191</v>
      </c>
      <c r="AU150" s="145" t="s">
        <v>80</v>
      </c>
      <c r="AY150" s="17" t="s">
        <v>188</v>
      </c>
      <c r="BE150" s="146">
        <f t="shared" si="4"/>
        <v>0</v>
      </c>
      <c r="BF150" s="146">
        <f t="shared" si="5"/>
        <v>0</v>
      </c>
      <c r="BG150" s="146">
        <f t="shared" si="6"/>
        <v>0</v>
      </c>
      <c r="BH150" s="146">
        <f t="shared" si="7"/>
        <v>0</v>
      </c>
      <c r="BI150" s="146">
        <f t="shared" si="8"/>
        <v>0</v>
      </c>
      <c r="BJ150" s="17" t="s">
        <v>88</v>
      </c>
      <c r="BK150" s="146">
        <f t="shared" si="9"/>
        <v>0</v>
      </c>
      <c r="BL150" s="17" t="s">
        <v>195</v>
      </c>
      <c r="BM150" s="145" t="s">
        <v>562</v>
      </c>
    </row>
    <row r="151" spans="2:65" s="1" customFormat="1" ht="16.5" customHeight="1" x14ac:dyDescent="0.2">
      <c r="B151" s="133"/>
      <c r="C151" s="134" t="s">
        <v>398</v>
      </c>
      <c r="D151" s="134" t="s">
        <v>191</v>
      </c>
      <c r="E151" s="135" t="s">
        <v>1124</v>
      </c>
      <c r="F151" s="136" t="s">
        <v>1125</v>
      </c>
      <c r="G151" s="137" t="s">
        <v>1062</v>
      </c>
      <c r="H151" s="138">
        <v>38</v>
      </c>
      <c r="I151" s="139"/>
      <c r="J151" s="140">
        <f t="shared" si="0"/>
        <v>0</v>
      </c>
      <c r="K151" s="204" t="s">
        <v>2209</v>
      </c>
      <c r="L151" s="32"/>
      <c r="M151" s="141" t="s">
        <v>1</v>
      </c>
      <c r="N151" s="142" t="s">
        <v>45</v>
      </c>
      <c r="P151" s="143">
        <f t="shared" si="1"/>
        <v>0</v>
      </c>
      <c r="Q151" s="143">
        <v>0</v>
      </c>
      <c r="R151" s="143">
        <f t="shared" si="2"/>
        <v>0</v>
      </c>
      <c r="S151" s="143">
        <v>0</v>
      </c>
      <c r="T151" s="144">
        <f t="shared" si="3"/>
        <v>0</v>
      </c>
      <c r="AR151" s="145" t="s">
        <v>195</v>
      </c>
      <c r="AT151" s="145" t="s">
        <v>191</v>
      </c>
      <c r="AU151" s="145" t="s">
        <v>80</v>
      </c>
      <c r="AY151" s="17" t="s">
        <v>188</v>
      </c>
      <c r="BE151" s="146">
        <f t="shared" si="4"/>
        <v>0</v>
      </c>
      <c r="BF151" s="146">
        <f t="shared" si="5"/>
        <v>0</v>
      </c>
      <c r="BG151" s="146">
        <f t="shared" si="6"/>
        <v>0</v>
      </c>
      <c r="BH151" s="146">
        <f t="shared" si="7"/>
        <v>0</v>
      </c>
      <c r="BI151" s="146">
        <f t="shared" si="8"/>
        <v>0</v>
      </c>
      <c r="BJ151" s="17" t="s">
        <v>88</v>
      </c>
      <c r="BK151" s="146">
        <f t="shared" si="9"/>
        <v>0</v>
      </c>
      <c r="BL151" s="17" t="s">
        <v>195</v>
      </c>
      <c r="BM151" s="145" t="s">
        <v>570</v>
      </c>
    </row>
    <row r="152" spans="2:65" s="1" customFormat="1" ht="16.5" customHeight="1" x14ac:dyDescent="0.2">
      <c r="B152" s="133"/>
      <c r="C152" s="134" t="s">
        <v>404</v>
      </c>
      <c r="D152" s="134" t="s">
        <v>191</v>
      </c>
      <c r="E152" s="135" t="s">
        <v>1126</v>
      </c>
      <c r="F152" s="136" t="s">
        <v>1127</v>
      </c>
      <c r="G152" s="137" t="s">
        <v>1062</v>
      </c>
      <c r="H152" s="138">
        <v>15</v>
      </c>
      <c r="I152" s="139"/>
      <c r="J152" s="140">
        <f t="shared" si="0"/>
        <v>0</v>
      </c>
      <c r="K152" s="204" t="s">
        <v>2209</v>
      </c>
      <c r="L152" s="32"/>
      <c r="M152" s="141" t="s">
        <v>1</v>
      </c>
      <c r="N152" s="142" t="s">
        <v>45</v>
      </c>
      <c r="P152" s="143">
        <f t="shared" si="1"/>
        <v>0</v>
      </c>
      <c r="Q152" s="143">
        <v>0</v>
      </c>
      <c r="R152" s="143">
        <f t="shared" si="2"/>
        <v>0</v>
      </c>
      <c r="S152" s="143">
        <v>0</v>
      </c>
      <c r="T152" s="144">
        <f t="shared" si="3"/>
        <v>0</v>
      </c>
      <c r="AR152" s="145" t="s">
        <v>195</v>
      </c>
      <c r="AT152" s="145" t="s">
        <v>191</v>
      </c>
      <c r="AU152" s="145" t="s">
        <v>80</v>
      </c>
      <c r="AY152" s="17" t="s">
        <v>188</v>
      </c>
      <c r="BE152" s="146">
        <f t="shared" si="4"/>
        <v>0</v>
      </c>
      <c r="BF152" s="146">
        <f t="shared" si="5"/>
        <v>0</v>
      </c>
      <c r="BG152" s="146">
        <f t="shared" si="6"/>
        <v>0</v>
      </c>
      <c r="BH152" s="146">
        <f t="shared" si="7"/>
        <v>0</v>
      </c>
      <c r="BI152" s="146">
        <f t="shared" si="8"/>
        <v>0</v>
      </c>
      <c r="BJ152" s="17" t="s">
        <v>88</v>
      </c>
      <c r="BK152" s="146">
        <f t="shared" si="9"/>
        <v>0</v>
      </c>
      <c r="BL152" s="17" t="s">
        <v>195</v>
      </c>
      <c r="BM152" s="145" t="s">
        <v>580</v>
      </c>
    </row>
    <row r="153" spans="2:65" s="1" customFormat="1" ht="33" customHeight="1" x14ac:dyDescent="0.2">
      <c r="B153" s="133"/>
      <c r="C153" s="134" t="s">
        <v>410</v>
      </c>
      <c r="D153" s="134" t="s">
        <v>191</v>
      </c>
      <c r="E153" s="135" t="s">
        <v>1128</v>
      </c>
      <c r="F153" s="136" t="s">
        <v>1129</v>
      </c>
      <c r="G153" s="137" t="s">
        <v>1062</v>
      </c>
      <c r="H153" s="138">
        <v>1</v>
      </c>
      <c r="I153" s="139"/>
      <c r="J153" s="140">
        <f t="shared" si="0"/>
        <v>0</v>
      </c>
      <c r="K153" s="204" t="s">
        <v>2209</v>
      </c>
      <c r="L153" s="32"/>
      <c r="M153" s="141" t="s">
        <v>1</v>
      </c>
      <c r="N153" s="142" t="s">
        <v>45</v>
      </c>
      <c r="P153" s="143">
        <f t="shared" si="1"/>
        <v>0</v>
      </c>
      <c r="Q153" s="143">
        <v>0</v>
      </c>
      <c r="R153" s="143">
        <f t="shared" si="2"/>
        <v>0</v>
      </c>
      <c r="S153" s="143">
        <v>0</v>
      </c>
      <c r="T153" s="144">
        <f t="shared" si="3"/>
        <v>0</v>
      </c>
      <c r="AR153" s="145" t="s">
        <v>195</v>
      </c>
      <c r="AT153" s="145" t="s">
        <v>191</v>
      </c>
      <c r="AU153" s="145" t="s">
        <v>80</v>
      </c>
      <c r="AY153" s="17" t="s">
        <v>188</v>
      </c>
      <c r="BE153" s="146">
        <f t="shared" si="4"/>
        <v>0</v>
      </c>
      <c r="BF153" s="146">
        <f t="shared" si="5"/>
        <v>0</v>
      </c>
      <c r="BG153" s="146">
        <f t="shared" si="6"/>
        <v>0</v>
      </c>
      <c r="BH153" s="146">
        <f t="shared" si="7"/>
        <v>0</v>
      </c>
      <c r="BI153" s="146">
        <f t="shared" si="8"/>
        <v>0</v>
      </c>
      <c r="BJ153" s="17" t="s">
        <v>88</v>
      </c>
      <c r="BK153" s="146">
        <f t="shared" si="9"/>
        <v>0</v>
      </c>
      <c r="BL153" s="17" t="s">
        <v>195</v>
      </c>
      <c r="BM153" s="145" t="s">
        <v>590</v>
      </c>
    </row>
    <row r="154" spans="2:65" s="1" customFormat="1" ht="16.5" customHeight="1" x14ac:dyDescent="0.2">
      <c r="B154" s="133"/>
      <c r="C154" s="134" t="s">
        <v>416</v>
      </c>
      <c r="D154" s="134" t="s">
        <v>191</v>
      </c>
      <c r="E154" s="135" t="s">
        <v>1130</v>
      </c>
      <c r="F154" s="136" t="s">
        <v>1131</v>
      </c>
      <c r="G154" s="137" t="s">
        <v>1062</v>
      </c>
      <c r="H154" s="138">
        <v>10</v>
      </c>
      <c r="I154" s="139"/>
      <c r="J154" s="140">
        <f t="shared" si="0"/>
        <v>0</v>
      </c>
      <c r="K154" s="204" t="s">
        <v>2209</v>
      </c>
      <c r="L154" s="32"/>
      <c r="M154" s="141" t="s">
        <v>1</v>
      </c>
      <c r="N154" s="142" t="s">
        <v>45</v>
      </c>
      <c r="P154" s="143">
        <f t="shared" si="1"/>
        <v>0</v>
      </c>
      <c r="Q154" s="143">
        <v>0</v>
      </c>
      <c r="R154" s="143">
        <f t="shared" si="2"/>
        <v>0</v>
      </c>
      <c r="S154" s="143">
        <v>0</v>
      </c>
      <c r="T154" s="144">
        <f t="shared" si="3"/>
        <v>0</v>
      </c>
      <c r="AR154" s="145" t="s">
        <v>195</v>
      </c>
      <c r="AT154" s="145" t="s">
        <v>191</v>
      </c>
      <c r="AU154" s="145" t="s">
        <v>80</v>
      </c>
      <c r="AY154" s="17" t="s">
        <v>188</v>
      </c>
      <c r="BE154" s="146">
        <f t="shared" si="4"/>
        <v>0</v>
      </c>
      <c r="BF154" s="146">
        <f t="shared" si="5"/>
        <v>0</v>
      </c>
      <c r="BG154" s="146">
        <f t="shared" si="6"/>
        <v>0</v>
      </c>
      <c r="BH154" s="146">
        <f t="shared" si="7"/>
        <v>0</v>
      </c>
      <c r="BI154" s="146">
        <f t="shared" si="8"/>
        <v>0</v>
      </c>
      <c r="BJ154" s="17" t="s">
        <v>88</v>
      </c>
      <c r="BK154" s="146">
        <f t="shared" si="9"/>
        <v>0</v>
      </c>
      <c r="BL154" s="17" t="s">
        <v>195</v>
      </c>
      <c r="BM154" s="145" t="s">
        <v>600</v>
      </c>
    </row>
    <row r="155" spans="2:65" s="1" customFormat="1" ht="21.75" customHeight="1" x14ac:dyDescent="0.2">
      <c r="B155" s="133"/>
      <c r="C155" s="134" t="s">
        <v>424</v>
      </c>
      <c r="D155" s="134" t="s">
        <v>191</v>
      </c>
      <c r="E155" s="135" t="s">
        <v>1132</v>
      </c>
      <c r="F155" s="136" t="s">
        <v>1133</v>
      </c>
      <c r="G155" s="137" t="s">
        <v>1062</v>
      </c>
      <c r="H155" s="138">
        <v>1</v>
      </c>
      <c r="I155" s="139"/>
      <c r="J155" s="140">
        <f t="shared" si="0"/>
        <v>0</v>
      </c>
      <c r="K155" s="204" t="s">
        <v>2209</v>
      </c>
      <c r="L155" s="32"/>
      <c r="M155" s="141" t="s">
        <v>1</v>
      </c>
      <c r="N155" s="142" t="s">
        <v>45</v>
      </c>
      <c r="P155" s="143">
        <f t="shared" si="1"/>
        <v>0</v>
      </c>
      <c r="Q155" s="143">
        <v>0</v>
      </c>
      <c r="R155" s="143">
        <f t="shared" si="2"/>
        <v>0</v>
      </c>
      <c r="S155" s="143">
        <v>0</v>
      </c>
      <c r="T155" s="144">
        <f t="shared" si="3"/>
        <v>0</v>
      </c>
      <c r="AR155" s="145" t="s">
        <v>195</v>
      </c>
      <c r="AT155" s="145" t="s">
        <v>191</v>
      </c>
      <c r="AU155" s="145" t="s">
        <v>80</v>
      </c>
      <c r="AY155" s="17" t="s">
        <v>188</v>
      </c>
      <c r="BE155" s="146">
        <f t="shared" si="4"/>
        <v>0</v>
      </c>
      <c r="BF155" s="146">
        <f t="shared" si="5"/>
        <v>0</v>
      </c>
      <c r="BG155" s="146">
        <f t="shared" si="6"/>
        <v>0</v>
      </c>
      <c r="BH155" s="146">
        <f t="shared" si="7"/>
        <v>0</v>
      </c>
      <c r="BI155" s="146">
        <f t="shared" si="8"/>
        <v>0</v>
      </c>
      <c r="BJ155" s="17" t="s">
        <v>88</v>
      </c>
      <c r="BK155" s="146">
        <f t="shared" si="9"/>
        <v>0</v>
      </c>
      <c r="BL155" s="17" t="s">
        <v>195</v>
      </c>
      <c r="BM155" s="145" t="s">
        <v>608</v>
      </c>
    </row>
    <row r="156" spans="2:65" s="1" customFormat="1" ht="16.5" customHeight="1" x14ac:dyDescent="0.2">
      <c r="B156" s="133"/>
      <c r="C156" s="134" t="s">
        <v>432</v>
      </c>
      <c r="D156" s="134" t="s">
        <v>191</v>
      </c>
      <c r="E156" s="135" t="s">
        <v>1134</v>
      </c>
      <c r="F156" s="136" t="s">
        <v>1135</v>
      </c>
      <c r="G156" s="137" t="s">
        <v>1062</v>
      </c>
      <c r="H156" s="138">
        <v>3</v>
      </c>
      <c r="I156" s="139"/>
      <c r="J156" s="140">
        <f t="shared" si="0"/>
        <v>0</v>
      </c>
      <c r="K156" s="204" t="s">
        <v>2209</v>
      </c>
      <c r="L156" s="32"/>
      <c r="M156" s="141" t="s">
        <v>1</v>
      </c>
      <c r="N156" s="142" t="s">
        <v>45</v>
      </c>
      <c r="P156" s="143">
        <f t="shared" si="1"/>
        <v>0</v>
      </c>
      <c r="Q156" s="143">
        <v>0</v>
      </c>
      <c r="R156" s="143">
        <f t="shared" si="2"/>
        <v>0</v>
      </c>
      <c r="S156" s="143">
        <v>0</v>
      </c>
      <c r="T156" s="144">
        <f t="shared" si="3"/>
        <v>0</v>
      </c>
      <c r="AR156" s="145" t="s">
        <v>195</v>
      </c>
      <c r="AT156" s="145" t="s">
        <v>191</v>
      </c>
      <c r="AU156" s="145" t="s">
        <v>80</v>
      </c>
      <c r="AY156" s="17" t="s">
        <v>188</v>
      </c>
      <c r="BE156" s="146">
        <f t="shared" si="4"/>
        <v>0</v>
      </c>
      <c r="BF156" s="146">
        <f t="shared" si="5"/>
        <v>0</v>
      </c>
      <c r="BG156" s="146">
        <f t="shared" si="6"/>
        <v>0</v>
      </c>
      <c r="BH156" s="146">
        <f t="shared" si="7"/>
        <v>0</v>
      </c>
      <c r="BI156" s="146">
        <f t="shared" si="8"/>
        <v>0</v>
      </c>
      <c r="BJ156" s="17" t="s">
        <v>88</v>
      </c>
      <c r="BK156" s="146">
        <f t="shared" si="9"/>
        <v>0</v>
      </c>
      <c r="BL156" s="17" t="s">
        <v>195</v>
      </c>
      <c r="BM156" s="145" t="s">
        <v>619</v>
      </c>
    </row>
    <row r="157" spans="2:65" s="1" customFormat="1" ht="16.5" customHeight="1" x14ac:dyDescent="0.2">
      <c r="B157" s="133"/>
      <c r="C157" s="134" t="s">
        <v>437</v>
      </c>
      <c r="D157" s="134" t="s">
        <v>191</v>
      </c>
      <c r="E157" s="135" t="s">
        <v>1136</v>
      </c>
      <c r="F157" s="136" t="s">
        <v>1137</v>
      </c>
      <c r="G157" s="137" t="s">
        <v>1062</v>
      </c>
      <c r="H157" s="138">
        <v>2</v>
      </c>
      <c r="I157" s="139"/>
      <c r="J157" s="140">
        <f t="shared" si="0"/>
        <v>0</v>
      </c>
      <c r="K157" s="204" t="s">
        <v>2209</v>
      </c>
      <c r="L157" s="32"/>
      <c r="M157" s="141" t="s">
        <v>1</v>
      </c>
      <c r="N157" s="142" t="s">
        <v>45</v>
      </c>
      <c r="P157" s="143">
        <f t="shared" si="1"/>
        <v>0</v>
      </c>
      <c r="Q157" s="143">
        <v>0</v>
      </c>
      <c r="R157" s="143">
        <f t="shared" si="2"/>
        <v>0</v>
      </c>
      <c r="S157" s="143">
        <v>0</v>
      </c>
      <c r="T157" s="144">
        <f t="shared" si="3"/>
        <v>0</v>
      </c>
      <c r="AR157" s="145" t="s">
        <v>195</v>
      </c>
      <c r="AT157" s="145" t="s">
        <v>191</v>
      </c>
      <c r="AU157" s="145" t="s">
        <v>80</v>
      </c>
      <c r="AY157" s="17" t="s">
        <v>188</v>
      </c>
      <c r="BE157" s="146">
        <f t="shared" si="4"/>
        <v>0</v>
      </c>
      <c r="BF157" s="146">
        <f t="shared" si="5"/>
        <v>0</v>
      </c>
      <c r="BG157" s="146">
        <f t="shared" si="6"/>
        <v>0</v>
      </c>
      <c r="BH157" s="146">
        <f t="shared" si="7"/>
        <v>0</v>
      </c>
      <c r="BI157" s="146">
        <f t="shared" si="8"/>
        <v>0</v>
      </c>
      <c r="BJ157" s="17" t="s">
        <v>88</v>
      </c>
      <c r="BK157" s="146">
        <f t="shared" si="9"/>
        <v>0</v>
      </c>
      <c r="BL157" s="17" t="s">
        <v>195</v>
      </c>
      <c r="BM157" s="145" t="s">
        <v>630</v>
      </c>
    </row>
    <row r="158" spans="2:65" s="1" customFormat="1" ht="16.5" customHeight="1" x14ac:dyDescent="0.2">
      <c r="B158" s="133"/>
      <c r="C158" s="134" t="s">
        <v>441</v>
      </c>
      <c r="D158" s="134" t="s">
        <v>191</v>
      </c>
      <c r="E158" s="135" t="s">
        <v>1138</v>
      </c>
      <c r="F158" s="136" t="s">
        <v>1139</v>
      </c>
      <c r="G158" s="137" t="s">
        <v>1062</v>
      </c>
      <c r="H158" s="138">
        <v>3</v>
      </c>
      <c r="I158" s="139"/>
      <c r="J158" s="140">
        <f t="shared" si="0"/>
        <v>0</v>
      </c>
      <c r="K158" s="204" t="s">
        <v>2209</v>
      </c>
      <c r="L158" s="32"/>
      <c r="M158" s="141" t="s">
        <v>1</v>
      </c>
      <c r="N158" s="142" t="s">
        <v>45</v>
      </c>
      <c r="P158" s="143">
        <f t="shared" si="1"/>
        <v>0</v>
      </c>
      <c r="Q158" s="143">
        <v>0</v>
      </c>
      <c r="R158" s="143">
        <f t="shared" si="2"/>
        <v>0</v>
      </c>
      <c r="S158" s="143">
        <v>0</v>
      </c>
      <c r="T158" s="144">
        <f t="shared" si="3"/>
        <v>0</v>
      </c>
      <c r="AR158" s="145" t="s">
        <v>195</v>
      </c>
      <c r="AT158" s="145" t="s">
        <v>191</v>
      </c>
      <c r="AU158" s="145" t="s">
        <v>80</v>
      </c>
      <c r="AY158" s="17" t="s">
        <v>188</v>
      </c>
      <c r="BE158" s="146">
        <f t="shared" si="4"/>
        <v>0</v>
      </c>
      <c r="BF158" s="146">
        <f t="shared" si="5"/>
        <v>0</v>
      </c>
      <c r="BG158" s="146">
        <f t="shared" si="6"/>
        <v>0</v>
      </c>
      <c r="BH158" s="146">
        <f t="shared" si="7"/>
        <v>0</v>
      </c>
      <c r="BI158" s="146">
        <f t="shared" si="8"/>
        <v>0</v>
      </c>
      <c r="BJ158" s="17" t="s">
        <v>88</v>
      </c>
      <c r="BK158" s="146">
        <f t="shared" si="9"/>
        <v>0</v>
      </c>
      <c r="BL158" s="17" t="s">
        <v>195</v>
      </c>
      <c r="BM158" s="145" t="s">
        <v>639</v>
      </c>
    </row>
    <row r="159" spans="2:65" s="1" customFormat="1" ht="16.5" customHeight="1" x14ac:dyDescent="0.2">
      <c r="B159" s="133"/>
      <c r="C159" s="134" t="s">
        <v>445</v>
      </c>
      <c r="D159" s="134" t="s">
        <v>191</v>
      </c>
      <c r="E159" s="135" t="s">
        <v>1140</v>
      </c>
      <c r="F159" s="136" t="s">
        <v>1141</v>
      </c>
      <c r="G159" s="137" t="s">
        <v>1062</v>
      </c>
      <c r="H159" s="138">
        <v>1</v>
      </c>
      <c r="I159" s="139"/>
      <c r="J159" s="140">
        <f t="shared" si="0"/>
        <v>0</v>
      </c>
      <c r="K159" s="204" t="s">
        <v>2209</v>
      </c>
      <c r="L159" s="32"/>
      <c r="M159" s="141" t="s">
        <v>1</v>
      </c>
      <c r="N159" s="142" t="s">
        <v>45</v>
      </c>
      <c r="P159" s="143">
        <f t="shared" si="1"/>
        <v>0</v>
      </c>
      <c r="Q159" s="143">
        <v>0</v>
      </c>
      <c r="R159" s="143">
        <f t="shared" si="2"/>
        <v>0</v>
      </c>
      <c r="S159" s="143">
        <v>0</v>
      </c>
      <c r="T159" s="144">
        <f t="shared" si="3"/>
        <v>0</v>
      </c>
      <c r="AR159" s="145" t="s">
        <v>195</v>
      </c>
      <c r="AT159" s="145" t="s">
        <v>191</v>
      </c>
      <c r="AU159" s="145" t="s">
        <v>80</v>
      </c>
      <c r="AY159" s="17" t="s">
        <v>188</v>
      </c>
      <c r="BE159" s="146">
        <f t="shared" si="4"/>
        <v>0</v>
      </c>
      <c r="BF159" s="146">
        <f t="shared" si="5"/>
        <v>0</v>
      </c>
      <c r="BG159" s="146">
        <f t="shared" si="6"/>
        <v>0</v>
      </c>
      <c r="BH159" s="146">
        <f t="shared" si="7"/>
        <v>0</v>
      </c>
      <c r="BI159" s="146">
        <f t="shared" si="8"/>
        <v>0</v>
      </c>
      <c r="BJ159" s="17" t="s">
        <v>88</v>
      </c>
      <c r="BK159" s="146">
        <f t="shared" si="9"/>
        <v>0</v>
      </c>
      <c r="BL159" s="17" t="s">
        <v>195</v>
      </c>
      <c r="BM159" s="145" t="s">
        <v>648</v>
      </c>
    </row>
    <row r="160" spans="2:65" s="1" customFormat="1" ht="16.5" customHeight="1" x14ac:dyDescent="0.2">
      <c r="B160" s="133"/>
      <c r="C160" s="134" t="s">
        <v>449</v>
      </c>
      <c r="D160" s="134" t="s">
        <v>191</v>
      </c>
      <c r="E160" s="135" t="s">
        <v>1142</v>
      </c>
      <c r="F160" s="136" t="s">
        <v>1143</v>
      </c>
      <c r="G160" s="137" t="s">
        <v>1062</v>
      </c>
      <c r="H160" s="138">
        <v>1</v>
      </c>
      <c r="I160" s="139"/>
      <c r="J160" s="140">
        <f t="shared" si="0"/>
        <v>0</v>
      </c>
      <c r="K160" s="204" t="s">
        <v>2209</v>
      </c>
      <c r="L160" s="32"/>
      <c r="M160" s="192" t="s">
        <v>1</v>
      </c>
      <c r="N160" s="193" t="s">
        <v>45</v>
      </c>
      <c r="O160" s="190"/>
      <c r="P160" s="194">
        <f t="shared" si="1"/>
        <v>0</v>
      </c>
      <c r="Q160" s="194">
        <v>0</v>
      </c>
      <c r="R160" s="194">
        <f t="shared" si="2"/>
        <v>0</v>
      </c>
      <c r="S160" s="194">
        <v>0</v>
      </c>
      <c r="T160" s="195">
        <f t="shared" si="3"/>
        <v>0</v>
      </c>
      <c r="AR160" s="145" t="s">
        <v>195</v>
      </c>
      <c r="AT160" s="145" t="s">
        <v>191</v>
      </c>
      <c r="AU160" s="145" t="s">
        <v>80</v>
      </c>
      <c r="AY160" s="17" t="s">
        <v>188</v>
      </c>
      <c r="BE160" s="146">
        <f t="shared" si="4"/>
        <v>0</v>
      </c>
      <c r="BF160" s="146">
        <f t="shared" si="5"/>
        <v>0</v>
      </c>
      <c r="BG160" s="146">
        <f t="shared" si="6"/>
        <v>0</v>
      </c>
      <c r="BH160" s="146">
        <f t="shared" si="7"/>
        <v>0</v>
      </c>
      <c r="BI160" s="146">
        <f t="shared" si="8"/>
        <v>0</v>
      </c>
      <c r="BJ160" s="17" t="s">
        <v>88</v>
      </c>
      <c r="BK160" s="146">
        <f t="shared" si="9"/>
        <v>0</v>
      </c>
      <c r="BL160" s="17" t="s">
        <v>195</v>
      </c>
      <c r="BM160" s="145" t="s">
        <v>658</v>
      </c>
    </row>
    <row r="161" spans="2:12" s="1" customFormat="1" ht="6.9" customHeight="1" x14ac:dyDescent="0.2">
      <c r="B161" s="44"/>
      <c r="C161" s="45"/>
      <c r="D161" s="45"/>
      <c r="E161" s="45"/>
      <c r="F161" s="45"/>
      <c r="G161" s="45"/>
      <c r="H161" s="45"/>
      <c r="I161" s="45"/>
      <c r="J161" s="45"/>
      <c r="K161" s="45"/>
      <c r="L161" s="32"/>
    </row>
  </sheetData>
  <autoFilter ref="C115:K160" xr:uid="{00000000-0009-0000-0000-000003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60"/>
  <sheetViews>
    <sheetView showGridLines="0" topLeftCell="A111" workbookViewId="0">
      <selection activeCell="K131" sqref="K131:K159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25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99</v>
      </c>
    </row>
    <row r="3" spans="2:46" ht="6.9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 x14ac:dyDescent="0.2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5" t="str">
        <f>'Rekapitulace stavby'!K6</f>
        <v>Revitalizace endoskopického oddělení</v>
      </c>
      <c r="F7" s="246"/>
      <c r="G7" s="246"/>
      <c r="H7" s="246"/>
      <c r="L7" s="20"/>
    </row>
    <row r="8" spans="2:46" s="1" customFormat="1" ht="12" hidden="1" customHeight="1" x14ac:dyDescent="0.2">
      <c r="B8" s="32"/>
      <c r="D8" s="27" t="s">
        <v>137</v>
      </c>
      <c r="L8" s="32"/>
    </row>
    <row r="9" spans="2:46" s="1" customFormat="1" ht="16.5" hidden="1" customHeight="1" x14ac:dyDescent="0.2">
      <c r="B9" s="32"/>
      <c r="E9" s="235" t="s">
        <v>1144</v>
      </c>
      <c r="F9" s="244"/>
      <c r="G9" s="244"/>
      <c r="H9" s="244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863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tr">
        <f>IF('Rekapitulace stavby'!AN10="","",'Rekapitulace stavby'!AN10)</f>
        <v>26000202</v>
      </c>
      <c r="L14" s="32"/>
    </row>
    <row r="15" spans="2:46" s="1" customFormat="1" ht="18" hidden="1" customHeight="1" x14ac:dyDescent="0.2">
      <c r="B15" s="32"/>
      <c r="E15" s="25" t="str">
        <f>IF('Rekapitulace stavby'!E11="","",'Rekapitulace stavby'!E11)</f>
        <v>Oblastní Nemocnice Náchod</v>
      </c>
      <c r="I15" s="27" t="s">
        <v>28</v>
      </c>
      <c r="J15" s="25" t="str">
        <f>IF('Rekapitulace stavby'!AN11="","",'Rekapitulace stavby'!AN11)</f>
        <v>CZ26000202</v>
      </c>
      <c r="L15" s="32"/>
    </row>
    <row r="16" spans="2:46" s="1" customFormat="1" ht="6.9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 x14ac:dyDescent="0.2">
      <c r="B18" s="32"/>
      <c r="E18" s="247" t="str">
        <f>'Rekapitulace stavby'!E14</f>
        <v>Vyplň údaj</v>
      </c>
      <c r="F18" s="213"/>
      <c r="G18" s="213"/>
      <c r="H18" s="213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32</v>
      </c>
      <c r="I20" s="27" t="s">
        <v>25</v>
      </c>
      <c r="J20" s="25" t="str">
        <f>IF('Rekapitulace stavby'!AN16="","",'Rekapitulace stavby'!AN16)</f>
        <v>13997220</v>
      </c>
      <c r="L20" s="32"/>
    </row>
    <row r="21" spans="2:12" s="1" customFormat="1" ht="18" hidden="1" customHeight="1" x14ac:dyDescent="0.2">
      <c r="B21" s="32"/>
      <c r="E21" s="25" t="str">
        <f>IF('Rekapitulace stavby'!E17="","",'Rekapitulace stavby'!E17)</f>
        <v>PRISPO s.r.o.</v>
      </c>
      <c r="I21" s="27" t="s">
        <v>28</v>
      </c>
      <c r="J21" s="25" t="str">
        <f>IF('Rekapitulace stavby'!AN17="","",'Rekapitulace stavby'!AN17)</f>
        <v>CZ13997220</v>
      </c>
      <c r="L21" s="32"/>
    </row>
    <row r="22" spans="2:12" s="1" customFormat="1" ht="6.9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37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 x14ac:dyDescent="0.2">
      <c r="B24" s="32"/>
      <c r="E24" s="25" t="str">
        <f>IF('Rekapitulace stavby'!E20="","",'Rekapitulace stavby'!E20)</f>
        <v>Ing. Petr Chobotský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39</v>
      </c>
      <c r="L26" s="32"/>
    </row>
    <row r="27" spans="2:12" s="7" customFormat="1" ht="16.5" hidden="1" customHeight="1" x14ac:dyDescent="0.2">
      <c r="B27" s="90"/>
      <c r="E27" s="218" t="s">
        <v>1</v>
      </c>
      <c r="F27" s="218"/>
      <c r="G27" s="218"/>
      <c r="H27" s="218"/>
      <c r="L27" s="90"/>
    </row>
    <row r="28" spans="2:12" s="1" customFormat="1" ht="6.9" hidden="1" customHeight="1" x14ac:dyDescent="0.2">
      <c r="B28" s="32"/>
      <c r="L28" s="32"/>
    </row>
    <row r="29" spans="2:12" s="1" customFormat="1" ht="6.9" hidden="1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 x14ac:dyDescent="0.2">
      <c r="B30" s="32"/>
      <c r="D30" s="91" t="s">
        <v>40</v>
      </c>
      <c r="J30" s="66">
        <f>ROUND(J116, 2)</f>
        <v>0</v>
      </c>
      <c r="L30" s="32"/>
    </row>
    <row r="31" spans="2:12" s="1" customFormat="1" ht="6.9" hidden="1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 x14ac:dyDescent="0.2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 x14ac:dyDescent="0.2">
      <c r="B33" s="32"/>
      <c r="D33" s="55" t="s">
        <v>44</v>
      </c>
      <c r="E33" s="27" t="s">
        <v>45</v>
      </c>
      <c r="F33" s="92">
        <f>ROUND((SUM(BE116:BE159)),  2)</f>
        <v>0</v>
      </c>
      <c r="I33" s="93">
        <v>0.21</v>
      </c>
      <c r="J33" s="92">
        <f>ROUND(((SUM(BE116:BE159))*I33),  2)</f>
        <v>0</v>
      </c>
      <c r="L33" s="32"/>
    </row>
    <row r="34" spans="2:12" s="1" customFormat="1" ht="14.4" hidden="1" customHeight="1" x14ac:dyDescent="0.2">
      <c r="B34" s="32"/>
      <c r="E34" s="27" t="s">
        <v>46</v>
      </c>
      <c r="F34" s="92">
        <f>ROUND((SUM(BF116:BF159)),  2)</f>
        <v>0</v>
      </c>
      <c r="I34" s="93">
        <v>0.12</v>
      </c>
      <c r="J34" s="92">
        <f>ROUND(((SUM(BF116:BF159))*I34),  2)</f>
        <v>0</v>
      </c>
      <c r="L34" s="32"/>
    </row>
    <row r="35" spans="2:12" s="1" customFormat="1" ht="14.4" hidden="1" customHeight="1" x14ac:dyDescent="0.2">
      <c r="B35" s="32"/>
      <c r="E35" s="27" t="s">
        <v>47</v>
      </c>
      <c r="F35" s="92">
        <f>ROUND((SUM(BG116:BG159)),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 x14ac:dyDescent="0.2">
      <c r="B36" s="32"/>
      <c r="E36" s="27" t="s">
        <v>48</v>
      </c>
      <c r="F36" s="92">
        <f>ROUND((SUM(BH116:BH159)),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 x14ac:dyDescent="0.2">
      <c r="B37" s="32"/>
      <c r="E37" s="27" t="s">
        <v>49</v>
      </c>
      <c r="F37" s="92">
        <f>ROUND((SUM(BI116:BI159)),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 x14ac:dyDescent="0.2">
      <c r="B38" s="32"/>
      <c r="L38" s="32"/>
    </row>
    <row r="39" spans="2:12" s="1" customFormat="1" ht="25.35" hidden="1" customHeight="1" x14ac:dyDescent="0.2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 x14ac:dyDescent="0.2">
      <c r="B40" s="32"/>
      <c r="L40" s="32"/>
    </row>
    <row r="41" spans="2:12" ht="14.4" hidden="1" customHeight="1" x14ac:dyDescent="0.2">
      <c r="B41" s="20"/>
      <c r="L41" s="20"/>
    </row>
    <row r="42" spans="2:12" ht="14.4" hidden="1" customHeight="1" x14ac:dyDescent="0.2">
      <c r="B42" s="20"/>
      <c r="L42" s="20"/>
    </row>
    <row r="43" spans="2:12" ht="14.4" hidden="1" customHeight="1" x14ac:dyDescent="0.2">
      <c r="B43" s="20"/>
      <c r="L43" s="20"/>
    </row>
    <row r="44" spans="2:12" ht="14.4" hidden="1" customHeight="1" x14ac:dyDescent="0.2">
      <c r="B44" s="20"/>
      <c r="L44" s="20"/>
    </row>
    <row r="45" spans="2:12" ht="14.4" hidden="1" customHeight="1" x14ac:dyDescent="0.2">
      <c r="B45" s="20"/>
      <c r="L45" s="20"/>
    </row>
    <row r="46" spans="2:12" ht="14.4" hidden="1" customHeight="1" x14ac:dyDescent="0.2">
      <c r="B46" s="20"/>
      <c r="L46" s="20"/>
    </row>
    <row r="47" spans="2:12" ht="14.4" hidden="1" customHeight="1" x14ac:dyDescent="0.2">
      <c r="B47" s="20"/>
      <c r="L47" s="20"/>
    </row>
    <row r="48" spans="2:12" ht="14.4" hidden="1" customHeight="1" x14ac:dyDescent="0.2">
      <c r="B48" s="20"/>
      <c r="L48" s="20"/>
    </row>
    <row r="49" spans="2:12" ht="14.4" hidden="1" customHeight="1" x14ac:dyDescent="0.2">
      <c r="B49" s="20"/>
      <c r="L49" s="20"/>
    </row>
    <row r="50" spans="2:12" s="1" customFormat="1" ht="14.4" hidden="1" customHeight="1" x14ac:dyDescent="0.2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3.2" hidden="1" x14ac:dyDescent="0.2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3.2" hidden="1" x14ac:dyDescent="0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3.2" hidden="1" x14ac:dyDescent="0.2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 x14ac:dyDescent="0.2">
      <c r="B82" s="32"/>
      <c r="C82" s="21" t="s">
        <v>152</v>
      </c>
      <c r="L82" s="32"/>
    </row>
    <row r="83" spans="2:47" s="1" customFormat="1" ht="6.9" hidden="1" customHeight="1" x14ac:dyDescent="0.2">
      <c r="B83" s="32"/>
      <c r="L83" s="32"/>
    </row>
    <row r="84" spans="2:47" s="1" customFormat="1" ht="12" hidden="1" customHeight="1" x14ac:dyDescent="0.2">
      <c r="B84" s="32"/>
      <c r="C84" s="27" t="s">
        <v>16</v>
      </c>
      <c r="L84" s="32"/>
    </row>
    <row r="85" spans="2:47" s="1" customFormat="1" ht="16.5" hidden="1" customHeight="1" x14ac:dyDescent="0.2">
      <c r="B85" s="32"/>
      <c r="E85" s="245" t="str">
        <f>E7</f>
        <v>Revitalizace endoskopického oddělení</v>
      </c>
      <c r="F85" s="246"/>
      <c r="G85" s="246"/>
      <c r="H85" s="246"/>
      <c r="L85" s="32"/>
    </row>
    <row r="86" spans="2:47" s="1" customFormat="1" ht="12" hidden="1" customHeight="1" x14ac:dyDescent="0.2">
      <c r="B86" s="32"/>
      <c r="C86" s="27" t="s">
        <v>137</v>
      </c>
      <c r="L86" s="32"/>
    </row>
    <row r="87" spans="2:47" s="1" customFormat="1" ht="16.5" hidden="1" customHeight="1" x14ac:dyDescent="0.2">
      <c r="B87" s="32"/>
      <c r="E87" s="235" t="str">
        <f>E9</f>
        <v>04 - Interiér</v>
      </c>
      <c r="F87" s="244"/>
      <c r="G87" s="244"/>
      <c r="H87" s="244"/>
      <c r="L87" s="32"/>
    </row>
    <row r="88" spans="2:47" s="1" customFormat="1" ht="6.9" hidden="1" customHeight="1" x14ac:dyDescent="0.2">
      <c r="B88" s="32"/>
      <c r="L88" s="32"/>
    </row>
    <row r="89" spans="2:47" s="1" customFormat="1" ht="12" hidden="1" customHeight="1" x14ac:dyDescent="0.2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 x14ac:dyDescent="0.2">
      <c r="B90" s="32"/>
      <c r="L90" s="32"/>
    </row>
    <row r="91" spans="2:47" s="1" customFormat="1" ht="15.15" hidden="1" customHeight="1" x14ac:dyDescent="0.2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 x14ac:dyDescent="0.2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Ing. Petr Chobotský</v>
      </c>
      <c r="L92" s="32"/>
    </row>
    <row r="93" spans="2:47" s="1" customFormat="1" ht="10.35" hidden="1" customHeight="1" x14ac:dyDescent="0.2">
      <c r="B93" s="32"/>
      <c r="L93" s="32"/>
    </row>
    <row r="94" spans="2:47" s="1" customFormat="1" ht="29.25" hidden="1" customHeight="1" x14ac:dyDescent="0.2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 x14ac:dyDescent="0.2">
      <c r="B95" s="32"/>
      <c r="L95" s="32"/>
    </row>
    <row r="96" spans="2:47" s="1" customFormat="1" ht="22.95" hidden="1" customHeight="1" x14ac:dyDescent="0.2">
      <c r="B96" s="32"/>
      <c r="C96" s="104" t="s">
        <v>155</v>
      </c>
      <c r="J96" s="66">
        <f>J116</f>
        <v>0</v>
      </c>
      <c r="L96" s="32"/>
      <c r="AU96" s="17" t="s">
        <v>156</v>
      </c>
    </row>
    <row r="97" spans="2:12" s="1" customFormat="1" ht="21.75" hidden="1" customHeight="1" x14ac:dyDescent="0.2">
      <c r="B97" s="32"/>
      <c r="L97" s="32"/>
    </row>
    <row r="98" spans="2:12" s="1" customFormat="1" ht="6.9" hidden="1" customHeight="1" x14ac:dyDescent="0.2"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32"/>
    </row>
    <row r="99" spans="2:12" hidden="1" x14ac:dyDescent="0.2"/>
    <row r="100" spans="2:12" hidden="1" x14ac:dyDescent="0.2"/>
    <row r="101" spans="2:12" hidden="1" x14ac:dyDescent="0.2"/>
    <row r="102" spans="2:12" s="1" customFormat="1" ht="6.9" customHeight="1" x14ac:dyDescent="0.2"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32"/>
    </row>
    <row r="103" spans="2:12" s="1" customFormat="1" ht="24.9" customHeight="1" x14ac:dyDescent="0.2">
      <c r="B103" s="32"/>
      <c r="C103" s="21" t="s">
        <v>173</v>
      </c>
      <c r="L103" s="32"/>
    </row>
    <row r="104" spans="2:12" s="1" customFormat="1" ht="6.9" customHeight="1" x14ac:dyDescent="0.2">
      <c r="B104" s="32"/>
      <c r="L104" s="32"/>
    </row>
    <row r="105" spans="2:12" s="1" customFormat="1" ht="12" customHeight="1" x14ac:dyDescent="0.2">
      <c r="B105" s="32"/>
      <c r="C105" s="27" t="s">
        <v>16</v>
      </c>
      <c r="L105" s="32"/>
    </row>
    <row r="106" spans="2:12" s="1" customFormat="1" ht="16.5" customHeight="1" x14ac:dyDescent="0.2">
      <c r="B106" s="32"/>
      <c r="E106" s="245" t="str">
        <f>E7</f>
        <v>Revitalizace endoskopického oddělení</v>
      </c>
      <c r="F106" s="246"/>
      <c r="G106" s="246"/>
      <c r="H106" s="246"/>
      <c r="L106" s="32"/>
    </row>
    <row r="107" spans="2:12" s="1" customFormat="1" ht="12" customHeight="1" x14ac:dyDescent="0.2">
      <c r="B107" s="32"/>
      <c r="C107" s="27" t="s">
        <v>137</v>
      </c>
      <c r="L107" s="32"/>
    </row>
    <row r="108" spans="2:12" s="1" customFormat="1" ht="16.5" customHeight="1" x14ac:dyDescent="0.2">
      <c r="B108" s="32"/>
      <c r="E108" s="235" t="str">
        <f>E9</f>
        <v>04 - Interiér</v>
      </c>
      <c r="F108" s="244"/>
      <c r="G108" s="244"/>
      <c r="H108" s="244"/>
      <c r="L108" s="32"/>
    </row>
    <row r="109" spans="2:12" s="1" customFormat="1" ht="6.9" customHeight="1" x14ac:dyDescent="0.2">
      <c r="B109" s="32"/>
      <c r="L109" s="32"/>
    </row>
    <row r="110" spans="2:12" s="1" customFormat="1" ht="12" customHeight="1" x14ac:dyDescent="0.2">
      <c r="B110" s="32"/>
      <c r="C110" s="27" t="s">
        <v>20</v>
      </c>
      <c r="F110" s="25" t="str">
        <f>F12</f>
        <v xml:space="preserve"> </v>
      </c>
      <c r="I110" s="27" t="s">
        <v>22</v>
      </c>
      <c r="J110" s="52" t="str">
        <f>IF(J12="","",J12)</f>
        <v>15. 12. 2025</v>
      </c>
      <c r="L110" s="32"/>
    </row>
    <row r="111" spans="2:12" s="1" customFormat="1" ht="6.9" customHeight="1" x14ac:dyDescent="0.2">
      <c r="B111" s="32"/>
      <c r="L111" s="32"/>
    </row>
    <row r="112" spans="2:12" s="1" customFormat="1" ht="15.15" customHeight="1" x14ac:dyDescent="0.2">
      <c r="B112" s="32"/>
      <c r="C112" s="27" t="s">
        <v>24</v>
      </c>
      <c r="F112" s="25" t="str">
        <f>E15</f>
        <v>Oblastní Nemocnice Náchod</v>
      </c>
      <c r="I112" s="27" t="s">
        <v>32</v>
      </c>
      <c r="J112" s="30" t="str">
        <f>E21</f>
        <v>PRISPO s.r.o.</v>
      </c>
      <c r="L112" s="32"/>
    </row>
    <row r="113" spans="2:65" s="1" customFormat="1" ht="15.15" customHeight="1" x14ac:dyDescent="0.2">
      <c r="B113" s="32"/>
      <c r="C113" s="27" t="s">
        <v>30</v>
      </c>
      <c r="F113" s="25" t="str">
        <f>IF(E18="","",E18)</f>
        <v>Vyplň údaj</v>
      </c>
      <c r="I113" s="27" t="s">
        <v>37</v>
      </c>
      <c r="J113" s="30" t="str">
        <f>E24</f>
        <v>Ing. Petr Chobotský</v>
      </c>
      <c r="L113" s="32"/>
    </row>
    <row r="114" spans="2:65" s="1" customFormat="1" ht="10.35" customHeight="1" x14ac:dyDescent="0.2">
      <c r="B114" s="32"/>
      <c r="L114" s="32"/>
    </row>
    <row r="115" spans="2:65" s="10" customFormat="1" ht="29.25" customHeight="1" x14ac:dyDescent="0.2">
      <c r="B115" s="113"/>
      <c r="C115" s="114" t="s">
        <v>174</v>
      </c>
      <c r="D115" s="115" t="s">
        <v>65</v>
      </c>
      <c r="E115" s="115" t="s">
        <v>61</v>
      </c>
      <c r="F115" s="115" t="s">
        <v>62</v>
      </c>
      <c r="G115" s="115" t="s">
        <v>175</v>
      </c>
      <c r="H115" s="115" t="s">
        <v>176</v>
      </c>
      <c r="I115" s="115" t="s">
        <v>177</v>
      </c>
      <c r="J115" s="115" t="s">
        <v>154</v>
      </c>
      <c r="K115" s="116" t="s">
        <v>178</v>
      </c>
      <c r="L115" s="113"/>
      <c r="M115" s="59" t="s">
        <v>1</v>
      </c>
      <c r="N115" s="60" t="s">
        <v>44</v>
      </c>
      <c r="O115" s="60" t="s">
        <v>179</v>
      </c>
      <c r="P115" s="60" t="s">
        <v>180</v>
      </c>
      <c r="Q115" s="60" t="s">
        <v>181</v>
      </c>
      <c r="R115" s="60" t="s">
        <v>182</v>
      </c>
      <c r="S115" s="60" t="s">
        <v>183</v>
      </c>
      <c r="T115" s="61" t="s">
        <v>184</v>
      </c>
    </row>
    <row r="116" spans="2:65" s="1" customFormat="1" ht="22.95" customHeight="1" x14ac:dyDescent="0.3">
      <c r="B116" s="32"/>
      <c r="C116" s="64" t="s">
        <v>185</v>
      </c>
      <c r="J116" s="117">
        <f>BK116</f>
        <v>0</v>
      </c>
      <c r="L116" s="32"/>
      <c r="M116" s="62"/>
      <c r="N116" s="53"/>
      <c r="O116" s="53"/>
      <c r="P116" s="118">
        <f>SUM(P117:P159)</f>
        <v>0</v>
      </c>
      <c r="Q116" s="53"/>
      <c r="R116" s="118">
        <f>SUM(R117:R159)</f>
        <v>0</v>
      </c>
      <c r="S116" s="53"/>
      <c r="T116" s="119">
        <f>SUM(T117:T159)</f>
        <v>0</v>
      </c>
      <c r="AT116" s="17" t="s">
        <v>79</v>
      </c>
      <c r="AU116" s="17" t="s">
        <v>156</v>
      </c>
      <c r="BK116" s="120">
        <f>SUM(BK117:BK159)</f>
        <v>0</v>
      </c>
    </row>
    <row r="117" spans="2:65" s="1" customFormat="1" ht="24.15" customHeight="1" x14ac:dyDescent="0.2">
      <c r="B117" s="133"/>
      <c r="C117" s="134" t="s">
        <v>88</v>
      </c>
      <c r="D117" s="134" t="s">
        <v>191</v>
      </c>
      <c r="E117" s="135" t="s">
        <v>1145</v>
      </c>
      <c r="F117" s="136" t="s">
        <v>1146</v>
      </c>
      <c r="G117" s="137" t="s">
        <v>1062</v>
      </c>
      <c r="H117" s="138">
        <v>1</v>
      </c>
      <c r="I117" s="139"/>
      <c r="J117" s="140">
        <f t="shared" ref="J117:J159" si="0">ROUND(I117*H117,2)</f>
        <v>0</v>
      </c>
      <c r="K117" s="136" t="s">
        <v>1</v>
      </c>
      <c r="L117" s="32"/>
      <c r="M117" s="141" t="s">
        <v>1</v>
      </c>
      <c r="N117" s="142" t="s">
        <v>45</v>
      </c>
      <c r="P117" s="143">
        <f t="shared" ref="P117:P159" si="1">O117*H117</f>
        <v>0</v>
      </c>
      <c r="Q117" s="143">
        <v>0</v>
      </c>
      <c r="R117" s="143">
        <f t="shared" ref="R117:R159" si="2">Q117*H117</f>
        <v>0</v>
      </c>
      <c r="S117" s="143">
        <v>0</v>
      </c>
      <c r="T117" s="144">
        <f t="shared" ref="T117:T159" si="3">S117*H117</f>
        <v>0</v>
      </c>
      <c r="AR117" s="145" t="s">
        <v>195</v>
      </c>
      <c r="AT117" s="145" t="s">
        <v>191</v>
      </c>
      <c r="AU117" s="145" t="s">
        <v>80</v>
      </c>
      <c r="AY117" s="17" t="s">
        <v>188</v>
      </c>
      <c r="BE117" s="146">
        <f t="shared" ref="BE117:BE159" si="4">IF(N117="základní",J117,0)</f>
        <v>0</v>
      </c>
      <c r="BF117" s="146">
        <f t="shared" ref="BF117:BF159" si="5">IF(N117="snížená",J117,0)</f>
        <v>0</v>
      </c>
      <c r="BG117" s="146">
        <f t="shared" ref="BG117:BG159" si="6">IF(N117="zákl. přenesená",J117,0)</f>
        <v>0</v>
      </c>
      <c r="BH117" s="146">
        <f t="shared" ref="BH117:BH159" si="7">IF(N117="sníž. přenesená",J117,0)</f>
        <v>0</v>
      </c>
      <c r="BI117" s="146">
        <f t="shared" ref="BI117:BI159" si="8">IF(N117="nulová",J117,0)</f>
        <v>0</v>
      </c>
      <c r="BJ117" s="17" t="s">
        <v>88</v>
      </c>
      <c r="BK117" s="146">
        <f t="shared" ref="BK117:BK159" si="9">ROUND(I117*H117,2)</f>
        <v>0</v>
      </c>
      <c r="BL117" s="17" t="s">
        <v>195</v>
      </c>
      <c r="BM117" s="145" t="s">
        <v>90</v>
      </c>
    </row>
    <row r="118" spans="2:65" s="1" customFormat="1" ht="16.5" customHeight="1" x14ac:dyDescent="0.2">
      <c r="B118" s="133"/>
      <c r="C118" s="134" t="s">
        <v>90</v>
      </c>
      <c r="D118" s="134" t="s">
        <v>191</v>
      </c>
      <c r="E118" s="135" t="s">
        <v>1147</v>
      </c>
      <c r="F118" s="136" t="s">
        <v>1148</v>
      </c>
      <c r="G118" s="137" t="s">
        <v>1062</v>
      </c>
      <c r="H118" s="138">
        <v>1</v>
      </c>
      <c r="I118" s="139"/>
      <c r="J118" s="140">
        <f t="shared" si="0"/>
        <v>0</v>
      </c>
      <c r="K118" s="136" t="s">
        <v>1</v>
      </c>
      <c r="L118" s="32"/>
      <c r="M118" s="141" t="s">
        <v>1</v>
      </c>
      <c r="N118" s="142" t="s">
        <v>45</v>
      </c>
      <c r="P118" s="143">
        <f t="shared" si="1"/>
        <v>0</v>
      </c>
      <c r="Q118" s="143">
        <v>0</v>
      </c>
      <c r="R118" s="143">
        <f t="shared" si="2"/>
        <v>0</v>
      </c>
      <c r="S118" s="143">
        <v>0</v>
      </c>
      <c r="T118" s="144">
        <f t="shared" si="3"/>
        <v>0</v>
      </c>
      <c r="AR118" s="145" t="s">
        <v>195</v>
      </c>
      <c r="AT118" s="145" t="s">
        <v>191</v>
      </c>
      <c r="AU118" s="145" t="s">
        <v>80</v>
      </c>
      <c r="AY118" s="17" t="s">
        <v>188</v>
      </c>
      <c r="BE118" s="146">
        <f t="shared" si="4"/>
        <v>0</v>
      </c>
      <c r="BF118" s="146">
        <f t="shared" si="5"/>
        <v>0</v>
      </c>
      <c r="BG118" s="146">
        <f t="shared" si="6"/>
        <v>0</v>
      </c>
      <c r="BH118" s="146">
        <f t="shared" si="7"/>
        <v>0</v>
      </c>
      <c r="BI118" s="146">
        <f t="shared" si="8"/>
        <v>0</v>
      </c>
      <c r="BJ118" s="17" t="s">
        <v>88</v>
      </c>
      <c r="BK118" s="146">
        <f t="shared" si="9"/>
        <v>0</v>
      </c>
      <c r="BL118" s="17" t="s">
        <v>195</v>
      </c>
      <c r="BM118" s="145" t="s">
        <v>195</v>
      </c>
    </row>
    <row r="119" spans="2:65" s="1" customFormat="1" ht="21.75" customHeight="1" x14ac:dyDescent="0.2">
      <c r="B119" s="133"/>
      <c r="C119" s="134" t="s">
        <v>189</v>
      </c>
      <c r="D119" s="134" t="s">
        <v>191</v>
      </c>
      <c r="E119" s="135" t="s">
        <v>1149</v>
      </c>
      <c r="F119" s="136" t="s">
        <v>1150</v>
      </c>
      <c r="G119" s="137" t="s">
        <v>1062</v>
      </c>
      <c r="H119" s="138">
        <v>2</v>
      </c>
      <c r="I119" s="139"/>
      <c r="J119" s="140">
        <f t="shared" si="0"/>
        <v>0</v>
      </c>
      <c r="K119" s="136" t="s">
        <v>1</v>
      </c>
      <c r="L119" s="32"/>
      <c r="M119" s="141" t="s">
        <v>1</v>
      </c>
      <c r="N119" s="142" t="s">
        <v>45</v>
      </c>
      <c r="P119" s="143">
        <f t="shared" si="1"/>
        <v>0</v>
      </c>
      <c r="Q119" s="143">
        <v>0</v>
      </c>
      <c r="R119" s="143">
        <f t="shared" si="2"/>
        <v>0</v>
      </c>
      <c r="S119" s="143">
        <v>0</v>
      </c>
      <c r="T119" s="144">
        <f t="shared" si="3"/>
        <v>0</v>
      </c>
      <c r="AR119" s="145" t="s">
        <v>195</v>
      </c>
      <c r="AT119" s="145" t="s">
        <v>191</v>
      </c>
      <c r="AU119" s="145" t="s">
        <v>80</v>
      </c>
      <c r="AY119" s="17" t="s">
        <v>188</v>
      </c>
      <c r="BE119" s="146">
        <f t="shared" si="4"/>
        <v>0</v>
      </c>
      <c r="BF119" s="146">
        <f t="shared" si="5"/>
        <v>0</v>
      </c>
      <c r="BG119" s="146">
        <f t="shared" si="6"/>
        <v>0</v>
      </c>
      <c r="BH119" s="146">
        <f t="shared" si="7"/>
        <v>0</v>
      </c>
      <c r="BI119" s="146">
        <f t="shared" si="8"/>
        <v>0</v>
      </c>
      <c r="BJ119" s="17" t="s">
        <v>88</v>
      </c>
      <c r="BK119" s="146">
        <f t="shared" si="9"/>
        <v>0</v>
      </c>
      <c r="BL119" s="17" t="s">
        <v>195</v>
      </c>
      <c r="BM119" s="145" t="s">
        <v>212</v>
      </c>
    </row>
    <row r="120" spans="2:65" s="1" customFormat="1" ht="16.5" customHeight="1" x14ac:dyDescent="0.2">
      <c r="B120" s="133"/>
      <c r="C120" s="134" t="s">
        <v>195</v>
      </c>
      <c r="D120" s="134" t="s">
        <v>191</v>
      </c>
      <c r="E120" s="135" t="s">
        <v>1151</v>
      </c>
      <c r="F120" s="136" t="s">
        <v>1148</v>
      </c>
      <c r="G120" s="137" t="s">
        <v>1062</v>
      </c>
      <c r="H120" s="138">
        <v>1</v>
      </c>
      <c r="I120" s="139"/>
      <c r="J120" s="140">
        <f t="shared" si="0"/>
        <v>0</v>
      </c>
      <c r="K120" s="136" t="s">
        <v>1</v>
      </c>
      <c r="L120" s="32"/>
      <c r="M120" s="141" t="s">
        <v>1</v>
      </c>
      <c r="N120" s="142" t="s">
        <v>45</v>
      </c>
      <c r="P120" s="143">
        <f t="shared" si="1"/>
        <v>0</v>
      </c>
      <c r="Q120" s="143">
        <v>0</v>
      </c>
      <c r="R120" s="143">
        <f t="shared" si="2"/>
        <v>0</v>
      </c>
      <c r="S120" s="143">
        <v>0</v>
      </c>
      <c r="T120" s="144">
        <f t="shared" si="3"/>
        <v>0</v>
      </c>
      <c r="AR120" s="145" t="s">
        <v>195</v>
      </c>
      <c r="AT120" s="145" t="s">
        <v>191</v>
      </c>
      <c r="AU120" s="145" t="s">
        <v>80</v>
      </c>
      <c r="AY120" s="17" t="s">
        <v>188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7" t="s">
        <v>88</v>
      </c>
      <c r="BK120" s="146">
        <f t="shared" si="9"/>
        <v>0</v>
      </c>
      <c r="BL120" s="17" t="s">
        <v>195</v>
      </c>
      <c r="BM120" s="145" t="s">
        <v>247</v>
      </c>
    </row>
    <row r="121" spans="2:65" s="1" customFormat="1" ht="16.5" customHeight="1" x14ac:dyDescent="0.2">
      <c r="B121" s="133"/>
      <c r="C121" s="134" t="s">
        <v>227</v>
      </c>
      <c r="D121" s="134" t="s">
        <v>191</v>
      </c>
      <c r="E121" s="135" t="s">
        <v>1152</v>
      </c>
      <c r="F121" s="136" t="s">
        <v>1153</v>
      </c>
      <c r="G121" s="137" t="s">
        <v>1062</v>
      </c>
      <c r="H121" s="138">
        <v>1</v>
      </c>
      <c r="I121" s="139"/>
      <c r="J121" s="140">
        <f t="shared" si="0"/>
        <v>0</v>
      </c>
      <c r="K121" s="136" t="s">
        <v>1</v>
      </c>
      <c r="L121" s="32"/>
      <c r="M121" s="141" t="s">
        <v>1</v>
      </c>
      <c r="N121" s="142" t="s">
        <v>45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195</v>
      </c>
      <c r="AT121" s="145" t="s">
        <v>191</v>
      </c>
      <c r="AU121" s="145" t="s">
        <v>80</v>
      </c>
      <c r="AY121" s="17" t="s">
        <v>188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7" t="s">
        <v>88</v>
      </c>
      <c r="BK121" s="146">
        <f t="shared" si="9"/>
        <v>0</v>
      </c>
      <c r="BL121" s="17" t="s">
        <v>195</v>
      </c>
      <c r="BM121" s="145" t="s">
        <v>264</v>
      </c>
    </row>
    <row r="122" spans="2:65" s="1" customFormat="1" ht="16.5" customHeight="1" x14ac:dyDescent="0.2">
      <c r="B122" s="133"/>
      <c r="C122" s="134" t="s">
        <v>212</v>
      </c>
      <c r="D122" s="134" t="s">
        <v>191</v>
      </c>
      <c r="E122" s="135" t="s">
        <v>1154</v>
      </c>
      <c r="F122" s="136" t="s">
        <v>1155</v>
      </c>
      <c r="G122" s="137" t="s">
        <v>1062</v>
      </c>
      <c r="H122" s="138">
        <v>13</v>
      </c>
      <c r="I122" s="139"/>
      <c r="J122" s="140">
        <f t="shared" si="0"/>
        <v>0</v>
      </c>
      <c r="K122" s="136" t="s">
        <v>1</v>
      </c>
      <c r="L122" s="32"/>
      <c r="M122" s="141" t="s">
        <v>1</v>
      </c>
      <c r="N122" s="142" t="s">
        <v>45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195</v>
      </c>
      <c r="AT122" s="145" t="s">
        <v>191</v>
      </c>
      <c r="AU122" s="145" t="s">
        <v>80</v>
      </c>
      <c r="AY122" s="17" t="s">
        <v>188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7" t="s">
        <v>88</v>
      </c>
      <c r="BK122" s="146">
        <f t="shared" si="9"/>
        <v>0</v>
      </c>
      <c r="BL122" s="17" t="s">
        <v>195</v>
      </c>
      <c r="BM122" s="145" t="s">
        <v>8</v>
      </c>
    </row>
    <row r="123" spans="2:65" s="1" customFormat="1" ht="24.15" customHeight="1" x14ac:dyDescent="0.2">
      <c r="B123" s="133"/>
      <c r="C123" s="134" t="s">
        <v>234</v>
      </c>
      <c r="D123" s="134" t="s">
        <v>191</v>
      </c>
      <c r="E123" s="135" t="s">
        <v>1156</v>
      </c>
      <c r="F123" s="136" t="s">
        <v>1157</v>
      </c>
      <c r="G123" s="137" t="s">
        <v>1062</v>
      </c>
      <c r="H123" s="138">
        <v>1</v>
      </c>
      <c r="I123" s="139"/>
      <c r="J123" s="140">
        <f t="shared" si="0"/>
        <v>0</v>
      </c>
      <c r="K123" s="136" t="s">
        <v>1</v>
      </c>
      <c r="L123" s="32"/>
      <c r="M123" s="141" t="s">
        <v>1</v>
      </c>
      <c r="N123" s="142" t="s">
        <v>45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195</v>
      </c>
      <c r="AT123" s="145" t="s">
        <v>191</v>
      </c>
      <c r="AU123" s="145" t="s">
        <v>80</v>
      </c>
      <c r="AY123" s="17" t="s">
        <v>188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7" t="s">
        <v>88</v>
      </c>
      <c r="BK123" s="146">
        <f t="shared" si="9"/>
        <v>0</v>
      </c>
      <c r="BL123" s="17" t="s">
        <v>195</v>
      </c>
      <c r="BM123" s="145" t="s">
        <v>284</v>
      </c>
    </row>
    <row r="124" spans="2:65" s="1" customFormat="1" ht="21.75" customHeight="1" x14ac:dyDescent="0.2">
      <c r="B124" s="133"/>
      <c r="C124" s="134" t="s">
        <v>247</v>
      </c>
      <c r="D124" s="134" t="s">
        <v>191</v>
      </c>
      <c r="E124" s="135" t="s">
        <v>1158</v>
      </c>
      <c r="F124" s="136" t="s">
        <v>1159</v>
      </c>
      <c r="G124" s="137" t="s">
        <v>1062</v>
      </c>
      <c r="H124" s="138">
        <v>1</v>
      </c>
      <c r="I124" s="139"/>
      <c r="J124" s="140">
        <f t="shared" si="0"/>
        <v>0</v>
      </c>
      <c r="K124" s="136" t="s">
        <v>1</v>
      </c>
      <c r="L124" s="32"/>
      <c r="M124" s="141" t="s">
        <v>1</v>
      </c>
      <c r="N124" s="142" t="s">
        <v>45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195</v>
      </c>
      <c r="AT124" s="145" t="s">
        <v>191</v>
      </c>
      <c r="AU124" s="145" t="s">
        <v>80</v>
      </c>
      <c r="AY124" s="17" t="s">
        <v>188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7" t="s">
        <v>88</v>
      </c>
      <c r="BK124" s="146">
        <f t="shared" si="9"/>
        <v>0</v>
      </c>
      <c r="BL124" s="17" t="s">
        <v>195</v>
      </c>
      <c r="BM124" s="145" t="s">
        <v>292</v>
      </c>
    </row>
    <row r="125" spans="2:65" s="1" customFormat="1" ht="24.15" customHeight="1" x14ac:dyDescent="0.2">
      <c r="B125" s="133"/>
      <c r="C125" s="134" t="s">
        <v>256</v>
      </c>
      <c r="D125" s="134" t="s">
        <v>191</v>
      </c>
      <c r="E125" s="135" t="s">
        <v>1160</v>
      </c>
      <c r="F125" s="136" t="s">
        <v>1161</v>
      </c>
      <c r="G125" s="137" t="s">
        <v>1062</v>
      </c>
      <c r="H125" s="138">
        <v>1</v>
      </c>
      <c r="I125" s="139"/>
      <c r="J125" s="140">
        <f t="shared" si="0"/>
        <v>0</v>
      </c>
      <c r="K125" s="136" t="s">
        <v>1</v>
      </c>
      <c r="L125" s="32"/>
      <c r="M125" s="141" t="s">
        <v>1</v>
      </c>
      <c r="N125" s="142" t="s">
        <v>45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195</v>
      </c>
      <c r="AT125" s="145" t="s">
        <v>191</v>
      </c>
      <c r="AU125" s="145" t="s">
        <v>80</v>
      </c>
      <c r="AY125" s="17" t="s">
        <v>188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7" t="s">
        <v>88</v>
      </c>
      <c r="BK125" s="146">
        <f t="shared" si="9"/>
        <v>0</v>
      </c>
      <c r="BL125" s="17" t="s">
        <v>195</v>
      </c>
      <c r="BM125" s="145" t="s">
        <v>301</v>
      </c>
    </row>
    <row r="126" spans="2:65" s="1" customFormat="1" ht="24.15" customHeight="1" x14ac:dyDescent="0.2">
      <c r="B126" s="133"/>
      <c r="C126" s="134" t="s">
        <v>264</v>
      </c>
      <c r="D126" s="134" t="s">
        <v>191</v>
      </c>
      <c r="E126" s="135" t="s">
        <v>1162</v>
      </c>
      <c r="F126" s="136" t="s">
        <v>1163</v>
      </c>
      <c r="G126" s="137" t="s">
        <v>1062</v>
      </c>
      <c r="H126" s="138">
        <v>1</v>
      </c>
      <c r="I126" s="139"/>
      <c r="J126" s="140">
        <f t="shared" si="0"/>
        <v>0</v>
      </c>
      <c r="K126" s="136" t="s">
        <v>1</v>
      </c>
      <c r="L126" s="32"/>
      <c r="M126" s="141" t="s">
        <v>1</v>
      </c>
      <c r="N126" s="142" t="s">
        <v>45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195</v>
      </c>
      <c r="AT126" s="145" t="s">
        <v>191</v>
      </c>
      <c r="AU126" s="145" t="s">
        <v>80</v>
      </c>
      <c r="AY126" s="17" t="s">
        <v>188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7" t="s">
        <v>88</v>
      </c>
      <c r="BK126" s="146">
        <f t="shared" si="9"/>
        <v>0</v>
      </c>
      <c r="BL126" s="17" t="s">
        <v>195</v>
      </c>
      <c r="BM126" s="145" t="s">
        <v>312</v>
      </c>
    </row>
    <row r="127" spans="2:65" s="1" customFormat="1" ht="16.5" customHeight="1" x14ac:dyDescent="0.2">
      <c r="B127" s="133"/>
      <c r="C127" s="134" t="s">
        <v>272</v>
      </c>
      <c r="D127" s="134" t="s">
        <v>191</v>
      </c>
      <c r="E127" s="135" t="s">
        <v>1164</v>
      </c>
      <c r="F127" s="136" t="s">
        <v>1148</v>
      </c>
      <c r="G127" s="137" t="s">
        <v>1062</v>
      </c>
      <c r="H127" s="138">
        <v>1</v>
      </c>
      <c r="I127" s="139"/>
      <c r="J127" s="140">
        <f t="shared" si="0"/>
        <v>0</v>
      </c>
      <c r="K127" s="136" t="s">
        <v>1</v>
      </c>
      <c r="L127" s="32"/>
      <c r="M127" s="141" t="s">
        <v>1</v>
      </c>
      <c r="N127" s="142" t="s">
        <v>45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195</v>
      </c>
      <c r="AT127" s="145" t="s">
        <v>191</v>
      </c>
      <c r="AU127" s="145" t="s">
        <v>80</v>
      </c>
      <c r="AY127" s="17" t="s">
        <v>188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88</v>
      </c>
      <c r="BK127" s="146">
        <f t="shared" si="9"/>
        <v>0</v>
      </c>
      <c r="BL127" s="17" t="s">
        <v>195</v>
      </c>
      <c r="BM127" s="145" t="s">
        <v>325</v>
      </c>
    </row>
    <row r="128" spans="2:65" s="1" customFormat="1" ht="24.15" customHeight="1" x14ac:dyDescent="0.2">
      <c r="B128" s="133"/>
      <c r="C128" s="134" t="s">
        <v>8</v>
      </c>
      <c r="D128" s="134" t="s">
        <v>191</v>
      </c>
      <c r="E128" s="135" t="s">
        <v>1165</v>
      </c>
      <c r="F128" s="136" t="s">
        <v>1166</v>
      </c>
      <c r="G128" s="137" t="s">
        <v>1062</v>
      </c>
      <c r="H128" s="138">
        <v>1</v>
      </c>
      <c r="I128" s="139"/>
      <c r="J128" s="140">
        <f t="shared" si="0"/>
        <v>0</v>
      </c>
      <c r="K128" s="136" t="s">
        <v>1</v>
      </c>
      <c r="L128" s="32"/>
      <c r="M128" s="141" t="s">
        <v>1</v>
      </c>
      <c r="N128" s="142" t="s">
        <v>45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195</v>
      </c>
      <c r="AT128" s="145" t="s">
        <v>191</v>
      </c>
      <c r="AU128" s="145" t="s">
        <v>80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195</v>
      </c>
      <c r="BM128" s="145" t="s">
        <v>339</v>
      </c>
    </row>
    <row r="129" spans="2:65" s="1" customFormat="1" ht="21.75" customHeight="1" x14ac:dyDescent="0.2">
      <c r="B129" s="133"/>
      <c r="C129" s="134" t="s">
        <v>280</v>
      </c>
      <c r="D129" s="134" t="s">
        <v>191</v>
      </c>
      <c r="E129" s="135" t="s">
        <v>1167</v>
      </c>
      <c r="F129" s="136" t="s">
        <v>1150</v>
      </c>
      <c r="G129" s="137" t="s">
        <v>1062</v>
      </c>
      <c r="H129" s="138">
        <v>1</v>
      </c>
      <c r="I129" s="139"/>
      <c r="J129" s="140">
        <f t="shared" si="0"/>
        <v>0</v>
      </c>
      <c r="K129" s="136" t="s">
        <v>1</v>
      </c>
      <c r="L129" s="32"/>
      <c r="M129" s="141" t="s">
        <v>1</v>
      </c>
      <c r="N129" s="142" t="s">
        <v>45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195</v>
      </c>
      <c r="AT129" s="145" t="s">
        <v>191</v>
      </c>
      <c r="AU129" s="145" t="s">
        <v>80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195</v>
      </c>
      <c r="BM129" s="145" t="s">
        <v>350</v>
      </c>
    </row>
    <row r="130" spans="2:65" s="1" customFormat="1" ht="21.75" customHeight="1" x14ac:dyDescent="0.2">
      <c r="B130" s="133"/>
      <c r="C130" s="134" t="s">
        <v>284</v>
      </c>
      <c r="D130" s="134" t="s">
        <v>191</v>
      </c>
      <c r="E130" s="135" t="s">
        <v>1168</v>
      </c>
      <c r="F130" s="136" t="s">
        <v>1169</v>
      </c>
      <c r="G130" s="137" t="s">
        <v>1062</v>
      </c>
      <c r="H130" s="138">
        <v>1</v>
      </c>
      <c r="I130" s="139"/>
      <c r="J130" s="140">
        <f t="shared" si="0"/>
        <v>0</v>
      </c>
      <c r="K130" s="136" t="s">
        <v>1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195</v>
      </c>
      <c r="AT130" s="145" t="s">
        <v>191</v>
      </c>
      <c r="AU130" s="145" t="s">
        <v>80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195</v>
      </c>
      <c r="BM130" s="145" t="s">
        <v>361</v>
      </c>
    </row>
    <row r="131" spans="2:65" s="1" customFormat="1" ht="16.5" customHeight="1" x14ac:dyDescent="0.2">
      <c r="B131" s="133"/>
      <c r="C131" s="134" t="s">
        <v>288</v>
      </c>
      <c r="D131" s="134" t="s">
        <v>191</v>
      </c>
      <c r="E131" s="135" t="s">
        <v>1170</v>
      </c>
      <c r="F131" s="136" t="s">
        <v>1171</v>
      </c>
      <c r="G131" s="137" t="s">
        <v>1062</v>
      </c>
      <c r="H131" s="138">
        <v>1</v>
      </c>
      <c r="I131" s="139"/>
      <c r="J131" s="140">
        <f t="shared" si="0"/>
        <v>0</v>
      </c>
      <c r="K131" s="204" t="s">
        <v>2209</v>
      </c>
      <c r="L131" s="32"/>
      <c r="M131" s="141" t="s">
        <v>1</v>
      </c>
      <c r="N131" s="142" t="s">
        <v>45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195</v>
      </c>
      <c r="AT131" s="145" t="s">
        <v>191</v>
      </c>
      <c r="AU131" s="145" t="s">
        <v>80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195</v>
      </c>
      <c r="BM131" s="145" t="s">
        <v>371</v>
      </c>
    </row>
    <row r="132" spans="2:65" s="1" customFormat="1" ht="16.5" customHeight="1" x14ac:dyDescent="0.2">
      <c r="B132" s="133"/>
      <c r="C132" s="134" t="s">
        <v>292</v>
      </c>
      <c r="D132" s="134" t="s">
        <v>191</v>
      </c>
      <c r="E132" s="135" t="s">
        <v>1172</v>
      </c>
      <c r="F132" s="136" t="s">
        <v>1173</v>
      </c>
      <c r="G132" s="137" t="s">
        <v>1062</v>
      </c>
      <c r="H132" s="138">
        <v>2</v>
      </c>
      <c r="I132" s="139"/>
      <c r="J132" s="140">
        <f t="shared" si="0"/>
        <v>0</v>
      </c>
      <c r="K132" s="204" t="s">
        <v>2209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195</v>
      </c>
      <c r="AT132" s="145" t="s">
        <v>191</v>
      </c>
      <c r="AU132" s="145" t="s">
        <v>80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195</v>
      </c>
      <c r="BM132" s="145" t="s">
        <v>380</v>
      </c>
    </row>
    <row r="133" spans="2:65" s="1" customFormat="1" ht="16.5" customHeight="1" x14ac:dyDescent="0.2">
      <c r="B133" s="133"/>
      <c r="C133" s="134" t="s">
        <v>296</v>
      </c>
      <c r="D133" s="134" t="s">
        <v>191</v>
      </c>
      <c r="E133" s="135" t="s">
        <v>1174</v>
      </c>
      <c r="F133" s="136" t="s">
        <v>1175</v>
      </c>
      <c r="G133" s="137" t="s">
        <v>1062</v>
      </c>
      <c r="H133" s="138">
        <v>4</v>
      </c>
      <c r="I133" s="139"/>
      <c r="J133" s="140">
        <f t="shared" si="0"/>
        <v>0</v>
      </c>
      <c r="K133" s="204" t="s">
        <v>2209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195</v>
      </c>
      <c r="AT133" s="145" t="s">
        <v>191</v>
      </c>
      <c r="AU133" s="145" t="s">
        <v>80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195</v>
      </c>
      <c r="BM133" s="145" t="s">
        <v>389</v>
      </c>
    </row>
    <row r="134" spans="2:65" s="1" customFormat="1" ht="16.5" customHeight="1" x14ac:dyDescent="0.2">
      <c r="B134" s="133"/>
      <c r="C134" s="134" t="s">
        <v>301</v>
      </c>
      <c r="D134" s="134" t="s">
        <v>191</v>
      </c>
      <c r="E134" s="135" t="s">
        <v>1176</v>
      </c>
      <c r="F134" s="136" t="s">
        <v>1177</v>
      </c>
      <c r="G134" s="137" t="s">
        <v>1062</v>
      </c>
      <c r="H134" s="138">
        <v>5</v>
      </c>
      <c r="I134" s="139"/>
      <c r="J134" s="140">
        <f t="shared" si="0"/>
        <v>0</v>
      </c>
      <c r="K134" s="204" t="s">
        <v>2209</v>
      </c>
      <c r="L134" s="32"/>
      <c r="M134" s="141" t="s">
        <v>1</v>
      </c>
      <c r="N134" s="142" t="s">
        <v>45</v>
      </c>
      <c r="P134" s="143">
        <f t="shared" si="1"/>
        <v>0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AR134" s="145" t="s">
        <v>195</v>
      </c>
      <c r="AT134" s="145" t="s">
        <v>191</v>
      </c>
      <c r="AU134" s="145" t="s">
        <v>80</v>
      </c>
      <c r="AY134" s="17" t="s">
        <v>188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7" t="s">
        <v>88</v>
      </c>
      <c r="BK134" s="146">
        <f t="shared" si="9"/>
        <v>0</v>
      </c>
      <c r="BL134" s="17" t="s">
        <v>195</v>
      </c>
      <c r="BM134" s="145" t="s">
        <v>404</v>
      </c>
    </row>
    <row r="135" spans="2:65" s="1" customFormat="1" ht="16.5" customHeight="1" x14ac:dyDescent="0.2">
      <c r="B135" s="133"/>
      <c r="C135" s="134" t="s">
        <v>305</v>
      </c>
      <c r="D135" s="134" t="s">
        <v>191</v>
      </c>
      <c r="E135" s="135" t="s">
        <v>1178</v>
      </c>
      <c r="F135" s="136" t="s">
        <v>1179</v>
      </c>
      <c r="G135" s="137" t="s">
        <v>1062</v>
      </c>
      <c r="H135" s="138">
        <v>1</v>
      </c>
      <c r="I135" s="139"/>
      <c r="J135" s="140">
        <f t="shared" si="0"/>
        <v>0</v>
      </c>
      <c r="K135" s="204" t="s">
        <v>2209</v>
      </c>
      <c r="L135" s="32"/>
      <c r="M135" s="141" t="s">
        <v>1</v>
      </c>
      <c r="N135" s="142" t="s">
        <v>45</v>
      </c>
      <c r="P135" s="143">
        <f t="shared" si="1"/>
        <v>0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AR135" s="145" t="s">
        <v>195</v>
      </c>
      <c r="AT135" s="145" t="s">
        <v>191</v>
      </c>
      <c r="AU135" s="145" t="s">
        <v>80</v>
      </c>
      <c r="AY135" s="17" t="s">
        <v>188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7" t="s">
        <v>88</v>
      </c>
      <c r="BK135" s="146">
        <f t="shared" si="9"/>
        <v>0</v>
      </c>
      <c r="BL135" s="17" t="s">
        <v>195</v>
      </c>
      <c r="BM135" s="145" t="s">
        <v>416</v>
      </c>
    </row>
    <row r="136" spans="2:65" s="1" customFormat="1" ht="16.5" customHeight="1" x14ac:dyDescent="0.2">
      <c r="B136" s="133"/>
      <c r="C136" s="134" t="s">
        <v>312</v>
      </c>
      <c r="D136" s="134" t="s">
        <v>191</v>
      </c>
      <c r="E136" s="135" t="s">
        <v>1180</v>
      </c>
      <c r="F136" s="136" t="s">
        <v>1181</v>
      </c>
      <c r="G136" s="137" t="s">
        <v>1062</v>
      </c>
      <c r="H136" s="138">
        <v>1</v>
      </c>
      <c r="I136" s="139"/>
      <c r="J136" s="140">
        <f t="shared" si="0"/>
        <v>0</v>
      </c>
      <c r="K136" s="204" t="s">
        <v>2209</v>
      </c>
      <c r="L136" s="32"/>
      <c r="M136" s="141" t="s">
        <v>1</v>
      </c>
      <c r="N136" s="142" t="s">
        <v>45</v>
      </c>
      <c r="P136" s="143">
        <f t="shared" si="1"/>
        <v>0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AR136" s="145" t="s">
        <v>195</v>
      </c>
      <c r="AT136" s="145" t="s">
        <v>191</v>
      </c>
      <c r="AU136" s="145" t="s">
        <v>80</v>
      </c>
      <c r="AY136" s="17" t="s">
        <v>188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7" t="s">
        <v>88</v>
      </c>
      <c r="BK136" s="146">
        <f t="shared" si="9"/>
        <v>0</v>
      </c>
      <c r="BL136" s="17" t="s">
        <v>195</v>
      </c>
      <c r="BM136" s="145" t="s">
        <v>432</v>
      </c>
    </row>
    <row r="137" spans="2:65" s="1" customFormat="1" ht="16.5" customHeight="1" x14ac:dyDescent="0.2">
      <c r="B137" s="133"/>
      <c r="C137" s="134" t="s">
        <v>7</v>
      </c>
      <c r="D137" s="134" t="s">
        <v>191</v>
      </c>
      <c r="E137" s="135" t="s">
        <v>1182</v>
      </c>
      <c r="F137" s="136" t="s">
        <v>1183</v>
      </c>
      <c r="G137" s="137" t="s">
        <v>1062</v>
      </c>
      <c r="H137" s="138">
        <v>1</v>
      </c>
      <c r="I137" s="139"/>
      <c r="J137" s="140">
        <f t="shared" si="0"/>
        <v>0</v>
      </c>
      <c r="K137" s="204" t="s">
        <v>2209</v>
      </c>
      <c r="L137" s="32"/>
      <c r="M137" s="141" t="s">
        <v>1</v>
      </c>
      <c r="N137" s="142" t="s">
        <v>45</v>
      </c>
      <c r="P137" s="143">
        <f t="shared" si="1"/>
        <v>0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AR137" s="145" t="s">
        <v>195</v>
      </c>
      <c r="AT137" s="145" t="s">
        <v>191</v>
      </c>
      <c r="AU137" s="145" t="s">
        <v>80</v>
      </c>
      <c r="AY137" s="17" t="s">
        <v>188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7" t="s">
        <v>88</v>
      </c>
      <c r="BK137" s="146">
        <f t="shared" si="9"/>
        <v>0</v>
      </c>
      <c r="BL137" s="17" t="s">
        <v>195</v>
      </c>
      <c r="BM137" s="145" t="s">
        <v>441</v>
      </c>
    </row>
    <row r="138" spans="2:65" s="1" customFormat="1" ht="16.5" customHeight="1" x14ac:dyDescent="0.2">
      <c r="B138" s="133"/>
      <c r="C138" s="134" t="s">
        <v>325</v>
      </c>
      <c r="D138" s="134" t="s">
        <v>191</v>
      </c>
      <c r="E138" s="135" t="s">
        <v>1184</v>
      </c>
      <c r="F138" s="136" t="s">
        <v>1185</v>
      </c>
      <c r="G138" s="137" t="s">
        <v>1062</v>
      </c>
      <c r="H138" s="138">
        <v>15</v>
      </c>
      <c r="I138" s="139"/>
      <c r="J138" s="140">
        <f t="shared" si="0"/>
        <v>0</v>
      </c>
      <c r="K138" s="204" t="s">
        <v>2209</v>
      </c>
      <c r="L138" s="32"/>
      <c r="M138" s="141" t="s">
        <v>1</v>
      </c>
      <c r="N138" s="142" t="s">
        <v>45</v>
      </c>
      <c r="P138" s="143">
        <f t="shared" si="1"/>
        <v>0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AR138" s="145" t="s">
        <v>195</v>
      </c>
      <c r="AT138" s="145" t="s">
        <v>191</v>
      </c>
      <c r="AU138" s="145" t="s">
        <v>80</v>
      </c>
      <c r="AY138" s="17" t="s">
        <v>188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7" t="s">
        <v>88</v>
      </c>
      <c r="BK138" s="146">
        <f t="shared" si="9"/>
        <v>0</v>
      </c>
      <c r="BL138" s="17" t="s">
        <v>195</v>
      </c>
      <c r="BM138" s="145" t="s">
        <v>449</v>
      </c>
    </row>
    <row r="139" spans="2:65" s="1" customFormat="1" ht="24.15" customHeight="1" x14ac:dyDescent="0.2">
      <c r="B139" s="133"/>
      <c r="C139" s="134" t="s">
        <v>331</v>
      </c>
      <c r="D139" s="134" t="s">
        <v>191</v>
      </c>
      <c r="E139" s="135" t="s">
        <v>1186</v>
      </c>
      <c r="F139" s="136" t="s">
        <v>1187</v>
      </c>
      <c r="G139" s="137" t="s">
        <v>1062</v>
      </c>
      <c r="H139" s="138">
        <v>1</v>
      </c>
      <c r="I139" s="139"/>
      <c r="J139" s="140">
        <f t="shared" si="0"/>
        <v>0</v>
      </c>
      <c r="K139" s="204" t="s">
        <v>2209</v>
      </c>
      <c r="L139" s="32"/>
      <c r="M139" s="141" t="s">
        <v>1</v>
      </c>
      <c r="N139" s="142" t="s">
        <v>45</v>
      </c>
      <c r="P139" s="143">
        <f t="shared" si="1"/>
        <v>0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AR139" s="145" t="s">
        <v>195</v>
      </c>
      <c r="AT139" s="145" t="s">
        <v>191</v>
      </c>
      <c r="AU139" s="145" t="s">
        <v>80</v>
      </c>
      <c r="AY139" s="17" t="s">
        <v>188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7" t="s">
        <v>88</v>
      </c>
      <c r="BK139" s="146">
        <f t="shared" si="9"/>
        <v>0</v>
      </c>
      <c r="BL139" s="17" t="s">
        <v>195</v>
      </c>
      <c r="BM139" s="145" t="s">
        <v>459</v>
      </c>
    </row>
    <row r="140" spans="2:65" s="1" customFormat="1" ht="16.5" customHeight="1" x14ac:dyDescent="0.2">
      <c r="B140" s="133"/>
      <c r="C140" s="134" t="s">
        <v>339</v>
      </c>
      <c r="D140" s="134" t="s">
        <v>191</v>
      </c>
      <c r="E140" s="135" t="s">
        <v>1188</v>
      </c>
      <c r="F140" s="136" t="s">
        <v>1189</v>
      </c>
      <c r="G140" s="137" t="s">
        <v>1062</v>
      </c>
      <c r="H140" s="138">
        <v>4</v>
      </c>
      <c r="I140" s="139"/>
      <c r="J140" s="140">
        <f t="shared" si="0"/>
        <v>0</v>
      </c>
      <c r="K140" s="204" t="s">
        <v>2209</v>
      </c>
      <c r="L140" s="32"/>
      <c r="M140" s="141" t="s">
        <v>1</v>
      </c>
      <c r="N140" s="142" t="s">
        <v>45</v>
      </c>
      <c r="P140" s="143">
        <f t="shared" si="1"/>
        <v>0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AR140" s="145" t="s">
        <v>195</v>
      </c>
      <c r="AT140" s="145" t="s">
        <v>191</v>
      </c>
      <c r="AU140" s="145" t="s">
        <v>80</v>
      </c>
      <c r="AY140" s="17" t="s">
        <v>188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7" t="s">
        <v>88</v>
      </c>
      <c r="BK140" s="146">
        <f t="shared" si="9"/>
        <v>0</v>
      </c>
      <c r="BL140" s="17" t="s">
        <v>195</v>
      </c>
      <c r="BM140" s="145" t="s">
        <v>469</v>
      </c>
    </row>
    <row r="141" spans="2:65" s="1" customFormat="1" ht="16.5" customHeight="1" x14ac:dyDescent="0.2">
      <c r="B141" s="133"/>
      <c r="C141" s="134" t="s">
        <v>344</v>
      </c>
      <c r="D141" s="134" t="s">
        <v>191</v>
      </c>
      <c r="E141" s="135" t="s">
        <v>1190</v>
      </c>
      <c r="F141" s="136" t="s">
        <v>1191</v>
      </c>
      <c r="G141" s="137" t="s">
        <v>1062</v>
      </c>
      <c r="H141" s="138">
        <v>2</v>
      </c>
      <c r="I141" s="139"/>
      <c r="J141" s="140">
        <f t="shared" si="0"/>
        <v>0</v>
      </c>
      <c r="K141" s="204" t="s">
        <v>2209</v>
      </c>
      <c r="L141" s="32"/>
      <c r="M141" s="141" t="s">
        <v>1</v>
      </c>
      <c r="N141" s="142" t="s">
        <v>45</v>
      </c>
      <c r="P141" s="143">
        <f t="shared" si="1"/>
        <v>0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AR141" s="145" t="s">
        <v>195</v>
      </c>
      <c r="AT141" s="145" t="s">
        <v>191</v>
      </c>
      <c r="AU141" s="145" t="s">
        <v>80</v>
      </c>
      <c r="AY141" s="17" t="s">
        <v>188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7" t="s">
        <v>88</v>
      </c>
      <c r="BK141" s="146">
        <f t="shared" si="9"/>
        <v>0</v>
      </c>
      <c r="BL141" s="17" t="s">
        <v>195</v>
      </c>
      <c r="BM141" s="145" t="s">
        <v>480</v>
      </c>
    </row>
    <row r="142" spans="2:65" s="1" customFormat="1" ht="16.5" customHeight="1" x14ac:dyDescent="0.2">
      <c r="B142" s="133"/>
      <c r="C142" s="134" t="s">
        <v>350</v>
      </c>
      <c r="D142" s="134" t="s">
        <v>191</v>
      </c>
      <c r="E142" s="135" t="s">
        <v>1192</v>
      </c>
      <c r="F142" s="136" t="s">
        <v>1193</v>
      </c>
      <c r="G142" s="137" t="s">
        <v>1062</v>
      </c>
      <c r="H142" s="138">
        <v>1</v>
      </c>
      <c r="I142" s="139"/>
      <c r="J142" s="140">
        <f t="shared" si="0"/>
        <v>0</v>
      </c>
      <c r="K142" s="204" t="s">
        <v>2209</v>
      </c>
      <c r="L142" s="32"/>
      <c r="M142" s="141" t="s">
        <v>1</v>
      </c>
      <c r="N142" s="142" t="s">
        <v>45</v>
      </c>
      <c r="P142" s="143">
        <f t="shared" si="1"/>
        <v>0</v>
      </c>
      <c r="Q142" s="143">
        <v>0</v>
      </c>
      <c r="R142" s="143">
        <f t="shared" si="2"/>
        <v>0</v>
      </c>
      <c r="S142" s="143">
        <v>0</v>
      </c>
      <c r="T142" s="144">
        <f t="shared" si="3"/>
        <v>0</v>
      </c>
      <c r="AR142" s="145" t="s">
        <v>195</v>
      </c>
      <c r="AT142" s="145" t="s">
        <v>191</v>
      </c>
      <c r="AU142" s="145" t="s">
        <v>80</v>
      </c>
      <c r="AY142" s="17" t="s">
        <v>188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7" t="s">
        <v>88</v>
      </c>
      <c r="BK142" s="146">
        <f t="shared" si="9"/>
        <v>0</v>
      </c>
      <c r="BL142" s="17" t="s">
        <v>195</v>
      </c>
      <c r="BM142" s="145" t="s">
        <v>489</v>
      </c>
    </row>
    <row r="143" spans="2:65" s="1" customFormat="1" ht="16.5" customHeight="1" x14ac:dyDescent="0.2">
      <c r="B143" s="133"/>
      <c r="C143" s="134" t="s">
        <v>354</v>
      </c>
      <c r="D143" s="134" t="s">
        <v>191</v>
      </c>
      <c r="E143" s="135" t="s">
        <v>1194</v>
      </c>
      <c r="F143" s="136" t="s">
        <v>1195</v>
      </c>
      <c r="G143" s="137" t="s">
        <v>1062</v>
      </c>
      <c r="H143" s="138">
        <v>1</v>
      </c>
      <c r="I143" s="139"/>
      <c r="J143" s="140">
        <f t="shared" si="0"/>
        <v>0</v>
      </c>
      <c r="K143" s="204" t="s">
        <v>2209</v>
      </c>
      <c r="L143" s="32"/>
      <c r="M143" s="141" t="s">
        <v>1</v>
      </c>
      <c r="N143" s="142" t="s">
        <v>45</v>
      </c>
      <c r="P143" s="143">
        <f t="shared" si="1"/>
        <v>0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AR143" s="145" t="s">
        <v>195</v>
      </c>
      <c r="AT143" s="145" t="s">
        <v>191</v>
      </c>
      <c r="AU143" s="145" t="s">
        <v>80</v>
      </c>
      <c r="AY143" s="17" t="s">
        <v>188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7" t="s">
        <v>88</v>
      </c>
      <c r="BK143" s="146">
        <f t="shared" si="9"/>
        <v>0</v>
      </c>
      <c r="BL143" s="17" t="s">
        <v>195</v>
      </c>
      <c r="BM143" s="145" t="s">
        <v>499</v>
      </c>
    </row>
    <row r="144" spans="2:65" s="1" customFormat="1" ht="24.15" customHeight="1" x14ac:dyDescent="0.2">
      <c r="B144" s="133"/>
      <c r="C144" s="134" t="s">
        <v>361</v>
      </c>
      <c r="D144" s="134" t="s">
        <v>191</v>
      </c>
      <c r="E144" s="135" t="s">
        <v>1196</v>
      </c>
      <c r="F144" s="136" t="s">
        <v>1197</v>
      </c>
      <c r="G144" s="137" t="s">
        <v>1062</v>
      </c>
      <c r="H144" s="138">
        <v>1</v>
      </c>
      <c r="I144" s="139"/>
      <c r="J144" s="140">
        <f t="shared" si="0"/>
        <v>0</v>
      </c>
      <c r="K144" s="204" t="s">
        <v>2209</v>
      </c>
      <c r="L144" s="32"/>
      <c r="M144" s="141" t="s">
        <v>1</v>
      </c>
      <c r="N144" s="142" t="s">
        <v>45</v>
      </c>
      <c r="P144" s="143">
        <f t="shared" si="1"/>
        <v>0</v>
      </c>
      <c r="Q144" s="143">
        <v>0</v>
      </c>
      <c r="R144" s="143">
        <f t="shared" si="2"/>
        <v>0</v>
      </c>
      <c r="S144" s="143">
        <v>0</v>
      </c>
      <c r="T144" s="144">
        <f t="shared" si="3"/>
        <v>0</v>
      </c>
      <c r="AR144" s="145" t="s">
        <v>195</v>
      </c>
      <c r="AT144" s="145" t="s">
        <v>191</v>
      </c>
      <c r="AU144" s="145" t="s">
        <v>80</v>
      </c>
      <c r="AY144" s="17" t="s">
        <v>188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7" t="s">
        <v>88</v>
      </c>
      <c r="BK144" s="146">
        <f t="shared" si="9"/>
        <v>0</v>
      </c>
      <c r="BL144" s="17" t="s">
        <v>195</v>
      </c>
      <c r="BM144" s="145" t="s">
        <v>509</v>
      </c>
    </row>
    <row r="145" spans="2:65" s="1" customFormat="1" ht="16.5" customHeight="1" x14ac:dyDescent="0.2">
      <c r="B145" s="133"/>
      <c r="C145" s="134" t="s">
        <v>366</v>
      </c>
      <c r="D145" s="134" t="s">
        <v>191</v>
      </c>
      <c r="E145" s="135" t="s">
        <v>1198</v>
      </c>
      <c r="F145" s="136" t="s">
        <v>1199</v>
      </c>
      <c r="G145" s="137" t="s">
        <v>1062</v>
      </c>
      <c r="H145" s="138">
        <v>11</v>
      </c>
      <c r="I145" s="139"/>
      <c r="J145" s="140">
        <f t="shared" si="0"/>
        <v>0</v>
      </c>
      <c r="K145" s="204" t="s">
        <v>2209</v>
      </c>
      <c r="L145" s="32"/>
      <c r="M145" s="141" t="s">
        <v>1</v>
      </c>
      <c r="N145" s="142" t="s">
        <v>45</v>
      </c>
      <c r="P145" s="143">
        <f t="shared" si="1"/>
        <v>0</v>
      </c>
      <c r="Q145" s="143">
        <v>0</v>
      </c>
      <c r="R145" s="143">
        <f t="shared" si="2"/>
        <v>0</v>
      </c>
      <c r="S145" s="143">
        <v>0</v>
      </c>
      <c r="T145" s="144">
        <f t="shared" si="3"/>
        <v>0</v>
      </c>
      <c r="AR145" s="145" t="s">
        <v>195</v>
      </c>
      <c r="AT145" s="145" t="s">
        <v>191</v>
      </c>
      <c r="AU145" s="145" t="s">
        <v>80</v>
      </c>
      <c r="AY145" s="17" t="s">
        <v>188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7" t="s">
        <v>88</v>
      </c>
      <c r="BK145" s="146">
        <f t="shared" si="9"/>
        <v>0</v>
      </c>
      <c r="BL145" s="17" t="s">
        <v>195</v>
      </c>
      <c r="BM145" s="145" t="s">
        <v>521</v>
      </c>
    </row>
    <row r="146" spans="2:65" s="1" customFormat="1" ht="16.5" customHeight="1" x14ac:dyDescent="0.2">
      <c r="B146" s="133"/>
      <c r="C146" s="134" t="s">
        <v>371</v>
      </c>
      <c r="D146" s="134" t="s">
        <v>191</v>
      </c>
      <c r="E146" s="135" t="s">
        <v>1200</v>
      </c>
      <c r="F146" s="136" t="s">
        <v>1201</v>
      </c>
      <c r="G146" s="137" t="s">
        <v>1062</v>
      </c>
      <c r="H146" s="138">
        <v>1</v>
      </c>
      <c r="I146" s="139"/>
      <c r="J146" s="140">
        <f t="shared" si="0"/>
        <v>0</v>
      </c>
      <c r="K146" s="204" t="s">
        <v>2209</v>
      </c>
      <c r="L146" s="32"/>
      <c r="M146" s="141" t="s">
        <v>1</v>
      </c>
      <c r="N146" s="142" t="s">
        <v>45</v>
      </c>
      <c r="P146" s="143">
        <f t="shared" si="1"/>
        <v>0</v>
      </c>
      <c r="Q146" s="143">
        <v>0</v>
      </c>
      <c r="R146" s="143">
        <f t="shared" si="2"/>
        <v>0</v>
      </c>
      <c r="S146" s="143">
        <v>0</v>
      </c>
      <c r="T146" s="144">
        <f t="shared" si="3"/>
        <v>0</v>
      </c>
      <c r="AR146" s="145" t="s">
        <v>195</v>
      </c>
      <c r="AT146" s="145" t="s">
        <v>191</v>
      </c>
      <c r="AU146" s="145" t="s">
        <v>80</v>
      </c>
      <c r="AY146" s="17" t="s">
        <v>188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7" t="s">
        <v>88</v>
      </c>
      <c r="BK146" s="146">
        <f t="shared" si="9"/>
        <v>0</v>
      </c>
      <c r="BL146" s="17" t="s">
        <v>195</v>
      </c>
      <c r="BM146" s="145" t="s">
        <v>530</v>
      </c>
    </row>
    <row r="147" spans="2:65" s="1" customFormat="1" ht="16.5" customHeight="1" x14ac:dyDescent="0.2">
      <c r="B147" s="133"/>
      <c r="C147" s="134" t="s">
        <v>375</v>
      </c>
      <c r="D147" s="134" t="s">
        <v>191</v>
      </c>
      <c r="E147" s="135" t="s">
        <v>1202</v>
      </c>
      <c r="F147" s="136" t="s">
        <v>1203</v>
      </c>
      <c r="G147" s="137" t="s">
        <v>1062</v>
      </c>
      <c r="H147" s="138">
        <v>1</v>
      </c>
      <c r="I147" s="139"/>
      <c r="J147" s="140">
        <f t="shared" si="0"/>
        <v>0</v>
      </c>
      <c r="K147" s="204" t="s">
        <v>2209</v>
      </c>
      <c r="L147" s="32"/>
      <c r="M147" s="141" t="s">
        <v>1</v>
      </c>
      <c r="N147" s="142" t="s">
        <v>45</v>
      </c>
      <c r="P147" s="143">
        <f t="shared" si="1"/>
        <v>0</v>
      </c>
      <c r="Q147" s="143">
        <v>0</v>
      </c>
      <c r="R147" s="143">
        <f t="shared" si="2"/>
        <v>0</v>
      </c>
      <c r="S147" s="143">
        <v>0</v>
      </c>
      <c r="T147" s="144">
        <f t="shared" si="3"/>
        <v>0</v>
      </c>
      <c r="AR147" s="145" t="s">
        <v>195</v>
      </c>
      <c r="AT147" s="145" t="s">
        <v>191</v>
      </c>
      <c r="AU147" s="145" t="s">
        <v>80</v>
      </c>
      <c r="AY147" s="17" t="s">
        <v>188</v>
      </c>
      <c r="BE147" s="146">
        <f t="shared" si="4"/>
        <v>0</v>
      </c>
      <c r="BF147" s="146">
        <f t="shared" si="5"/>
        <v>0</v>
      </c>
      <c r="BG147" s="146">
        <f t="shared" si="6"/>
        <v>0</v>
      </c>
      <c r="BH147" s="146">
        <f t="shared" si="7"/>
        <v>0</v>
      </c>
      <c r="BI147" s="146">
        <f t="shared" si="8"/>
        <v>0</v>
      </c>
      <c r="BJ147" s="17" t="s">
        <v>88</v>
      </c>
      <c r="BK147" s="146">
        <f t="shared" si="9"/>
        <v>0</v>
      </c>
      <c r="BL147" s="17" t="s">
        <v>195</v>
      </c>
      <c r="BM147" s="145" t="s">
        <v>538</v>
      </c>
    </row>
    <row r="148" spans="2:65" s="1" customFormat="1" ht="21.75" customHeight="1" x14ac:dyDescent="0.2">
      <c r="B148" s="133"/>
      <c r="C148" s="134" t="s">
        <v>380</v>
      </c>
      <c r="D148" s="134" t="s">
        <v>191</v>
      </c>
      <c r="E148" s="135" t="s">
        <v>1204</v>
      </c>
      <c r="F148" s="136" t="s">
        <v>1205</v>
      </c>
      <c r="G148" s="137" t="s">
        <v>1062</v>
      </c>
      <c r="H148" s="138">
        <v>15</v>
      </c>
      <c r="I148" s="139"/>
      <c r="J148" s="140">
        <f t="shared" si="0"/>
        <v>0</v>
      </c>
      <c r="K148" s="204" t="s">
        <v>2209</v>
      </c>
      <c r="L148" s="32"/>
      <c r="M148" s="141" t="s">
        <v>1</v>
      </c>
      <c r="N148" s="142" t="s">
        <v>45</v>
      </c>
      <c r="P148" s="143">
        <f t="shared" si="1"/>
        <v>0</v>
      </c>
      <c r="Q148" s="143">
        <v>0</v>
      </c>
      <c r="R148" s="143">
        <f t="shared" si="2"/>
        <v>0</v>
      </c>
      <c r="S148" s="143">
        <v>0</v>
      </c>
      <c r="T148" s="144">
        <f t="shared" si="3"/>
        <v>0</v>
      </c>
      <c r="AR148" s="145" t="s">
        <v>195</v>
      </c>
      <c r="AT148" s="145" t="s">
        <v>191</v>
      </c>
      <c r="AU148" s="145" t="s">
        <v>80</v>
      </c>
      <c r="AY148" s="17" t="s">
        <v>188</v>
      </c>
      <c r="BE148" s="146">
        <f t="shared" si="4"/>
        <v>0</v>
      </c>
      <c r="BF148" s="146">
        <f t="shared" si="5"/>
        <v>0</v>
      </c>
      <c r="BG148" s="146">
        <f t="shared" si="6"/>
        <v>0</v>
      </c>
      <c r="BH148" s="146">
        <f t="shared" si="7"/>
        <v>0</v>
      </c>
      <c r="BI148" s="146">
        <f t="shared" si="8"/>
        <v>0</v>
      </c>
      <c r="BJ148" s="17" t="s">
        <v>88</v>
      </c>
      <c r="BK148" s="146">
        <f t="shared" si="9"/>
        <v>0</v>
      </c>
      <c r="BL148" s="17" t="s">
        <v>195</v>
      </c>
      <c r="BM148" s="145" t="s">
        <v>546</v>
      </c>
    </row>
    <row r="149" spans="2:65" s="1" customFormat="1" ht="16.5" customHeight="1" x14ac:dyDescent="0.2">
      <c r="B149" s="133"/>
      <c r="C149" s="134" t="s">
        <v>385</v>
      </c>
      <c r="D149" s="134" t="s">
        <v>191</v>
      </c>
      <c r="E149" s="135" t="s">
        <v>1206</v>
      </c>
      <c r="F149" s="136" t="s">
        <v>1207</v>
      </c>
      <c r="G149" s="137" t="s">
        <v>1062</v>
      </c>
      <c r="H149" s="138">
        <v>11</v>
      </c>
      <c r="I149" s="139"/>
      <c r="J149" s="140">
        <f t="shared" si="0"/>
        <v>0</v>
      </c>
      <c r="K149" s="204" t="s">
        <v>2209</v>
      </c>
      <c r="L149" s="32"/>
      <c r="M149" s="141" t="s">
        <v>1</v>
      </c>
      <c r="N149" s="142" t="s">
        <v>45</v>
      </c>
      <c r="P149" s="143">
        <f t="shared" si="1"/>
        <v>0</v>
      </c>
      <c r="Q149" s="143">
        <v>0</v>
      </c>
      <c r="R149" s="143">
        <f t="shared" si="2"/>
        <v>0</v>
      </c>
      <c r="S149" s="143">
        <v>0</v>
      </c>
      <c r="T149" s="144">
        <f t="shared" si="3"/>
        <v>0</v>
      </c>
      <c r="AR149" s="145" t="s">
        <v>195</v>
      </c>
      <c r="AT149" s="145" t="s">
        <v>191</v>
      </c>
      <c r="AU149" s="145" t="s">
        <v>80</v>
      </c>
      <c r="AY149" s="17" t="s">
        <v>188</v>
      </c>
      <c r="BE149" s="146">
        <f t="shared" si="4"/>
        <v>0</v>
      </c>
      <c r="BF149" s="146">
        <f t="shared" si="5"/>
        <v>0</v>
      </c>
      <c r="BG149" s="146">
        <f t="shared" si="6"/>
        <v>0</v>
      </c>
      <c r="BH149" s="146">
        <f t="shared" si="7"/>
        <v>0</v>
      </c>
      <c r="BI149" s="146">
        <f t="shared" si="8"/>
        <v>0</v>
      </c>
      <c r="BJ149" s="17" t="s">
        <v>88</v>
      </c>
      <c r="BK149" s="146">
        <f t="shared" si="9"/>
        <v>0</v>
      </c>
      <c r="BL149" s="17" t="s">
        <v>195</v>
      </c>
      <c r="BM149" s="145" t="s">
        <v>554</v>
      </c>
    </row>
    <row r="150" spans="2:65" s="1" customFormat="1" ht="16.5" customHeight="1" x14ac:dyDescent="0.2">
      <c r="B150" s="133"/>
      <c r="C150" s="134" t="s">
        <v>389</v>
      </c>
      <c r="D150" s="134" t="s">
        <v>191</v>
      </c>
      <c r="E150" s="135" t="s">
        <v>1208</v>
      </c>
      <c r="F150" s="136" t="s">
        <v>1209</v>
      </c>
      <c r="G150" s="137" t="s">
        <v>1062</v>
      </c>
      <c r="H150" s="138">
        <v>9</v>
      </c>
      <c r="I150" s="139"/>
      <c r="J150" s="140">
        <f t="shared" si="0"/>
        <v>0</v>
      </c>
      <c r="K150" s="204" t="s">
        <v>2209</v>
      </c>
      <c r="L150" s="32"/>
      <c r="M150" s="141" t="s">
        <v>1</v>
      </c>
      <c r="N150" s="142" t="s">
        <v>45</v>
      </c>
      <c r="P150" s="143">
        <f t="shared" si="1"/>
        <v>0</v>
      </c>
      <c r="Q150" s="143">
        <v>0</v>
      </c>
      <c r="R150" s="143">
        <f t="shared" si="2"/>
        <v>0</v>
      </c>
      <c r="S150" s="143">
        <v>0</v>
      </c>
      <c r="T150" s="144">
        <f t="shared" si="3"/>
        <v>0</v>
      </c>
      <c r="AR150" s="145" t="s">
        <v>195</v>
      </c>
      <c r="AT150" s="145" t="s">
        <v>191</v>
      </c>
      <c r="AU150" s="145" t="s">
        <v>80</v>
      </c>
      <c r="AY150" s="17" t="s">
        <v>188</v>
      </c>
      <c r="BE150" s="146">
        <f t="shared" si="4"/>
        <v>0</v>
      </c>
      <c r="BF150" s="146">
        <f t="shared" si="5"/>
        <v>0</v>
      </c>
      <c r="BG150" s="146">
        <f t="shared" si="6"/>
        <v>0</v>
      </c>
      <c r="BH150" s="146">
        <f t="shared" si="7"/>
        <v>0</v>
      </c>
      <c r="BI150" s="146">
        <f t="shared" si="8"/>
        <v>0</v>
      </c>
      <c r="BJ150" s="17" t="s">
        <v>88</v>
      </c>
      <c r="BK150" s="146">
        <f t="shared" si="9"/>
        <v>0</v>
      </c>
      <c r="BL150" s="17" t="s">
        <v>195</v>
      </c>
      <c r="BM150" s="145" t="s">
        <v>562</v>
      </c>
    </row>
    <row r="151" spans="2:65" s="1" customFormat="1" ht="16.5" customHeight="1" x14ac:dyDescent="0.2">
      <c r="B151" s="133"/>
      <c r="C151" s="134" t="s">
        <v>398</v>
      </c>
      <c r="D151" s="134" t="s">
        <v>191</v>
      </c>
      <c r="E151" s="135" t="s">
        <v>1210</v>
      </c>
      <c r="F151" s="136" t="s">
        <v>1211</v>
      </c>
      <c r="G151" s="137" t="s">
        <v>1062</v>
      </c>
      <c r="H151" s="138">
        <v>4</v>
      </c>
      <c r="I151" s="139"/>
      <c r="J151" s="140">
        <f t="shared" si="0"/>
        <v>0</v>
      </c>
      <c r="K151" s="204" t="s">
        <v>2209</v>
      </c>
      <c r="L151" s="32"/>
      <c r="M151" s="141" t="s">
        <v>1</v>
      </c>
      <c r="N151" s="142" t="s">
        <v>45</v>
      </c>
      <c r="P151" s="143">
        <f t="shared" si="1"/>
        <v>0</v>
      </c>
      <c r="Q151" s="143">
        <v>0</v>
      </c>
      <c r="R151" s="143">
        <f t="shared" si="2"/>
        <v>0</v>
      </c>
      <c r="S151" s="143">
        <v>0</v>
      </c>
      <c r="T151" s="144">
        <f t="shared" si="3"/>
        <v>0</v>
      </c>
      <c r="AR151" s="145" t="s">
        <v>195</v>
      </c>
      <c r="AT151" s="145" t="s">
        <v>191</v>
      </c>
      <c r="AU151" s="145" t="s">
        <v>80</v>
      </c>
      <c r="AY151" s="17" t="s">
        <v>188</v>
      </c>
      <c r="BE151" s="146">
        <f t="shared" si="4"/>
        <v>0</v>
      </c>
      <c r="BF151" s="146">
        <f t="shared" si="5"/>
        <v>0</v>
      </c>
      <c r="BG151" s="146">
        <f t="shared" si="6"/>
        <v>0</v>
      </c>
      <c r="BH151" s="146">
        <f t="shared" si="7"/>
        <v>0</v>
      </c>
      <c r="BI151" s="146">
        <f t="shared" si="8"/>
        <v>0</v>
      </c>
      <c r="BJ151" s="17" t="s">
        <v>88</v>
      </c>
      <c r="BK151" s="146">
        <f t="shared" si="9"/>
        <v>0</v>
      </c>
      <c r="BL151" s="17" t="s">
        <v>195</v>
      </c>
      <c r="BM151" s="145" t="s">
        <v>570</v>
      </c>
    </row>
    <row r="152" spans="2:65" s="1" customFormat="1" ht="16.5" customHeight="1" x14ac:dyDescent="0.2">
      <c r="B152" s="133"/>
      <c r="C152" s="134" t="s">
        <v>404</v>
      </c>
      <c r="D152" s="134" t="s">
        <v>191</v>
      </c>
      <c r="E152" s="135" t="s">
        <v>1212</v>
      </c>
      <c r="F152" s="136" t="s">
        <v>1213</v>
      </c>
      <c r="G152" s="137" t="s">
        <v>1062</v>
      </c>
      <c r="H152" s="138">
        <v>3</v>
      </c>
      <c r="I152" s="139"/>
      <c r="J152" s="140">
        <f t="shared" si="0"/>
        <v>0</v>
      </c>
      <c r="K152" s="204" t="s">
        <v>2209</v>
      </c>
      <c r="L152" s="32"/>
      <c r="M152" s="141" t="s">
        <v>1</v>
      </c>
      <c r="N152" s="142" t="s">
        <v>45</v>
      </c>
      <c r="P152" s="143">
        <f t="shared" si="1"/>
        <v>0</v>
      </c>
      <c r="Q152" s="143">
        <v>0</v>
      </c>
      <c r="R152" s="143">
        <f t="shared" si="2"/>
        <v>0</v>
      </c>
      <c r="S152" s="143">
        <v>0</v>
      </c>
      <c r="T152" s="144">
        <f t="shared" si="3"/>
        <v>0</v>
      </c>
      <c r="AR152" s="145" t="s">
        <v>195</v>
      </c>
      <c r="AT152" s="145" t="s">
        <v>191</v>
      </c>
      <c r="AU152" s="145" t="s">
        <v>80</v>
      </c>
      <c r="AY152" s="17" t="s">
        <v>188</v>
      </c>
      <c r="BE152" s="146">
        <f t="shared" si="4"/>
        <v>0</v>
      </c>
      <c r="BF152" s="146">
        <f t="shared" si="5"/>
        <v>0</v>
      </c>
      <c r="BG152" s="146">
        <f t="shared" si="6"/>
        <v>0</v>
      </c>
      <c r="BH152" s="146">
        <f t="shared" si="7"/>
        <v>0</v>
      </c>
      <c r="BI152" s="146">
        <f t="shared" si="8"/>
        <v>0</v>
      </c>
      <c r="BJ152" s="17" t="s">
        <v>88</v>
      </c>
      <c r="BK152" s="146">
        <f t="shared" si="9"/>
        <v>0</v>
      </c>
      <c r="BL152" s="17" t="s">
        <v>195</v>
      </c>
      <c r="BM152" s="145" t="s">
        <v>580</v>
      </c>
    </row>
    <row r="153" spans="2:65" s="1" customFormat="1" ht="21.75" customHeight="1" x14ac:dyDescent="0.2">
      <c r="B153" s="133"/>
      <c r="C153" s="134" t="s">
        <v>410</v>
      </c>
      <c r="D153" s="134" t="s">
        <v>191</v>
      </c>
      <c r="E153" s="135" t="s">
        <v>1112</v>
      </c>
      <c r="F153" s="136" t="s">
        <v>1113</v>
      </c>
      <c r="G153" s="137" t="s">
        <v>1062</v>
      </c>
      <c r="H153" s="138">
        <v>5</v>
      </c>
      <c r="I153" s="139"/>
      <c r="J153" s="140">
        <f t="shared" si="0"/>
        <v>0</v>
      </c>
      <c r="K153" s="204" t="s">
        <v>2209</v>
      </c>
      <c r="L153" s="32"/>
      <c r="M153" s="141" t="s">
        <v>1</v>
      </c>
      <c r="N153" s="142" t="s">
        <v>45</v>
      </c>
      <c r="P153" s="143">
        <f t="shared" si="1"/>
        <v>0</v>
      </c>
      <c r="Q153" s="143">
        <v>0</v>
      </c>
      <c r="R153" s="143">
        <f t="shared" si="2"/>
        <v>0</v>
      </c>
      <c r="S153" s="143">
        <v>0</v>
      </c>
      <c r="T153" s="144">
        <f t="shared" si="3"/>
        <v>0</v>
      </c>
      <c r="AR153" s="145" t="s">
        <v>195</v>
      </c>
      <c r="AT153" s="145" t="s">
        <v>191</v>
      </c>
      <c r="AU153" s="145" t="s">
        <v>80</v>
      </c>
      <c r="AY153" s="17" t="s">
        <v>188</v>
      </c>
      <c r="BE153" s="146">
        <f t="shared" si="4"/>
        <v>0</v>
      </c>
      <c r="BF153" s="146">
        <f t="shared" si="5"/>
        <v>0</v>
      </c>
      <c r="BG153" s="146">
        <f t="shared" si="6"/>
        <v>0</v>
      </c>
      <c r="BH153" s="146">
        <f t="shared" si="7"/>
        <v>0</v>
      </c>
      <c r="BI153" s="146">
        <f t="shared" si="8"/>
        <v>0</v>
      </c>
      <c r="BJ153" s="17" t="s">
        <v>88</v>
      </c>
      <c r="BK153" s="146">
        <f t="shared" si="9"/>
        <v>0</v>
      </c>
      <c r="BL153" s="17" t="s">
        <v>195</v>
      </c>
      <c r="BM153" s="145" t="s">
        <v>590</v>
      </c>
    </row>
    <row r="154" spans="2:65" s="1" customFormat="1" ht="16.5" customHeight="1" x14ac:dyDescent="0.2">
      <c r="B154" s="133"/>
      <c r="C154" s="134" t="s">
        <v>416</v>
      </c>
      <c r="D154" s="134" t="s">
        <v>191</v>
      </c>
      <c r="E154" s="135" t="s">
        <v>1114</v>
      </c>
      <c r="F154" s="136" t="s">
        <v>1115</v>
      </c>
      <c r="G154" s="137" t="s">
        <v>1062</v>
      </c>
      <c r="H154" s="138">
        <v>2</v>
      </c>
      <c r="I154" s="139"/>
      <c r="J154" s="140">
        <f t="shared" si="0"/>
        <v>0</v>
      </c>
      <c r="K154" s="204" t="s">
        <v>2209</v>
      </c>
      <c r="L154" s="32"/>
      <c r="M154" s="141" t="s">
        <v>1</v>
      </c>
      <c r="N154" s="142" t="s">
        <v>45</v>
      </c>
      <c r="P154" s="143">
        <f t="shared" si="1"/>
        <v>0</v>
      </c>
      <c r="Q154" s="143">
        <v>0</v>
      </c>
      <c r="R154" s="143">
        <f t="shared" si="2"/>
        <v>0</v>
      </c>
      <c r="S154" s="143">
        <v>0</v>
      </c>
      <c r="T154" s="144">
        <f t="shared" si="3"/>
        <v>0</v>
      </c>
      <c r="AR154" s="145" t="s">
        <v>195</v>
      </c>
      <c r="AT154" s="145" t="s">
        <v>191</v>
      </c>
      <c r="AU154" s="145" t="s">
        <v>80</v>
      </c>
      <c r="AY154" s="17" t="s">
        <v>188</v>
      </c>
      <c r="BE154" s="146">
        <f t="shared" si="4"/>
        <v>0</v>
      </c>
      <c r="BF154" s="146">
        <f t="shared" si="5"/>
        <v>0</v>
      </c>
      <c r="BG154" s="146">
        <f t="shared" si="6"/>
        <v>0</v>
      </c>
      <c r="BH154" s="146">
        <f t="shared" si="7"/>
        <v>0</v>
      </c>
      <c r="BI154" s="146">
        <f t="shared" si="8"/>
        <v>0</v>
      </c>
      <c r="BJ154" s="17" t="s">
        <v>88</v>
      </c>
      <c r="BK154" s="146">
        <f t="shared" si="9"/>
        <v>0</v>
      </c>
      <c r="BL154" s="17" t="s">
        <v>195</v>
      </c>
      <c r="BM154" s="145" t="s">
        <v>600</v>
      </c>
    </row>
    <row r="155" spans="2:65" s="1" customFormat="1" ht="16.5" customHeight="1" x14ac:dyDescent="0.2">
      <c r="B155" s="133"/>
      <c r="C155" s="134" t="s">
        <v>424</v>
      </c>
      <c r="D155" s="134" t="s">
        <v>191</v>
      </c>
      <c r="E155" s="135" t="s">
        <v>1214</v>
      </c>
      <c r="F155" s="136" t="s">
        <v>1215</v>
      </c>
      <c r="G155" s="137" t="s">
        <v>1062</v>
      </c>
      <c r="H155" s="138">
        <v>6</v>
      </c>
      <c r="I155" s="139"/>
      <c r="J155" s="140">
        <f t="shared" si="0"/>
        <v>0</v>
      </c>
      <c r="K155" s="204" t="s">
        <v>2209</v>
      </c>
      <c r="L155" s="32"/>
      <c r="M155" s="141" t="s">
        <v>1</v>
      </c>
      <c r="N155" s="142" t="s">
        <v>45</v>
      </c>
      <c r="P155" s="143">
        <f t="shared" si="1"/>
        <v>0</v>
      </c>
      <c r="Q155" s="143">
        <v>0</v>
      </c>
      <c r="R155" s="143">
        <f t="shared" si="2"/>
        <v>0</v>
      </c>
      <c r="S155" s="143">
        <v>0</v>
      </c>
      <c r="T155" s="144">
        <f t="shared" si="3"/>
        <v>0</v>
      </c>
      <c r="AR155" s="145" t="s">
        <v>195</v>
      </c>
      <c r="AT155" s="145" t="s">
        <v>191</v>
      </c>
      <c r="AU155" s="145" t="s">
        <v>80</v>
      </c>
      <c r="AY155" s="17" t="s">
        <v>188</v>
      </c>
      <c r="BE155" s="146">
        <f t="shared" si="4"/>
        <v>0</v>
      </c>
      <c r="BF155" s="146">
        <f t="shared" si="5"/>
        <v>0</v>
      </c>
      <c r="BG155" s="146">
        <f t="shared" si="6"/>
        <v>0</v>
      </c>
      <c r="BH155" s="146">
        <f t="shared" si="7"/>
        <v>0</v>
      </c>
      <c r="BI155" s="146">
        <f t="shared" si="8"/>
        <v>0</v>
      </c>
      <c r="BJ155" s="17" t="s">
        <v>88</v>
      </c>
      <c r="BK155" s="146">
        <f t="shared" si="9"/>
        <v>0</v>
      </c>
      <c r="BL155" s="17" t="s">
        <v>195</v>
      </c>
      <c r="BM155" s="145" t="s">
        <v>608</v>
      </c>
    </row>
    <row r="156" spans="2:65" s="1" customFormat="1" ht="16.5" customHeight="1" x14ac:dyDescent="0.2">
      <c r="B156" s="133"/>
      <c r="C156" s="134" t="s">
        <v>432</v>
      </c>
      <c r="D156" s="134" t="s">
        <v>191</v>
      </c>
      <c r="E156" s="135" t="s">
        <v>1216</v>
      </c>
      <c r="F156" s="136" t="s">
        <v>1217</v>
      </c>
      <c r="G156" s="137" t="s">
        <v>1062</v>
      </c>
      <c r="H156" s="138">
        <v>12</v>
      </c>
      <c r="I156" s="139"/>
      <c r="J156" s="140">
        <f t="shared" si="0"/>
        <v>0</v>
      </c>
      <c r="K156" s="204" t="s">
        <v>2209</v>
      </c>
      <c r="L156" s="32"/>
      <c r="M156" s="141" t="s">
        <v>1</v>
      </c>
      <c r="N156" s="142" t="s">
        <v>45</v>
      </c>
      <c r="P156" s="143">
        <f t="shared" si="1"/>
        <v>0</v>
      </c>
      <c r="Q156" s="143">
        <v>0</v>
      </c>
      <c r="R156" s="143">
        <f t="shared" si="2"/>
        <v>0</v>
      </c>
      <c r="S156" s="143">
        <v>0</v>
      </c>
      <c r="T156" s="144">
        <f t="shared" si="3"/>
        <v>0</v>
      </c>
      <c r="AR156" s="145" t="s">
        <v>195</v>
      </c>
      <c r="AT156" s="145" t="s">
        <v>191</v>
      </c>
      <c r="AU156" s="145" t="s">
        <v>80</v>
      </c>
      <c r="AY156" s="17" t="s">
        <v>188</v>
      </c>
      <c r="BE156" s="146">
        <f t="shared" si="4"/>
        <v>0</v>
      </c>
      <c r="BF156" s="146">
        <f t="shared" si="5"/>
        <v>0</v>
      </c>
      <c r="BG156" s="146">
        <f t="shared" si="6"/>
        <v>0</v>
      </c>
      <c r="BH156" s="146">
        <f t="shared" si="7"/>
        <v>0</v>
      </c>
      <c r="BI156" s="146">
        <f t="shared" si="8"/>
        <v>0</v>
      </c>
      <c r="BJ156" s="17" t="s">
        <v>88</v>
      </c>
      <c r="BK156" s="146">
        <f t="shared" si="9"/>
        <v>0</v>
      </c>
      <c r="BL156" s="17" t="s">
        <v>195</v>
      </c>
      <c r="BM156" s="145" t="s">
        <v>619</v>
      </c>
    </row>
    <row r="157" spans="2:65" s="1" customFormat="1" ht="16.5" customHeight="1" x14ac:dyDescent="0.2">
      <c r="B157" s="133"/>
      <c r="C157" s="134" t="s">
        <v>437</v>
      </c>
      <c r="D157" s="134" t="s">
        <v>191</v>
      </c>
      <c r="E157" s="135" t="s">
        <v>1218</v>
      </c>
      <c r="F157" s="136" t="s">
        <v>1219</v>
      </c>
      <c r="G157" s="137" t="s">
        <v>1062</v>
      </c>
      <c r="H157" s="138">
        <v>14</v>
      </c>
      <c r="I157" s="139"/>
      <c r="J157" s="140">
        <f t="shared" si="0"/>
        <v>0</v>
      </c>
      <c r="K157" s="204" t="s">
        <v>2209</v>
      </c>
      <c r="L157" s="32"/>
      <c r="M157" s="141" t="s">
        <v>1</v>
      </c>
      <c r="N157" s="142" t="s">
        <v>45</v>
      </c>
      <c r="P157" s="143">
        <f t="shared" si="1"/>
        <v>0</v>
      </c>
      <c r="Q157" s="143">
        <v>0</v>
      </c>
      <c r="R157" s="143">
        <f t="shared" si="2"/>
        <v>0</v>
      </c>
      <c r="S157" s="143">
        <v>0</v>
      </c>
      <c r="T157" s="144">
        <f t="shared" si="3"/>
        <v>0</v>
      </c>
      <c r="AR157" s="145" t="s">
        <v>195</v>
      </c>
      <c r="AT157" s="145" t="s">
        <v>191</v>
      </c>
      <c r="AU157" s="145" t="s">
        <v>80</v>
      </c>
      <c r="AY157" s="17" t="s">
        <v>188</v>
      </c>
      <c r="BE157" s="146">
        <f t="shared" si="4"/>
        <v>0</v>
      </c>
      <c r="BF157" s="146">
        <f t="shared" si="5"/>
        <v>0</v>
      </c>
      <c r="BG157" s="146">
        <f t="shared" si="6"/>
        <v>0</v>
      </c>
      <c r="BH157" s="146">
        <f t="shared" si="7"/>
        <v>0</v>
      </c>
      <c r="BI157" s="146">
        <f t="shared" si="8"/>
        <v>0</v>
      </c>
      <c r="BJ157" s="17" t="s">
        <v>88</v>
      </c>
      <c r="BK157" s="146">
        <f t="shared" si="9"/>
        <v>0</v>
      </c>
      <c r="BL157" s="17" t="s">
        <v>195</v>
      </c>
      <c r="BM157" s="145" t="s">
        <v>630</v>
      </c>
    </row>
    <row r="158" spans="2:65" s="1" customFormat="1" ht="16.5" customHeight="1" x14ac:dyDescent="0.2">
      <c r="B158" s="133"/>
      <c r="C158" s="134" t="s">
        <v>441</v>
      </c>
      <c r="D158" s="134" t="s">
        <v>191</v>
      </c>
      <c r="E158" s="135" t="s">
        <v>1220</v>
      </c>
      <c r="F158" s="136" t="s">
        <v>1221</v>
      </c>
      <c r="G158" s="137" t="s">
        <v>1062</v>
      </c>
      <c r="H158" s="138">
        <v>11</v>
      </c>
      <c r="I158" s="139"/>
      <c r="J158" s="140">
        <f t="shared" si="0"/>
        <v>0</v>
      </c>
      <c r="K158" s="204" t="s">
        <v>2209</v>
      </c>
      <c r="L158" s="32"/>
      <c r="M158" s="141" t="s">
        <v>1</v>
      </c>
      <c r="N158" s="142" t="s">
        <v>45</v>
      </c>
      <c r="P158" s="143">
        <f t="shared" si="1"/>
        <v>0</v>
      </c>
      <c r="Q158" s="143">
        <v>0</v>
      </c>
      <c r="R158" s="143">
        <f t="shared" si="2"/>
        <v>0</v>
      </c>
      <c r="S158" s="143">
        <v>0</v>
      </c>
      <c r="T158" s="144">
        <f t="shared" si="3"/>
        <v>0</v>
      </c>
      <c r="AR158" s="145" t="s">
        <v>195</v>
      </c>
      <c r="AT158" s="145" t="s">
        <v>191</v>
      </c>
      <c r="AU158" s="145" t="s">
        <v>80</v>
      </c>
      <c r="AY158" s="17" t="s">
        <v>188</v>
      </c>
      <c r="BE158" s="146">
        <f t="shared" si="4"/>
        <v>0</v>
      </c>
      <c r="BF158" s="146">
        <f t="shared" si="5"/>
        <v>0</v>
      </c>
      <c r="BG158" s="146">
        <f t="shared" si="6"/>
        <v>0</v>
      </c>
      <c r="BH158" s="146">
        <f t="shared" si="7"/>
        <v>0</v>
      </c>
      <c r="BI158" s="146">
        <f t="shared" si="8"/>
        <v>0</v>
      </c>
      <c r="BJ158" s="17" t="s">
        <v>88</v>
      </c>
      <c r="BK158" s="146">
        <f t="shared" si="9"/>
        <v>0</v>
      </c>
      <c r="BL158" s="17" t="s">
        <v>195</v>
      </c>
      <c r="BM158" s="145" t="s">
        <v>639</v>
      </c>
    </row>
    <row r="159" spans="2:65" s="1" customFormat="1" ht="24.15" customHeight="1" x14ac:dyDescent="0.2">
      <c r="B159" s="133"/>
      <c r="C159" s="134" t="s">
        <v>445</v>
      </c>
      <c r="D159" s="134" t="s">
        <v>191</v>
      </c>
      <c r="E159" s="135" t="s">
        <v>1222</v>
      </c>
      <c r="F159" s="136" t="s">
        <v>1223</v>
      </c>
      <c r="G159" s="137" t="s">
        <v>1062</v>
      </c>
      <c r="H159" s="138">
        <v>1</v>
      </c>
      <c r="I159" s="139"/>
      <c r="J159" s="140">
        <f t="shared" si="0"/>
        <v>0</v>
      </c>
      <c r="K159" s="204" t="s">
        <v>2209</v>
      </c>
      <c r="L159" s="32"/>
      <c r="M159" s="192" t="s">
        <v>1</v>
      </c>
      <c r="N159" s="193" t="s">
        <v>45</v>
      </c>
      <c r="O159" s="190"/>
      <c r="P159" s="194">
        <f t="shared" si="1"/>
        <v>0</v>
      </c>
      <c r="Q159" s="194">
        <v>0</v>
      </c>
      <c r="R159" s="194">
        <f t="shared" si="2"/>
        <v>0</v>
      </c>
      <c r="S159" s="194">
        <v>0</v>
      </c>
      <c r="T159" s="195">
        <f t="shared" si="3"/>
        <v>0</v>
      </c>
      <c r="AR159" s="145" t="s">
        <v>195</v>
      </c>
      <c r="AT159" s="145" t="s">
        <v>191</v>
      </c>
      <c r="AU159" s="145" t="s">
        <v>80</v>
      </c>
      <c r="AY159" s="17" t="s">
        <v>188</v>
      </c>
      <c r="BE159" s="146">
        <f t="shared" si="4"/>
        <v>0</v>
      </c>
      <c r="BF159" s="146">
        <f t="shared" si="5"/>
        <v>0</v>
      </c>
      <c r="BG159" s="146">
        <f t="shared" si="6"/>
        <v>0</v>
      </c>
      <c r="BH159" s="146">
        <f t="shared" si="7"/>
        <v>0</v>
      </c>
      <c r="BI159" s="146">
        <f t="shared" si="8"/>
        <v>0</v>
      </c>
      <c r="BJ159" s="17" t="s">
        <v>88</v>
      </c>
      <c r="BK159" s="146">
        <f t="shared" si="9"/>
        <v>0</v>
      </c>
      <c r="BL159" s="17" t="s">
        <v>195</v>
      </c>
      <c r="BM159" s="145" t="s">
        <v>648</v>
      </c>
    </row>
    <row r="160" spans="2:65" s="1" customFormat="1" ht="6.9" customHeight="1" x14ac:dyDescent="0.2">
      <c r="B160" s="44"/>
      <c r="C160" s="45"/>
      <c r="D160" s="45"/>
      <c r="E160" s="45"/>
      <c r="F160" s="45"/>
      <c r="G160" s="45"/>
      <c r="H160" s="45"/>
      <c r="I160" s="45"/>
      <c r="J160" s="45"/>
      <c r="K160" s="45"/>
      <c r="L160" s="32"/>
    </row>
  </sheetData>
  <autoFilter ref="C115:K159" xr:uid="{00000000-0009-0000-0000-000004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6" fitToHeight="100" orientation="portrait" blackAndWhite="1" r:id="rId1"/>
  <headerFooter>
    <oddHeader>&amp;F</oddHead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47"/>
  <sheetViews>
    <sheetView showGridLines="0" topLeftCell="A105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25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102</v>
      </c>
    </row>
    <row r="3" spans="2:46" ht="6.9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 x14ac:dyDescent="0.2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5" t="str">
        <f>'Rekapitulace stavby'!K6</f>
        <v>Revitalizace endoskopického oddělení</v>
      </c>
      <c r="F7" s="246"/>
      <c r="G7" s="246"/>
      <c r="H7" s="246"/>
      <c r="L7" s="20"/>
    </row>
    <row r="8" spans="2:46" s="1" customFormat="1" ht="12" hidden="1" customHeight="1" x14ac:dyDescent="0.2">
      <c r="B8" s="32"/>
      <c r="D8" s="27" t="s">
        <v>137</v>
      </c>
      <c r="L8" s="32"/>
    </row>
    <row r="9" spans="2:46" s="1" customFormat="1" ht="16.5" hidden="1" customHeight="1" x14ac:dyDescent="0.2">
      <c r="B9" s="32"/>
      <c r="E9" s="235" t="s">
        <v>1224</v>
      </c>
      <c r="F9" s="244"/>
      <c r="G9" s="244"/>
      <c r="H9" s="244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863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tr">
        <f>IF('Rekapitulace stavby'!AN10="","",'Rekapitulace stavby'!AN10)</f>
        <v>26000202</v>
      </c>
      <c r="L14" s="32"/>
    </row>
    <row r="15" spans="2:46" s="1" customFormat="1" ht="18" hidden="1" customHeight="1" x14ac:dyDescent="0.2">
      <c r="B15" s="32"/>
      <c r="E15" s="25" t="str">
        <f>IF('Rekapitulace stavby'!E11="","",'Rekapitulace stavby'!E11)</f>
        <v>Oblastní Nemocnice Náchod</v>
      </c>
      <c r="I15" s="27" t="s">
        <v>28</v>
      </c>
      <c r="J15" s="25" t="str">
        <f>IF('Rekapitulace stavby'!AN11="","",'Rekapitulace stavby'!AN11)</f>
        <v>CZ26000202</v>
      </c>
      <c r="L15" s="32"/>
    </row>
    <row r="16" spans="2:46" s="1" customFormat="1" ht="6.9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 x14ac:dyDescent="0.2">
      <c r="B18" s="32"/>
      <c r="E18" s="247" t="str">
        <f>'Rekapitulace stavby'!E14</f>
        <v>Vyplň údaj</v>
      </c>
      <c r="F18" s="213"/>
      <c r="G18" s="213"/>
      <c r="H18" s="213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32</v>
      </c>
      <c r="I20" s="27" t="s">
        <v>25</v>
      </c>
      <c r="J20" s="25" t="str">
        <f>IF('Rekapitulace stavby'!AN16="","",'Rekapitulace stavby'!AN16)</f>
        <v>13997220</v>
      </c>
      <c r="L20" s="32"/>
    </row>
    <row r="21" spans="2:12" s="1" customFormat="1" ht="18" hidden="1" customHeight="1" x14ac:dyDescent="0.2">
      <c r="B21" s="32"/>
      <c r="E21" s="25" t="str">
        <f>IF('Rekapitulace stavby'!E17="","",'Rekapitulace stavby'!E17)</f>
        <v>PRISPO s.r.o.</v>
      </c>
      <c r="I21" s="27" t="s">
        <v>28</v>
      </c>
      <c r="J21" s="25" t="str">
        <f>IF('Rekapitulace stavby'!AN17="","",'Rekapitulace stavby'!AN17)</f>
        <v>CZ13997220</v>
      </c>
      <c r="L21" s="32"/>
    </row>
    <row r="22" spans="2:12" s="1" customFormat="1" ht="6.9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37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 x14ac:dyDescent="0.2">
      <c r="B24" s="32"/>
      <c r="E24" s="25" t="str">
        <f>IF('Rekapitulace stavby'!E20="","",'Rekapitulace stavby'!E20)</f>
        <v>Ing. Petr Chobotský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39</v>
      </c>
      <c r="L26" s="32"/>
    </row>
    <row r="27" spans="2:12" s="7" customFormat="1" ht="16.5" hidden="1" customHeight="1" x14ac:dyDescent="0.2">
      <c r="B27" s="90"/>
      <c r="E27" s="218" t="s">
        <v>1</v>
      </c>
      <c r="F27" s="218"/>
      <c r="G27" s="218"/>
      <c r="H27" s="218"/>
      <c r="L27" s="90"/>
    </row>
    <row r="28" spans="2:12" s="1" customFormat="1" ht="6.9" hidden="1" customHeight="1" x14ac:dyDescent="0.2">
      <c r="B28" s="32"/>
      <c r="L28" s="32"/>
    </row>
    <row r="29" spans="2:12" s="1" customFormat="1" ht="6.9" hidden="1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 x14ac:dyDescent="0.2">
      <c r="B30" s="32"/>
      <c r="D30" s="91" t="s">
        <v>40</v>
      </c>
      <c r="J30" s="66">
        <f>ROUND(J118, 2)</f>
        <v>0</v>
      </c>
      <c r="L30" s="32"/>
    </row>
    <row r="31" spans="2:12" s="1" customFormat="1" ht="6.9" hidden="1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 x14ac:dyDescent="0.2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 x14ac:dyDescent="0.2">
      <c r="B33" s="32"/>
      <c r="D33" s="55" t="s">
        <v>44</v>
      </c>
      <c r="E33" s="27" t="s">
        <v>45</v>
      </c>
      <c r="F33" s="92">
        <f>ROUND((SUM(BE118:BE146)),  2)</f>
        <v>0</v>
      </c>
      <c r="I33" s="93">
        <v>0.21</v>
      </c>
      <c r="J33" s="92">
        <f>ROUND(((SUM(BE118:BE146))*I33),  2)</f>
        <v>0</v>
      </c>
      <c r="L33" s="32"/>
    </row>
    <row r="34" spans="2:12" s="1" customFormat="1" ht="14.4" hidden="1" customHeight="1" x14ac:dyDescent="0.2">
      <c r="B34" s="32"/>
      <c r="E34" s="27" t="s">
        <v>46</v>
      </c>
      <c r="F34" s="92">
        <f>ROUND((SUM(BF118:BF146)),  2)</f>
        <v>0</v>
      </c>
      <c r="I34" s="93">
        <v>0.12</v>
      </c>
      <c r="J34" s="92">
        <f>ROUND(((SUM(BF118:BF146))*I34),  2)</f>
        <v>0</v>
      </c>
      <c r="L34" s="32"/>
    </row>
    <row r="35" spans="2:12" s="1" customFormat="1" ht="14.4" hidden="1" customHeight="1" x14ac:dyDescent="0.2">
      <c r="B35" s="32"/>
      <c r="E35" s="27" t="s">
        <v>47</v>
      </c>
      <c r="F35" s="92">
        <f>ROUND((SUM(BG118:BG146)),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 x14ac:dyDescent="0.2">
      <c r="B36" s="32"/>
      <c r="E36" s="27" t="s">
        <v>48</v>
      </c>
      <c r="F36" s="92">
        <f>ROUND((SUM(BH118:BH146)),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 x14ac:dyDescent="0.2">
      <c r="B37" s="32"/>
      <c r="E37" s="27" t="s">
        <v>49</v>
      </c>
      <c r="F37" s="92">
        <f>ROUND((SUM(BI118:BI146)),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 x14ac:dyDescent="0.2">
      <c r="B38" s="32"/>
      <c r="L38" s="32"/>
    </row>
    <row r="39" spans="2:12" s="1" customFormat="1" ht="25.35" hidden="1" customHeight="1" x14ac:dyDescent="0.2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 x14ac:dyDescent="0.2">
      <c r="B40" s="32"/>
      <c r="L40" s="32"/>
    </row>
    <row r="41" spans="2:12" ht="14.4" hidden="1" customHeight="1" x14ac:dyDescent="0.2">
      <c r="B41" s="20"/>
      <c r="L41" s="20"/>
    </row>
    <row r="42" spans="2:12" ht="14.4" hidden="1" customHeight="1" x14ac:dyDescent="0.2">
      <c r="B42" s="20"/>
      <c r="L42" s="20"/>
    </row>
    <row r="43" spans="2:12" ht="14.4" hidden="1" customHeight="1" x14ac:dyDescent="0.2">
      <c r="B43" s="20"/>
      <c r="L43" s="20"/>
    </row>
    <row r="44" spans="2:12" ht="14.4" hidden="1" customHeight="1" x14ac:dyDescent="0.2">
      <c r="B44" s="20"/>
      <c r="L44" s="20"/>
    </row>
    <row r="45" spans="2:12" ht="14.4" hidden="1" customHeight="1" x14ac:dyDescent="0.2">
      <c r="B45" s="20"/>
      <c r="L45" s="20"/>
    </row>
    <row r="46" spans="2:12" ht="14.4" hidden="1" customHeight="1" x14ac:dyDescent="0.2">
      <c r="B46" s="20"/>
      <c r="L46" s="20"/>
    </row>
    <row r="47" spans="2:12" ht="14.4" hidden="1" customHeight="1" x14ac:dyDescent="0.2">
      <c r="B47" s="20"/>
      <c r="L47" s="20"/>
    </row>
    <row r="48" spans="2:12" ht="14.4" hidden="1" customHeight="1" x14ac:dyDescent="0.2">
      <c r="B48" s="20"/>
      <c r="L48" s="20"/>
    </row>
    <row r="49" spans="2:12" ht="14.4" hidden="1" customHeight="1" x14ac:dyDescent="0.2">
      <c r="B49" s="20"/>
      <c r="L49" s="20"/>
    </row>
    <row r="50" spans="2:12" s="1" customFormat="1" ht="14.4" hidden="1" customHeight="1" x14ac:dyDescent="0.2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3.2" hidden="1" x14ac:dyDescent="0.2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3.2" hidden="1" x14ac:dyDescent="0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3.2" hidden="1" x14ac:dyDescent="0.2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 x14ac:dyDescent="0.2">
      <c r="B82" s="32"/>
      <c r="C82" s="21" t="s">
        <v>152</v>
      </c>
      <c r="L82" s="32"/>
    </row>
    <row r="83" spans="2:47" s="1" customFormat="1" ht="6.9" hidden="1" customHeight="1" x14ac:dyDescent="0.2">
      <c r="B83" s="32"/>
      <c r="L83" s="32"/>
    </row>
    <row r="84" spans="2:47" s="1" customFormat="1" ht="12" hidden="1" customHeight="1" x14ac:dyDescent="0.2">
      <c r="B84" s="32"/>
      <c r="C84" s="27" t="s">
        <v>16</v>
      </c>
      <c r="L84" s="32"/>
    </row>
    <row r="85" spans="2:47" s="1" customFormat="1" ht="16.5" hidden="1" customHeight="1" x14ac:dyDescent="0.2">
      <c r="B85" s="32"/>
      <c r="E85" s="245" t="str">
        <f>E7</f>
        <v>Revitalizace endoskopického oddělení</v>
      </c>
      <c r="F85" s="246"/>
      <c r="G85" s="246"/>
      <c r="H85" s="246"/>
      <c r="L85" s="32"/>
    </row>
    <row r="86" spans="2:47" s="1" customFormat="1" ht="12" hidden="1" customHeight="1" x14ac:dyDescent="0.2">
      <c r="B86" s="32"/>
      <c r="C86" s="27" t="s">
        <v>137</v>
      </c>
      <c r="L86" s="32"/>
    </row>
    <row r="87" spans="2:47" s="1" customFormat="1" ht="16.5" hidden="1" customHeight="1" x14ac:dyDescent="0.2">
      <c r="B87" s="32"/>
      <c r="E87" s="235" t="str">
        <f>E9</f>
        <v>05 - MaR</v>
      </c>
      <c r="F87" s="244"/>
      <c r="G87" s="244"/>
      <c r="H87" s="244"/>
      <c r="L87" s="32"/>
    </row>
    <row r="88" spans="2:47" s="1" customFormat="1" ht="6.9" hidden="1" customHeight="1" x14ac:dyDescent="0.2">
      <c r="B88" s="32"/>
      <c r="L88" s="32"/>
    </row>
    <row r="89" spans="2:47" s="1" customFormat="1" ht="12" hidden="1" customHeight="1" x14ac:dyDescent="0.2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 x14ac:dyDescent="0.2">
      <c r="B90" s="32"/>
      <c r="L90" s="32"/>
    </row>
    <row r="91" spans="2:47" s="1" customFormat="1" ht="15.15" hidden="1" customHeight="1" x14ac:dyDescent="0.2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 x14ac:dyDescent="0.2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Ing. Petr Chobotský</v>
      </c>
      <c r="L92" s="32"/>
    </row>
    <row r="93" spans="2:47" s="1" customFormat="1" ht="10.35" hidden="1" customHeight="1" x14ac:dyDescent="0.2">
      <c r="B93" s="32"/>
      <c r="L93" s="32"/>
    </row>
    <row r="94" spans="2:47" s="1" customFormat="1" ht="29.25" hidden="1" customHeight="1" x14ac:dyDescent="0.2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 x14ac:dyDescent="0.2">
      <c r="B95" s="32"/>
      <c r="L95" s="32"/>
    </row>
    <row r="96" spans="2:47" s="1" customFormat="1" ht="22.95" hidden="1" customHeight="1" x14ac:dyDescent="0.2">
      <c r="B96" s="32"/>
      <c r="C96" s="104" t="s">
        <v>155</v>
      </c>
      <c r="J96" s="66">
        <f>J118</f>
        <v>0</v>
      </c>
      <c r="L96" s="32"/>
      <c r="AU96" s="17" t="s">
        <v>156</v>
      </c>
    </row>
    <row r="97" spans="2:12" s="8" customFormat="1" ht="24.9" hidden="1" customHeight="1" x14ac:dyDescent="0.2">
      <c r="B97" s="105"/>
      <c r="D97" s="106" t="s">
        <v>1225</v>
      </c>
      <c r="E97" s="107"/>
      <c r="F97" s="107"/>
      <c r="G97" s="107"/>
      <c r="H97" s="107"/>
      <c r="I97" s="107"/>
      <c r="J97" s="108">
        <f>J119</f>
        <v>0</v>
      </c>
      <c r="L97" s="105"/>
    </row>
    <row r="98" spans="2:12" s="8" customFormat="1" ht="24.9" hidden="1" customHeight="1" x14ac:dyDescent="0.2">
      <c r="B98" s="105"/>
      <c r="D98" s="106" t="s">
        <v>1226</v>
      </c>
      <c r="E98" s="107"/>
      <c r="F98" s="107"/>
      <c r="G98" s="107"/>
      <c r="H98" s="107"/>
      <c r="I98" s="107"/>
      <c r="J98" s="108">
        <f>J131</f>
        <v>0</v>
      </c>
      <c r="L98" s="105"/>
    </row>
    <row r="99" spans="2:12" s="1" customFormat="1" ht="21.75" hidden="1" customHeight="1" x14ac:dyDescent="0.2">
      <c r="B99" s="32"/>
      <c r="L99" s="32"/>
    </row>
    <row r="100" spans="2:12" s="1" customFormat="1" ht="6.9" hidden="1" customHeight="1" x14ac:dyDescent="0.2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1" spans="2:12" hidden="1" x14ac:dyDescent="0.2"/>
    <row r="102" spans="2:12" hidden="1" x14ac:dyDescent="0.2"/>
    <row r="103" spans="2:12" hidden="1" x14ac:dyDescent="0.2"/>
    <row r="104" spans="2:12" s="1" customFormat="1" ht="6.9" customHeight="1" x14ac:dyDescent="0.2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" customHeight="1" x14ac:dyDescent="0.2">
      <c r="B105" s="32"/>
      <c r="C105" s="21" t="s">
        <v>173</v>
      </c>
      <c r="L105" s="32"/>
    </row>
    <row r="106" spans="2:12" s="1" customFormat="1" ht="6.9" customHeight="1" x14ac:dyDescent="0.2">
      <c r="B106" s="32"/>
      <c r="L106" s="32"/>
    </row>
    <row r="107" spans="2:12" s="1" customFormat="1" ht="12" customHeight="1" x14ac:dyDescent="0.2">
      <c r="B107" s="32"/>
      <c r="C107" s="27" t="s">
        <v>16</v>
      </c>
      <c r="L107" s="32"/>
    </row>
    <row r="108" spans="2:12" s="1" customFormat="1" ht="16.5" customHeight="1" x14ac:dyDescent="0.2">
      <c r="B108" s="32"/>
      <c r="E108" s="245" t="str">
        <f>E7</f>
        <v>Revitalizace endoskopického oddělení</v>
      </c>
      <c r="F108" s="246"/>
      <c r="G108" s="246"/>
      <c r="H108" s="246"/>
      <c r="L108" s="32"/>
    </row>
    <row r="109" spans="2:12" s="1" customFormat="1" ht="12" customHeight="1" x14ac:dyDescent="0.2">
      <c r="B109" s="32"/>
      <c r="C109" s="27" t="s">
        <v>137</v>
      </c>
      <c r="L109" s="32"/>
    </row>
    <row r="110" spans="2:12" s="1" customFormat="1" ht="16.5" customHeight="1" x14ac:dyDescent="0.2">
      <c r="B110" s="32"/>
      <c r="E110" s="235" t="str">
        <f>E9</f>
        <v>05 - MaR</v>
      </c>
      <c r="F110" s="244"/>
      <c r="G110" s="244"/>
      <c r="H110" s="244"/>
      <c r="L110" s="32"/>
    </row>
    <row r="111" spans="2:12" s="1" customFormat="1" ht="6.9" customHeight="1" x14ac:dyDescent="0.2">
      <c r="B111" s="32"/>
      <c r="L111" s="32"/>
    </row>
    <row r="112" spans="2:12" s="1" customFormat="1" ht="12" customHeight="1" x14ac:dyDescent="0.2">
      <c r="B112" s="32"/>
      <c r="C112" s="27" t="s">
        <v>20</v>
      </c>
      <c r="F112" s="25" t="str">
        <f>F12</f>
        <v xml:space="preserve"> </v>
      </c>
      <c r="I112" s="27" t="s">
        <v>22</v>
      </c>
      <c r="J112" s="52" t="str">
        <f>IF(J12="","",J12)</f>
        <v>15. 12. 2025</v>
      </c>
      <c r="L112" s="32"/>
    </row>
    <row r="113" spans="2:65" s="1" customFormat="1" ht="6.9" customHeight="1" x14ac:dyDescent="0.2">
      <c r="B113" s="32"/>
      <c r="L113" s="32"/>
    </row>
    <row r="114" spans="2:65" s="1" customFormat="1" ht="15.15" customHeight="1" x14ac:dyDescent="0.2">
      <c r="B114" s="32"/>
      <c r="C114" s="27" t="s">
        <v>24</v>
      </c>
      <c r="F114" s="25" t="str">
        <f>E15</f>
        <v>Oblastní Nemocnice Náchod</v>
      </c>
      <c r="I114" s="27" t="s">
        <v>32</v>
      </c>
      <c r="J114" s="30" t="str">
        <f>E21</f>
        <v>PRISPO s.r.o.</v>
      </c>
      <c r="L114" s="32"/>
    </row>
    <row r="115" spans="2:65" s="1" customFormat="1" ht="15.15" customHeight="1" x14ac:dyDescent="0.2">
      <c r="B115" s="32"/>
      <c r="C115" s="27" t="s">
        <v>30</v>
      </c>
      <c r="F115" s="25" t="str">
        <f>IF(E18="","",E18)</f>
        <v>Vyplň údaj</v>
      </c>
      <c r="I115" s="27" t="s">
        <v>37</v>
      </c>
      <c r="J115" s="30" t="str">
        <f>E24</f>
        <v>Ing. Petr Chobotský</v>
      </c>
      <c r="L115" s="32"/>
    </row>
    <row r="116" spans="2:65" s="1" customFormat="1" ht="10.35" customHeight="1" x14ac:dyDescent="0.2">
      <c r="B116" s="32"/>
      <c r="L116" s="32"/>
    </row>
    <row r="117" spans="2:65" s="10" customFormat="1" ht="29.25" customHeight="1" x14ac:dyDescent="0.2">
      <c r="B117" s="113"/>
      <c r="C117" s="114" t="s">
        <v>174</v>
      </c>
      <c r="D117" s="115" t="s">
        <v>65</v>
      </c>
      <c r="E117" s="115" t="s">
        <v>61</v>
      </c>
      <c r="F117" s="115" t="s">
        <v>62</v>
      </c>
      <c r="G117" s="115" t="s">
        <v>175</v>
      </c>
      <c r="H117" s="115" t="s">
        <v>176</v>
      </c>
      <c r="I117" s="115" t="s">
        <v>177</v>
      </c>
      <c r="J117" s="115" t="s">
        <v>154</v>
      </c>
      <c r="K117" s="116" t="s">
        <v>178</v>
      </c>
      <c r="L117" s="113"/>
      <c r="M117" s="59" t="s">
        <v>1</v>
      </c>
      <c r="N117" s="60" t="s">
        <v>44</v>
      </c>
      <c r="O117" s="60" t="s">
        <v>179</v>
      </c>
      <c r="P117" s="60" t="s">
        <v>180</v>
      </c>
      <c r="Q117" s="60" t="s">
        <v>181</v>
      </c>
      <c r="R117" s="60" t="s">
        <v>182</v>
      </c>
      <c r="S117" s="60" t="s">
        <v>183</v>
      </c>
      <c r="T117" s="61" t="s">
        <v>184</v>
      </c>
    </row>
    <row r="118" spans="2:65" s="1" customFormat="1" ht="22.95" customHeight="1" x14ac:dyDescent="0.3">
      <c r="B118" s="32"/>
      <c r="C118" s="64" t="s">
        <v>185</v>
      </c>
      <c r="J118" s="117">
        <f>BK118</f>
        <v>0</v>
      </c>
      <c r="L118" s="32"/>
      <c r="M118" s="62"/>
      <c r="N118" s="53"/>
      <c r="O118" s="53"/>
      <c r="P118" s="118">
        <f>P119+P131</f>
        <v>0</v>
      </c>
      <c r="Q118" s="53"/>
      <c r="R118" s="118">
        <f>R119+R131</f>
        <v>0</v>
      </c>
      <c r="S118" s="53"/>
      <c r="T118" s="119">
        <f>T119+T131</f>
        <v>0</v>
      </c>
      <c r="AT118" s="17" t="s">
        <v>79</v>
      </c>
      <c r="AU118" s="17" t="s">
        <v>156</v>
      </c>
      <c r="BK118" s="120">
        <f>BK119+BK131</f>
        <v>0</v>
      </c>
    </row>
    <row r="119" spans="2:65" s="11" customFormat="1" ht="25.95" customHeight="1" x14ac:dyDescent="0.25">
      <c r="B119" s="121"/>
      <c r="D119" s="122" t="s">
        <v>79</v>
      </c>
      <c r="E119" s="123" t="s">
        <v>1227</v>
      </c>
      <c r="F119" s="123" t="s">
        <v>1228</v>
      </c>
      <c r="I119" s="124"/>
      <c r="J119" s="125">
        <f>BK119</f>
        <v>0</v>
      </c>
      <c r="L119" s="121"/>
      <c r="M119" s="126"/>
      <c r="P119" s="127">
        <f>SUM(P120:P130)</f>
        <v>0</v>
      </c>
      <c r="R119" s="127">
        <f>SUM(R120:R130)</f>
        <v>0</v>
      </c>
      <c r="T119" s="128">
        <f>SUM(T120:T130)</f>
        <v>0</v>
      </c>
      <c r="AR119" s="122" t="s">
        <v>88</v>
      </c>
      <c r="AT119" s="129" t="s">
        <v>79</v>
      </c>
      <c r="AU119" s="129" t="s">
        <v>80</v>
      </c>
      <c r="AY119" s="122" t="s">
        <v>188</v>
      </c>
      <c r="BK119" s="130">
        <f>SUM(BK120:BK130)</f>
        <v>0</v>
      </c>
    </row>
    <row r="120" spans="2:65" s="1" customFormat="1" ht="44.25" customHeight="1" x14ac:dyDescent="0.2">
      <c r="B120" s="133"/>
      <c r="C120" s="134" t="s">
        <v>88</v>
      </c>
      <c r="D120" s="134" t="s">
        <v>191</v>
      </c>
      <c r="E120" s="135" t="s">
        <v>1229</v>
      </c>
      <c r="F120" s="136" t="s">
        <v>1230</v>
      </c>
      <c r="G120" s="137" t="s">
        <v>1062</v>
      </c>
      <c r="H120" s="138">
        <v>15</v>
      </c>
      <c r="I120" s="139"/>
      <c r="J120" s="140">
        <f t="shared" ref="J120:J130" si="0">ROUND(I120*H120,2)</f>
        <v>0</v>
      </c>
      <c r="K120" s="136" t="s">
        <v>1</v>
      </c>
      <c r="L120" s="32"/>
      <c r="M120" s="141" t="s">
        <v>1</v>
      </c>
      <c r="N120" s="142" t="s">
        <v>45</v>
      </c>
      <c r="P120" s="143">
        <f t="shared" ref="P120:P130" si="1">O120*H120</f>
        <v>0</v>
      </c>
      <c r="Q120" s="143">
        <v>0</v>
      </c>
      <c r="R120" s="143">
        <f t="shared" ref="R120:R130" si="2">Q120*H120</f>
        <v>0</v>
      </c>
      <c r="S120" s="143">
        <v>0</v>
      </c>
      <c r="T120" s="144">
        <f t="shared" ref="T120:T130" si="3">S120*H120</f>
        <v>0</v>
      </c>
      <c r="AR120" s="145" t="s">
        <v>195</v>
      </c>
      <c r="AT120" s="145" t="s">
        <v>191</v>
      </c>
      <c r="AU120" s="145" t="s">
        <v>88</v>
      </c>
      <c r="AY120" s="17" t="s">
        <v>188</v>
      </c>
      <c r="BE120" s="146">
        <f t="shared" ref="BE120:BE130" si="4">IF(N120="základní",J120,0)</f>
        <v>0</v>
      </c>
      <c r="BF120" s="146">
        <f t="shared" ref="BF120:BF130" si="5">IF(N120="snížená",J120,0)</f>
        <v>0</v>
      </c>
      <c r="BG120" s="146">
        <f t="shared" ref="BG120:BG130" si="6">IF(N120="zákl. přenesená",J120,0)</f>
        <v>0</v>
      </c>
      <c r="BH120" s="146">
        <f t="shared" ref="BH120:BH130" si="7">IF(N120="sníž. přenesená",J120,0)</f>
        <v>0</v>
      </c>
      <c r="BI120" s="146">
        <f t="shared" ref="BI120:BI130" si="8">IF(N120="nulová",J120,0)</f>
        <v>0</v>
      </c>
      <c r="BJ120" s="17" t="s">
        <v>88</v>
      </c>
      <c r="BK120" s="146">
        <f t="shared" ref="BK120:BK130" si="9">ROUND(I120*H120,2)</f>
        <v>0</v>
      </c>
      <c r="BL120" s="17" t="s">
        <v>195</v>
      </c>
      <c r="BM120" s="145" t="s">
        <v>1231</v>
      </c>
    </row>
    <row r="121" spans="2:65" s="1" customFormat="1" ht="66.75" customHeight="1" x14ac:dyDescent="0.2">
      <c r="B121" s="133"/>
      <c r="C121" s="134" t="s">
        <v>90</v>
      </c>
      <c r="D121" s="134" t="s">
        <v>191</v>
      </c>
      <c r="E121" s="135" t="s">
        <v>1232</v>
      </c>
      <c r="F121" s="136" t="s">
        <v>1233</v>
      </c>
      <c r="G121" s="137" t="s">
        <v>1062</v>
      </c>
      <c r="H121" s="138">
        <v>15</v>
      </c>
      <c r="I121" s="139"/>
      <c r="J121" s="140">
        <f t="shared" si="0"/>
        <v>0</v>
      </c>
      <c r="K121" s="136" t="s">
        <v>1</v>
      </c>
      <c r="L121" s="32"/>
      <c r="M121" s="141" t="s">
        <v>1</v>
      </c>
      <c r="N121" s="142" t="s">
        <v>45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195</v>
      </c>
      <c r="AT121" s="145" t="s">
        <v>191</v>
      </c>
      <c r="AU121" s="145" t="s">
        <v>88</v>
      </c>
      <c r="AY121" s="17" t="s">
        <v>188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7" t="s">
        <v>88</v>
      </c>
      <c r="BK121" s="146">
        <f t="shared" si="9"/>
        <v>0</v>
      </c>
      <c r="BL121" s="17" t="s">
        <v>195</v>
      </c>
      <c r="BM121" s="145" t="s">
        <v>1234</v>
      </c>
    </row>
    <row r="122" spans="2:65" s="1" customFormat="1" ht="49.2" customHeight="1" x14ac:dyDescent="0.2">
      <c r="B122" s="133"/>
      <c r="C122" s="134" t="s">
        <v>189</v>
      </c>
      <c r="D122" s="134" t="s">
        <v>191</v>
      </c>
      <c r="E122" s="135" t="s">
        <v>1235</v>
      </c>
      <c r="F122" s="136" t="s">
        <v>1236</v>
      </c>
      <c r="G122" s="137" t="s">
        <v>1062</v>
      </c>
      <c r="H122" s="138">
        <v>1</v>
      </c>
      <c r="I122" s="139"/>
      <c r="J122" s="140">
        <f t="shared" si="0"/>
        <v>0</v>
      </c>
      <c r="K122" s="136" t="s">
        <v>1</v>
      </c>
      <c r="L122" s="32"/>
      <c r="M122" s="141" t="s">
        <v>1</v>
      </c>
      <c r="N122" s="142" t="s">
        <v>45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195</v>
      </c>
      <c r="AT122" s="145" t="s">
        <v>191</v>
      </c>
      <c r="AU122" s="145" t="s">
        <v>88</v>
      </c>
      <c r="AY122" s="17" t="s">
        <v>188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7" t="s">
        <v>88</v>
      </c>
      <c r="BK122" s="146">
        <f t="shared" si="9"/>
        <v>0</v>
      </c>
      <c r="BL122" s="17" t="s">
        <v>195</v>
      </c>
      <c r="BM122" s="145" t="s">
        <v>1237</v>
      </c>
    </row>
    <row r="123" spans="2:65" s="1" customFormat="1" ht="24.15" customHeight="1" x14ac:dyDescent="0.2">
      <c r="B123" s="133"/>
      <c r="C123" s="134" t="s">
        <v>195</v>
      </c>
      <c r="D123" s="134" t="s">
        <v>191</v>
      </c>
      <c r="E123" s="135" t="s">
        <v>1238</v>
      </c>
      <c r="F123" s="136" t="s">
        <v>1239</v>
      </c>
      <c r="G123" s="137" t="s">
        <v>1062</v>
      </c>
      <c r="H123" s="138">
        <v>1</v>
      </c>
      <c r="I123" s="139"/>
      <c r="J123" s="140">
        <f t="shared" si="0"/>
        <v>0</v>
      </c>
      <c r="K123" s="136" t="s">
        <v>1</v>
      </c>
      <c r="L123" s="32"/>
      <c r="M123" s="141" t="s">
        <v>1</v>
      </c>
      <c r="N123" s="142" t="s">
        <v>45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195</v>
      </c>
      <c r="AT123" s="145" t="s">
        <v>191</v>
      </c>
      <c r="AU123" s="145" t="s">
        <v>88</v>
      </c>
      <c r="AY123" s="17" t="s">
        <v>188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7" t="s">
        <v>88</v>
      </c>
      <c r="BK123" s="146">
        <f t="shared" si="9"/>
        <v>0</v>
      </c>
      <c r="BL123" s="17" t="s">
        <v>195</v>
      </c>
      <c r="BM123" s="145" t="s">
        <v>1240</v>
      </c>
    </row>
    <row r="124" spans="2:65" s="1" customFormat="1" ht="44.25" customHeight="1" x14ac:dyDescent="0.2">
      <c r="B124" s="133"/>
      <c r="C124" s="134" t="s">
        <v>227</v>
      </c>
      <c r="D124" s="134" t="s">
        <v>191</v>
      </c>
      <c r="E124" s="135" t="s">
        <v>1241</v>
      </c>
      <c r="F124" s="136" t="s">
        <v>1242</v>
      </c>
      <c r="G124" s="137" t="s">
        <v>1062</v>
      </c>
      <c r="H124" s="138">
        <v>1</v>
      </c>
      <c r="I124" s="139"/>
      <c r="J124" s="140">
        <f t="shared" si="0"/>
        <v>0</v>
      </c>
      <c r="K124" s="136" t="s">
        <v>1</v>
      </c>
      <c r="L124" s="32"/>
      <c r="M124" s="141" t="s">
        <v>1</v>
      </c>
      <c r="N124" s="142" t="s">
        <v>45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195</v>
      </c>
      <c r="AT124" s="145" t="s">
        <v>191</v>
      </c>
      <c r="AU124" s="145" t="s">
        <v>88</v>
      </c>
      <c r="AY124" s="17" t="s">
        <v>188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7" t="s">
        <v>88</v>
      </c>
      <c r="BK124" s="146">
        <f t="shared" si="9"/>
        <v>0</v>
      </c>
      <c r="BL124" s="17" t="s">
        <v>195</v>
      </c>
      <c r="BM124" s="145" t="s">
        <v>1243</v>
      </c>
    </row>
    <row r="125" spans="2:65" s="1" customFormat="1" ht="37.950000000000003" customHeight="1" x14ac:dyDescent="0.2">
      <c r="B125" s="133"/>
      <c r="C125" s="134" t="s">
        <v>212</v>
      </c>
      <c r="D125" s="134" t="s">
        <v>191</v>
      </c>
      <c r="E125" s="135" t="s">
        <v>1244</v>
      </c>
      <c r="F125" s="136" t="s">
        <v>1245</v>
      </c>
      <c r="G125" s="137" t="s">
        <v>1062</v>
      </c>
      <c r="H125" s="138">
        <v>26</v>
      </c>
      <c r="I125" s="139"/>
      <c r="J125" s="140">
        <f t="shared" si="0"/>
        <v>0</v>
      </c>
      <c r="K125" s="136" t="s">
        <v>1</v>
      </c>
      <c r="L125" s="32"/>
      <c r="M125" s="141" t="s">
        <v>1</v>
      </c>
      <c r="N125" s="142" t="s">
        <v>45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195</v>
      </c>
      <c r="AT125" s="145" t="s">
        <v>191</v>
      </c>
      <c r="AU125" s="145" t="s">
        <v>88</v>
      </c>
      <c r="AY125" s="17" t="s">
        <v>188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7" t="s">
        <v>88</v>
      </c>
      <c r="BK125" s="146">
        <f t="shared" si="9"/>
        <v>0</v>
      </c>
      <c r="BL125" s="17" t="s">
        <v>195</v>
      </c>
      <c r="BM125" s="145" t="s">
        <v>1246</v>
      </c>
    </row>
    <row r="126" spans="2:65" s="1" customFormat="1" ht="16.5" customHeight="1" x14ac:dyDescent="0.2">
      <c r="B126" s="133"/>
      <c r="C126" s="134" t="s">
        <v>234</v>
      </c>
      <c r="D126" s="134" t="s">
        <v>191</v>
      </c>
      <c r="E126" s="135" t="s">
        <v>1247</v>
      </c>
      <c r="F126" s="136" t="s">
        <v>1248</v>
      </c>
      <c r="G126" s="137" t="s">
        <v>1062</v>
      </c>
      <c r="H126" s="138">
        <v>40</v>
      </c>
      <c r="I126" s="139"/>
      <c r="J126" s="140">
        <f t="shared" si="0"/>
        <v>0</v>
      </c>
      <c r="K126" s="136" t="s">
        <v>1</v>
      </c>
      <c r="L126" s="32"/>
      <c r="M126" s="141" t="s">
        <v>1</v>
      </c>
      <c r="N126" s="142" t="s">
        <v>45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195</v>
      </c>
      <c r="AT126" s="145" t="s">
        <v>191</v>
      </c>
      <c r="AU126" s="145" t="s">
        <v>88</v>
      </c>
      <c r="AY126" s="17" t="s">
        <v>188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7" t="s">
        <v>88</v>
      </c>
      <c r="BK126" s="146">
        <f t="shared" si="9"/>
        <v>0</v>
      </c>
      <c r="BL126" s="17" t="s">
        <v>195</v>
      </c>
      <c r="BM126" s="145" t="s">
        <v>1249</v>
      </c>
    </row>
    <row r="127" spans="2:65" s="1" customFormat="1" ht="24.15" customHeight="1" x14ac:dyDescent="0.2">
      <c r="B127" s="133"/>
      <c r="C127" s="134" t="s">
        <v>247</v>
      </c>
      <c r="D127" s="134" t="s">
        <v>191</v>
      </c>
      <c r="E127" s="135" t="s">
        <v>1250</v>
      </c>
      <c r="F127" s="136" t="s">
        <v>1251</v>
      </c>
      <c r="G127" s="137" t="s">
        <v>1062</v>
      </c>
      <c r="H127" s="138">
        <v>15</v>
      </c>
      <c r="I127" s="139"/>
      <c r="J127" s="140">
        <f t="shared" si="0"/>
        <v>0</v>
      </c>
      <c r="K127" s="136" t="s">
        <v>1</v>
      </c>
      <c r="L127" s="32"/>
      <c r="M127" s="141" t="s">
        <v>1</v>
      </c>
      <c r="N127" s="142" t="s">
        <v>45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195</v>
      </c>
      <c r="AT127" s="145" t="s">
        <v>191</v>
      </c>
      <c r="AU127" s="145" t="s">
        <v>88</v>
      </c>
      <c r="AY127" s="17" t="s">
        <v>188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88</v>
      </c>
      <c r="BK127" s="146">
        <f t="shared" si="9"/>
        <v>0</v>
      </c>
      <c r="BL127" s="17" t="s">
        <v>195</v>
      </c>
      <c r="BM127" s="145" t="s">
        <v>1252</v>
      </c>
    </row>
    <row r="128" spans="2:65" s="1" customFormat="1" ht="66.75" customHeight="1" x14ac:dyDescent="0.2">
      <c r="B128" s="133"/>
      <c r="C128" s="134" t="s">
        <v>256</v>
      </c>
      <c r="D128" s="134" t="s">
        <v>191</v>
      </c>
      <c r="E128" s="135" t="s">
        <v>1253</v>
      </c>
      <c r="F128" s="136" t="s">
        <v>1254</v>
      </c>
      <c r="G128" s="137" t="s">
        <v>1062</v>
      </c>
      <c r="H128" s="138">
        <v>15</v>
      </c>
      <c r="I128" s="139"/>
      <c r="J128" s="140">
        <f t="shared" si="0"/>
        <v>0</v>
      </c>
      <c r="K128" s="136" t="s">
        <v>1</v>
      </c>
      <c r="L128" s="32"/>
      <c r="M128" s="141" t="s">
        <v>1</v>
      </c>
      <c r="N128" s="142" t="s">
        <v>45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195</v>
      </c>
      <c r="AT128" s="145" t="s">
        <v>191</v>
      </c>
      <c r="AU128" s="145" t="s">
        <v>88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195</v>
      </c>
      <c r="BM128" s="145" t="s">
        <v>1255</v>
      </c>
    </row>
    <row r="129" spans="2:65" s="1" customFormat="1" ht="16.5" customHeight="1" x14ac:dyDescent="0.2">
      <c r="B129" s="133"/>
      <c r="C129" s="134" t="s">
        <v>264</v>
      </c>
      <c r="D129" s="134" t="s">
        <v>191</v>
      </c>
      <c r="E129" s="135" t="s">
        <v>1256</v>
      </c>
      <c r="F129" s="136" t="s">
        <v>1257</v>
      </c>
      <c r="G129" s="137" t="s">
        <v>528</v>
      </c>
      <c r="H129" s="138">
        <v>1</v>
      </c>
      <c r="I129" s="139"/>
      <c r="J129" s="140">
        <f t="shared" si="0"/>
        <v>0</v>
      </c>
      <c r="K129" s="136" t="s">
        <v>1</v>
      </c>
      <c r="L129" s="32"/>
      <c r="M129" s="141" t="s">
        <v>1</v>
      </c>
      <c r="N129" s="142" t="s">
        <v>45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195</v>
      </c>
      <c r="AT129" s="145" t="s">
        <v>191</v>
      </c>
      <c r="AU129" s="145" t="s">
        <v>88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195</v>
      </c>
      <c r="BM129" s="145" t="s">
        <v>1258</v>
      </c>
    </row>
    <row r="130" spans="2:65" s="1" customFormat="1" ht="16.5" customHeight="1" x14ac:dyDescent="0.2">
      <c r="B130" s="133"/>
      <c r="C130" s="134" t="s">
        <v>272</v>
      </c>
      <c r="D130" s="134" t="s">
        <v>191</v>
      </c>
      <c r="E130" s="135" t="s">
        <v>1259</v>
      </c>
      <c r="F130" s="136" t="s">
        <v>1260</v>
      </c>
      <c r="G130" s="137" t="s">
        <v>528</v>
      </c>
      <c r="H130" s="138">
        <v>1</v>
      </c>
      <c r="I130" s="139"/>
      <c r="J130" s="140">
        <f t="shared" si="0"/>
        <v>0</v>
      </c>
      <c r="K130" s="136" t="s">
        <v>1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195</v>
      </c>
      <c r="AT130" s="145" t="s">
        <v>191</v>
      </c>
      <c r="AU130" s="145" t="s">
        <v>88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195</v>
      </c>
      <c r="BM130" s="145" t="s">
        <v>1261</v>
      </c>
    </row>
    <row r="131" spans="2:65" s="11" customFormat="1" ht="25.95" customHeight="1" x14ac:dyDescent="0.25">
      <c r="B131" s="121"/>
      <c r="D131" s="122" t="s">
        <v>79</v>
      </c>
      <c r="E131" s="123" t="s">
        <v>1262</v>
      </c>
      <c r="F131" s="123" t="s">
        <v>1263</v>
      </c>
      <c r="I131" s="124"/>
      <c r="J131" s="125">
        <f>BK131</f>
        <v>0</v>
      </c>
      <c r="L131" s="121"/>
      <c r="M131" s="126"/>
      <c r="P131" s="127">
        <f>SUM(P132:P146)</f>
        <v>0</v>
      </c>
      <c r="R131" s="127">
        <f>SUM(R132:R146)</f>
        <v>0</v>
      </c>
      <c r="T131" s="128">
        <f>SUM(T132:T146)</f>
        <v>0</v>
      </c>
      <c r="AR131" s="122" t="s">
        <v>88</v>
      </c>
      <c r="AT131" s="129" t="s">
        <v>79</v>
      </c>
      <c r="AU131" s="129" t="s">
        <v>80</v>
      </c>
      <c r="AY131" s="122" t="s">
        <v>188</v>
      </c>
      <c r="BK131" s="130">
        <f>SUM(BK132:BK146)</f>
        <v>0</v>
      </c>
    </row>
    <row r="132" spans="2:65" s="1" customFormat="1" ht="21.75" customHeight="1" x14ac:dyDescent="0.2">
      <c r="B132" s="133"/>
      <c r="C132" s="134" t="s">
        <v>8</v>
      </c>
      <c r="D132" s="134" t="s">
        <v>191</v>
      </c>
      <c r="E132" s="135" t="s">
        <v>1264</v>
      </c>
      <c r="F132" s="136" t="s">
        <v>1265</v>
      </c>
      <c r="G132" s="137" t="s">
        <v>209</v>
      </c>
      <c r="H132" s="138">
        <v>270</v>
      </c>
      <c r="I132" s="139"/>
      <c r="J132" s="140">
        <f t="shared" ref="J132:J146" si="10">ROUND(I132*H132,2)</f>
        <v>0</v>
      </c>
      <c r="K132" s="136" t="s">
        <v>1</v>
      </c>
      <c r="L132" s="32"/>
      <c r="M132" s="141" t="s">
        <v>1</v>
      </c>
      <c r="N132" s="142" t="s">
        <v>45</v>
      </c>
      <c r="P132" s="143">
        <f t="shared" ref="P132:P146" si="11">O132*H132</f>
        <v>0</v>
      </c>
      <c r="Q132" s="143">
        <v>0</v>
      </c>
      <c r="R132" s="143">
        <f t="shared" ref="R132:R146" si="12">Q132*H132</f>
        <v>0</v>
      </c>
      <c r="S132" s="143">
        <v>0</v>
      </c>
      <c r="T132" s="144">
        <f t="shared" ref="T132:T146" si="13">S132*H132</f>
        <v>0</v>
      </c>
      <c r="AR132" s="145" t="s">
        <v>195</v>
      </c>
      <c r="AT132" s="145" t="s">
        <v>191</v>
      </c>
      <c r="AU132" s="145" t="s">
        <v>88</v>
      </c>
      <c r="AY132" s="17" t="s">
        <v>188</v>
      </c>
      <c r="BE132" s="146">
        <f t="shared" ref="BE132:BE146" si="14">IF(N132="základní",J132,0)</f>
        <v>0</v>
      </c>
      <c r="BF132" s="146">
        <f t="shared" ref="BF132:BF146" si="15">IF(N132="snížená",J132,0)</f>
        <v>0</v>
      </c>
      <c r="BG132" s="146">
        <f t="shared" ref="BG132:BG146" si="16">IF(N132="zákl. přenesená",J132,0)</f>
        <v>0</v>
      </c>
      <c r="BH132" s="146">
        <f t="shared" ref="BH132:BH146" si="17">IF(N132="sníž. přenesená",J132,0)</f>
        <v>0</v>
      </c>
      <c r="BI132" s="146">
        <f t="shared" ref="BI132:BI146" si="18">IF(N132="nulová",J132,0)</f>
        <v>0</v>
      </c>
      <c r="BJ132" s="17" t="s">
        <v>88</v>
      </c>
      <c r="BK132" s="146">
        <f t="shared" ref="BK132:BK146" si="19">ROUND(I132*H132,2)</f>
        <v>0</v>
      </c>
      <c r="BL132" s="17" t="s">
        <v>195</v>
      </c>
      <c r="BM132" s="145" t="s">
        <v>1266</v>
      </c>
    </row>
    <row r="133" spans="2:65" s="1" customFormat="1" ht="21.75" customHeight="1" x14ac:dyDescent="0.2">
      <c r="B133" s="133"/>
      <c r="C133" s="134" t="s">
        <v>280</v>
      </c>
      <c r="D133" s="134" t="s">
        <v>191</v>
      </c>
      <c r="E133" s="135" t="s">
        <v>1267</v>
      </c>
      <c r="F133" s="136" t="s">
        <v>1268</v>
      </c>
      <c r="G133" s="137" t="s">
        <v>209</v>
      </c>
      <c r="H133" s="138">
        <v>75</v>
      </c>
      <c r="I133" s="139"/>
      <c r="J133" s="140">
        <f t="shared" si="10"/>
        <v>0</v>
      </c>
      <c r="K133" s="136" t="s">
        <v>1</v>
      </c>
      <c r="L133" s="32"/>
      <c r="M133" s="141" t="s">
        <v>1</v>
      </c>
      <c r="N133" s="142" t="s">
        <v>45</v>
      </c>
      <c r="P133" s="143">
        <f t="shared" si="11"/>
        <v>0</v>
      </c>
      <c r="Q133" s="143">
        <v>0</v>
      </c>
      <c r="R133" s="143">
        <f t="shared" si="12"/>
        <v>0</v>
      </c>
      <c r="S133" s="143">
        <v>0</v>
      </c>
      <c r="T133" s="144">
        <f t="shared" si="13"/>
        <v>0</v>
      </c>
      <c r="AR133" s="145" t="s">
        <v>195</v>
      </c>
      <c r="AT133" s="145" t="s">
        <v>191</v>
      </c>
      <c r="AU133" s="145" t="s">
        <v>88</v>
      </c>
      <c r="AY133" s="17" t="s">
        <v>188</v>
      </c>
      <c r="BE133" s="146">
        <f t="shared" si="14"/>
        <v>0</v>
      </c>
      <c r="BF133" s="146">
        <f t="shared" si="15"/>
        <v>0</v>
      </c>
      <c r="BG133" s="146">
        <f t="shared" si="16"/>
        <v>0</v>
      </c>
      <c r="BH133" s="146">
        <f t="shared" si="17"/>
        <v>0</v>
      </c>
      <c r="BI133" s="146">
        <f t="shared" si="18"/>
        <v>0</v>
      </c>
      <c r="BJ133" s="17" t="s">
        <v>88</v>
      </c>
      <c r="BK133" s="146">
        <f t="shared" si="19"/>
        <v>0</v>
      </c>
      <c r="BL133" s="17" t="s">
        <v>195</v>
      </c>
      <c r="BM133" s="145" t="s">
        <v>1269</v>
      </c>
    </row>
    <row r="134" spans="2:65" s="1" customFormat="1" ht="21.75" customHeight="1" x14ac:dyDescent="0.2">
      <c r="B134" s="133"/>
      <c r="C134" s="134" t="s">
        <v>284</v>
      </c>
      <c r="D134" s="134" t="s">
        <v>191</v>
      </c>
      <c r="E134" s="135" t="s">
        <v>1270</v>
      </c>
      <c r="F134" s="136" t="s">
        <v>1271</v>
      </c>
      <c r="G134" s="137" t="s">
        <v>209</v>
      </c>
      <c r="H134" s="138">
        <v>320</v>
      </c>
      <c r="I134" s="139"/>
      <c r="J134" s="140">
        <f t="shared" si="10"/>
        <v>0</v>
      </c>
      <c r="K134" s="136" t="s">
        <v>1</v>
      </c>
      <c r="L134" s="32"/>
      <c r="M134" s="141" t="s">
        <v>1</v>
      </c>
      <c r="N134" s="142" t="s">
        <v>45</v>
      </c>
      <c r="P134" s="143">
        <f t="shared" si="11"/>
        <v>0</v>
      </c>
      <c r="Q134" s="143">
        <v>0</v>
      </c>
      <c r="R134" s="143">
        <f t="shared" si="12"/>
        <v>0</v>
      </c>
      <c r="S134" s="143">
        <v>0</v>
      </c>
      <c r="T134" s="144">
        <f t="shared" si="13"/>
        <v>0</v>
      </c>
      <c r="AR134" s="145" t="s">
        <v>195</v>
      </c>
      <c r="AT134" s="145" t="s">
        <v>191</v>
      </c>
      <c r="AU134" s="145" t="s">
        <v>88</v>
      </c>
      <c r="AY134" s="17" t="s">
        <v>188</v>
      </c>
      <c r="BE134" s="146">
        <f t="shared" si="14"/>
        <v>0</v>
      </c>
      <c r="BF134" s="146">
        <f t="shared" si="15"/>
        <v>0</v>
      </c>
      <c r="BG134" s="146">
        <f t="shared" si="16"/>
        <v>0</v>
      </c>
      <c r="BH134" s="146">
        <f t="shared" si="17"/>
        <v>0</v>
      </c>
      <c r="BI134" s="146">
        <f t="shared" si="18"/>
        <v>0</v>
      </c>
      <c r="BJ134" s="17" t="s">
        <v>88</v>
      </c>
      <c r="BK134" s="146">
        <f t="shared" si="19"/>
        <v>0</v>
      </c>
      <c r="BL134" s="17" t="s">
        <v>195</v>
      </c>
      <c r="BM134" s="145" t="s">
        <v>1272</v>
      </c>
    </row>
    <row r="135" spans="2:65" s="1" customFormat="1" ht="21.75" customHeight="1" x14ac:dyDescent="0.2">
      <c r="B135" s="133"/>
      <c r="C135" s="134" t="s">
        <v>288</v>
      </c>
      <c r="D135" s="134" t="s">
        <v>191</v>
      </c>
      <c r="E135" s="135" t="s">
        <v>1273</v>
      </c>
      <c r="F135" s="136" t="s">
        <v>1274</v>
      </c>
      <c r="G135" s="137" t="s">
        <v>209</v>
      </c>
      <c r="H135" s="138">
        <v>560</v>
      </c>
      <c r="I135" s="139"/>
      <c r="J135" s="140">
        <f t="shared" si="10"/>
        <v>0</v>
      </c>
      <c r="K135" s="136" t="s">
        <v>1</v>
      </c>
      <c r="L135" s="32"/>
      <c r="M135" s="141" t="s">
        <v>1</v>
      </c>
      <c r="N135" s="142" t="s">
        <v>45</v>
      </c>
      <c r="P135" s="143">
        <f t="shared" si="11"/>
        <v>0</v>
      </c>
      <c r="Q135" s="143">
        <v>0</v>
      </c>
      <c r="R135" s="143">
        <f t="shared" si="12"/>
        <v>0</v>
      </c>
      <c r="S135" s="143">
        <v>0</v>
      </c>
      <c r="T135" s="144">
        <f t="shared" si="13"/>
        <v>0</v>
      </c>
      <c r="AR135" s="145" t="s">
        <v>195</v>
      </c>
      <c r="AT135" s="145" t="s">
        <v>191</v>
      </c>
      <c r="AU135" s="145" t="s">
        <v>88</v>
      </c>
      <c r="AY135" s="17" t="s">
        <v>188</v>
      </c>
      <c r="BE135" s="146">
        <f t="shared" si="14"/>
        <v>0</v>
      </c>
      <c r="BF135" s="146">
        <f t="shared" si="15"/>
        <v>0</v>
      </c>
      <c r="BG135" s="146">
        <f t="shared" si="16"/>
        <v>0</v>
      </c>
      <c r="BH135" s="146">
        <f t="shared" si="17"/>
        <v>0</v>
      </c>
      <c r="BI135" s="146">
        <f t="shared" si="18"/>
        <v>0</v>
      </c>
      <c r="BJ135" s="17" t="s">
        <v>88</v>
      </c>
      <c r="BK135" s="146">
        <f t="shared" si="19"/>
        <v>0</v>
      </c>
      <c r="BL135" s="17" t="s">
        <v>195</v>
      </c>
      <c r="BM135" s="145" t="s">
        <v>1275</v>
      </c>
    </row>
    <row r="136" spans="2:65" s="1" customFormat="1" ht="16.5" customHeight="1" x14ac:dyDescent="0.2">
      <c r="B136" s="133"/>
      <c r="C136" s="134" t="s">
        <v>292</v>
      </c>
      <c r="D136" s="134" t="s">
        <v>191</v>
      </c>
      <c r="E136" s="135" t="s">
        <v>1276</v>
      </c>
      <c r="F136" s="136" t="s">
        <v>1277</v>
      </c>
      <c r="G136" s="137" t="s">
        <v>528</v>
      </c>
      <c r="H136" s="138">
        <v>1</v>
      </c>
      <c r="I136" s="139"/>
      <c r="J136" s="140">
        <f t="shared" si="10"/>
        <v>0</v>
      </c>
      <c r="K136" s="136" t="s">
        <v>1</v>
      </c>
      <c r="L136" s="32"/>
      <c r="M136" s="141" t="s">
        <v>1</v>
      </c>
      <c r="N136" s="142" t="s">
        <v>45</v>
      </c>
      <c r="P136" s="143">
        <f t="shared" si="11"/>
        <v>0</v>
      </c>
      <c r="Q136" s="143">
        <v>0</v>
      </c>
      <c r="R136" s="143">
        <f t="shared" si="12"/>
        <v>0</v>
      </c>
      <c r="S136" s="143">
        <v>0</v>
      </c>
      <c r="T136" s="144">
        <f t="shared" si="13"/>
        <v>0</v>
      </c>
      <c r="AR136" s="145" t="s">
        <v>195</v>
      </c>
      <c r="AT136" s="145" t="s">
        <v>191</v>
      </c>
      <c r="AU136" s="145" t="s">
        <v>88</v>
      </c>
      <c r="AY136" s="17" t="s">
        <v>188</v>
      </c>
      <c r="BE136" s="146">
        <f t="shared" si="14"/>
        <v>0</v>
      </c>
      <c r="BF136" s="146">
        <f t="shared" si="15"/>
        <v>0</v>
      </c>
      <c r="BG136" s="146">
        <f t="shared" si="16"/>
        <v>0</v>
      </c>
      <c r="BH136" s="146">
        <f t="shared" si="17"/>
        <v>0</v>
      </c>
      <c r="BI136" s="146">
        <f t="shared" si="18"/>
        <v>0</v>
      </c>
      <c r="BJ136" s="17" t="s">
        <v>88</v>
      </c>
      <c r="BK136" s="146">
        <f t="shared" si="19"/>
        <v>0</v>
      </c>
      <c r="BL136" s="17" t="s">
        <v>195</v>
      </c>
      <c r="BM136" s="145" t="s">
        <v>1278</v>
      </c>
    </row>
    <row r="137" spans="2:65" s="1" customFormat="1" ht="16.5" customHeight="1" x14ac:dyDescent="0.2">
      <c r="B137" s="133"/>
      <c r="C137" s="134" t="s">
        <v>296</v>
      </c>
      <c r="D137" s="134" t="s">
        <v>191</v>
      </c>
      <c r="E137" s="135" t="s">
        <v>1279</v>
      </c>
      <c r="F137" s="136" t="s">
        <v>1280</v>
      </c>
      <c r="G137" s="137" t="s">
        <v>528</v>
      </c>
      <c r="H137" s="138">
        <v>1</v>
      </c>
      <c r="I137" s="139"/>
      <c r="J137" s="140">
        <f t="shared" si="10"/>
        <v>0</v>
      </c>
      <c r="K137" s="136" t="s">
        <v>1</v>
      </c>
      <c r="L137" s="32"/>
      <c r="M137" s="141" t="s">
        <v>1</v>
      </c>
      <c r="N137" s="142" t="s">
        <v>45</v>
      </c>
      <c r="P137" s="143">
        <f t="shared" si="11"/>
        <v>0</v>
      </c>
      <c r="Q137" s="143">
        <v>0</v>
      </c>
      <c r="R137" s="143">
        <f t="shared" si="12"/>
        <v>0</v>
      </c>
      <c r="S137" s="143">
        <v>0</v>
      </c>
      <c r="T137" s="144">
        <f t="shared" si="13"/>
        <v>0</v>
      </c>
      <c r="AR137" s="145" t="s">
        <v>195</v>
      </c>
      <c r="AT137" s="145" t="s">
        <v>191</v>
      </c>
      <c r="AU137" s="145" t="s">
        <v>88</v>
      </c>
      <c r="AY137" s="17" t="s">
        <v>188</v>
      </c>
      <c r="BE137" s="146">
        <f t="shared" si="14"/>
        <v>0</v>
      </c>
      <c r="BF137" s="146">
        <f t="shared" si="15"/>
        <v>0</v>
      </c>
      <c r="BG137" s="146">
        <f t="shared" si="16"/>
        <v>0</v>
      </c>
      <c r="BH137" s="146">
        <f t="shared" si="17"/>
        <v>0</v>
      </c>
      <c r="BI137" s="146">
        <f t="shared" si="18"/>
        <v>0</v>
      </c>
      <c r="BJ137" s="17" t="s">
        <v>88</v>
      </c>
      <c r="BK137" s="146">
        <f t="shared" si="19"/>
        <v>0</v>
      </c>
      <c r="BL137" s="17" t="s">
        <v>195</v>
      </c>
      <c r="BM137" s="145" t="s">
        <v>1281</v>
      </c>
    </row>
    <row r="138" spans="2:65" s="1" customFormat="1" ht="16.5" customHeight="1" x14ac:dyDescent="0.2">
      <c r="B138" s="133"/>
      <c r="C138" s="134" t="s">
        <v>301</v>
      </c>
      <c r="D138" s="134" t="s">
        <v>191</v>
      </c>
      <c r="E138" s="135" t="s">
        <v>1282</v>
      </c>
      <c r="F138" s="136" t="s">
        <v>1283</v>
      </c>
      <c r="G138" s="137" t="s">
        <v>528</v>
      </c>
      <c r="H138" s="138">
        <v>1</v>
      </c>
      <c r="I138" s="139"/>
      <c r="J138" s="140">
        <f t="shared" si="10"/>
        <v>0</v>
      </c>
      <c r="K138" s="136" t="s">
        <v>1</v>
      </c>
      <c r="L138" s="32"/>
      <c r="M138" s="141" t="s">
        <v>1</v>
      </c>
      <c r="N138" s="142" t="s">
        <v>45</v>
      </c>
      <c r="P138" s="143">
        <f t="shared" si="11"/>
        <v>0</v>
      </c>
      <c r="Q138" s="143">
        <v>0</v>
      </c>
      <c r="R138" s="143">
        <f t="shared" si="12"/>
        <v>0</v>
      </c>
      <c r="S138" s="143">
        <v>0</v>
      </c>
      <c r="T138" s="144">
        <f t="shared" si="13"/>
        <v>0</v>
      </c>
      <c r="AR138" s="145" t="s">
        <v>195</v>
      </c>
      <c r="AT138" s="145" t="s">
        <v>191</v>
      </c>
      <c r="AU138" s="145" t="s">
        <v>88</v>
      </c>
      <c r="AY138" s="17" t="s">
        <v>188</v>
      </c>
      <c r="BE138" s="146">
        <f t="shared" si="14"/>
        <v>0</v>
      </c>
      <c r="BF138" s="146">
        <f t="shared" si="15"/>
        <v>0</v>
      </c>
      <c r="BG138" s="146">
        <f t="shared" si="16"/>
        <v>0</v>
      </c>
      <c r="BH138" s="146">
        <f t="shared" si="17"/>
        <v>0</v>
      </c>
      <c r="BI138" s="146">
        <f t="shared" si="18"/>
        <v>0</v>
      </c>
      <c r="BJ138" s="17" t="s">
        <v>88</v>
      </c>
      <c r="BK138" s="146">
        <f t="shared" si="19"/>
        <v>0</v>
      </c>
      <c r="BL138" s="17" t="s">
        <v>195</v>
      </c>
      <c r="BM138" s="145" t="s">
        <v>1284</v>
      </c>
    </row>
    <row r="139" spans="2:65" s="1" customFormat="1" ht="24.15" customHeight="1" x14ac:dyDescent="0.2">
      <c r="B139" s="133"/>
      <c r="C139" s="134" t="s">
        <v>305</v>
      </c>
      <c r="D139" s="134" t="s">
        <v>191</v>
      </c>
      <c r="E139" s="135" t="s">
        <v>1285</v>
      </c>
      <c r="F139" s="136" t="s">
        <v>1286</v>
      </c>
      <c r="G139" s="137" t="s">
        <v>209</v>
      </c>
      <c r="H139" s="138">
        <v>200</v>
      </c>
      <c r="I139" s="139"/>
      <c r="J139" s="140">
        <f t="shared" si="10"/>
        <v>0</v>
      </c>
      <c r="K139" s="136" t="s">
        <v>1</v>
      </c>
      <c r="L139" s="32"/>
      <c r="M139" s="141" t="s">
        <v>1</v>
      </c>
      <c r="N139" s="142" t="s">
        <v>45</v>
      </c>
      <c r="P139" s="143">
        <f t="shared" si="11"/>
        <v>0</v>
      </c>
      <c r="Q139" s="143">
        <v>0</v>
      </c>
      <c r="R139" s="143">
        <f t="shared" si="12"/>
        <v>0</v>
      </c>
      <c r="S139" s="143">
        <v>0</v>
      </c>
      <c r="T139" s="144">
        <f t="shared" si="13"/>
        <v>0</v>
      </c>
      <c r="AR139" s="145" t="s">
        <v>195</v>
      </c>
      <c r="AT139" s="145" t="s">
        <v>191</v>
      </c>
      <c r="AU139" s="145" t="s">
        <v>88</v>
      </c>
      <c r="AY139" s="17" t="s">
        <v>188</v>
      </c>
      <c r="BE139" s="146">
        <f t="shared" si="14"/>
        <v>0</v>
      </c>
      <c r="BF139" s="146">
        <f t="shared" si="15"/>
        <v>0</v>
      </c>
      <c r="BG139" s="146">
        <f t="shared" si="16"/>
        <v>0</v>
      </c>
      <c r="BH139" s="146">
        <f t="shared" si="17"/>
        <v>0</v>
      </c>
      <c r="BI139" s="146">
        <f t="shared" si="18"/>
        <v>0</v>
      </c>
      <c r="BJ139" s="17" t="s">
        <v>88</v>
      </c>
      <c r="BK139" s="146">
        <f t="shared" si="19"/>
        <v>0</v>
      </c>
      <c r="BL139" s="17" t="s">
        <v>195</v>
      </c>
      <c r="BM139" s="145" t="s">
        <v>1287</v>
      </c>
    </row>
    <row r="140" spans="2:65" s="1" customFormat="1" ht="16.5" customHeight="1" x14ac:dyDescent="0.2">
      <c r="B140" s="133"/>
      <c r="C140" s="134" t="s">
        <v>312</v>
      </c>
      <c r="D140" s="134" t="s">
        <v>191</v>
      </c>
      <c r="E140" s="135" t="s">
        <v>1288</v>
      </c>
      <c r="F140" s="136" t="s">
        <v>1289</v>
      </c>
      <c r="G140" s="137" t="s">
        <v>528</v>
      </c>
      <c r="H140" s="138">
        <v>1</v>
      </c>
      <c r="I140" s="139"/>
      <c r="J140" s="140">
        <f t="shared" si="10"/>
        <v>0</v>
      </c>
      <c r="K140" s="136" t="s">
        <v>1</v>
      </c>
      <c r="L140" s="32"/>
      <c r="M140" s="141" t="s">
        <v>1</v>
      </c>
      <c r="N140" s="142" t="s">
        <v>45</v>
      </c>
      <c r="P140" s="143">
        <f t="shared" si="11"/>
        <v>0</v>
      </c>
      <c r="Q140" s="143">
        <v>0</v>
      </c>
      <c r="R140" s="143">
        <f t="shared" si="12"/>
        <v>0</v>
      </c>
      <c r="S140" s="143">
        <v>0</v>
      </c>
      <c r="T140" s="144">
        <f t="shared" si="13"/>
        <v>0</v>
      </c>
      <c r="AR140" s="145" t="s">
        <v>195</v>
      </c>
      <c r="AT140" s="145" t="s">
        <v>191</v>
      </c>
      <c r="AU140" s="145" t="s">
        <v>88</v>
      </c>
      <c r="AY140" s="17" t="s">
        <v>188</v>
      </c>
      <c r="BE140" s="146">
        <f t="shared" si="14"/>
        <v>0</v>
      </c>
      <c r="BF140" s="146">
        <f t="shared" si="15"/>
        <v>0</v>
      </c>
      <c r="BG140" s="146">
        <f t="shared" si="16"/>
        <v>0</v>
      </c>
      <c r="BH140" s="146">
        <f t="shared" si="17"/>
        <v>0</v>
      </c>
      <c r="BI140" s="146">
        <f t="shared" si="18"/>
        <v>0</v>
      </c>
      <c r="BJ140" s="17" t="s">
        <v>88</v>
      </c>
      <c r="BK140" s="146">
        <f t="shared" si="19"/>
        <v>0</v>
      </c>
      <c r="BL140" s="17" t="s">
        <v>195</v>
      </c>
      <c r="BM140" s="145" t="s">
        <v>1290</v>
      </c>
    </row>
    <row r="141" spans="2:65" s="1" customFormat="1" ht="16.5" customHeight="1" x14ac:dyDescent="0.2">
      <c r="B141" s="133"/>
      <c r="C141" s="134" t="s">
        <v>7</v>
      </c>
      <c r="D141" s="134" t="s">
        <v>191</v>
      </c>
      <c r="E141" s="135" t="s">
        <v>1291</v>
      </c>
      <c r="F141" s="136" t="s">
        <v>1292</v>
      </c>
      <c r="G141" s="137" t="s">
        <v>528</v>
      </c>
      <c r="H141" s="138">
        <v>1</v>
      </c>
      <c r="I141" s="139"/>
      <c r="J141" s="140">
        <f t="shared" si="10"/>
        <v>0</v>
      </c>
      <c r="K141" s="136" t="s">
        <v>1</v>
      </c>
      <c r="L141" s="32"/>
      <c r="M141" s="141" t="s">
        <v>1</v>
      </c>
      <c r="N141" s="142" t="s">
        <v>45</v>
      </c>
      <c r="P141" s="143">
        <f t="shared" si="11"/>
        <v>0</v>
      </c>
      <c r="Q141" s="143">
        <v>0</v>
      </c>
      <c r="R141" s="143">
        <f t="shared" si="12"/>
        <v>0</v>
      </c>
      <c r="S141" s="143">
        <v>0</v>
      </c>
      <c r="T141" s="144">
        <f t="shared" si="13"/>
        <v>0</v>
      </c>
      <c r="AR141" s="145" t="s">
        <v>195</v>
      </c>
      <c r="AT141" s="145" t="s">
        <v>191</v>
      </c>
      <c r="AU141" s="145" t="s">
        <v>88</v>
      </c>
      <c r="AY141" s="17" t="s">
        <v>188</v>
      </c>
      <c r="BE141" s="146">
        <f t="shared" si="14"/>
        <v>0</v>
      </c>
      <c r="BF141" s="146">
        <f t="shared" si="15"/>
        <v>0</v>
      </c>
      <c r="BG141" s="146">
        <f t="shared" si="16"/>
        <v>0</v>
      </c>
      <c r="BH141" s="146">
        <f t="shared" si="17"/>
        <v>0</v>
      </c>
      <c r="BI141" s="146">
        <f t="shared" si="18"/>
        <v>0</v>
      </c>
      <c r="BJ141" s="17" t="s">
        <v>88</v>
      </c>
      <c r="BK141" s="146">
        <f t="shared" si="19"/>
        <v>0</v>
      </c>
      <c r="BL141" s="17" t="s">
        <v>195</v>
      </c>
      <c r="BM141" s="145" t="s">
        <v>1293</v>
      </c>
    </row>
    <row r="142" spans="2:65" s="1" customFormat="1" ht="16.5" customHeight="1" x14ac:dyDescent="0.2">
      <c r="B142" s="133"/>
      <c r="C142" s="134" t="s">
        <v>325</v>
      </c>
      <c r="D142" s="134" t="s">
        <v>191</v>
      </c>
      <c r="E142" s="135" t="s">
        <v>1294</v>
      </c>
      <c r="F142" s="136" t="s">
        <v>1295</v>
      </c>
      <c r="G142" s="137" t="s">
        <v>528</v>
      </c>
      <c r="H142" s="138">
        <v>1</v>
      </c>
      <c r="I142" s="139"/>
      <c r="J142" s="140">
        <f t="shared" si="10"/>
        <v>0</v>
      </c>
      <c r="K142" s="136" t="s">
        <v>1</v>
      </c>
      <c r="L142" s="32"/>
      <c r="M142" s="141" t="s">
        <v>1</v>
      </c>
      <c r="N142" s="142" t="s">
        <v>45</v>
      </c>
      <c r="P142" s="143">
        <f t="shared" si="11"/>
        <v>0</v>
      </c>
      <c r="Q142" s="143">
        <v>0</v>
      </c>
      <c r="R142" s="143">
        <f t="shared" si="12"/>
        <v>0</v>
      </c>
      <c r="S142" s="143">
        <v>0</v>
      </c>
      <c r="T142" s="144">
        <f t="shared" si="13"/>
        <v>0</v>
      </c>
      <c r="AR142" s="145" t="s">
        <v>195</v>
      </c>
      <c r="AT142" s="145" t="s">
        <v>191</v>
      </c>
      <c r="AU142" s="145" t="s">
        <v>88</v>
      </c>
      <c r="AY142" s="17" t="s">
        <v>188</v>
      </c>
      <c r="BE142" s="146">
        <f t="shared" si="14"/>
        <v>0</v>
      </c>
      <c r="BF142" s="146">
        <f t="shared" si="15"/>
        <v>0</v>
      </c>
      <c r="BG142" s="146">
        <f t="shared" si="16"/>
        <v>0</v>
      </c>
      <c r="BH142" s="146">
        <f t="shared" si="17"/>
        <v>0</v>
      </c>
      <c r="BI142" s="146">
        <f t="shared" si="18"/>
        <v>0</v>
      </c>
      <c r="BJ142" s="17" t="s">
        <v>88</v>
      </c>
      <c r="BK142" s="146">
        <f t="shared" si="19"/>
        <v>0</v>
      </c>
      <c r="BL142" s="17" t="s">
        <v>195</v>
      </c>
      <c r="BM142" s="145" t="s">
        <v>1296</v>
      </c>
    </row>
    <row r="143" spans="2:65" s="1" customFormat="1" ht="16.5" customHeight="1" x14ac:dyDescent="0.2">
      <c r="B143" s="133"/>
      <c r="C143" s="134" t="s">
        <v>331</v>
      </c>
      <c r="D143" s="134" t="s">
        <v>191</v>
      </c>
      <c r="E143" s="135" t="s">
        <v>1297</v>
      </c>
      <c r="F143" s="136" t="s">
        <v>1298</v>
      </c>
      <c r="G143" s="137" t="s">
        <v>528</v>
      </c>
      <c r="H143" s="138">
        <v>1</v>
      </c>
      <c r="I143" s="139"/>
      <c r="J143" s="140">
        <f t="shared" si="10"/>
        <v>0</v>
      </c>
      <c r="K143" s="136" t="s">
        <v>1</v>
      </c>
      <c r="L143" s="32"/>
      <c r="M143" s="141" t="s">
        <v>1</v>
      </c>
      <c r="N143" s="142" t="s">
        <v>45</v>
      </c>
      <c r="P143" s="143">
        <f t="shared" si="11"/>
        <v>0</v>
      </c>
      <c r="Q143" s="143">
        <v>0</v>
      </c>
      <c r="R143" s="143">
        <f t="shared" si="12"/>
        <v>0</v>
      </c>
      <c r="S143" s="143">
        <v>0</v>
      </c>
      <c r="T143" s="144">
        <f t="shared" si="13"/>
        <v>0</v>
      </c>
      <c r="AR143" s="145" t="s">
        <v>195</v>
      </c>
      <c r="AT143" s="145" t="s">
        <v>191</v>
      </c>
      <c r="AU143" s="145" t="s">
        <v>88</v>
      </c>
      <c r="AY143" s="17" t="s">
        <v>188</v>
      </c>
      <c r="BE143" s="146">
        <f t="shared" si="14"/>
        <v>0</v>
      </c>
      <c r="BF143" s="146">
        <f t="shared" si="15"/>
        <v>0</v>
      </c>
      <c r="BG143" s="146">
        <f t="shared" si="16"/>
        <v>0</v>
      </c>
      <c r="BH143" s="146">
        <f t="shared" si="17"/>
        <v>0</v>
      </c>
      <c r="BI143" s="146">
        <f t="shared" si="18"/>
        <v>0</v>
      </c>
      <c r="BJ143" s="17" t="s">
        <v>88</v>
      </c>
      <c r="BK143" s="146">
        <f t="shared" si="19"/>
        <v>0</v>
      </c>
      <c r="BL143" s="17" t="s">
        <v>195</v>
      </c>
      <c r="BM143" s="145" t="s">
        <v>1299</v>
      </c>
    </row>
    <row r="144" spans="2:65" s="1" customFormat="1" ht="16.5" customHeight="1" x14ac:dyDescent="0.2">
      <c r="B144" s="133"/>
      <c r="C144" s="134" t="s">
        <v>339</v>
      </c>
      <c r="D144" s="134" t="s">
        <v>191</v>
      </c>
      <c r="E144" s="135" t="s">
        <v>1300</v>
      </c>
      <c r="F144" s="136" t="s">
        <v>1301</v>
      </c>
      <c r="G144" s="137" t="s">
        <v>528</v>
      </c>
      <c r="H144" s="138">
        <v>1</v>
      </c>
      <c r="I144" s="139"/>
      <c r="J144" s="140">
        <f t="shared" si="10"/>
        <v>0</v>
      </c>
      <c r="K144" s="136" t="s">
        <v>1</v>
      </c>
      <c r="L144" s="32"/>
      <c r="M144" s="141" t="s">
        <v>1</v>
      </c>
      <c r="N144" s="142" t="s">
        <v>45</v>
      </c>
      <c r="P144" s="143">
        <f t="shared" si="11"/>
        <v>0</v>
      </c>
      <c r="Q144" s="143">
        <v>0</v>
      </c>
      <c r="R144" s="143">
        <f t="shared" si="12"/>
        <v>0</v>
      </c>
      <c r="S144" s="143">
        <v>0</v>
      </c>
      <c r="T144" s="144">
        <f t="shared" si="13"/>
        <v>0</v>
      </c>
      <c r="AR144" s="145" t="s">
        <v>195</v>
      </c>
      <c r="AT144" s="145" t="s">
        <v>191</v>
      </c>
      <c r="AU144" s="145" t="s">
        <v>88</v>
      </c>
      <c r="AY144" s="17" t="s">
        <v>188</v>
      </c>
      <c r="BE144" s="146">
        <f t="shared" si="14"/>
        <v>0</v>
      </c>
      <c r="BF144" s="146">
        <f t="shared" si="15"/>
        <v>0</v>
      </c>
      <c r="BG144" s="146">
        <f t="shared" si="16"/>
        <v>0</v>
      </c>
      <c r="BH144" s="146">
        <f t="shared" si="17"/>
        <v>0</v>
      </c>
      <c r="BI144" s="146">
        <f t="shared" si="18"/>
        <v>0</v>
      </c>
      <c r="BJ144" s="17" t="s">
        <v>88</v>
      </c>
      <c r="BK144" s="146">
        <f t="shared" si="19"/>
        <v>0</v>
      </c>
      <c r="BL144" s="17" t="s">
        <v>195</v>
      </c>
      <c r="BM144" s="145" t="s">
        <v>1302</v>
      </c>
    </row>
    <row r="145" spans="2:65" s="1" customFormat="1" ht="16.5" customHeight="1" x14ac:dyDescent="0.2">
      <c r="B145" s="133"/>
      <c r="C145" s="134" t="s">
        <v>344</v>
      </c>
      <c r="D145" s="134" t="s">
        <v>191</v>
      </c>
      <c r="E145" s="135" t="s">
        <v>1303</v>
      </c>
      <c r="F145" s="136" t="s">
        <v>1304</v>
      </c>
      <c r="G145" s="137" t="s">
        <v>528</v>
      </c>
      <c r="H145" s="138">
        <v>1</v>
      </c>
      <c r="I145" s="139"/>
      <c r="J145" s="140">
        <f t="shared" si="10"/>
        <v>0</v>
      </c>
      <c r="K145" s="136" t="s">
        <v>1</v>
      </c>
      <c r="L145" s="32"/>
      <c r="M145" s="141" t="s">
        <v>1</v>
      </c>
      <c r="N145" s="142" t="s">
        <v>45</v>
      </c>
      <c r="P145" s="143">
        <f t="shared" si="11"/>
        <v>0</v>
      </c>
      <c r="Q145" s="143">
        <v>0</v>
      </c>
      <c r="R145" s="143">
        <f t="shared" si="12"/>
        <v>0</v>
      </c>
      <c r="S145" s="143">
        <v>0</v>
      </c>
      <c r="T145" s="144">
        <f t="shared" si="13"/>
        <v>0</v>
      </c>
      <c r="AR145" s="145" t="s">
        <v>195</v>
      </c>
      <c r="AT145" s="145" t="s">
        <v>191</v>
      </c>
      <c r="AU145" s="145" t="s">
        <v>88</v>
      </c>
      <c r="AY145" s="17" t="s">
        <v>188</v>
      </c>
      <c r="BE145" s="146">
        <f t="shared" si="14"/>
        <v>0</v>
      </c>
      <c r="BF145" s="146">
        <f t="shared" si="15"/>
        <v>0</v>
      </c>
      <c r="BG145" s="146">
        <f t="shared" si="16"/>
        <v>0</v>
      </c>
      <c r="BH145" s="146">
        <f t="shared" si="17"/>
        <v>0</v>
      </c>
      <c r="BI145" s="146">
        <f t="shared" si="18"/>
        <v>0</v>
      </c>
      <c r="BJ145" s="17" t="s">
        <v>88</v>
      </c>
      <c r="BK145" s="146">
        <f t="shared" si="19"/>
        <v>0</v>
      </c>
      <c r="BL145" s="17" t="s">
        <v>195</v>
      </c>
      <c r="BM145" s="145" t="s">
        <v>1305</v>
      </c>
    </row>
    <row r="146" spans="2:65" s="1" customFormat="1" ht="16.5" customHeight="1" x14ac:dyDescent="0.2">
      <c r="B146" s="133"/>
      <c r="C146" s="134" t="s">
        <v>350</v>
      </c>
      <c r="D146" s="134" t="s">
        <v>191</v>
      </c>
      <c r="E146" s="135" t="s">
        <v>1306</v>
      </c>
      <c r="F146" s="136" t="s">
        <v>1307</v>
      </c>
      <c r="G146" s="137" t="s">
        <v>528</v>
      </c>
      <c r="H146" s="138">
        <v>1</v>
      </c>
      <c r="I146" s="139"/>
      <c r="J146" s="140">
        <f t="shared" si="10"/>
        <v>0</v>
      </c>
      <c r="K146" s="136" t="s">
        <v>1</v>
      </c>
      <c r="L146" s="32"/>
      <c r="M146" s="192" t="s">
        <v>1</v>
      </c>
      <c r="N146" s="193" t="s">
        <v>45</v>
      </c>
      <c r="O146" s="190"/>
      <c r="P146" s="194">
        <f t="shared" si="11"/>
        <v>0</v>
      </c>
      <c r="Q146" s="194">
        <v>0</v>
      </c>
      <c r="R146" s="194">
        <f t="shared" si="12"/>
        <v>0</v>
      </c>
      <c r="S146" s="194">
        <v>0</v>
      </c>
      <c r="T146" s="195">
        <f t="shared" si="13"/>
        <v>0</v>
      </c>
      <c r="AR146" s="145" t="s">
        <v>195</v>
      </c>
      <c r="AT146" s="145" t="s">
        <v>191</v>
      </c>
      <c r="AU146" s="145" t="s">
        <v>88</v>
      </c>
      <c r="AY146" s="17" t="s">
        <v>188</v>
      </c>
      <c r="BE146" s="146">
        <f t="shared" si="14"/>
        <v>0</v>
      </c>
      <c r="BF146" s="146">
        <f t="shared" si="15"/>
        <v>0</v>
      </c>
      <c r="BG146" s="146">
        <f t="shared" si="16"/>
        <v>0</v>
      </c>
      <c r="BH146" s="146">
        <f t="shared" si="17"/>
        <v>0</v>
      </c>
      <c r="BI146" s="146">
        <f t="shared" si="18"/>
        <v>0</v>
      </c>
      <c r="BJ146" s="17" t="s">
        <v>88</v>
      </c>
      <c r="BK146" s="146">
        <f t="shared" si="19"/>
        <v>0</v>
      </c>
      <c r="BL146" s="17" t="s">
        <v>195</v>
      </c>
      <c r="BM146" s="145" t="s">
        <v>1308</v>
      </c>
    </row>
    <row r="147" spans="2:65" s="1" customFormat="1" ht="6.9" customHeight="1" x14ac:dyDescent="0.2">
      <c r="B147" s="44"/>
      <c r="C147" s="45"/>
      <c r="D147" s="45"/>
      <c r="E147" s="45"/>
      <c r="F147" s="45"/>
      <c r="G147" s="45"/>
      <c r="H147" s="45"/>
      <c r="I147" s="45"/>
      <c r="J147" s="45"/>
      <c r="K147" s="45"/>
      <c r="L147" s="32"/>
    </row>
  </sheetData>
  <autoFilter ref="C117:K146" xr:uid="{00000000-0009-0000-0000-000005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6" fitToHeight="100" orientation="portrait" blackAndWhite="1" r:id="rId1"/>
  <headerFooter>
    <oddHeader>&amp;F</oddHead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93"/>
  <sheetViews>
    <sheetView showGridLines="0" topLeftCell="A136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25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105</v>
      </c>
    </row>
    <row r="3" spans="2:46" ht="6.9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 x14ac:dyDescent="0.2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5" t="str">
        <f>'Rekapitulace stavby'!K6</f>
        <v>Revitalizace endoskopického oddělení</v>
      </c>
      <c r="F7" s="246"/>
      <c r="G7" s="246"/>
      <c r="H7" s="246"/>
      <c r="L7" s="20"/>
    </row>
    <row r="8" spans="2:46" s="1" customFormat="1" ht="12" hidden="1" customHeight="1" x14ac:dyDescent="0.2">
      <c r="B8" s="32"/>
      <c r="D8" s="27" t="s">
        <v>137</v>
      </c>
      <c r="L8" s="32"/>
    </row>
    <row r="9" spans="2:46" s="1" customFormat="1" ht="16.5" hidden="1" customHeight="1" x14ac:dyDescent="0.2">
      <c r="B9" s="32"/>
      <c r="E9" s="235" t="s">
        <v>1309</v>
      </c>
      <c r="F9" s="244"/>
      <c r="G9" s="244"/>
      <c r="H9" s="244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1310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 x14ac:dyDescent="0.2">
      <c r="B15" s="32"/>
      <c r="E15" s="25" t="s">
        <v>863</v>
      </c>
      <c r="I15" s="27" t="s">
        <v>28</v>
      </c>
      <c r="J15" s="25" t="s">
        <v>1</v>
      </c>
      <c r="L15" s="32"/>
    </row>
    <row r="16" spans="2:46" s="1" customFormat="1" ht="6.9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 x14ac:dyDescent="0.2">
      <c r="B18" s="32"/>
      <c r="E18" s="247" t="str">
        <f>'Rekapitulace stavby'!E14</f>
        <v>Vyplň údaj</v>
      </c>
      <c r="F18" s="213"/>
      <c r="G18" s="213"/>
      <c r="H18" s="213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32</v>
      </c>
      <c r="I20" s="27" t="s">
        <v>25</v>
      </c>
      <c r="J20" s="25" t="s">
        <v>1</v>
      </c>
      <c r="L20" s="32"/>
    </row>
    <row r="21" spans="2:12" s="1" customFormat="1" ht="18" hidden="1" customHeight="1" x14ac:dyDescent="0.2">
      <c r="B21" s="32"/>
      <c r="E21" s="25" t="s">
        <v>863</v>
      </c>
      <c r="I21" s="27" t="s">
        <v>28</v>
      </c>
      <c r="J21" s="25" t="s">
        <v>1</v>
      </c>
      <c r="L21" s="32"/>
    </row>
    <row r="22" spans="2:12" s="1" customFormat="1" ht="6.9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37</v>
      </c>
      <c r="I23" s="27" t="s">
        <v>25</v>
      </c>
      <c r="J23" s="25" t="s">
        <v>1</v>
      </c>
      <c r="L23" s="32"/>
    </row>
    <row r="24" spans="2:12" s="1" customFormat="1" ht="18" hidden="1" customHeight="1" x14ac:dyDescent="0.2">
      <c r="B24" s="32"/>
      <c r="E24" s="25" t="s">
        <v>863</v>
      </c>
      <c r="I24" s="27" t="s">
        <v>28</v>
      </c>
      <c r="J24" s="25" t="s">
        <v>1</v>
      </c>
      <c r="L24" s="32"/>
    </row>
    <row r="25" spans="2:12" s="1" customFormat="1" ht="6.9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39</v>
      </c>
      <c r="L26" s="32"/>
    </row>
    <row r="27" spans="2:12" s="7" customFormat="1" ht="16.5" hidden="1" customHeight="1" x14ac:dyDescent="0.2">
      <c r="B27" s="90"/>
      <c r="E27" s="218" t="s">
        <v>1</v>
      </c>
      <c r="F27" s="218"/>
      <c r="G27" s="218"/>
      <c r="H27" s="218"/>
      <c r="L27" s="90"/>
    </row>
    <row r="28" spans="2:12" s="1" customFormat="1" ht="6.9" hidden="1" customHeight="1" x14ac:dyDescent="0.2">
      <c r="B28" s="32"/>
      <c r="L28" s="32"/>
    </row>
    <row r="29" spans="2:12" s="1" customFormat="1" ht="6.9" hidden="1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 x14ac:dyDescent="0.2">
      <c r="B30" s="32"/>
      <c r="D30" s="91" t="s">
        <v>40</v>
      </c>
      <c r="J30" s="66">
        <f>ROUND(J123, 2)</f>
        <v>0</v>
      </c>
      <c r="L30" s="32"/>
    </row>
    <row r="31" spans="2:12" s="1" customFormat="1" ht="6.9" hidden="1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 x14ac:dyDescent="0.2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 x14ac:dyDescent="0.2">
      <c r="B33" s="32"/>
      <c r="D33" s="55" t="s">
        <v>44</v>
      </c>
      <c r="E33" s="27" t="s">
        <v>45</v>
      </c>
      <c r="F33" s="92">
        <f>ROUND((SUM(BE123:BE292)),  2)</f>
        <v>0</v>
      </c>
      <c r="I33" s="93">
        <v>0.21</v>
      </c>
      <c r="J33" s="92">
        <f>ROUND(((SUM(BE123:BE292))*I33),  2)</f>
        <v>0</v>
      </c>
      <c r="L33" s="32"/>
    </row>
    <row r="34" spans="2:12" s="1" customFormat="1" ht="14.4" hidden="1" customHeight="1" x14ac:dyDescent="0.2">
      <c r="B34" s="32"/>
      <c r="E34" s="27" t="s">
        <v>46</v>
      </c>
      <c r="F34" s="92">
        <f>ROUND((SUM(BF123:BF292)),  2)</f>
        <v>0</v>
      </c>
      <c r="I34" s="93">
        <v>0.12</v>
      </c>
      <c r="J34" s="92">
        <f>ROUND(((SUM(BF123:BF292))*I34),  2)</f>
        <v>0</v>
      </c>
      <c r="L34" s="32"/>
    </row>
    <row r="35" spans="2:12" s="1" customFormat="1" ht="14.4" hidden="1" customHeight="1" x14ac:dyDescent="0.2">
      <c r="B35" s="32"/>
      <c r="E35" s="27" t="s">
        <v>47</v>
      </c>
      <c r="F35" s="92">
        <f>ROUND((SUM(BG123:BG292)),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 x14ac:dyDescent="0.2">
      <c r="B36" s="32"/>
      <c r="E36" s="27" t="s">
        <v>48</v>
      </c>
      <c r="F36" s="92">
        <f>ROUND((SUM(BH123:BH292)),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 x14ac:dyDescent="0.2">
      <c r="B37" s="32"/>
      <c r="E37" s="27" t="s">
        <v>49</v>
      </c>
      <c r="F37" s="92">
        <f>ROUND((SUM(BI123:BI292)),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 x14ac:dyDescent="0.2">
      <c r="B38" s="32"/>
      <c r="L38" s="32"/>
    </row>
    <row r="39" spans="2:12" s="1" customFormat="1" ht="25.35" hidden="1" customHeight="1" x14ac:dyDescent="0.2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 x14ac:dyDescent="0.2">
      <c r="B40" s="32"/>
      <c r="L40" s="32"/>
    </row>
    <row r="41" spans="2:12" ht="14.4" hidden="1" customHeight="1" x14ac:dyDescent="0.2">
      <c r="B41" s="20"/>
      <c r="L41" s="20"/>
    </row>
    <row r="42" spans="2:12" ht="14.4" hidden="1" customHeight="1" x14ac:dyDescent="0.2">
      <c r="B42" s="20"/>
      <c r="L42" s="20"/>
    </row>
    <row r="43" spans="2:12" ht="14.4" hidden="1" customHeight="1" x14ac:dyDescent="0.2">
      <c r="B43" s="20"/>
      <c r="L43" s="20"/>
    </row>
    <row r="44" spans="2:12" ht="14.4" hidden="1" customHeight="1" x14ac:dyDescent="0.2">
      <c r="B44" s="20"/>
      <c r="L44" s="20"/>
    </row>
    <row r="45" spans="2:12" ht="14.4" hidden="1" customHeight="1" x14ac:dyDescent="0.2">
      <c r="B45" s="20"/>
      <c r="L45" s="20"/>
    </row>
    <row r="46" spans="2:12" ht="14.4" hidden="1" customHeight="1" x14ac:dyDescent="0.2">
      <c r="B46" s="20"/>
      <c r="L46" s="20"/>
    </row>
    <row r="47" spans="2:12" ht="14.4" hidden="1" customHeight="1" x14ac:dyDescent="0.2">
      <c r="B47" s="20"/>
      <c r="L47" s="20"/>
    </row>
    <row r="48" spans="2:12" ht="14.4" hidden="1" customHeight="1" x14ac:dyDescent="0.2">
      <c r="B48" s="20"/>
      <c r="L48" s="20"/>
    </row>
    <row r="49" spans="2:12" ht="14.4" hidden="1" customHeight="1" x14ac:dyDescent="0.2">
      <c r="B49" s="20"/>
      <c r="L49" s="20"/>
    </row>
    <row r="50" spans="2:12" s="1" customFormat="1" ht="14.4" hidden="1" customHeight="1" x14ac:dyDescent="0.2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3.2" hidden="1" x14ac:dyDescent="0.2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3.2" hidden="1" x14ac:dyDescent="0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3.2" hidden="1" x14ac:dyDescent="0.2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 x14ac:dyDescent="0.2">
      <c r="B82" s="32"/>
      <c r="C82" s="21" t="s">
        <v>152</v>
      </c>
      <c r="L82" s="32"/>
    </row>
    <row r="83" spans="2:47" s="1" customFormat="1" ht="6.9" hidden="1" customHeight="1" x14ac:dyDescent="0.2">
      <c r="B83" s="32"/>
      <c r="L83" s="32"/>
    </row>
    <row r="84" spans="2:47" s="1" customFormat="1" ht="12" hidden="1" customHeight="1" x14ac:dyDescent="0.2">
      <c r="B84" s="32"/>
      <c r="C84" s="27" t="s">
        <v>16</v>
      </c>
      <c r="L84" s="32"/>
    </row>
    <row r="85" spans="2:47" s="1" customFormat="1" ht="16.5" hidden="1" customHeight="1" x14ac:dyDescent="0.2">
      <c r="B85" s="32"/>
      <c r="E85" s="245" t="str">
        <f>E7</f>
        <v>Revitalizace endoskopického oddělení</v>
      </c>
      <c r="F85" s="246"/>
      <c r="G85" s="246"/>
      <c r="H85" s="246"/>
      <c r="L85" s="32"/>
    </row>
    <row r="86" spans="2:47" s="1" customFormat="1" ht="12" hidden="1" customHeight="1" x14ac:dyDescent="0.2">
      <c r="B86" s="32"/>
      <c r="C86" s="27" t="s">
        <v>137</v>
      </c>
      <c r="L86" s="32"/>
    </row>
    <row r="87" spans="2:47" s="1" customFormat="1" ht="16.5" hidden="1" customHeight="1" x14ac:dyDescent="0.2">
      <c r="B87" s="32"/>
      <c r="E87" s="235" t="str">
        <f>E9</f>
        <v>06 - Zdravotně-technické instalace</v>
      </c>
      <c r="F87" s="244"/>
      <c r="G87" s="244"/>
      <c r="H87" s="244"/>
      <c r="L87" s="32"/>
    </row>
    <row r="88" spans="2:47" s="1" customFormat="1" ht="6.9" hidden="1" customHeight="1" x14ac:dyDescent="0.2">
      <c r="B88" s="32"/>
      <c r="L88" s="32"/>
    </row>
    <row r="89" spans="2:47" s="1" customFormat="1" ht="12" hidden="1" customHeight="1" x14ac:dyDescent="0.2">
      <c r="B89" s="32"/>
      <c r="C89" s="27" t="s">
        <v>20</v>
      </c>
      <c r="F89" s="25" t="str">
        <f>F12</f>
        <v>pavilon A; p.č. st. 3613, k.ú. Náchod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 x14ac:dyDescent="0.2">
      <c r="B90" s="32"/>
      <c r="L90" s="32"/>
    </row>
    <row r="91" spans="2:47" s="1" customFormat="1" ht="15.15" hidden="1" customHeight="1" x14ac:dyDescent="0.2">
      <c r="B91" s="32"/>
      <c r="C91" s="27" t="s">
        <v>24</v>
      </c>
      <c r="F91" s="25" t="str">
        <f>E15</f>
        <v xml:space="preserve"> </v>
      </c>
      <c r="I91" s="27" t="s">
        <v>32</v>
      </c>
      <c r="J91" s="30" t="str">
        <f>E21</f>
        <v xml:space="preserve"> </v>
      </c>
      <c r="L91" s="32"/>
    </row>
    <row r="92" spans="2:47" s="1" customFormat="1" ht="15.15" hidden="1" customHeight="1" x14ac:dyDescent="0.2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 xml:space="preserve"> </v>
      </c>
      <c r="L92" s="32"/>
    </row>
    <row r="93" spans="2:47" s="1" customFormat="1" ht="10.35" hidden="1" customHeight="1" x14ac:dyDescent="0.2">
      <c r="B93" s="32"/>
      <c r="L93" s="32"/>
    </row>
    <row r="94" spans="2:47" s="1" customFormat="1" ht="29.25" hidden="1" customHeight="1" x14ac:dyDescent="0.2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 x14ac:dyDescent="0.2">
      <c r="B95" s="32"/>
      <c r="L95" s="32"/>
    </row>
    <row r="96" spans="2:47" s="1" customFormat="1" ht="22.95" hidden="1" customHeight="1" x14ac:dyDescent="0.2">
      <c r="B96" s="32"/>
      <c r="C96" s="104" t="s">
        <v>155</v>
      </c>
      <c r="J96" s="66">
        <f>J123</f>
        <v>0</v>
      </c>
      <c r="L96" s="32"/>
      <c r="AU96" s="17" t="s">
        <v>156</v>
      </c>
    </row>
    <row r="97" spans="2:12" s="8" customFormat="1" ht="24.9" hidden="1" customHeight="1" x14ac:dyDescent="0.2">
      <c r="B97" s="105"/>
      <c r="D97" s="106" t="s">
        <v>163</v>
      </c>
      <c r="E97" s="107"/>
      <c r="F97" s="107"/>
      <c r="G97" s="107"/>
      <c r="H97" s="107"/>
      <c r="I97" s="107"/>
      <c r="J97" s="108">
        <f>J124</f>
        <v>0</v>
      </c>
      <c r="L97" s="105"/>
    </row>
    <row r="98" spans="2:12" s="9" customFormat="1" ht="19.95" hidden="1" customHeight="1" x14ac:dyDescent="0.2">
      <c r="B98" s="109"/>
      <c r="D98" s="110" t="s">
        <v>866</v>
      </c>
      <c r="E98" s="111"/>
      <c r="F98" s="111"/>
      <c r="G98" s="111"/>
      <c r="H98" s="111"/>
      <c r="I98" s="111"/>
      <c r="J98" s="112">
        <f>J125</f>
        <v>0</v>
      </c>
      <c r="L98" s="109"/>
    </row>
    <row r="99" spans="2:12" s="9" customFormat="1" ht="19.95" hidden="1" customHeight="1" x14ac:dyDescent="0.2">
      <c r="B99" s="109"/>
      <c r="D99" s="110" t="s">
        <v>1311</v>
      </c>
      <c r="E99" s="111"/>
      <c r="F99" s="111"/>
      <c r="G99" s="111"/>
      <c r="H99" s="111"/>
      <c r="I99" s="111"/>
      <c r="J99" s="112">
        <f>J128</f>
        <v>0</v>
      </c>
      <c r="L99" s="109"/>
    </row>
    <row r="100" spans="2:12" s="9" customFormat="1" ht="19.95" hidden="1" customHeight="1" x14ac:dyDescent="0.2">
      <c r="B100" s="109"/>
      <c r="D100" s="110" t="s">
        <v>1312</v>
      </c>
      <c r="E100" s="111"/>
      <c r="F100" s="111"/>
      <c r="G100" s="111"/>
      <c r="H100" s="111"/>
      <c r="I100" s="111"/>
      <c r="J100" s="112">
        <f>J168</f>
        <v>0</v>
      </c>
      <c r="L100" s="109"/>
    </row>
    <row r="101" spans="2:12" s="9" customFormat="1" ht="19.95" hidden="1" customHeight="1" x14ac:dyDescent="0.2">
      <c r="B101" s="109"/>
      <c r="D101" s="110" t="s">
        <v>164</v>
      </c>
      <c r="E101" s="111"/>
      <c r="F101" s="111"/>
      <c r="G101" s="111"/>
      <c r="H101" s="111"/>
      <c r="I101" s="111"/>
      <c r="J101" s="112">
        <f>J235</f>
        <v>0</v>
      </c>
      <c r="L101" s="109"/>
    </row>
    <row r="102" spans="2:12" s="9" customFormat="1" ht="19.95" hidden="1" customHeight="1" x14ac:dyDescent="0.2">
      <c r="B102" s="109"/>
      <c r="D102" s="110" t="s">
        <v>1313</v>
      </c>
      <c r="E102" s="111"/>
      <c r="F102" s="111"/>
      <c r="G102" s="111"/>
      <c r="H102" s="111"/>
      <c r="I102" s="111"/>
      <c r="J102" s="112">
        <f>J283</f>
        <v>0</v>
      </c>
      <c r="L102" s="109"/>
    </row>
    <row r="103" spans="2:12" s="9" customFormat="1" ht="19.95" hidden="1" customHeight="1" x14ac:dyDescent="0.2">
      <c r="B103" s="109"/>
      <c r="D103" s="110" t="s">
        <v>1314</v>
      </c>
      <c r="E103" s="111"/>
      <c r="F103" s="111"/>
      <c r="G103" s="111"/>
      <c r="H103" s="111"/>
      <c r="I103" s="111"/>
      <c r="J103" s="112">
        <f>J288</f>
        <v>0</v>
      </c>
      <c r="L103" s="109"/>
    </row>
    <row r="104" spans="2:12" s="1" customFormat="1" ht="21.75" hidden="1" customHeight="1" x14ac:dyDescent="0.2">
      <c r="B104" s="32"/>
      <c r="L104" s="32"/>
    </row>
    <row r="105" spans="2:12" s="1" customFormat="1" ht="6.9" hidden="1" customHeight="1" x14ac:dyDescent="0.2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6" spans="2:12" hidden="1" x14ac:dyDescent="0.2"/>
    <row r="107" spans="2:12" hidden="1" x14ac:dyDescent="0.2"/>
    <row r="108" spans="2:12" hidden="1" x14ac:dyDescent="0.2"/>
    <row r="109" spans="2:12" s="1" customFormat="1" ht="6.9" customHeight="1" x14ac:dyDescent="0.2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" customHeight="1" x14ac:dyDescent="0.2">
      <c r="B110" s="32"/>
      <c r="C110" s="21" t="s">
        <v>173</v>
      </c>
      <c r="L110" s="32"/>
    </row>
    <row r="111" spans="2:12" s="1" customFormat="1" ht="6.9" customHeight="1" x14ac:dyDescent="0.2">
      <c r="B111" s="32"/>
      <c r="L111" s="32"/>
    </row>
    <row r="112" spans="2:12" s="1" customFormat="1" ht="12" customHeight="1" x14ac:dyDescent="0.2">
      <c r="B112" s="32"/>
      <c r="C112" s="27" t="s">
        <v>16</v>
      </c>
      <c r="L112" s="32"/>
    </row>
    <row r="113" spans="2:65" s="1" customFormat="1" ht="16.5" customHeight="1" x14ac:dyDescent="0.2">
      <c r="B113" s="32"/>
      <c r="E113" s="245" t="str">
        <f>E7</f>
        <v>Revitalizace endoskopického oddělení</v>
      </c>
      <c r="F113" s="246"/>
      <c r="G113" s="246"/>
      <c r="H113" s="246"/>
      <c r="L113" s="32"/>
    </row>
    <row r="114" spans="2:65" s="1" customFormat="1" ht="12" customHeight="1" x14ac:dyDescent="0.2">
      <c r="B114" s="32"/>
      <c r="C114" s="27" t="s">
        <v>137</v>
      </c>
      <c r="L114" s="32"/>
    </row>
    <row r="115" spans="2:65" s="1" customFormat="1" ht="16.5" customHeight="1" x14ac:dyDescent="0.2">
      <c r="B115" s="32"/>
      <c r="E115" s="235" t="str">
        <f>E9</f>
        <v>06 - Zdravotně-technické instalace</v>
      </c>
      <c r="F115" s="244"/>
      <c r="G115" s="244"/>
      <c r="H115" s="244"/>
      <c r="L115" s="32"/>
    </row>
    <row r="116" spans="2:65" s="1" customFormat="1" ht="6.9" customHeight="1" x14ac:dyDescent="0.2">
      <c r="B116" s="32"/>
      <c r="L116" s="32"/>
    </row>
    <row r="117" spans="2:65" s="1" customFormat="1" ht="12" customHeight="1" x14ac:dyDescent="0.2">
      <c r="B117" s="32"/>
      <c r="C117" s="27" t="s">
        <v>20</v>
      </c>
      <c r="F117" s="25" t="str">
        <f>F12</f>
        <v>pavilon A; p.č. st. 3613, k.ú. Náchod</v>
      </c>
      <c r="I117" s="27" t="s">
        <v>22</v>
      </c>
      <c r="J117" s="52" t="str">
        <f>IF(J12="","",J12)</f>
        <v>15. 12. 2025</v>
      </c>
      <c r="L117" s="32"/>
    </row>
    <row r="118" spans="2:65" s="1" customFormat="1" ht="6.9" customHeight="1" x14ac:dyDescent="0.2">
      <c r="B118" s="32"/>
      <c r="L118" s="32"/>
    </row>
    <row r="119" spans="2:65" s="1" customFormat="1" ht="15.15" customHeight="1" x14ac:dyDescent="0.2">
      <c r="B119" s="32"/>
      <c r="C119" s="27" t="s">
        <v>24</v>
      </c>
      <c r="F119" s="25" t="str">
        <f>E15</f>
        <v xml:space="preserve"> </v>
      </c>
      <c r="I119" s="27" t="s">
        <v>32</v>
      </c>
      <c r="J119" s="30" t="str">
        <f>E21</f>
        <v xml:space="preserve"> </v>
      </c>
      <c r="L119" s="32"/>
    </row>
    <row r="120" spans="2:65" s="1" customFormat="1" ht="15.15" customHeight="1" x14ac:dyDescent="0.2">
      <c r="B120" s="32"/>
      <c r="C120" s="27" t="s">
        <v>30</v>
      </c>
      <c r="F120" s="25" t="str">
        <f>IF(E18="","",E18)</f>
        <v>Vyplň údaj</v>
      </c>
      <c r="I120" s="27" t="s">
        <v>37</v>
      </c>
      <c r="J120" s="30" t="str">
        <f>E24</f>
        <v xml:space="preserve"> </v>
      </c>
      <c r="L120" s="32"/>
    </row>
    <row r="121" spans="2:65" s="1" customFormat="1" ht="10.35" customHeight="1" x14ac:dyDescent="0.2">
      <c r="B121" s="32"/>
      <c r="L121" s="32"/>
    </row>
    <row r="122" spans="2:65" s="10" customFormat="1" ht="29.25" customHeight="1" x14ac:dyDescent="0.2">
      <c r="B122" s="113"/>
      <c r="C122" s="114" t="s">
        <v>174</v>
      </c>
      <c r="D122" s="115" t="s">
        <v>65</v>
      </c>
      <c r="E122" s="115" t="s">
        <v>61</v>
      </c>
      <c r="F122" s="115" t="s">
        <v>62</v>
      </c>
      <c r="G122" s="115" t="s">
        <v>175</v>
      </c>
      <c r="H122" s="115" t="s">
        <v>176</v>
      </c>
      <c r="I122" s="115" t="s">
        <v>177</v>
      </c>
      <c r="J122" s="115" t="s">
        <v>154</v>
      </c>
      <c r="K122" s="116" t="s">
        <v>178</v>
      </c>
      <c r="L122" s="113"/>
      <c r="M122" s="59" t="s">
        <v>1</v>
      </c>
      <c r="N122" s="60" t="s">
        <v>44</v>
      </c>
      <c r="O122" s="60" t="s">
        <v>179</v>
      </c>
      <c r="P122" s="60" t="s">
        <v>180</v>
      </c>
      <c r="Q122" s="60" t="s">
        <v>181</v>
      </c>
      <c r="R122" s="60" t="s">
        <v>182</v>
      </c>
      <c r="S122" s="60" t="s">
        <v>183</v>
      </c>
      <c r="T122" s="61" t="s">
        <v>184</v>
      </c>
    </row>
    <row r="123" spans="2:65" s="1" customFormat="1" ht="22.95" customHeight="1" x14ac:dyDescent="0.3">
      <c r="B123" s="32"/>
      <c r="C123" s="64" t="s">
        <v>185</v>
      </c>
      <c r="J123" s="117">
        <f>BK123</f>
        <v>0</v>
      </c>
      <c r="L123" s="32"/>
      <c r="M123" s="62"/>
      <c r="N123" s="53"/>
      <c r="O123" s="53"/>
      <c r="P123" s="118">
        <f>P124</f>
        <v>0</v>
      </c>
      <c r="Q123" s="53"/>
      <c r="R123" s="118">
        <f>R124</f>
        <v>2.2911000000000001</v>
      </c>
      <c r="S123" s="53"/>
      <c r="T123" s="119">
        <f>T124</f>
        <v>1.7422599999999997</v>
      </c>
      <c r="AT123" s="17" t="s">
        <v>79</v>
      </c>
      <c r="AU123" s="17" t="s">
        <v>156</v>
      </c>
      <c r="BK123" s="120">
        <f>BK124</f>
        <v>0</v>
      </c>
    </row>
    <row r="124" spans="2:65" s="11" customFormat="1" ht="25.95" customHeight="1" x14ac:dyDescent="0.25">
      <c r="B124" s="121"/>
      <c r="D124" s="122" t="s">
        <v>79</v>
      </c>
      <c r="E124" s="123" t="s">
        <v>428</v>
      </c>
      <c r="F124" s="123" t="s">
        <v>429</v>
      </c>
      <c r="I124" s="124"/>
      <c r="J124" s="125">
        <f>BK124</f>
        <v>0</v>
      </c>
      <c r="L124" s="121"/>
      <c r="M124" s="126"/>
      <c r="P124" s="127">
        <f>P125+P128+P168+P235+P283+P288</f>
        <v>0</v>
      </c>
      <c r="R124" s="127">
        <f>R125+R128+R168+R235+R283+R288</f>
        <v>2.2911000000000001</v>
      </c>
      <c r="T124" s="128">
        <f>T125+T128+T168+T235+T283+T288</f>
        <v>1.7422599999999997</v>
      </c>
      <c r="AR124" s="122" t="s">
        <v>90</v>
      </c>
      <c r="AT124" s="129" t="s">
        <v>79</v>
      </c>
      <c r="AU124" s="129" t="s">
        <v>80</v>
      </c>
      <c r="AY124" s="122" t="s">
        <v>188</v>
      </c>
      <c r="BK124" s="130">
        <f>BK125+BK128+BK168+BK235+BK283+BK288</f>
        <v>0</v>
      </c>
    </row>
    <row r="125" spans="2:65" s="11" customFormat="1" ht="22.95" customHeight="1" x14ac:dyDescent="0.25">
      <c r="B125" s="121"/>
      <c r="D125" s="122" t="s">
        <v>79</v>
      </c>
      <c r="E125" s="131" t="s">
        <v>872</v>
      </c>
      <c r="F125" s="131" t="s">
        <v>873</v>
      </c>
      <c r="I125" s="124"/>
      <c r="J125" s="132">
        <f>BK125</f>
        <v>0</v>
      </c>
      <c r="L125" s="121"/>
      <c r="M125" s="126"/>
      <c r="P125" s="127">
        <f>SUM(P126:P127)</f>
        <v>0</v>
      </c>
      <c r="R125" s="127">
        <f>SUM(R126:R127)</f>
        <v>0</v>
      </c>
      <c r="T125" s="128">
        <f>SUM(T126:T127)</f>
        <v>0</v>
      </c>
      <c r="AR125" s="122" t="s">
        <v>90</v>
      </c>
      <c r="AT125" s="129" t="s">
        <v>79</v>
      </c>
      <c r="AU125" s="129" t="s">
        <v>88</v>
      </c>
      <c r="AY125" s="122" t="s">
        <v>188</v>
      </c>
      <c r="BK125" s="130">
        <f>SUM(BK126:BK127)</f>
        <v>0</v>
      </c>
    </row>
    <row r="126" spans="2:65" s="1" customFormat="1" ht="37.950000000000003" customHeight="1" x14ac:dyDescent="0.2">
      <c r="B126" s="133"/>
      <c r="C126" s="134" t="s">
        <v>88</v>
      </c>
      <c r="D126" s="134" t="s">
        <v>191</v>
      </c>
      <c r="E126" s="135" t="s">
        <v>1315</v>
      </c>
      <c r="F126" s="136" t="s">
        <v>1316</v>
      </c>
      <c r="G126" s="137" t="s">
        <v>209</v>
      </c>
      <c r="H126" s="138">
        <v>50</v>
      </c>
      <c r="I126" s="139"/>
      <c r="J126" s="140">
        <f>ROUND(I126*H126,2)</f>
        <v>0</v>
      </c>
      <c r="K126" s="136" t="s">
        <v>1</v>
      </c>
      <c r="L126" s="32"/>
      <c r="M126" s="141" t="s">
        <v>1</v>
      </c>
      <c r="N126" s="142" t="s">
        <v>45</v>
      </c>
      <c r="P126" s="143">
        <f>O126*H126</f>
        <v>0</v>
      </c>
      <c r="Q126" s="143">
        <v>0</v>
      </c>
      <c r="R126" s="143">
        <f>Q126*H126</f>
        <v>0</v>
      </c>
      <c r="S126" s="143">
        <v>0</v>
      </c>
      <c r="T126" s="144">
        <f>S126*H126</f>
        <v>0</v>
      </c>
      <c r="AR126" s="145" t="s">
        <v>292</v>
      </c>
      <c r="AT126" s="145" t="s">
        <v>191</v>
      </c>
      <c r="AU126" s="145" t="s">
        <v>90</v>
      </c>
      <c r="AY126" s="17" t="s">
        <v>188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7" t="s">
        <v>88</v>
      </c>
      <c r="BK126" s="146">
        <f>ROUND(I126*H126,2)</f>
        <v>0</v>
      </c>
      <c r="BL126" s="17" t="s">
        <v>292</v>
      </c>
      <c r="BM126" s="145" t="s">
        <v>1317</v>
      </c>
    </row>
    <row r="127" spans="2:65" s="1" customFormat="1" ht="37.950000000000003" customHeight="1" x14ac:dyDescent="0.2">
      <c r="B127" s="133"/>
      <c r="C127" s="134" t="s">
        <v>90</v>
      </c>
      <c r="D127" s="134" t="s">
        <v>191</v>
      </c>
      <c r="E127" s="135" t="s">
        <v>1318</v>
      </c>
      <c r="F127" s="136" t="s">
        <v>1319</v>
      </c>
      <c r="G127" s="137" t="s">
        <v>209</v>
      </c>
      <c r="H127" s="138">
        <v>104</v>
      </c>
      <c r="I127" s="139"/>
      <c r="J127" s="140">
        <f>ROUND(I127*H127,2)</f>
        <v>0</v>
      </c>
      <c r="K127" s="136" t="s">
        <v>1</v>
      </c>
      <c r="L127" s="32"/>
      <c r="M127" s="141" t="s">
        <v>1</v>
      </c>
      <c r="N127" s="142" t="s">
        <v>45</v>
      </c>
      <c r="P127" s="143">
        <f>O127*H127</f>
        <v>0</v>
      </c>
      <c r="Q127" s="143">
        <v>0</v>
      </c>
      <c r="R127" s="143">
        <f>Q127*H127</f>
        <v>0</v>
      </c>
      <c r="S127" s="143">
        <v>0</v>
      </c>
      <c r="T127" s="144">
        <f>S127*H127</f>
        <v>0</v>
      </c>
      <c r="AR127" s="145" t="s">
        <v>292</v>
      </c>
      <c r="AT127" s="145" t="s">
        <v>191</v>
      </c>
      <c r="AU127" s="145" t="s">
        <v>90</v>
      </c>
      <c r="AY127" s="17" t="s">
        <v>188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7" t="s">
        <v>88</v>
      </c>
      <c r="BK127" s="146">
        <f>ROUND(I127*H127,2)</f>
        <v>0</v>
      </c>
      <c r="BL127" s="17" t="s">
        <v>292</v>
      </c>
      <c r="BM127" s="145" t="s">
        <v>1320</v>
      </c>
    </row>
    <row r="128" spans="2:65" s="11" customFormat="1" ht="22.95" customHeight="1" x14ac:dyDescent="0.25">
      <c r="B128" s="121"/>
      <c r="D128" s="122" t="s">
        <v>79</v>
      </c>
      <c r="E128" s="131" t="s">
        <v>1321</v>
      </c>
      <c r="F128" s="131" t="s">
        <v>1322</v>
      </c>
      <c r="I128" s="124"/>
      <c r="J128" s="132">
        <f>BK128</f>
        <v>0</v>
      </c>
      <c r="L128" s="121"/>
      <c r="M128" s="126"/>
      <c r="P128" s="127">
        <f>SUM(P129:P167)</f>
        <v>0</v>
      </c>
      <c r="R128" s="127">
        <f>SUM(R129:R167)</f>
        <v>0.38611999999999991</v>
      </c>
      <c r="T128" s="128">
        <f>SUM(T129:T167)</f>
        <v>0.63109999999999988</v>
      </c>
      <c r="AR128" s="122" t="s">
        <v>90</v>
      </c>
      <c r="AT128" s="129" t="s">
        <v>79</v>
      </c>
      <c r="AU128" s="129" t="s">
        <v>88</v>
      </c>
      <c r="AY128" s="122" t="s">
        <v>188</v>
      </c>
      <c r="BK128" s="130">
        <f>SUM(BK129:BK167)</f>
        <v>0</v>
      </c>
    </row>
    <row r="129" spans="2:65" s="1" customFormat="1" ht="16.5" customHeight="1" x14ac:dyDescent="0.2">
      <c r="B129" s="133"/>
      <c r="C129" s="134" t="s">
        <v>189</v>
      </c>
      <c r="D129" s="134" t="s">
        <v>191</v>
      </c>
      <c r="E129" s="135" t="s">
        <v>1323</v>
      </c>
      <c r="F129" s="136" t="s">
        <v>1324</v>
      </c>
      <c r="G129" s="137" t="s">
        <v>1325</v>
      </c>
      <c r="H129" s="138">
        <v>8</v>
      </c>
      <c r="I129" s="139"/>
      <c r="J129" s="140">
        <f t="shared" ref="J129:J152" si="0">ROUND(I129*H129,2)</f>
        <v>0</v>
      </c>
      <c r="K129" s="136" t="s">
        <v>1</v>
      </c>
      <c r="L129" s="32"/>
      <c r="M129" s="141" t="s">
        <v>1</v>
      </c>
      <c r="N129" s="142" t="s">
        <v>45</v>
      </c>
      <c r="P129" s="143">
        <f t="shared" ref="P129:P152" si="1">O129*H129</f>
        <v>0</v>
      </c>
      <c r="Q129" s="143">
        <v>0</v>
      </c>
      <c r="R129" s="143">
        <f t="shared" ref="R129:R152" si="2">Q129*H129</f>
        <v>0</v>
      </c>
      <c r="S129" s="143">
        <v>0</v>
      </c>
      <c r="T129" s="144">
        <f t="shared" ref="T129:T152" si="3">S129*H129</f>
        <v>0</v>
      </c>
      <c r="AR129" s="145" t="s">
        <v>292</v>
      </c>
      <c r="AT129" s="145" t="s">
        <v>191</v>
      </c>
      <c r="AU129" s="145" t="s">
        <v>90</v>
      </c>
      <c r="AY129" s="17" t="s">
        <v>188</v>
      </c>
      <c r="BE129" s="146">
        <f t="shared" ref="BE129:BE152" si="4">IF(N129="základní",J129,0)</f>
        <v>0</v>
      </c>
      <c r="BF129" s="146">
        <f t="shared" ref="BF129:BF152" si="5">IF(N129="snížená",J129,0)</f>
        <v>0</v>
      </c>
      <c r="BG129" s="146">
        <f t="shared" ref="BG129:BG152" si="6">IF(N129="zákl. přenesená",J129,0)</f>
        <v>0</v>
      </c>
      <c r="BH129" s="146">
        <f t="shared" ref="BH129:BH152" si="7">IF(N129="sníž. přenesená",J129,0)</f>
        <v>0</v>
      </c>
      <c r="BI129" s="146">
        <f t="shared" ref="BI129:BI152" si="8">IF(N129="nulová",J129,0)</f>
        <v>0</v>
      </c>
      <c r="BJ129" s="17" t="s">
        <v>88</v>
      </c>
      <c r="BK129" s="146">
        <f t="shared" ref="BK129:BK152" si="9">ROUND(I129*H129,2)</f>
        <v>0</v>
      </c>
      <c r="BL129" s="17" t="s">
        <v>292</v>
      </c>
      <c r="BM129" s="145" t="s">
        <v>1326</v>
      </c>
    </row>
    <row r="130" spans="2:65" s="1" customFormat="1" ht="24.15" customHeight="1" x14ac:dyDescent="0.2">
      <c r="B130" s="133"/>
      <c r="C130" s="134" t="s">
        <v>195</v>
      </c>
      <c r="D130" s="134" t="s">
        <v>191</v>
      </c>
      <c r="E130" s="135" t="s">
        <v>1327</v>
      </c>
      <c r="F130" s="136" t="s">
        <v>1328</v>
      </c>
      <c r="G130" s="137" t="s">
        <v>209</v>
      </c>
      <c r="H130" s="138">
        <v>10</v>
      </c>
      <c r="I130" s="139"/>
      <c r="J130" s="140">
        <f t="shared" si="0"/>
        <v>0</v>
      </c>
      <c r="K130" s="136" t="s">
        <v>1329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1.4919999999999999E-2</v>
      </c>
      <c r="T130" s="144">
        <f t="shared" si="3"/>
        <v>0.1492</v>
      </c>
      <c r="AR130" s="145" t="s">
        <v>292</v>
      </c>
      <c r="AT130" s="145" t="s">
        <v>191</v>
      </c>
      <c r="AU130" s="145" t="s">
        <v>90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292</v>
      </c>
      <c r="BM130" s="145" t="s">
        <v>1330</v>
      </c>
    </row>
    <row r="131" spans="2:65" s="1" customFormat="1" ht="24.15" customHeight="1" x14ac:dyDescent="0.2">
      <c r="B131" s="133"/>
      <c r="C131" s="134" t="s">
        <v>227</v>
      </c>
      <c r="D131" s="134" t="s">
        <v>191</v>
      </c>
      <c r="E131" s="135" t="s">
        <v>1331</v>
      </c>
      <c r="F131" s="136" t="s">
        <v>1332</v>
      </c>
      <c r="G131" s="137" t="s">
        <v>267</v>
      </c>
      <c r="H131" s="138">
        <v>10</v>
      </c>
      <c r="I131" s="139"/>
      <c r="J131" s="140">
        <f t="shared" si="0"/>
        <v>0</v>
      </c>
      <c r="K131" s="136" t="s">
        <v>1329</v>
      </c>
      <c r="L131" s="32"/>
      <c r="M131" s="141" t="s">
        <v>1</v>
      </c>
      <c r="N131" s="142" t="s">
        <v>45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292</v>
      </c>
      <c r="AT131" s="145" t="s">
        <v>191</v>
      </c>
      <c r="AU131" s="145" t="s">
        <v>90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292</v>
      </c>
      <c r="BM131" s="145" t="s">
        <v>1333</v>
      </c>
    </row>
    <row r="132" spans="2:65" s="1" customFormat="1" ht="24.15" customHeight="1" x14ac:dyDescent="0.2">
      <c r="B132" s="133"/>
      <c r="C132" s="134" t="s">
        <v>212</v>
      </c>
      <c r="D132" s="134" t="s">
        <v>191</v>
      </c>
      <c r="E132" s="135" t="s">
        <v>1334</v>
      </c>
      <c r="F132" s="136" t="s">
        <v>1335</v>
      </c>
      <c r="G132" s="137" t="s">
        <v>209</v>
      </c>
      <c r="H132" s="138">
        <v>80</v>
      </c>
      <c r="I132" s="139"/>
      <c r="J132" s="140">
        <f t="shared" si="0"/>
        <v>0</v>
      </c>
      <c r="K132" s="136" t="s">
        <v>1329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2.0999999999999999E-3</v>
      </c>
      <c r="T132" s="144">
        <f t="shared" si="3"/>
        <v>0.16799999999999998</v>
      </c>
      <c r="AR132" s="145" t="s">
        <v>292</v>
      </c>
      <c r="AT132" s="145" t="s">
        <v>191</v>
      </c>
      <c r="AU132" s="145" t="s">
        <v>90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292</v>
      </c>
      <c r="BM132" s="145" t="s">
        <v>1336</v>
      </c>
    </row>
    <row r="133" spans="2:65" s="1" customFormat="1" ht="24.15" customHeight="1" x14ac:dyDescent="0.2">
      <c r="B133" s="133"/>
      <c r="C133" s="134" t="s">
        <v>234</v>
      </c>
      <c r="D133" s="134" t="s">
        <v>191</v>
      </c>
      <c r="E133" s="135" t="s">
        <v>1337</v>
      </c>
      <c r="F133" s="136" t="s">
        <v>1338</v>
      </c>
      <c r="G133" s="137" t="s">
        <v>209</v>
      </c>
      <c r="H133" s="138">
        <v>110</v>
      </c>
      <c r="I133" s="139"/>
      <c r="J133" s="140">
        <f t="shared" si="0"/>
        <v>0</v>
      </c>
      <c r="K133" s="136" t="s">
        <v>1329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1.98E-3</v>
      </c>
      <c r="T133" s="144">
        <f t="shared" si="3"/>
        <v>0.21779999999999999</v>
      </c>
      <c r="AR133" s="145" t="s">
        <v>292</v>
      </c>
      <c r="AT133" s="145" t="s">
        <v>191</v>
      </c>
      <c r="AU133" s="145" t="s">
        <v>90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292</v>
      </c>
      <c r="BM133" s="145" t="s">
        <v>1339</v>
      </c>
    </row>
    <row r="134" spans="2:65" s="1" customFormat="1" ht="24.15" customHeight="1" x14ac:dyDescent="0.2">
      <c r="B134" s="133"/>
      <c r="C134" s="134" t="s">
        <v>247</v>
      </c>
      <c r="D134" s="134" t="s">
        <v>191</v>
      </c>
      <c r="E134" s="135" t="s">
        <v>1340</v>
      </c>
      <c r="F134" s="136" t="s">
        <v>1341</v>
      </c>
      <c r="G134" s="137" t="s">
        <v>267</v>
      </c>
      <c r="H134" s="138">
        <v>10</v>
      </c>
      <c r="I134" s="139"/>
      <c r="J134" s="140">
        <f t="shared" si="0"/>
        <v>0</v>
      </c>
      <c r="K134" s="136" t="s">
        <v>1329</v>
      </c>
      <c r="L134" s="32"/>
      <c r="M134" s="141" t="s">
        <v>1</v>
      </c>
      <c r="N134" s="142" t="s">
        <v>45</v>
      </c>
      <c r="P134" s="143">
        <f t="shared" si="1"/>
        <v>0</v>
      </c>
      <c r="Q134" s="143">
        <v>1.7899999999999999E-3</v>
      </c>
      <c r="R134" s="143">
        <f t="shared" si="2"/>
        <v>1.7899999999999999E-2</v>
      </c>
      <c r="S134" s="143">
        <v>0</v>
      </c>
      <c r="T134" s="144">
        <f t="shared" si="3"/>
        <v>0</v>
      </c>
      <c r="AR134" s="145" t="s">
        <v>292</v>
      </c>
      <c r="AT134" s="145" t="s">
        <v>191</v>
      </c>
      <c r="AU134" s="145" t="s">
        <v>90</v>
      </c>
      <c r="AY134" s="17" t="s">
        <v>188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7" t="s">
        <v>88</v>
      </c>
      <c r="BK134" s="146">
        <f t="shared" si="9"/>
        <v>0</v>
      </c>
      <c r="BL134" s="17" t="s">
        <v>292</v>
      </c>
      <c r="BM134" s="145" t="s">
        <v>1342</v>
      </c>
    </row>
    <row r="135" spans="2:65" s="1" customFormat="1" ht="24.15" customHeight="1" x14ac:dyDescent="0.2">
      <c r="B135" s="133"/>
      <c r="C135" s="134" t="s">
        <v>256</v>
      </c>
      <c r="D135" s="134" t="s">
        <v>191</v>
      </c>
      <c r="E135" s="135" t="s">
        <v>1343</v>
      </c>
      <c r="F135" s="136" t="s">
        <v>1344</v>
      </c>
      <c r="G135" s="137" t="s">
        <v>267</v>
      </c>
      <c r="H135" s="138">
        <v>10</v>
      </c>
      <c r="I135" s="139"/>
      <c r="J135" s="140">
        <f t="shared" si="0"/>
        <v>0</v>
      </c>
      <c r="K135" s="136" t="s">
        <v>1329</v>
      </c>
      <c r="L135" s="32"/>
      <c r="M135" s="141" t="s">
        <v>1</v>
      </c>
      <c r="N135" s="142" t="s">
        <v>45</v>
      </c>
      <c r="P135" s="143">
        <f t="shared" si="1"/>
        <v>0</v>
      </c>
      <c r="Q135" s="143">
        <v>1E-3</v>
      </c>
      <c r="R135" s="143">
        <f t="shared" si="2"/>
        <v>0.01</v>
      </c>
      <c r="S135" s="143">
        <v>0</v>
      </c>
      <c r="T135" s="144">
        <f t="shared" si="3"/>
        <v>0</v>
      </c>
      <c r="AR135" s="145" t="s">
        <v>292</v>
      </c>
      <c r="AT135" s="145" t="s">
        <v>191</v>
      </c>
      <c r="AU135" s="145" t="s">
        <v>90</v>
      </c>
      <c r="AY135" s="17" t="s">
        <v>188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7" t="s">
        <v>88</v>
      </c>
      <c r="BK135" s="146">
        <f t="shared" si="9"/>
        <v>0</v>
      </c>
      <c r="BL135" s="17" t="s">
        <v>292</v>
      </c>
      <c r="BM135" s="145" t="s">
        <v>1345</v>
      </c>
    </row>
    <row r="136" spans="2:65" s="1" customFormat="1" ht="21.75" customHeight="1" x14ac:dyDescent="0.2">
      <c r="B136" s="133"/>
      <c r="C136" s="134" t="s">
        <v>264</v>
      </c>
      <c r="D136" s="134" t="s">
        <v>191</v>
      </c>
      <c r="E136" s="135" t="s">
        <v>1346</v>
      </c>
      <c r="F136" s="136" t="s">
        <v>1347</v>
      </c>
      <c r="G136" s="137" t="s">
        <v>209</v>
      </c>
      <c r="H136" s="138">
        <v>74</v>
      </c>
      <c r="I136" s="139"/>
      <c r="J136" s="140">
        <f t="shared" si="0"/>
        <v>0</v>
      </c>
      <c r="K136" s="136" t="s">
        <v>194</v>
      </c>
      <c r="L136" s="32"/>
      <c r="M136" s="141" t="s">
        <v>1</v>
      </c>
      <c r="N136" s="142" t="s">
        <v>45</v>
      </c>
      <c r="P136" s="143">
        <f t="shared" si="1"/>
        <v>0</v>
      </c>
      <c r="Q136" s="143">
        <v>3.8000000000000002E-4</v>
      </c>
      <c r="R136" s="143">
        <f t="shared" si="2"/>
        <v>2.8120000000000003E-2</v>
      </c>
      <c r="S136" s="143">
        <v>0</v>
      </c>
      <c r="T136" s="144">
        <f t="shared" si="3"/>
        <v>0</v>
      </c>
      <c r="AR136" s="145" t="s">
        <v>292</v>
      </c>
      <c r="AT136" s="145" t="s">
        <v>191</v>
      </c>
      <c r="AU136" s="145" t="s">
        <v>90</v>
      </c>
      <c r="AY136" s="17" t="s">
        <v>188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7" t="s">
        <v>88</v>
      </c>
      <c r="BK136" s="146">
        <f t="shared" si="9"/>
        <v>0</v>
      </c>
      <c r="BL136" s="17" t="s">
        <v>292</v>
      </c>
      <c r="BM136" s="145" t="s">
        <v>1348</v>
      </c>
    </row>
    <row r="137" spans="2:65" s="1" customFormat="1" ht="21.75" customHeight="1" x14ac:dyDescent="0.2">
      <c r="B137" s="133"/>
      <c r="C137" s="134" t="s">
        <v>272</v>
      </c>
      <c r="D137" s="134" t="s">
        <v>191</v>
      </c>
      <c r="E137" s="135" t="s">
        <v>1349</v>
      </c>
      <c r="F137" s="136" t="s">
        <v>1350</v>
      </c>
      <c r="G137" s="137" t="s">
        <v>209</v>
      </c>
      <c r="H137" s="138">
        <v>5</v>
      </c>
      <c r="I137" s="139"/>
      <c r="J137" s="140">
        <f t="shared" si="0"/>
        <v>0</v>
      </c>
      <c r="K137" s="136" t="s">
        <v>194</v>
      </c>
      <c r="L137" s="32"/>
      <c r="M137" s="141" t="s">
        <v>1</v>
      </c>
      <c r="N137" s="142" t="s">
        <v>45</v>
      </c>
      <c r="P137" s="143">
        <f t="shared" si="1"/>
        <v>0</v>
      </c>
      <c r="Q137" s="143">
        <v>4.6000000000000001E-4</v>
      </c>
      <c r="R137" s="143">
        <f t="shared" si="2"/>
        <v>2.3E-3</v>
      </c>
      <c r="S137" s="143">
        <v>0</v>
      </c>
      <c r="T137" s="144">
        <f t="shared" si="3"/>
        <v>0</v>
      </c>
      <c r="AR137" s="145" t="s">
        <v>292</v>
      </c>
      <c r="AT137" s="145" t="s">
        <v>191</v>
      </c>
      <c r="AU137" s="145" t="s">
        <v>90</v>
      </c>
      <c r="AY137" s="17" t="s">
        <v>188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7" t="s">
        <v>88</v>
      </c>
      <c r="BK137" s="146">
        <f t="shared" si="9"/>
        <v>0</v>
      </c>
      <c r="BL137" s="17" t="s">
        <v>292</v>
      </c>
      <c r="BM137" s="145" t="s">
        <v>1351</v>
      </c>
    </row>
    <row r="138" spans="2:65" s="1" customFormat="1" ht="21.75" customHeight="1" x14ac:dyDescent="0.2">
      <c r="B138" s="133"/>
      <c r="C138" s="134" t="s">
        <v>8</v>
      </c>
      <c r="D138" s="134" t="s">
        <v>191</v>
      </c>
      <c r="E138" s="135" t="s">
        <v>1352</v>
      </c>
      <c r="F138" s="136" t="s">
        <v>1353</v>
      </c>
      <c r="G138" s="137" t="s">
        <v>209</v>
      </c>
      <c r="H138" s="138">
        <v>58</v>
      </c>
      <c r="I138" s="139"/>
      <c r="J138" s="140">
        <f t="shared" si="0"/>
        <v>0</v>
      </c>
      <c r="K138" s="136" t="s">
        <v>194</v>
      </c>
      <c r="L138" s="32"/>
      <c r="M138" s="141" t="s">
        <v>1</v>
      </c>
      <c r="N138" s="142" t="s">
        <v>45</v>
      </c>
      <c r="P138" s="143">
        <f t="shared" si="1"/>
        <v>0</v>
      </c>
      <c r="Q138" s="143">
        <v>5.5999999999999995E-4</v>
      </c>
      <c r="R138" s="143">
        <f t="shared" si="2"/>
        <v>3.2479999999999995E-2</v>
      </c>
      <c r="S138" s="143">
        <v>0</v>
      </c>
      <c r="T138" s="144">
        <f t="shared" si="3"/>
        <v>0</v>
      </c>
      <c r="AR138" s="145" t="s">
        <v>292</v>
      </c>
      <c r="AT138" s="145" t="s">
        <v>191</v>
      </c>
      <c r="AU138" s="145" t="s">
        <v>90</v>
      </c>
      <c r="AY138" s="17" t="s">
        <v>188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7" t="s">
        <v>88</v>
      </c>
      <c r="BK138" s="146">
        <f t="shared" si="9"/>
        <v>0</v>
      </c>
      <c r="BL138" s="17" t="s">
        <v>292</v>
      </c>
      <c r="BM138" s="145" t="s">
        <v>1354</v>
      </c>
    </row>
    <row r="139" spans="2:65" s="1" customFormat="1" ht="21.75" customHeight="1" x14ac:dyDescent="0.2">
      <c r="B139" s="133"/>
      <c r="C139" s="134" t="s">
        <v>280</v>
      </c>
      <c r="D139" s="134" t="s">
        <v>191</v>
      </c>
      <c r="E139" s="135" t="s">
        <v>1355</v>
      </c>
      <c r="F139" s="136" t="s">
        <v>1356</v>
      </c>
      <c r="G139" s="137" t="s">
        <v>209</v>
      </c>
      <c r="H139" s="138">
        <v>50</v>
      </c>
      <c r="I139" s="139"/>
      <c r="J139" s="140">
        <f t="shared" si="0"/>
        <v>0</v>
      </c>
      <c r="K139" s="136" t="s">
        <v>194</v>
      </c>
      <c r="L139" s="32"/>
      <c r="M139" s="141" t="s">
        <v>1</v>
      </c>
      <c r="N139" s="142" t="s">
        <v>45</v>
      </c>
      <c r="P139" s="143">
        <f t="shared" si="1"/>
        <v>0</v>
      </c>
      <c r="Q139" s="143">
        <v>1.0499999999999999E-3</v>
      </c>
      <c r="R139" s="143">
        <f t="shared" si="2"/>
        <v>5.2499999999999998E-2</v>
      </c>
      <c r="S139" s="143">
        <v>0</v>
      </c>
      <c r="T139" s="144">
        <f t="shared" si="3"/>
        <v>0</v>
      </c>
      <c r="AR139" s="145" t="s">
        <v>292</v>
      </c>
      <c r="AT139" s="145" t="s">
        <v>191</v>
      </c>
      <c r="AU139" s="145" t="s">
        <v>90</v>
      </c>
      <c r="AY139" s="17" t="s">
        <v>188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7" t="s">
        <v>88</v>
      </c>
      <c r="BK139" s="146">
        <f t="shared" si="9"/>
        <v>0</v>
      </c>
      <c r="BL139" s="17" t="s">
        <v>292</v>
      </c>
      <c r="BM139" s="145" t="s">
        <v>1357</v>
      </c>
    </row>
    <row r="140" spans="2:65" s="1" customFormat="1" ht="24.15" customHeight="1" x14ac:dyDescent="0.2">
      <c r="B140" s="133"/>
      <c r="C140" s="134" t="s">
        <v>284</v>
      </c>
      <c r="D140" s="134" t="s">
        <v>191</v>
      </c>
      <c r="E140" s="135" t="s">
        <v>1358</v>
      </c>
      <c r="F140" s="136" t="s">
        <v>1359</v>
      </c>
      <c r="G140" s="137" t="s">
        <v>209</v>
      </c>
      <c r="H140" s="138">
        <v>14</v>
      </c>
      <c r="I140" s="139"/>
      <c r="J140" s="140">
        <f t="shared" si="0"/>
        <v>0</v>
      </c>
      <c r="K140" s="136" t="s">
        <v>194</v>
      </c>
      <c r="L140" s="32"/>
      <c r="M140" s="141" t="s">
        <v>1</v>
      </c>
      <c r="N140" s="142" t="s">
        <v>45</v>
      </c>
      <c r="P140" s="143">
        <f t="shared" si="1"/>
        <v>0</v>
      </c>
      <c r="Q140" s="143">
        <v>1.9400000000000001E-3</v>
      </c>
      <c r="R140" s="143">
        <f t="shared" si="2"/>
        <v>2.716E-2</v>
      </c>
      <c r="S140" s="143">
        <v>0</v>
      </c>
      <c r="T140" s="144">
        <f t="shared" si="3"/>
        <v>0</v>
      </c>
      <c r="AR140" s="145" t="s">
        <v>292</v>
      </c>
      <c r="AT140" s="145" t="s">
        <v>191</v>
      </c>
      <c r="AU140" s="145" t="s">
        <v>90</v>
      </c>
      <c r="AY140" s="17" t="s">
        <v>188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7" t="s">
        <v>88</v>
      </c>
      <c r="BK140" s="146">
        <f t="shared" si="9"/>
        <v>0</v>
      </c>
      <c r="BL140" s="17" t="s">
        <v>292</v>
      </c>
      <c r="BM140" s="145" t="s">
        <v>1360</v>
      </c>
    </row>
    <row r="141" spans="2:65" s="1" customFormat="1" ht="24.15" customHeight="1" x14ac:dyDescent="0.2">
      <c r="B141" s="133"/>
      <c r="C141" s="134" t="s">
        <v>288</v>
      </c>
      <c r="D141" s="134" t="s">
        <v>191</v>
      </c>
      <c r="E141" s="135" t="s">
        <v>1361</v>
      </c>
      <c r="F141" s="136" t="s">
        <v>1362</v>
      </c>
      <c r="G141" s="137" t="s">
        <v>209</v>
      </c>
      <c r="H141" s="138">
        <v>50</v>
      </c>
      <c r="I141" s="139"/>
      <c r="J141" s="140">
        <f t="shared" si="0"/>
        <v>0</v>
      </c>
      <c r="K141" s="136" t="s">
        <v>194</v>
      </c>
      <c r="L141" s="32"/>
      <c r="M141" s="141" t="s">
        <v>1</v>
      </c>
      <c r="N141" s="142" t="s">
        <v>45</v>
      </c>
      <c r="P141" s="143">
        <f t="shared" si="1"/>
        <v>0</v>
      </c>
      <c r="Q141" s="143">
        <v>9.3999999999999997E-4</v>
      </c>
      <c r="R141" s="143">
        <f t="shared" si="2"/>
        <v>4.7E-2</v>
      </c>
      <c r="S141" s="143">
        <v>0</v>
      </c>
      <c r="T141" s="144">
        <f t="shared" si="3"/>
        <v>0</v>
      </c>
      <c r="AR141" s="145" t="s">
        <v>292</v>
      </c>
      <c r="AT141" s="145" t="s">
        <v>191</v>
      </c>
      <c r="AU141" s="145" t="s">
        <v>90</v>
      </c>
      <c r="AY141" s="17" t="s">
        <v>188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7" t="s">
        <v>88</v>
      </c>
      <c r="BK141" s="146">
        <f t="shared" si="9"/>
        <v>0</v>
      </c>
      <c r="BL141" s="17" t="s">
        <v>292</v>
      </c>
      <c r="BM141" s="145" t="s">
        <v>1363</v>
      </c>
    </row>
    <row r="142" spans="2:65" s="1" customFormat="1" ht="24.15" customHeight="1" x14ac:dyDescent="0.2">
      <c r="B142" s="133"/>
      <c r="C142" s="134" t="s">
        <v>292</v>
      </c>
      <c r="D142" s="134" t="s">
        <v>191</v>
      </c>
      <c r="E142" s="135" t="s">
        <v>1364</v>
      </c>
      <c r="F142" s="136" t="s">
        <v>1365</v>
      </c>
      <c r="G142" s="137" t="s">
        <v>209</v>
      </c>
      <c r="H142" s="138">
        <v>90</v>
      </c>
      <c r="I142" s="139"/>
      <c r="J142" s="140">
        <f t="shared" si="0"/>
        <v>0</v>
      </c>
      <c r="K142" s="136" t="s">
        <v>194</v>
      </c>
      <c r="L142" s="32"/>
      <c r="M142" s="141" t="s">
        <v>1</v>
      </c>
      <c r="N142" s="142" t="s">
        <v>45</v>
      </c>
      <c r="P142" s="143">
        <f t="shared" si="1"/>
        <v>0</v>
      </c>
      <c r="Q142" s="143">
        <v>1.8400000000000001E-3</v>
      </c>
      <c r="R142" s="143">
        <f t="shared" si="2"/>
        <v>0.1656</v>
      </c>
      <c r="S142" s="143">
        <v>0</v>
      </c>
      <c r="T142" s="144">
        <f t="shared" si="3"/>
        <v>0</v>
      </c>
      <c r="AR142" s="145" t="s">
        <v>292</v>
      </c>
      <c r="AT142" s="145" t="s">
        <v>191</v>
      </c>
      <c r="AU142" s="145" t="s">
        <v>90</v>
      </c>
      <c r="AY142" s="17" t="s">
        <v>188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7" t="s">
        <v>88</v>
      </c>
      <c r="BK142" s="146">
        <f t="shared" si="9"/>
        <v>0</v>
      </c>
      <c r="BL142" s="17" t="s">
        <v>292</v>
      </c>
      <c r="BM142" s="145" t="s">
        <v>1366</v>
      </c>
    </row>
    <row r="143" spans="2:65" s="1" customFormat="1" ht="24.15" customHeight="1" x14ac:dyDescent="0.2">
      <c r="B143" s="133"/>
      <c r="C143" s="134" t="s">
        <v>296</v>
      </c>
      <c r="D143" s="134" t="s">
        <v>191</v>
      </c>
      <c r="E143" s="135" t="s">
        <v>1367</v>
      </c>
      <c r="F143" s="136" t="s">
        <v>1368</v>
      </c>
      <c r="G143" s="137" t="s">
        <v>267</v>
      </c>
      <c r="H143" s="138">
        <v>18</v>
      </c>
      <c r="I143" s="139"/>
      <c r="J143" s="140">
        <f t="shared" si="0"/>
        <v>0</v>
      </c>
      <c r="K143" s="136" t="s">
        <v>194</v>
      </c>
      <c r="L143" s="32"/>
      <c r="M143" s="141" t="s">
        <v>1</v>
      </c>
      <c r="N143" s="142" t="s">
        <v>45</v>
      </c>
      <c r="P143" s="143">
        <f t="shared" si="1"/>
        <v>0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AR143" s="145" t="s">
        <v>292</v>
      </c>
      <c r="AT143" s="145" t="s">
        <v>191</v>
      </c>
      <c r="AU143" s="145" t="s">
        <v>90</v>
      </c>
      <c r="AY143" s="17" t="s">
        <v>188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7" t="s">
        <v>88</v>
      </c>
      <c r="BK143" s="146">
        <f t="shared" si="9"/>
        <v>0</v>
      </c>
      <c r="BL143" s="17" t="s">
        <v>292</v>
      </c>
      <c r="BM143" s="145" t="s">
        <v>1369</v>
      </c>
    </row>
    <row r="144" spans="2:65" s="1" customFormat="1" ht="24.15" customHeight="1" x14ac:dyDescent="0.2">
      <c r="B144" s="133"/>
      <c r="C144" s="134" t="s">
        <v>301</v>
      </c>
      <c r="D144" s="134" t="s">
        <v>191</v>
      </c>
      <c r="E144" s="135" t="s">
        <v>1370</v>
      </c>
      <c r="F144" s="136" t="s">
        <v>1371</v>
      </c>
      <c r="G144" s="137" t="s">
        <v>267</v>
      </c>
      <c r="H144" s="138">
        <v>21</v>
      </c>
      <c r="I144" s="139"/>
      <c r="J144" s="140">
        <f t="shared" si="0"/>
        <v>0</v>
      </c>
      <c r="K144" s="136" t="s">
        <v>194</v>
      </c>
      <c r="L144" s="32"/>
      <c r="M144" s="141" t="s">
        <v>1</v>
      </c>
      <c r="N144" s="142" t="s">
        <v>45</v>
      </c>
      <c r="P144" s="143">
        <f t="shared" si="1"/>
        <v>0</v>
      </c>
      <c r="Q144" s="143">
        <v>0</v>
      </c>
      <c r="R144" s="143">
        <f t="shared" si="2"/>
        <v>0</v>
      </c>
      <c r="S144" s="143">
        <v>0</v>
      </c>
      <c r="T144" s="144">
        <f t="shared" si="3"/>
        <v>0</v>
      </c>
      <c r="AR144" s="145" t="s">
        <v>292</v>
      </c>
      <c r="AT144" s="145" t="s">
        <v>191</v>
      </c>
      <c r="AU144" s="145" t="s">
        <v>90</v>
      </c>
      <c r="AY144" s="17" t="s">
        <v>188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7" t="s">
        <v>88</v>
      </c>
      <c r="BK144" s="146">
        <f t="shared" si="9"/>
        <v>0</v>
      </c>
      <c r="BL144" s="17" t="s">
        <v>292</v>
      </c>
      <c r="BM144" s="145" t="s">
        <v>1372</v>
      </c>
    </row>
    <row r="145" spans="2:65" s="1" customFormat="1" ht="24.15" customHeight="1" x14ac:dyDescent="0.2">
      <c r="B145" s="133"/>
      <c r="C145" s="134" t="s">
        <v>305</v>
      </c>
      <c r="D145" s="134" t="s">
        <v>191</v>
      </c>
      <c r="E145" s="135" t="s">
        <v>1373</v>
      </c>
      <c r="F145" s="136" t="s">
        <v>1374</v>
      </c>
      <c r="G145" s="137" t="s">
        <v>267</v>
      </c>
      <c r="H145" s="138">
        <v>24</v>
      </c>
      <c r="I145" s="139"/>
      <c r="J145" s="140">
        <f t="shared" si="0"/>
        <v>0</v>
      </c>
      <c r="K145" s="136" t="s">
        <v>194</v>
      </c>
      <c r="L145" s="32"/>
      <c r="M145" s="141" t="s">
        <v>1</v>
      </c>
      <c r="N145" s="142" t="s">
        <v>45</v>
      </c>
      <c r="P145" s="143">
        <f t="shared" si="1"/>
        <v>0</v>
      </c>
      <c r="Q145" s="143">
        <v>0</v>
      </c>
      <c r="R145" s="143">
        <f t="shared" si="2"/>
        <v>0</v>
      </c>
      <c r="S145" s="143">
        <v>0</v>
      </c>
      <c r="T145" s="144">
        <f t="shared" si="3"/>
        <v>0</v>
      </c>
      <c r="AR145" s="145" t="s">
        <v>292</v>
      </c>
      <c r="AT145" s="145" t="s">
        <v>191</v>
      </c>
      <c r="AU145" s="145" t="s">
        <v>90</v>
      </c>
      <c r="AY145" s="17" t="s">
        <v>188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7" t="s">
        <v>88</v>
      </c>
      <c r="BK145" s="146">
        <f t="shared" si="9"/>
        <v>0</v>
      </c>
      <c r="BL145" s="17" t="s">
        <v>292</v>
      </c>
      <c r="BM145" s="145" t="s">
        <v>1375</v>
      </c>
    </row>
    <row r="146" spans="2:65" s="1" customFormat="1" ht="24.15" customHeight="1" x14ac:dyDescent="0.2">
      <c r="B146" s="133"/>
      <c r="C146" s="134" t="s">
        <v>312</v>
      </c>
      <c r="D146" s="134" t="s">
        <v>191</v>
      </c>
      <c r="E146" s="135" t="s">
        <v>1376</v>
      </c>
      <c r="F146" s="136" t="s">
        <v>1377</v>
      </c>
      <c r="G146" s="137" t="s">
        <v>267</v>
      </c>
      <c r="H146" s="138">
        <v>7</v>
      </c>
      <c r="I146" s="139"/>
      <c r="J146" s="140">
        <f t="shared" si="0"/>
        <v>0</v>
      </c>
      <c r="K146" s="136" t="s">
        <v>194</v>
      </c>
      <c r="L146" s="32"/>
      <c r="M146" s="141" t="s">
        <v>1</v>
      </c>
      <c r="N146" s="142" t="s">
        <v>45</v>
      </c>
      <c r="P146" s="143">
        <f t="shared" si="1"/>
        <v>0</v>
      </c>
      <c r="Q146" s="143">
        <v>0</v>
      </c>
      <c r="R146" s="143">
        <f t="shared" si="2"/>
        <v>0</v>
      </c>
      <c r="S146" s="143">
        <v>0</v>
      </c>
      <c r="T146" s="144">
        <f t="shared" si="3"/>
        <v>0</v>
      </c>
      <c r="AR146" s="145" t="s">
        <v>292</v>
      </c>
      <c r="AT146" s="145" t="s">
        <v>191</v>
      </c>
      <c r="AU146" s="145" t="s">
        <v>90</v>
      </c>
      <c r="AY146" s="17" t="s">
        <v>188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7" t="s">
        <v>88</v>
      </c>
      <c r="BK146" s="146">
        <f t="shared" si="9"/>
        <v>0</v>
      </c>
      <c r="BL146" s="17" t="s">
        <v>292</v>
      </c>
      <c r="BM146" s="145" t="s">
        <v>1378</v>
      </c>
    </row>
    <row r="147" spans="2:65" s="1" customFormat="1" ht="16.5" customHeight="1" x14ac:dyDescent="0.2">
      <c r="B147" s="133"/>
      <c r="C147" s="134" t="s">
        <v>7</v>
      </c>
      <c r="D147" s="134" t="s">
        <v>191</v>
      </c>
      <c r="E147" s="135" t="s">
        <v>1379</v>
      </c>
      <c r="F147" s="136" t="s">
        <v>1380</v>
      </c>
      <c r="G147" s="137" t="s">
        <v>267</v>
      </c>
      <c r="H147" s="138">
        <v>31</v>
      </c>
      <c r="I147" s="139"/>
      <c r="J147" s="140">
        <f t="shared" si="0"/>
        <v>0</v>
      </c>
      <c r="K147" s="136" t="s">
        <v>1329</v>
      </c>
      <c r="L147" s="32"/>
      <c r="M147" s="141" t="s">
        <v>1</v>
      </c>
      <c r="N147" s="142" t="s">
        <v>45</v>
      </c>
      <c r="P147" s="143">
        <f t="shared" si="1"/>
        <v>0</v>
      </c>
      <c r="Q147" s="143">
        <v>0</v>
      </c>
      <c r="R147" s="143">
        <f t="shared" si="2"/>
        <v>0</v>
      </c>
      <c r="S147" s="143">
        <v>3.0999999999999999E-3</v>
      </c>
      <c r="T147" s="144">
        <f t="shared" si="3"/>
        <v>9.6099999999999991E-2</v>
      </c>
      <c r="AR147" s="145" t="s">
        <v>292</v>
      </c>
      <c r="AT147" s="145" t="s">
        <v>191</v>
      </c>
      <c r="AU147" s="145" t="s">
        <v>90</v>
      </c>
      <c r="AY147" s="17" t="s">
        <v>188</v>
      </c>
      <c r="BE147" s="146">
        <f t="shared" si="4"/>
        <v>0</v>
      </c>
      <c r="BF147" s="146">
        <f t="shared" si="5"/>
        <v>0</v>
      </c>
      <c r="BG147" s="146">
        <f t="shared" si="6"/>
        <v>0</v>
      </c>
      <c r="BH147" s="146">
        <f t="shared" si="7"/>
        <v>0</v>
      </c>
      <c r="BI147" s="146">
        <f t="shared" si="8"/>
        <v>0</v>
      </c>
      <c r="BJ147" s="17" t="s">
        <v>88</v>
      </c>
      <c r="BK147" s="146">
        <f t="shared" si="9"/>
        <v>0</v>
      </c>
      <c r="BL147" s="17" t="s">
        <v>292</v>
      </c>
      <c r="BM147" s="145" t="s">
        <v>1381</v>
      </c>
    </row>
    <row r="148" spans="2:65" s="1" customFormat="1" ht="24.15" customHeight="1" x14ac:dyDescent="0.2">
      <c r="B148" s="133"/>
      <c r="C148" s="134" t="s">
        <v>325</v>
      </c>
      <c r="D148" s="134" t="s">
        <v>191</v>
      </c>
      <c r="E148" s="135" t="s">
        <v>1382</v>
      </c>
      <c r="F148" s="136" t="s">
        <v>1383</v>
      </c>
      <c r="G148" s="137" t="s">
        <v>267</v>
      </c>
      <c r="H148" s="138">
        <v>6</v>
      </c>
      <c r="I148" s="139"/>
      <c r="J148" s="140">
        <f t="shared" si="0"/>
        <v>0</v>
      </c>
      <c r="K148" s="136" t="s">
        <v>194</v>
      </c>
      <c r="L148" s="32"/>
      <c r="M148" s="141" t="s">
        <v>1</v>
      </c>
      <c r="N148" s="142" t="s">
        <v>45</v>
      </c>
      <c r="P148" s="143">
        <f t="shared" si="1"/>
        <v>0</v>
      </c>
      <c r="Q148" s="143">
        <v>2.2000000000000001E-4</v>
      </c>
      <c r="R148" s="143">
        <f t="shared" si="2"/>
        <v>1.32E-3</v>
      </c>
      <c r="S148" s="143">
        <v>0</v>
      </c>
      <c r="T148" s="144">
        <f t="shared" si="3"/>
        <v>0</v>
      </c>
      <c r="AR148" s="145" t="s">
        <v>292</v>
      </c>
      <c r="AT148" s="145" t="s">
        <v>191</v>
      </c>
      <c r="AU148" s="145" t="s">
        <v>90</v>
      </c>
      <c r="AY148" s="17" t="s">
        <v>188</v>
      </c>
      <c r="BE148" s="146">
        <f t="shared" si="4"/>
        <v>0</v>
      </c>
      <c r="BF148" s="146">
        <f t="shared" si="5"/>
        <v>0</v>
      </c>
      <c r="BG148" s="146">
        <f t="shared" si="6"/>
        <v>0</v>
      </c>
      <c r="BH148" s="146">
        <f t="shared" si="7"/>
        <v>0</v>
      </c>
      <c r="BI148" s="146">
        <f t="shared" si="8"/>
        <v>0</v>
      </c>
      <c r="BJ148" s="17" t="s">
        <v>88</v>
      </c>
      <c r="BK148" s="146">
        <f t="shared" si="9"/>
        <v>0</v>
      </c>
      <c r="BL148" s="17" t="s">
        <v>292</v>
      </c>
      <c r="BM148" s="145" t="s">
        <v>1384</v>
      </c>
    </row>
    <row r="149" spans="2:65" s="1" customFormat="1" ht="24.15" customHeight="1" x14ac:dyDescent="0.2">
      <c r="B149" s="133"/>
      <c r="C149" s="134" t="s">
        <v>331</v>
      </c>
      <c r="D149" s="134" t="s">
        <v>191</v>
      </c>
      <c r="E149" s="135" t="s">
        <v>1385</v>
      </c>
      <c r="F149" s="136" t="s">
        <v>1386</v>
      </c>
      <c r="G149" s="137" t="s">
        <v>267</v>
      </c>
      <c r="H149" s="138">
        <v>3</v>
      </c>
      <c r="I149" s="139"/>
      <c r="J149" s="140">
        <f t="shared" si="0"/>
        <v>0</v>
      </c>
      <c r="K149" s="136" t="s">
        <v>194</v>
      </c>
      <c r="L149" s="32"/>
      <c r="M149" s="141" t="s">
        <v>1</v>
      </c>
      <c r="N149" s="142" t="s">
        <v>45</v>
      </c>
      <c r="P149" s="143">
        <f t="shared" si="1"/>
        <v>0</v>
      </c>
      <c r="Q149" s="143">
        <v>5.1000000000000004E-4</v>
      </c>
      <c r="R149" s="143">
        <f t="shared" si="2"/>
        <v>1.5300000000000001E-3</v>
      </c>
      <c r="S149" s="143">
        <v>0</v>
      </c>
      <c r="T149" s="144">
        <f t="shared" si="3"/>
        <v>0</v>
      </c>
      <c r="AR149" s="145" t="s">
        <v>292</v>
      </c>
      <c r="AT149" s="145" t="s">
        <v>191</v>
      </c>
      <c r="AU149" s="145" t="s">
        <v>90</v>
      </c>
      <c r="AY149" s="17" t="s">
        <v>188</v>
      </c>
      <c r="BE149" s="146">
        <f t="shared" si="4"/>
        <v>0</v>
      </c>
      <c r="BF149" s="146">
        <f t="shared" si="5"/>
        <v>0</v>
      </c>
      <c r="BG149" s="146">
        <f t="shared" si="6"/>
        <v>0</v>
      </c>
      <c r="BH149" s="146">
        <f t="shared" si="7"/>
        <v>0</v>
      </c>
      <c r="BI149" s="146">
        <f t="shared" si="8"/>
        <v>0</v>
      </c>
      <c r="BJ149" s="17" t="s">
        <v>88</v>
      </c>
      <c r="BK149" s="146">
        <f t="shared" si="9"/>
        <v>0</v>
      </c>
      <c r="BL149" s="17" t="s">
        <v>292</v>
      </c>
      <c r="BM149" s="145" t="s">
        <v>1387</v>
      </c>
    </row>
    <row r="150" spans="2:65" s="1" customFormat="1" ht="24.15" customHeight="1" x14ac:dyDescent="0.2">
      <c r="B150" s="133"/>
      <c r="C150" s="134" t="s">
        <v>339</v>
      </c>
      <c r="D150" s="134" t="s">
        <v>191</v>
      </c>
      <c r="E150" s="135" t="s">
        <v>1388</v>
      </c>
      <c r="F150" s="136" t="s">
        <v>1389</v>
      </c>
      <c r="G150" s="137" t="s">
        <v>267</v>
      </c>
      <c r="H150" s="138">
        <v>3</v>
      </c>
      <c r="I150" s="139"/>
      <c r="J150" s="140">
        <f t="shared" si="0"/>
        <v>0</v>
      </c>
      <c r="K150" s="136" t="s">
        <v>194</v>
      </c>
      <c r="L150" s="32"/>
      <c r="M150" s="141" t="s">
        <v>1</v>
      </c>
      <c r="N150" s="142" t="s">
        <v>45</v>
      </c>
      <c r="P150" s="143">
        <f t="shared" si="1"/>
        <v>0</v>
      </c>
      <c r="Q150" s="143">
        <v>6.9999999999999994E-5</v>
      </c>
      <c r="R150" s="143">
        <f t="shared" si="2"/>
        <v>2.0999999999999998E-4</v>
      </c>
      <c r="S150" s="143">
        <v>0</v>
      </c>
      <c r="T150" s="144">
        <f t="shared" si="3"/>
        <v>0</v>
      </c>
      <c r="AR150" s="145" t="s">
        <v>292</v>
      </c>
      <c r="AT150" s="145" t="s">
        <v>191</v>
      </c>
      <c r="AU150" s="145" t="s">
        <v>90</v>
      </c>
      <c r="AY150" s="17" t="s">
        <v>188</v>
      </c>
      <c r="BE150" s="146">
        <f t="shared" si="4"/>
        <v>0</v>
      </c>
      <c r="BF150" s="146">
        <f t="shared" si="5"/>
        <v>0</v>
      </c>
      <c r="BG150" s="146">
        <f t="shared" si="6"/>
        <v>0</v>
      </c>
      <c r="BH150" s="146">
        <f t="shared" si="7"/>
        <v>0</v>
      </c>
      <c r="BI150" s="146">
        <f t="shared" si="8"/>
        <v>0</v>
      </c>
      <c r="BJ150" s="17" t="s">
        <v>88</v>
      </c>
      <c r="BK150" s="146">
        <f t="shared" si="9"/>
        <v>0</v>
      </c>
      <c r="BL150" s="17" t="s">
        <v>292</v>
      </c>
      <c r="BM150" s="145" t="s">
        <v>1390</v>
      </c>
    </row>
    <row r="151" spans="2:65" s="1" customFormat="1" ht="24.15" customHeight="1" x14ac:dyDescent="0.2">
      <c r="B151" s="133"/>
      <c r="C151" s="134" t="s">
        <v>344</v>
      </c>
      <c r="D151" s="134" t="s">
        <v>191</v>
      </c>
      <c r="E151" s="135" t="s">
        <v>1391</v>
      </c>
      <c r="F151" s="136" t="s">
        <v>1392</v>
      </c>
      <c r="G151" s="137" t="s">
        <v>209</v>
      </c>
      <c r="H151" s="138">
        <v>252</v>
      </c>
      <c r="I151" s="139"/>
      <c r="J151" s="140">
        <f t="shared" si="0"/>
        <v>0</v>
      </c>
      <c r="K151" s="136" t="s">
        <v>194</v>
      </c>
      <c r="L151" s="32"/>
      <c r="M151" s="141" t="s">
        <v>1</v>
      </c>
      <c r="N151" s="142" t="s">
        <v>45</v>
      </c>
      <c r="P151" s="143">
        <f t="shared" si="1"/>
        <v>0</v>
      </c>
      <c r="Q151" s="143">
        <v>0</v>
      </c>
      <c r="R151" s="143">
        <f t="shared" si="2"/>
        <v>0</v>
      </c>
      <c r="S151" s="143">
        <v>0</v>
      </c>
      <c r="T151" s="144">
        <f t="shared" si="3"/>
        <v>0</v>
      </c>
      <c r="AR151" s="145" t="s">
        <v>292</v>
      </c>
      <c r="AT151" s="145" t="s">
        <v>191</v>
      </c>
      <c r="AU151" s="145" t="s">
        <v>90</v>
      </c>
      <c r="AY151" s="17" t="s">
        <v>188</v>
      </c>
      <c r="BE151" s="146">
        <f t="shared" si="4"/>
        <v>0</v>
      </c>
      <c r="BF151" s="146">
        <f t="shared" si="5"/>
        <v>0</v>
      </c>
      <c r="BG151" s="146">
        <f t="shared" si="6"/>
        <v>0</v>
      </c>
      <c r="BH151" s="146">
        <f t="shared" si="7"/>
        <v>0</v>
      </c>
      <c r="BI151" s="146">
        <f t="shared" si="8"/>
        <v>0</v>
      </c>
      <c r="BJ151" s="17" t="s">
        <v>88</v>
      </c>
      <c r="BK151" s="146">
        <f t="shared" si="9"/>
        <v>0</v>
      </c>
      <c r="BL151" s="17" t="s">
        <v>292</v>
      </c>
      <c r="BM151" s="145" t="s">
        <v>1393</v>
      </c>
    </row>
    <row r="152" spans="2:65" s="1" customFormat="1" ht="16.5" customHeight="1" x14ac:dyDescent="0.2">
      <c r="B152" s="133"/>
      <c r="C152" s="134" t="s">
        <v>350</v>
      </c>
      <c r="D152" s="134" t="s">
        <v>191</v>
      </c>
      <c r="E152" s="135" t="s">
        <v>1394</v>
      </c>
      <c r="F152" s="136" t="s">
        <v>1395</v>
      </c>
      <c r="G152" s="137" t="s">
        <v>1053</v>
      </c>
      <c r="H152" s="138">
        <v>80</v>
      </c>
      <c r="I152" s="139"/>
      <c r="J152" s="140">
        <f t="shared" si="0"/>
        <v>0</v>
      </c>
      <c r="K152" s="136" t="s">
        <v>1</v>
      </c>
      <c r="L152" s="32"/>
      <c r="M152" s="141" t="s">
        <v>1</v>
      </c>
      <c r="N152" s="142" t="s">
        <v>45</v>
      </c>
      <c r="P152" s="143">
        <f t="shared" si="1"/>
        <v>0</v>
      </c>
      <c r="Q152" s="143">
        <v>0</v>
      </c>
      <c r="R152" s="143">
        <f t="shared" si="2"/>
        <v>0</v>
      </c>
      <c r="S152" s="143">
        <v>0</v>
      </c>
      <c r="T152" s="144">
        <f t="shared" si="3"/>
        <v>0</v>
      </c>
      <c r="AR152" s="145" t="s">
        <v>292</v>
      </c>
      <c r="AT152" s="145" t="s">
        <v>191</v>
      </c>
      <c r="AU152" s="145" t="s">
        <v>90</v>
      </c>
      <c r="AY152" s="17" t="s">
        <v>188</v>
      </c>
      <c r="BE152" s="146">
        <f t="shared" si="4"/>
        <v>0</v>
      </c>
      <c r="BF152" s="146">
        <f t="shared" si="5"/>
        <v>0</v>
      </c>
      <c r="BG152" s="146">
        <f t="shared" si="6"/>
        <v>0</v>
      </c>
      <c r="BH152" s="146">
        <f t="shared" si="7"/>
        <v>0</v>
      </c>
      <c r="BI152" s="146">
        <f t="shared" si="8"/>
        <v>0</v>
      </c>
      <c r="BJ152" s="17" t="s">
        <v>88</v>
      </c>
      <c r="BK152" s="146">
        <f t="shared" si="9"/>
        <v>0</v>
      </c>
      <c r="BL152" s="17" t="s">
        <v>292</v>
      </c>
      <c r="BM152" s="145" t="s">
        <v>1396</v>
      </c>
    </row>
    <row r="153" spans="2:65" s="13" customFormat="1" x14ac:dyDescent="0.2">
      <c r="B153" s="154"/>
      <c r="D153" s="148" t="s">
        <v>197</v>
      </c>
      <c r="E153" s="155" t="s">
        <v>1</v>
      </c>
      <c r="F153" s="156" t="s">
        <v>1397</v>
      </c>
      <c r="H153" s="157">
        <v>80</v>
      </c>
      <c r="I153" s="158"/>
      <c r="L153" s="154"/>
      <c r="M153" s="159"/>
      <c r="T153" s="160"/>
      <c r="AT153" s="155" t="s">
        <v>197</v>
      </c>
      <c r="AU153" s="155" t="s">
        <v>90</v>
      </c>
      <c r="AV153" s="13" t="s">
        <v>90</v>
      </c>
      <c r="AW153" s="13" t="s">
        <v>36</v>
      </c>
      <c r="AX153" s="13" t="s">
        <v>88</v>
      </c>
      <c r="AY153" s="155" t="s">
        <v>188</v>
      </c>
    </row>
    <row r="154" spans="2:65" s="1" customFormat="1" ht="24.15" customHeight="1" x14ac:dyDescent="0.2">
      <c r="B154" s="133"/>
      <c r="C154" s="134" t="s">
        <v>354</v>
      </c>
      <c r="D154" s="134" t="s">
        <v>191</v>
      </c>
      <c r="E154" s="135" t="s">
        <v>1398</v>
      </c>
      <c r="F154" s="136" t="s">
        <v>1399</v>
      </c>
      <c r="G154" s="137" t="s">
        <v>1325</v>
      </c>
      <c r="H154" s="138">
        <v>1</v>
      </c>
      <c r="I154" s="139"/>
      <c r="J154" s="140">
        <f t="shared" ref="J154:J163" si="10">ROUND(I154*H154,2)</f>
        <v>0</v>
      </c>
      <c r="K154" s="136" t="s">
        <v>1</v>
      </c>
      <c r="L154" s="32"/>
      <c r="M154" s="141" t="s">
        <v>1</v>
      </c>
      <c r="N154" s="142" t="s">
        <v>45</v>
      </c>
      <c r="P154" s="143">
        <f t="shared" ref="P154:P163" si="11">O154*H154</f>
        <v>0</v>
      </c>
      <c r="Q154" s="143">
        <v>0</v>
      </c>
      <c r="R154" s="143">
        <f t="shared" ref="R154:R163" si="12">Q154*H154</f>
        <v>0</v>
      </c>
      <c r="S154" s="143">
        <v>0</v>
      </c>
      <c r="T154" s="144">
        <f t="shared" ref="T154:T163" si="13">S154*H154</f>
        <v>0</v>
      </c>
      <c r="AR154" s="145" t="s">
        <v>292</v>
      </c>
      <c r="AT154" s="145" t="s">
        <v>191</v>
      </c>
      <c r="AU154" s="145" t="s">
        <v>90</v>
      </c>
      <c r="AY154" s="17" t="s">
        <v>188</v>
      </c>
      <c r="BE154" s="146">
        <f t="shared" ref="BE154:BE163" si="14">IF(N154="základní",J154,0)</f>
        <v>0</v>
      </c>
      <c r="BF154" s="146">
        <f t="shared" ref="BF154:BF163" si="15">IF(N154="snížená",J154,0)</f>
        <v>0</v>
      </c>
      <c r="BG154" s="146">
        <f t="shared" ref="BG154:BG163" si="16">IF(N154="zákl. přenesená",J154,0)</f>
        <v>0</v>
      </c>
      <c r="BH154" s="146">
        <f t="shared" ref="BH154:BH163" si="17">IF(N154="sníž. přenesená",J154,0)</f>
        <v>0</v>
      </c>
      <c r="BI154" s="146">
        <f t="shared" ref="BI154:BI163" si="18">IF(N154="nulová",J154,0)</f>
        <v>0</v>
      </c>
      <c r="BJ154" s="17" t="s">
        <v>88</v>
      </c>
      <c r="BK154" s="146">
        <f t="shared" ref="BK154:BK163" si="19">ROUND(I154*H154,2)</f>
        <v>0</v>
      </c>
      <c r="BL154" s="17" t="s">
        <v>292</v>
      </c>
      <c r="BM154" s="145" t="s">
        <v>1400</v>
      </c>
    </row>
    <row r="155" spans="2:65" s="1" customFormat="1" ht="24.15" customHeight="1" x14ac:dyDescent="0.2">
      <c r="B155" s="133"/>
      <c r="C155" s="134" t="s">
        <v>361</v>
      </c>
      <c r="D155" s="134" t="s">
        <v>191</v>
      </c>
      <c r="E155" s="135" t="s">
        <v>1401</v>
      </c>
      <c r="F155" s="136" t="s">
        <v>1402</v>
      </c>
      <c r="G155" s="137" t="s">
        <v>267</v>
      </c>
      <c r="H155" s="138">
        <v>3</v>
      </c>
      <c r="I155" s="139"/>
      <c r="J155" s="140">
        <f t="shared" si="10"/>
        <v>0</v>
      </c>
      <c r="K155" s="136" t="s">
        <v>1</v>
      </c>
      <c r="L155" s="32"/>
      <c r="M155" s="141" t="s">
        <v>1</v>
      </c>
      <c r="N155" s="142" t="s">
        <v>45</v>
      </c>
      <c r="P155" s="143">
        <f t="shared" si="11"/>
        <v>0</v>
      </c>
      <c r="Q155" s="143">
        <v>0</v>
      </c>
      <c r="R155" s="143">
        <f t="shared" si="12"/>
        <v>0</v>
      </c>
      <c r="S155" s="143">
        <v>0</v>
      </c>
      <c r="T155" s="144">
        <f t="shared" si="13"/>
        <v>0</v>
      </c>
      <c r="AR155" s="145" t="s">
        <v>292</v>
      </c>
      <c r="AT155" s="145" t="s">
        <v>191</v>
      </c>
      <c r="AU155" s="145" t="s">
        <v>90</v>
      </c>
      <c r="AY155" s="17" t="s">
        <v>188</v>
      </c>
      <c r="BE155" s="146">
        <f t="shared" si="14"/>
        <v>0</v>
      </c>
      <c r="BF155" s="146">
        <f t="shared" si="15"/>
        <v>0</v>
      </c>
      <c r="BG155" s="146">
        <f t="shared" si="16"/>
        <v>0</v>
      </c>
      <c r="BH155" s="146">
        <f t="shared" si="17"/>
        <v>0</v>
      </c>
      <c r="BI155" s="146">
        <f t="shared" si="18"/>
        <v>0</v>
      </c>
      <c r="BJ155" s="17" t="s">
        <v>88</v>
      </c>
      <c r="BK155" s="146">
        <f t="shared" si="19"/>
        <v>0</v>
      </c>
      <c r="BL155" s="17" t="s">
        <v>292</v>
      </c>
      <c r="BM155" s="145" t="s">
        <v>1403</v>
      </c>
    </row>
    <row r="156" spans="2:65" s="1" customFormat="1" ht="16.5" customHeight="1" x14ac:dyDescent="0.2">
      <c r="B156" s="133"/>
      <c r="C156" s="134" t="s">
        <v>366</v>
      </c>
      <c r="D156" s="134" t="s">
        <v>191</v>
      </c>
      <c r="E156" s="135" t="s">
        <v>1404</v>
      </c>
      <c r="F156" s="136" t="s">
        <v>1405</v>
      </c>
      <c r="G156" s="137" t="s">
        <v>267</v>
      </c>
      <c r="H156" s="138">
        <v>3</v>
      </c>
      <c r="I156" s="139"/>
      <c r="J156" s="140">
        <f t="shared" si="10"/>
        <v>0</v>
      </c>
      <c r="K156" s="136" t="s">
        <v>1</v>
      </c>
      <c r="L156" s="32"/>
      <c r="M156" s="141" t="s">
        <v>1</v>
      </c>
      <c r="N156" s="142" t="s">
        <v>45</v>
      </c>
      <c r="P156" s="143">
        <f t="shared" si="11"/>
        <v>0</v>
      </c>
      <c r="Q156" s="143">
        <v>0</v>
      </c>
      <c r="R156" s="143">
        <f t="shared" si="12"/>
        <v>0</v>
      </c>
      <c r="S156" s="143">
        <v>0</v>
      </c>
      <c r="T156" s="144">
        <f t="shared" si="13"/>
        <v>0</v>
      </c>
      <c r="AR156" s="145" t="s">
        <v>292</v>
      </c>
      <c r="AT156" s="145" t="s">
        <v>191</v>
      </c>
      <c r="AU156" s="145" t="s">
        <v>90</v>
      </c>
      <c r="AY156" s="17" t="s">
        <v>188</v>
      </c>
      <c r="BE156" s="146">
        <f t="shared" si="14"/>
        <v>0</v>
      </c>
      <c r="BF156" s="146">
        <f t="shared" si="15"/>
        <v>0</v>
      </c>
      <c r="BG156" s="146">
        <f t="shared" si="16"/>
        <v>0</v>
      </c>
      <c r="BH156" s="146">
        <f t="shared" si="17"/>
        <v>0</v>
      </c>
      <c r="BI156" s="146">
        <f t="shared" si="18"/>
        <v>0</v>
      </c>
      <c r="BJ156" s="17" t="s">
        <v>88</v>
      </c>
      <c r="BK156" s="146">
        <f t="shared" si="19"/>
        <v>0</v>
      </c>
      <c r="BL156" s="17" t="s">
        <v>292</v>
      </c>
      <c r="BM156" s="145" t="s">
        <v>1406</v>
      </c>
    </row>
    <row r="157" spans="2:65" s="1" customFormat="1" ht="33" customHeight="1" x14ac:dyDescent="0.2">
      <c r="B157" s="133"/>
      <c r="C157" s="134" t="s">
        <v>371</v>
      </c>
      <c r="D157" s="134" t="s">
        <v>191</v>
      </c>
      <c r="E157" s="135" t="s">
        <v>1407</v>
      </c>
      <c r="F157" s="136" t="s">
        <v>1408</v>
      </c>
      <c r="G157" s="137" t="s">
        <v>267</v>
      </c>
      <c r="H157" s="138">
        <v>2</v>
      </c>
      <c r="I157" s="139"/>
      <c r="J157" s="140">
        <f t="shared" si="10"/>
        <v>0</v>
      </c>
      <c r="K157" s="136" t="s">
        <v>1</v>
      </c>
      <c r="L157" s="32"/>
      <c r="M157" s="141" t="s">
        <v>1</v>
      </c>
      <c r="N157" s="142" t="s">
        <v>45</v>
      </c>
      <c r="P157" s="143">
        <f t="shared" si="11"/>
        <v>0</v>
      </c>
      <c r="Q157" s="143">
        <v>0</v>
      </c>
      <c r="R157" s="143">
        <f t="shared" si="12"/>
        <v>0</v>
      </c>
      <c r="S157" s="143">
        <v>0</v>
      </c>
      <c r="T157" s="144">
        <f t="shared" si="13"/>
        <v>0</v>
      </c>
      <c r="AR157" s="145" t="s">
        <v>292</v>
      </c>
      <c r="AT157" s="145" t="s">
        <v>191</v>
      </c>
      <c r="AU157" s="145" t="s">
        <v>90</v>
      </c>
      <c r="AY157" s="17" t="s">
        <v>188</v>
      </c>
      <c r="BE157" s="146">
        <f t="shared" si="14"/>
        <v>0</v>
      </c>
      <c r="BF157" s="146">
        <f t="shared" si="15"/>
        <v>0</v>
      </c>
      <c r="BG157" s="146">
        <f t="shared" si="16"/>
        <v>0</v>
      </c>
      <c r="BH157" s="146">
        <f t="shared" si="17"/>
        <v>0</v>
      </c>
      <c r="BI157" s="146">
        <f t="shared" si="18"/>
        <v>0</v>
      </c>
      <c r="BJ157" s="17" t="s">
        <v>88</v>
      </c>
      <c r="BK157" s="146">
        <f t="shared" si="19"/>
        <v>0</v>
      </c>
      <c r="BL157" s="17" t="s">
        <v>292</v>
      </c>
      <c r="BM157" s="145" t="s">
        <v>1409</v>
      </c>
    </row>
    <row r="158" spans="2:65" s="1" customFormat="1" ht="24.15" customHeight="1" x14ac:dyDescent="0.2">
      <c r="B158" s="133"/>
      <c r="C158" s="134" t="s">
        <v>375</v>
      </c>
      <c r="D158" s="134" t="s">
        <v>191</v>
      </c>
      <c r="E158" s="135" t="s">
        <v>1410</v>
      </c>
      <c r="F158" s="136" t="s">
        <v>1411</v>
      </c>
      <c r="G158" s="137" t="s">
        <v>1412</v>
      </c>
      <c r="H158" s="138">
        <v>30</v>
      </c>
      <c r="I158" s="139"/>
      <c r="J158" s="140">
        <f t="shared" si="10"/>
        <v>0</v>
      </c>
      <c r="K158" s="136" t="s">
        <v>1</v>
      </c>
      <c r="L158" s="32"/>
      <c r="M158" s="141" t="s">
        <v>1</v>
      </c>
      <c r="N158" s="142" t="s">
        <v>45</v>
      </c>
      <c r="P158" s="143">
        <f t="shared" si="11"/>
        <v>0</v>
      </c>
      <c r="Q158" s="143">
        <v>0</v>
      </c>
      <c r="R158" s="143">
        <f t="shared" si="12"/>
        <v>0</v>
      </c>
      <c r="S158" s="143">
        <v>0</v>
      </c>
      <c r="T158" s="144">
        <f t="shared" si="13"/>
        <v>0</v>
      </c>
      <c r="AR158" s="145" t="s">
        <v>292</v>
      </c>
      <c r="AT158" s="145" t="s">
        <v>191</v>
      </c>
      <c r="AU158" s="145" t="s">
        <v>90</v>
      </c>
      <c r="AY158" s="17" t="s">
        <v>188</v>
      </c>
      <c r="BE158" s="146">
        <f t="shared" si="14"/>
        <v>0</v>
      </c>
      <c r="BF158" s="146">
        <f t="shared" si="15"/>
        <v>0</v>
      </c>
      <c r="BG158" s="146">
        <f t="shared" si="16"/>
        <v>0</v>
      </c>
      <c r="BH158" s="146">
        <f t="shared" si="17"/>
        <v>0</v>
      </c>
      <c r="BI158" s="146">
        <f t="shared" si="18"/>
        <v>0</v>
      </c>
      <c r="BJ158" s="17" t="s">
        <v>88</v>
      </c>
      <c r="BK158" s="146">
        <f t="shared" si="19"/>
        <v>0</v>
      </c>
      <c r="BL158" s="17" t="s">
        <v>292</v>
      </c>
      <c r="BM158" s="145" t="s">
        <v>1413</v>
      </c>
    </row>
    <row r="159" spans="2:65" s="1" customFormat="1" ht="24.15" customHeight="1" x14ac:dyDescent="0.2">
      <c r="B159" s="133"/>
      <c r="C159" s="134" t="s">
        <v>380</v>
      </c>
      <c r="D159" s="134" t="s">
        <v>191</v>
      </c>
      <c r="E159" s="135" t="s">
        <v>1414</v>
      </c>
      <c r="F159" s="136" t="s">
        <v>1415</v>
      </c>
      <c r="G159" s="137" t="s">
        <v>267</v>
      </c>
      <c r="H159" s="138">
        <v>1</v>
      </c>
      <c r="I159" s="139"/>
      <c r="J159" s="140">
        <f t="shared" si="10"/>
        <v>0</v>
      </c>
      <c r="K159" s="136" t="s">
        <v>1</v>
      </c>
      <c r="L159" s="32"/>
      <c r="M159" s="141" t="s">
        <v>1</v>
      </c>
      <c r="N159" s="142" t="s">
        <v>45</v>
      </c>
      <c r="P159" s="143">
        <f t="shared" si="11"/>
        <v>0</v>
      </c>
      <c r="Q159" s="143">
        <v>0</v>
      </c>
      <c r="R159" s="143">
        <f t="shared" si="12"/>
        <v>0</v>
      </c>
      <c r="S159" s="143">
        <v>0</v>
      </c>
      <c r="T159" s="144">
        <f t="shared" si="13"/>
        <v>0</v>
      </c>
      <c r="AR159" s="145" t="s">
        <v>292</v>
      </c>
      <c r="AT159" s="145" t="s">
        <v>191</v>
      </c>
      <c r="AU159" s="145" t="s">
        <v>90</v>
      </c>
      <c r="AY159" s="17" t="s">
        <v>188</v>
      </c>
      <c r="BE159" s="146">
        <f t="shared" si="14"/>
        <v>0</v>
      </c>
      <c r="BF159" s="146">
        <f t="shared" si="15"/>
        <v>0</v>
      </c>
      <c r="BG159" s="146">
        <f t="shared" si="16"/>
        <v>0</v>
      </c>
      <c r="BH159" s="146">
        <f t="shared" si="17"/>
        <v>0</v>
      </c>
      <c r="BI159" s="146">
        <f t="shared" si="18"/>
        <v>0</v>
      </c>
      <c r="BJ159" s="17" t="s">
        <v>88</v>
      </c>
      <c r="BK159" s="146">
        <f t="shared" si="19"/>
        <v>0</v>
      </c>
      <c r="BL159" s="17" t="s">
        <v>292</v>
      </c>
      <c r="BM159" s="145" t="s">
        <v>1416</v>
      </c>
    </row>
    <row r="160" spans="2:65" s="1" customFormat="1" ht="16.5" customHeight="1" x14ac:dyDescent="0.2">
      <c r="B160" s="133"/>
      <c r="C160" s="134" t="s">
        <v>385</v>
      </c>
      <c r="D160" s="134" t="s">
        <v>191</v>
      </c>
      <c r="E160" s="135" t="s">
        <v>1417</v>
      </c>
      <c r="F160" s="136" t="s">
        <v>1418</v>
      </c>
      <c r="G160" s="137" t="s">
        <v>267</v>
      </c>
      <c r="H160" s="138">
        <v>2</v>
      </c>
      <c r="I160" s="139"/>
      <c r="J160" s="140">
        <f t="shared" si="10"/>
        <v>0</v>
      </c>
      <c r="K160" s="136" t="s">
        <v>1</v>
      </c>
      <c r="L160" s="32"/>
      <c r="M160" s="141" t="s">
        <v>1</v>
      </c>
      <c r="N160" s="142" t="s">
        <v>45</v>
      </c>
      <c r="P160" s="143">
        <f t="shared" si="11"/>
        <v>0</v>
      </c>
      <c r="Q160" s="143">
        <v>0</v>
      </c>
      <c r="R160" s="143">
        <f t="shared" si="12"/>
        <v>0</v>
      </c>
      <c r="S160" s="143">
        <v>0</v>
      </c>
      <c r="T160" s="144">
        <f t="shared" si="13"/>
        <v>0</v>
      </c>
      <c r="AR160" s="145" t="s">
        <v>292</v>
      </c>
      <c r="AT160" s="145" t="s">
        <v>191</v>
      </c>
      <c r="AU160" s="145" t="s">
        <v>90</v>
      </c>
      <c r="AY160" s="17" t="s">
        <v>188</v>
      </c>
      <c r="BE160" s="146">
        <f t="shared" si="14"/>
        <v>0</v>
      </c>
      <c r="BF160" s="146">
        <f t="shared" si="15"/>
        <v>0</v>
      </c>
      <c r="BG160" s="146">
        <f t="shared" si="16"/>
        <v>0</v>
      </c>
      <c r="BH160" s="146">
        <f t="shared" si="17"/>
        <v>0</v>
      </c>
      <c r="BI160" s="146">
        <f t="shared" si="18"/>
        <v>0</v>
      </c>
      <c r="BJ160" s="17" t="s">
        <v>88</v>
      </c>
      <c r="BK160" s="146">
        <f t="shared" si="19"/>
        <v>0</v>
      </c>
      <c r="BL160" s="17" t="s">
        <v>292</v>
      </c>
      <c r="BM160" s="145" t="s">
        <v>1419</v>
      </c>
    </row>
    <row r="161" spans="2:65" s="1" customFormat="1" ht="21.75" customHeight="1" x14ac:dyDescent="0.2">
      <c r="B161" s="133"/>
      <c r="C161" s="134" t="s">
        <v>389</v>
      </c>
      <c r="D161" s="134" t="s">
        <v>191</v>
      </c>
      <c r="E161" s="135" t="s">
        <v>1420</v>
      </c>
      <c r="F161" s="136" t="s">
        <v>1421</v>
      </c>
      <c r="G161" s="137" t="s">
        <v>267</v>
      </c>
      <c r="H161" s="138">
        <v>4</v>
      </c>
      <c r="I161" s="139"/>
      <c r="J161" s="140">
        <f t="shared" si="10"/>
        <v>0</v>
      </c>
      <c r="K161" s="136" t="s">
        <v>1</v>
      </c>
      <c r="L161" s="32"/>
      <c r="M161" s="141" t="s">
        <v>1</v>
      </c>
      <c r="N161" s="142" t="s">
        <v>45</v>
      </c>
      <c r="P161" s="143">
        <f t="shared" si="11"/>
        <v>0</v>
      </c>
      <c r="Q161" s="143">
        <v>0</v>
      </c>
      <c r="R161" s="143">
        <f t="shared" si="12"/>
        <v>0</v>
      </c>
      <c r="S161" s="143">
        <v>0</v>
      </c>
      <c r="T161" s="144">
        <f t="shared" si="13"/>
        <v>0</v>
      </c>
      <c r="AR161" s="145" t="s">
        <v>292</v>
      </c>
      <c r="AT161" s="145" t="s">
        <v>191</v>
      </c>
      <c r="AU161" s="145" t="s">
        <v>90</v>
      </c>
      <c r="AY161" s="17" t="s">
        <v>188</v>
      </c>
      <c r="BE161" s="146">
        <f t="shared" si="14"/>
        <v>0</v>
      </c>
      <c r="BF161" s="146">
        <f t="shared" si="15"/>
        <v>0</v>
      </c>
      <c r="BG161" s="146">
        <f t="shared" si="16"/>
        <v>0</v>
      </c>
      <c r="BH161" s="146">
        <f t="shared" si="17"/>
        <v>0</v>
      </c>
      <c r="BI161" s="146">
        <f t="shared" si="18"/>
        <v>0</v>
      </c>
      <c r="BJ161" s="17" t="s">
        <v>88</v>
      </c>
      <c r="BK161" s="146">
        <f t="shared" si="19"/>
        <v>0</v>
      </c>
      <c r="BL161" s="17" t="s">
        <v>292</v>
      </c>
      <c r="BM161" s="145" t="s">
        <v>1422</v>
      </c>
    </row>
    <row r="162" spans="2:65" s="1" customFormat="1" ht="24.15" customHeight="1" x14ac:dyDescent="0.2">
      <c r="B162" s="133"/>
      <c r="C162" s="134" t="s">
        <v>398</v>
      </c>
      <c r="D162" s="134" t="s">
        <v>191</v>
      </c>
      <c r="E162" s="135" t="s">
        <v>1423</v>
      </c>
      <c r="F162" s="136" t="s">
        <v>1424</v>
      </c>
      <c r="G162" s="137" t="s">
        <v>1325</v>
      </c>
      <c r="H162" s="138">
        <v>1</v>
      </c>
      <c r="I162" s="139"/>
      <c r="J162" s="140">
        <f t="shared" si="10"/>
        <v>0</v>
      </c>
      <c r="K162" s="136" t="s">
        <v>1</v>
      </c>
      <c r="L162" s="32"/>
      <c r="M162" s="141" t="s">
        <v>1</v>
      </c>
      <c r="N162" s="142" t="s">
        <v>45</v>
      </c>
      <c r="P162" s="143">
        <f t="shared" si="11"/>
        <v>0</v>
      </c>
      <c r="Q162" s="143">
        <v>0</v>
      </c>
      <c r="R162" s="143">
        <f t="shared" si="12"/>
        <v>0</v>
      </c>
      <c r="S162" s="143">
        <v>0</v>
      </c>
      <c r="T162" s="144">
        <f t="shared" si="13"/>
        <v>0</v>
      </c>
      <c r="AR162" s="145" t="s">
        <v>292</v>
      </c>
      <c r="AT162" s="145" t="s">
        <v>191</v>
      </c>
      <c r="AU162" s="145" t="s">
        <v>90</v>
      </c>
      <c r="AY162" s="17" t="s">
        <v>188</v>
      </c>
      <c r="BE162" s="146">
        <f t="shared" si="14"/>
        <v>0</v>
      </c>
      <c r="BF162" s="146">
        <f t="shared" si="15"/>
        <v>0</v>
      </c>
      <c r="BG162" s="146">
        <f t="shared" si="16"/>
        <v>0</v>
      </c>
      <c r="BH162" s="146">
        <f t="shared" si="17"/>
        <v>0</v>
      </c>
      <c r="BI162" s="146">
        <f t="shared" si="18"/>
        <v>0</v>
      </c>
      <c r="BJ162" s="17" t="s">
        <v>88</v>
      </c>
      <c r="BK162" s="146">
        <f t="shared" si="19"/>
        <v>0</v>
      </c>
      <c r="BL162" s="17" t="s">
        <v>292</v>
      </c>
      <c r="BM162" s="145" t="s">
        <v>1425</v>
      </c>
    </row>
    <row r="163" spans="2:65" s="1" customFormat="1" ht="76.349999999999994" customHeight="1" x14ac:dyDescent="0.2">
      <c r="B163" s="133"/>
      <c r="C163" s="134" t="s">
        <v>404</v>
      </c>
      <c r="D163" s="134" t="s">
        <v>191</v>
      </c>
      <c r="E163" s="135" t="s">
        <v>1426</v>
      </c>
      <c r="F163" s="136" t="s">
        <v>1427</v>
      </c>
      <c r="G163" s="137" t="s">
        <v>119</v>
      </c>
      <c r="H163" s="138">
        <v>30</v>
      </c>
      <c r="I163" s="139"/>
      <c r="J163" s="140">
        <f t="shared" si="10"/>
        <v>0</v>
      </c>
      <c r="K163" s="136" t="s">
        <v>1</v>
      </c>
      <c r="L163" s="32"/>
      <c r="M163" s="141" t="s">
        <v>1</v>
      </c>
      <c r="N163" s="142" t="s">
        <v>45</v>
      </c>
      <c r="P163" s="143">
        <f t="shared" si="11"/>
        <v>0</v>
      </c>
      <c r="Q163" s="143">
        <v>0</v>
      </c>
      <c r="R163" s="143">
        <f t="shared" si="12"/>
        <v>0</v>
      </c>
      <c r="S163" s="143">
        <v>0</v>
      </c>
      <c r="T163" s="144">
        <f t="shared" si="13"/>
        <v>0</v>
      </c>
      <c r="AR163" s="145" t="s">
        <v>292</v>
      </c>
      <c r="AT163" s="145" t="s">
        <v>191</v>
      </c>
      <c r="AU163" s="145" t="s">
        <v>90</v>
      </c>
      <c r="AY163" s="17" t="s">
        <v>188</v>
      </c>
      <c r="BE163" s="146">
        <f t="shared" si="14"/>
        <v>0</v>
      </c>
      <c r="BF163" s="146">
        <f t="shared" si="15"/>
        <v>0</v>
      </c>
      <c r="BG163" s="146">
        <f t="shared" si="16"/>
        <v>0</v>
      </c>
      <c r="BH163" s="146">
        <f t="shared" si="17"/>
        <v>0</v>
      </c>
      <c r="BI163" s="146">
        <f t="shared" si="18"/>
        <v>0</v>
      </c>
      <c r="BJ163" s="17" t="s">
        <v>88</v>
      </c>
      <c r="BK163" s="146">
        <f t="shared" si="19"/>
        <v>0</v>
      </c>
      <c r="BL163" s="17" t="s">
        <v>292</v>
      </c>
      <c r="BM163" s="145" t="s">
        <v>1428</v>
      </c>
    </row>
    <row r="164" spans="2:65" s="13" customFormat="1" x14ac:dyDescent="0.2">
      <c r="B164" s="154"/>
      <c r="D164" s="148" t="s">
        <v>197</v>
      </c>
      <c r="E164" s="155" t="s">
        <v>1</v>
      </c>
      <c r="F164" s="156" t="s">
        <v>1429</v>
      </c>
      <c r="H164" s="157">
        <v>30</v>
      </c>
      <c r="I164" s="158"/>
      <c r="L164" s="154"/>
      <c r="M164" s="159"/>
      <c r="T164" s="160"/>
      <c r="AT164" s="155" t="s">
        <v>197</v>
      </c>
      <c r="AU164" s="155" t="s">
        <v>90</v>
      </c>
      <c r="AV164" s="13" t="s">
        <v>90</v>
      </c>
      <c r="AW164" s="13" t="s">
        <v>36</v>
      </c>
      <c r="AX164" s="13" t="s">
        <v>88</v>
      </c>
      <c r="AY164" s="155" t="s">
        <v>188</v>
      </c>
    </row>
    <row r="165" spans="2:65" s="1" customFormat="1" ht="76.349999999999994" customHeight="1" x14ac:dyDescent="0.2">
      <c r="B165" s="133"/>
      <c r="C165" s="134" t="s">
        <v>410</v>
      </c>
      <c r="D165" s="134" t="s">
        <v>191</v>
      </c>
      <c r="E165" s="135" t="s">
        <v>1430</v>
      </c>
      <c r="F165" s="136" t="s">
        <v>1431</v>
      </c>
      <c r="G165" s="137" t="s">
        <v>119</v>
      </c>
      <c r="H165" s="138">
        <v>8</v>
      </c>
      <c r="I165" s="139"/>
      <c r="J165" s="140">
        <f>ROUND(I165*H165,2)</f>
        <v>0</v>
      </c>
      <c r="K165" s="136" t="s">
        <v>1</v>
      </c>
      <c r="L165" s="32"/>
      <c r="M165" s="141" t="s">
        <v>1</v>
      </c>
      <c r="N165" s="142" t="s">
        <v>45</v>
      </c>
      <c r="P165" s="143">
        <f>O165*H165</f>
        <v>0</v>
      </c>
      <c r="Q165" s="143">
        <v>0</v>
      </c>
      <c r="R165" s="143">
        <f>Q165*H165</f>
        <v>0</v>
      </c>
      <c r="S165" s="143">
        <v>0</v>
      </c>
      <c r="T165" s="144">
        <f>S165*H165</f>
        <v>0</v>
      </c>
      <c r="AR165" s="145" t="s">
        <v>292</v>
      </c>
      <c r="AT165" s="145" t="s">
        <v>191</v>
      </c>
      <c r="AU165" s="145" t="s">
        <v>90</v>
      </c>
      <c r="AY165" s="17" t="s">
        <v>188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7" t="s">
        <v>88</v>
      </c>
      <c r="BK165" s="146">
        <f>ROUND(I165*H165,2)</f>
        <v>0</v>
      </c>
      <c r="BL165" s="17" t="s">
        <v>292</v>
      </c>
      <c r="BM165" s="145" t="s">
        <v>1432</v>
      </c>
    </row>
    <row r="166" spans="2:65" s="13" customFormat="1" x14ac:dyDescent="0.2">
      <c r="B166" s="154"/>
      <c r="D166" s="148" t="s">
        <v>197</v>
      </c>
      <c r="E166" s="155" t="s">
        <v>1</v>
      </c>
      <c r="F166" s="156" t="s">
        <v>1433</v>
      </c>
      <c r="H166" s="157">
        <v>8</v>
      </c>
      <c r="I166" s="158"/>
      <c r="L166" s="154"/>
      <c r="M166" s="159"/>
      <c r="T166" s="160"/>
      <c r="AT166" s="155" t="s">
        <v>197</v>
      </c>
      <c r="AU166" s="155" t="s">
        <v>90</v>
      </c>
      <c r="AV166" s="13" t="s">
        <v>90</v>
      </c>
      <c r="AW166" s="13" t="s">
        <v>36</v>
      </c>
      <c r="AX166" s="13" t="s">
        <v>88</v>
      </c>
      <c r="AY166" s="155" t="s">
        <v>188</v>
      </c>
    </row>
    <row r="167" spans="2:65" s="1" customFormat="1" ht="49.2" customHeight="1" x14ac:dyDescent="0.2">
      <c r="B167" s="133"/>
      <c r="C167" s="134" t="s">
        <v>416</v>
      </c>
      <c r="D167" s="134" t="s">
        <v>191</v>
      </c>
      <c r="E167" s="135" t="s">
        <v>1434</v>
      </c>
      <c r="F167" s="136" t="s">
        <v>1435</v>
      </c>
      <c r="G167" s="137" t="s">
        <v>364</v>
      </c>
      <c r="H167" s="138">
        <v>1</v>
      </c>
      <c r="I167" s="139"/>
      <c r="J167" s="140">
        <f>ROUND(I167*H167,2)</f>
        <v>0</v>
      </c>
      <c r="K167" s="136" t="s">
        <v>1329</v>
      </c>
      <c r="L167" s="32"/>
      <c r="M167" s="141" t="s">
        <v>1</v>
      </c>
      <c r="N167" s="142" t="s">
        <v>45</v>
      </c>
      <c r="P167" s="143">
        <f>O167*H167</f>
        <v>0</v>
      </c>
      <c r="Q167" s="143">
        <v>0</v>
      </c>
      <c r="R167" s="143">
        <f>Q167*H167</f>
        <v>0</v>
      </c>
      <c r="S167" s="143">
        <v>0</v>
      </c>
      <c r="T167" s="144">
        <f>S167*H167</f>
        <v>0</v>
      </c>
      <c r="AR167" s="145" t="s">
        <v>292</v>
      </c>
      <c r="AT167" s="145" t="s">
        <v>191</v>
      </c>
      <c r="AU167" s="145" t="s">
        <v>90</v>
      </c>
      <c r="AY167" s="17" t="s">
        <v>188</v>
      </c>
      <c r="BE167" s="146">
        <f>IF(N167="základní",J167,0)</f>
        <v>0</v>
      </c>
      <c r="BF167" s="146">
        <f>IF(N167="snížená",J167,0)</f>
        <v>0</v>
      </c>
      <c r="BG167" s="146">
        <f>IF(N167="zákl. přenesená",J167,0)</f>
        <v>0</v>
      </c>
      <c r="BH167" s="146">
        <f>IF(N167="sníž. přenesená",J167,0)</f>
        <v>0</v>
      </c>
      <c r="BI167" s="146">
        <f>IF(N167="nulová",J167,0)</f>
        <v>0</v>
      </c>
      <c r="BJ167" s="17" t="s">
        <v>88</v>
      </c>
      <c r="BK167" s="146">
        <f>ROUND(I167*H167,2)</f>
        <v>0</v>
      </c>
      <c r="BL167" s="17" t="s">
        <v>292</v>
      </c>
      <c r="BM167" s="145" t="s">
        <v>1436</v>
      </c>
    </row>
    <row r="168" spans="2:65" s="11" customFormat="1" ht="22.95" customHeight="1" x14ac:dyDescent="0.25">
      <c r="B168" s="121"/>
      <c r="D168" s="122" t="s">
        <v>79</v>
      </c>
      <c r="E168" s="131" t="s">
        <v>1437</v>
      </c>
      <c r="F168" s="131" t="s">
        <v>1438</v>
      </c>
      <c r="I168" s="124"/>
      <c r="J168" s="132">
        <f>BK168</f>
        <v>0</v>
      </c>
      <c r="L168" s="121"/>
      <c r="M168" s="126"/>
      <c r="P168" s="127">
        <f>SUM(P169:P234)</f>
        <v>0</v>
      </c>
      <c r="R168" s="127">
        <f>SUM(R169:R234)</f>
        <v>1.1044700000000003</v>
      </c>
      <c r="T168" s="128">
        <f>SUM(T169:T234)</f>
        <v>0.20079</v>
      </c>
      <c r="AR168" s="122" t="s">
        <v>90</v>
      </c>
      <c r="AT168" s="129" t="s">
        <v>79</v>
      </c>
      <c r="AU168" s="129" t="s">
        <v>88</v>
      </c>
      <c r="AY168" s="122" t="s">
        <v>188</v>
      </c>
      <c r="BK168" s="130">
        <f>SUM(BK169:BK234)</f>
        <v>0</v>
      </c>
    </row>
    <row r="169" spans="2:65" s="1" customFormat="1" ht="24.15" customHeight="1" x14ac:dyDescent="0.2">
      <c r="B169" s="133"/>
      <c r="C169" s="134" t="s">
        <v>424</v>
      </c>
      <c r="D169" s="134" t="s">
        <v>191</v>
      </c>
      <c r="E169" s="135" t="s">
        <v>1439</v>
      </c>
      <c r="F169" s="136" t="s">
        <v>1440</v>
      </c>
      <c r="G169" s="137" t="s">
        <v>209</v>
      </c>
      <c r="H169" s="138">
        <v>5</v>
      </c>
      <c r="I169" s="139"/>
      <c r="J169" s="140">
        <f t="shared" ref="J169:J200" si="20">ROUND(I169*H169,2)</f>
        <v>0</v>
      </c>
      <c r="K169" s="136" t="s">
        <v>194</v>
      </c>
      <c r="L169" s="32"/>
      <c r="M169" s="141" t="s">
        <v>1</v>
      </c>
      <c r="N169" s="142" t="s">
        <v>45</v>
      </c>
      <c r="P169" s="143">
        <f t="shared" ref="P169:P200" si="21">O169*H169</f>
        <v>0</v>
      </c>
      <c r="Q169" s="143">
        <v>3.0899999999999999E-3</v>
      </c>
      <c r="R169" s="143">
        <f t="shared" ref="R169:R200" si="22">Q169*H169</f>
        <v>1.5449999999999998E-2</v>
      </c>
      <c r="S169" s="143">
        <v>0</v>
      </c>
      <c r="T169" s="144">
        <f t="shared" ref="T169:T200" si="23">S169*H169</f>
        <v>0</v>
      </c>
      <c r="AR169" s="145" t="s">
        <v>292</v>
      </c>
      <c r="AT169" s="145" t="s">
        <v>191</v>
      </c>
      <c r="AU169" s="145" t="s">
        <v>90</v>
      </c>
      <c r="AY169" s="17" t="s">
        <v>188</v>
      </c>
      <c r="BE169" s="146">
        <f t="shared" ref="BE169:BE200" si="24">IF(N169="základní",J169,0)</f>
        <v>0</v>
      </c>
      <c r="BF169" s="146">
        <f t="shared" ref="BF169:BF200" si="25">IF(N169="snížená",J169,0)</f>
        <v>0</v>
      </c>
      <c r="BG169" s="146">
        <f t="shared" ref="BG169:BG200" si="26">IF(N169="zákl. přenesená",J169,0)</f>
        <v>0</v>
      </c>
      <c r="BH169" s="146">
        <f t="shared" ref="BH169:BH200" si="27">IF(N169="sníž. přenesená",J169,0)</f>
        <v>0</v>
      </c>
      <c r="BI169" s="146">
        <f t="shared" ref="BI169:BI200" si="28">IF(N169="nulová",J169,0)</f>
        <v>0</v>
      </c>
      <c r="BJ169" s="17" t="s">
        <v>88</v>
      </c>
      <c r="BK169" s="146">
        <f t="shared" ref="BK169:BK200" si="29">ROUND(I169*H169,2)</f>
        <v>0</v>
      </c>
      <c r="BL169" s="17" t="s">
        <v>292</v>
      </c>
      <c r="BM169" s="145" t="s">
        <v>1441</v>
      </c>
    </row>
    <row r="170" spans="2:65" s="1" customFormat="1" ht="24.15" customHeight="1" x14ac:dyDescent="0.2">
      <c r="B170" s="133"/>
      <c r="C170" s="134" t="s">
        <v>432</v>
      </c>
      <c r="D170" s="134" t="s">
        <v>191</v>
      </c>
      <c r="E170" s="135" t="s">
        <v>1442</v>
      </c>
      <c r="F170" s="136" t="s">
        <v>1443</v>
      </c>
      <c r="G170" s="137" t="s">
        <v>209</v>
      </c>
      <c r="H170" s="138">
        <v>5</v>
      </c>
      <c r="I170" s="139"/>
      <c r="J170" s="140">
        <f t="shared" si="20"/>
        <v>0</v>
      </c>
      <c r="K170" s="136" t="s">
        <v>194</v>
      </c>
      <c r="L170" s="32"/>
      <c r="M170" s="141" t="s">
        <v>1</v>
      </c>
      <c r="N170" s="142" t="s">
        <v>45</v>
      </c>
      <c r="P170" s="143">
        <f t="shared" si="21"/>
        <v>0</v>
      </c>
      <c r="Q170" s="143">
        <v>4.5700000000000003E-3</v>
      </c>
      <c r="R170" s="143">
        <f t="shared" si="22"/>
        <v>2.2850000000000002E-2</v>
      </c>
      <c r="S170" s="143">
        <v>0</v>
      </c>
      <c r="T170" s="144">
        <f t="shared" si="23"/>
        <v>0</v>
      </c>
      <c r="AR170" s="145" t="s">
        <v>292</v>
      </c>
      <c r="AT170" s="145" t="s">
        <v>191</v>
      </c>
      <c r="AU170" s="145" t="s">
        <v>90</v>
      </c>
      <c r="AY170" s="17" t="s">
        <v>188</v>
      </c>
      <c r="BE170" s="146">
        <f t="shared" si="24"/>
        <v>0</v>
      </c>
      <c r="BF170" s="146">
        <f t="shared" si="25"/>
        <v>0</v>
      </c>
      <c r="BG170" s="146">
        <f t="shared" si="26"/>
        <v>0</v>
      </c>
      <c r="BH170" s="146">
        <f t="shared" si="27"/>
        <v>0</v>
      </c>
      <c r="BI170" s="146">
        <f t="shared" si="28"/>
        <v>0</v>
      </c>
      <c r="BJ170" s="17" t="s">
        <v>88</v>
      </c>
      <c r="BK170" s="146">
        <f t="shared" si="29"/>
        <v>0</v>
      </c>
      <c r="BL170" s="17" t="s">
        <v>292</v>
      </c>
      <c r="BM170" s="145" t="s">
        <v>1444</v>
      </c>
    </row>
    <row r="171" spans="2:65" s="1" customFormat="1" ht="24.15" customHeight="1" x14ac:dyDescent="0.2">
      <c r="B171" s="133"/>
      <c r="C171" s="134" t="s">
        <v>437</v>
      </c>
      <c r="D171" s="134" t="s">
        <v>191</v>
      </c>
      <c r="E171" s="135" t="s">
        <v>1445</v>
      </c>
      <c r="F171" s="136" t="s">
        <v>1446</v>
      </c>
      <c r="G171" s="137" t="s">
        <v>209</v>
      </c>
      <c r="H171" s="138">
        <v>5</v>
      </c>
      <c r="I171" s="139"/>
      <c r="J171" s="140">
        <f t="shared" si="20"/>
        <v>0</v>
      </c>
      <c r="K171" s="136" t="s">
        <v>194</v>
      </c>
      <c r="L171" s="32"/>
      <c r="M171" s="141" t="s">
        <v>1</v>
      </c>
      <c r="N171" s="142" t="s">
        <v>45</v>
      </c>
      <c r="P171" s="143">
        <f t="shared" si="21"/>
        <v>0</v>
      </c>
      <c r="Q171" s="143">
        <v>6.4000000000000003E-3</v>
      </c>
      <c r="R171" s="143">
        <f t="shared" si="22"/>
        <v>3.2000000000000001E-2</v>
      </c>
      <c r="S171" s="143">
        <v>0</v>
      </c>
      <c r="T171" s="144">
        <f t="shared" si="23"/>
        <v>0</v>
      </c>
      <c r="AR171" s="145" t="s">
        <v>292</v>
      </c>
      <c r="AT171" s="145" t="s">
        <v>191</v>
      </c>
      <c r="AU171" s="145" t="s">
        <v>90</v>
      </c>
      <c r="AY171" s="17" t="s">
        <v>188</v>
      </c>
      <c r="BE171" s="146">
        <f t="shared" si="24"/>
        <v>0</v>
      </c>
      <c r="BF171" s="146">
        <f t="shared" si="25"/>
        <v>0</v>
      </c>
      <c r="BG171" s="146">
        <f t="shared" si="26"/>
        <v>0</v>
      </c>
      <c r="BH171" s="146">
        <f t="shared" si="27"/>
        <v>0</v>
      </c>
      <c r="BI171" s="146">
        <f t="shared" si="28"/>
        <v>0</v>
      </c>
      <c r="BJ171" s="17" t="s">
        <v>88</v>
      </c>
      <c r="BK171" s="146">
        <f t="shared" si="29"/>
        <v>0</v>
      </c>
      <c r="BL171" s="17" t="s">
        <v>292</v>
      </c>
      <c r="BM171" s="145" t="s">
        <v>1447</v>
      </c>
    </row>
    <row r="172" spans="2:65" s="1" customFormat="1" ht="24.15" customHeight="1" x14ac:dyDescent="0.2">
      <c r="B172" s="133"/>
      <c r="C172" s="134" t="s">
        <v>441</v>
      </c>
      <c r="D172" s="134" t="s">
        <v>191</v>
      </c>
      <c r="E172" s="135" t="s">
        <v>1448</v>
      </c>
      <c r="F172" s="136" t="s">
        <v>1449</v>
      </c>
      <c r="G172" s="137" t="s">
        <v>267</v>
      </c>
      <c r="H172" s="138">
        <v>30</v>
      </c>
      <c r="I172" s="139"/>
      <c r="J172" s="140">
        <f t="shared" si="20"/>
        <v>0</v>
      </c>
      <c r="K172" s="136" t="s">
        <v>1329</v>
      </c>
      <c r="L172" s="32"/>
      <c r="M172" s="141" t="s">
        <v>1</v>
      </c>
      <c r="N172" s="142" t="s">
        <v>45</v>
      </c>
      <c r="P172" s="143">
        <f t="shared" si="21"/>
        <v>0</v>
      </c>
      <c r="Q172" s="143">
        <v>0</v>
      </c>
      <c r="R172" s="143">
        <f t="shared" si="22"/>
        <v>0</v>
      </c>
      <c r="S172" s="143">
        <v>8.7000000000000001E-4</v>
      </c>
      <c r="T172" s="144">
        <f t="shared" si="23"/>
        <v>2.6100000000000002E-2</v>
      </c>
      <c r="AR172" s="145" t="s">
        <v>292</v>
      </c>
      <c r="AT172" s="145" t="s">
        <v>191</v>
      </c>
      <c r="AU172" s="145" t="s">
        <v>90</v>
      </c>
      <c r="AY172" s="17" t="s">
        <v>188</v>
      </c>
      <c r="BE172" s="146">
        <f t="shared" si="24"/>
        <v>0</v>
      </c>
      <c r="BF172" s="146">
        <f t="shared" si="25"/>
        <v>0</v>
      </c>
      <c r="BG172" s="146">
        <f t="shared" si="26"/>
        <v>0</v>
      </c>
      <c r="BH172" s="146">
        <f t="shared" si="27"/>
        <v>0</v>
      </c>
      <c r="BI172" s="146">
        <f t="shared" si="28"/>
        <v>0</v>
      </c>
      <c r="BJ172" s="17" t="s">
        <v>88</v>
      </c>
      <c r="BK172" s="146">
        <f t="shared" si="29"/>
        <v>0</v>
      </c>
      <c r="BL172" s="17" t="s">
        <v>292</v>
      </c>
      <c r="BM172" s="145" t="s">
        <v>1450</v>
      </c>
    </row>
    <row r="173" spans="2:65" s="1" customFormat="1" ht="24.15" customHeight="1" x14ac:dyDescent="0.2">
      <c r="B173" s="133"/>
      <c r="C173" s="134" t="s">
        <v>445</v>
      </c>
      <c r="D173" s="134" t="s">
        <v>191</v>
      </c>
      <c r="E173" s="135" t="s">
        <v>1451</v>
      </c>
      <c r="F173" s="136" t="s">
        <v>1452</v>
      </c>
      <c r="G173" s="137" t="s">
        <v>267</v>
      </c>
      <c r="H173" s="138">
        <v>60</v>
      </c>
      <c r="I173" s="139"/>
      <c r="J173" s="140">
        <f t="shared" si="20"/>
        <v>0</v>
      </c>
      <c r="K173" s="136" t="s">
        <v>1329</v>
      </c>
      <c r="L173" s="32"/>
      <c r="M173" s="141" t="s">
        <v>1</v>
      </c>
      <c r="N173" s="142" t="s">
        <v>45</v>
      </c>
      <c r="P173" s="143">
        <f t="shared" si="21"/>
        <v>0</v>
      </c>
      <c r="Q173" s="143">
        <v>0</v>
      </c>
      <c r="R173" s="143">
        <f t="shared" si="22"/>
        <v>0</v>
      </c>
      <c r="S173" s="143">
        <v>2.2000000000000001E-4</v>
      </c>
      <c r="T173" s="144">
        <f t="shared" si="23"/>
        <v>1.32E-2</v>
      </c>
      <c r="AR173" s="145" t="s">
        <v>292</v>
      </c>
      <c r="AT173" s="145" t="s">
        <v>191</v>
      </c>
      <c r="AU173" s="145" t="s">
        <v>90</v>
      </c>
      <c r="AY173" s="17" t="s">
        <v>188</v>
      </c>
      <c r="BE173" s="146">
        <f t="shared" si="24"/>
        <v>0</v>
      </c>
      <c r="BF173" s="146">
        <f t="shared" si="25"/>
        <v>0</v>
      </c>
      <c r="BG173" s="146">
        <f t="shared" si="26"/>
        <v>0</v>
      </c>
      <c r="BH173" s="146">
        <f t="shared" si="27"/>
        <v>0</v>
      </c>
      <c r="BI173" s="146">
        <f t="shared" si="28"/>
        <v>0</v>
      </c>
      <c r="BJ173" s="17" t="s">
        <v>88</v>
      </c>
      <c r="BK173" s="146">
        <f t="shared" si="29"/>
        <v>0</v>
      </c>
      <c r="BL173" s="17" t="s">
        <v>292</v>
      </c>
      <c r="BM173" s="145" t="s">
        <v>1453</v>
      </c>
    </row>
    <row r="174" spans="2:65" s="1" customFormat="1" ht="49.2" customHeight="1" x14ac:dyDescent="0.2">
      <c r="B174" s="133"/>
      <c r="C174" s="134" t="s">
        <v>449</v>
      </c>
      <c r="D174" s="134" t="s">
        <v>191</v>
      </c>
      <c r="E174" s="135" t="s">
        <v>1454</v>
      </c>
      <c r="F174" s="136" t="s">
        <v>1455</v>
      </c>
      <c r="G174" s="137" t="s">
        <v>267</v>
      </c>
      <c r="H174" s="138">
        <v>1</v>
      </c>
      <c r="I174" s="139"/>
      <c r="J174" s="140">
        <f t="shared" si="20"/>
        <v>0</v>
      </c>
      <c r="K174" s="136" t="s">
        <v>1329</v>
      </c>
      <c r="L174" s="32"/>
      <c r="M174" s="141" t="s">
        <v>1</v>
      </c>
      <c r="N174" s="142" t="s">
        <v>45</v>
      </c>
      <c r="P174" s="143">
        <f t="shared" si="21"/>
        <v>0</v>
      </c>
      <c r="Q174" s="143">
        <v>1.1199999999999999E-3</v>
      </c>
      <c r="R174" s="143">
        <f t="shared" si="22"/>
        <v>1.1199999999999999E-3</v>
      </c>
      <c r="S174" s="143">
        <v>0</v>
      </c>
      <c r="T174" s="144">
        <f t="shared" si="23"/>
        <v>0</v>
      </c>
      <c r="AR174" s="145" t="s">
        <v>292</v>
      </c>
      <c r="AT174" s="145" t="s">
        <v>191</v>
      </c>
      <c r="AU174" s="145" t="s">
        <v>90</v>
      </c>
      <c r="AY174" s="17" t="s">
        <v>188</v>
      </c>
      <c r="BE174" s="146">
        <f t="shared" si="24"/>
        <v>0</v>
      </c>
      <c r="BF174" s="146">
        <f t="shared" si="25"/>
        <v>0</v>
      </c>
      <c r="BG174" s="146">
        <f t="shared" si="26"/>
        <v>0</v>
      </c>
      <c r="BH174" s="146">
        <f t="shared" si="27"/>
        <v>0</v>
      </c>
      <c r="BI174" s="146">
        <f t="shared" si="28"/>
        <v>0</v>
      </c>
      <c r="BJ174" s="17" t="s">
        <v>88</v>
      </c>
      <c r="BK174" s="146">
        <f t="shared" si="29"/>
        <v>0</v>
      </c>
      <c r="BL174" s="17" t="s">
        <v>292</v>
      </c>
      <c r="BM174" s="145" t="s">
        <v>1456</v>
      </c>
    </row>
    <row r="175" spans="2:65" s="1" customFormat="1" ht="49.2" customHeight="1" x14ac:dyDescent="0.2">
      <c r="B175" s="133"/>
      <c r="C175" s="134" t="s">
        <v>455</v>
      </c>
      <c r="D175" s="134" t="s">
        <v>191</v>
      </c>
      <c r="E175" s="135" t="s">
        <v>1457</v>
      </c>
      <c r="F175" s="136" t="s">
        <v>1458</v>
      </c>
      <c r="G175" s="137" t="s">
        <v>267</v>
      </c>
      <c r="H175" s="138">
        <v>2</v>
      </c>
      <c r="I175" s="139"/>
      <c r="J175" s="140">
        <f t="shared" si="20"/>
        <v>0</v>
      </c>
      <c r="K175" s="136" t="s">
        <v>1329</v>
      </c>
      <c r="L175" s="32"/>
      <c r="M175" s="141" t="s">
        <v>1</v>
      </c>
      <c r="N175" s="142" t="s">
        <v>45</v>
      </c>
      <c r="P175" s="143">
        <f t="shared" si="21"/>
        <v>0</v>
      </c>
      <c r="Q175" s="143">
        <v>1.1900000000000001E-3</v>
      </c>
      <c r="R175" s="143">
        <f t="shared" si="22"/>
        <v>2.3800000000000002E-3</v>
      </c>
      <c r="S175" s="143">
        <v>0</v>
      </c>
      <c r="T175" s="144">
        <f t="shared" si="23"/>
        <v>0</v>
      </c>
      <c r="AR175" s="145" t="s">
        <v>292</v>
      </c>
      <c r="AT175" s="145" t="s">
        <v>191</v>
      </c>
      <c r="AU175" s="145" t="s">
        <v>90</v>
      </c>
      <c r="AY175" s="17" t="s">
        <v>188</v>
      </c>
      <c r="BE175" s="146">
        <f t="shared" si="24"/>
        <v>0</v>
      </c>
      <c r="BF175" s="146">
        <f t="shared" si="25"/>
        <v>0</v>
      </c>
      <c r="BG175" s="146">
        <f t="shared" si="26"/>
        <v>0</v>
      </c>
      <c r="BH175" s="146">
        <f t="shared" si="27"/>
        <v>0</v>
      </c>
      <c r="BI175" s="146">
        <f t="shared" si="28"/>
        <v>0</v>
      </c>
      <c r="BJ175" s="17" t="s">
        <v>88</v>
      </c>
      <c r="BK175" s="146">
        <f t="shared" si="29"/>
        <v>0</v>
      </c>
      <c r="BL175" s="17" t="s">
        <v>292</v>
      </c>
      <c r="BM175" s="145" t="s">
        <v>1459</v>
      </c>
    </row>
    <row r="176" spans="2:65" s="1" customFormat="1" ht="37.950000000000003" customHeight="1" x14ac:dyDescent="0.2">
      <c r="B176" s="133"/>
      <c r="C176" s="134" t="s">
        <v>459</v>
      </c>
      <c r="D176" s="134" t="s">
        <v>191</v>
      </c>
      <c r="E176" s="135" t="s">
        <v>1460</v>
      </c>
      <c r="F176" s="136" t="s">
        <v>1461</v>
      </c>
      <c r="G176" s="137" t="s">
        <v>435</v>
      </c>
      <c r="H176" s="138">
        <v>1</v>
      </c>
      <c r="I176" s="139"/>
      <c r="J176" s="140">
        <f t="shared" si="20"/>
        <v>0</v>
      </c>
      <c r="K176" s="136" t="s">
        <v>1329</v>
      </c>
      <c r="L176" s="32"/>
      <c r="M176" s="141" t="s">
        <v>1</v>
      </c>
      <c r="N176" s="142" t="s">
        <v>45</v>
      </c>
      <c r="P176" s="143">
        <f t="shared" si="21"/>
        <v>0</v>
      </c>
      <c r="Q176" s="143">
        <v>5.2599999999999999E-3</v>
      </c>
      <c r="R176" s="143">
        <f t="shared" si="22"/>
        <v>5.2599999999999999E-3</v>
      </c>
      <c r="S176" s="143">
        <v>0</v>
      </c>
      <c r="T176" s="144">
        <f t="shared" si="23"/>
        <v>0</v>
      </c>
      <c r="AR176" s="145" t="s">
        <v>292</v>
      </c>
      <c r="AT176" s="145" t="s">
        <v>191</v>
      </c>
      <c r="AU176" s="145" t="s">
        <v>90</v>
      </c>
      <c r="AY176" s="17" t="s">
        <v>188</v>
      </c>
      <c r="BE176" s="146">
        <f t="shared" si="24"/>
        <v>0</v>
      </c>
      <c r="BF176" s="146">
        <f t="shared" si="25"/>
        <v>0</v>
      </c>
      <c r="BG176" s="146">
        <f t="shared" si="26"/>
        <v>0</v>
      </c>
      <c r="BH176" s="146">
        <f t="shared" si="27"/>
        <v>0</v>
      </c>
      <c r="BI176" s="146">
        <f t="shared" si="28"/>
        <v>0</v>
      </c>
      <c r="BJ176" s="17" t="s">
        <v>88</v>
      </c>
      <c r="BK176" s="146">
        <f t="shared" si="29"/>
        <v>0</v>
      </c>
      <c r="BL176" s="17" t="s">
        <v>292</v>
      </c>
      <c r="BM176" s="145" t="s">
        <v>1462</v>
      </c>
    </row>
    <row r="177" spans="2:65" s="1" customFormat="1" ht="37.950000000000003" customHeight="1" x14ac:dyDescent="0.2">
      <c r="B177" s="133"/>
      <c r="C177" s="134" t="s">
        <v>463</v>
      </c>
      <c r="D177" s="134" t="s">
        <v>191</v>
      </c>
      <c r="E177" s="135" t="s">
        <v>1463</v>
      </c>
      <c r="F177" s="136" t="s">
        <v>1464</v>
      </c>
      <c r="G177" s="137" t="s">
        <v>435</v>
      </c>
      <c r="H177" s="138">
        <v>2</v>
      </c>
      <c r="I177" s="139"/>
      <c r="J177" s="140">
        <f t="shared" si="20"/>
        <v>0</v>
      </c>
      <c r="K177" s="136" t="s">
        <v>1329</v>
      </c>
      <c r="L177" s="32"/>
      <c r="M177" s="141" t="s">
        <v>1</v>
      </c>
      <c r="N177" s="142" t="s">
        <v>45</v>
      </c>
      <c r="P177" s="143">
        <f t="shared" si="21"/>
        <v>0</v>
      </c>
      <c r="Q177" s="143">
        <v>8.5400000000000007E-3</v>
      </c>
      <c r="R177" s="143">
        <f t="shared" si="22"/>
        <v>1.7080000000000001E-2</v>
      </c>
      <c r="S177" s="143">
        <v>0</v>
      </c>
      <c r="T177" s="144">
        <f t="shared" si="23"/>
        <v>0</v>
      </c>
      <c r="AR177" s="145" t="s">
        <v>292</v>
      </c>
      <c r="AT177" s="145" t="s">
        <v>191</v>
      </c>
      <c r="AU177" s="145" t="s">
        <v>90</v>
      </c>
      <c r="AY177" s="17" t="s">
        <v>188</v>
      </c>
      <c r="BE177" s="146">
        <f t="shared" si="24"/>
        <v>0</v>
      </c>
      <c r="BF177" s="146">
        <f t="shared" si="25"/>
        <v>0</v>
      </c>
      <c r="BG177" s="146">
        <f t="shared" si="26"/>
        <v>0</v>
      </c>
      <c r="BH177" s="146">
        <f t="shared" si="27"/>
        <v>0</v>
      </c>
      <c r="BI177" s="146">
        <f t="shared" si="28"/>
        <v>0</v>
      </c>
      <c r="BJ177" s="17" t="s">
        <v>88</v>
      </c>
      <c r="BK177" s="146">
        <f t="shared" si="29"/>
        <v>0</v>
      </c>
      <c r="BL177" s="17" t="s">
        <v>292</v>
      </c>
      <c r="BM177" s="145" t="s">
        <v>1465</v>
      </c>
    </row>
    <row r="178" spans="2:65" s="1" customFormat="1" ht="37.950000000000003" customHeight="1" x14ac:dyDescent="0.2">
      <c r="B178" s="133"/>
      <c r="C178" s="134" t="s">
        <v>469</v>
      </c>
      <c r="D178" s="134" t="s">
        <v>191</v>
      </c>
      <c r="E178" s="135" t="s">
        <v>1466</v>
      </c>
      <c r="F178" s="136" t="s">
        <v>1467</v>
      </c>
      <c r="G178" s="137" t="s">
        <v>267</v>
      </c>
      <c r="H178" s="138">
        <v>1</v>
      </c>
      <c r="I178" s="139"/>
      <c r="J178" s="140">
        <f t="shared" si="20"/>
        <v>0</v>
      </c>
      <c r="K178" s="136" t="s">
        <v>1329</v>
      </c>
      <c r="L178" s="32"/>
      <c r="M178" s="141" t="s">
        <v>1</v>
      </c>
      <c r="N178" s="142" t="s">
        <v>45</v>
      </c>
      <c r="P178" s="143">
        <f t="shared" si="21"/>
        <v>0</v>
      </c>
      <c r="Q178" s="143">
        <v>9.3999999999999997E-4</v>
      </c>
      <c r="R178" s="143">
        <f t="shared" si="22"/>
        <v>9.3999999999999997E-4</v>
      </c>
      <c r="S178" s="143">
        <v>0</v>
      </c>
      <c r="T178" s="144">
        <f t="shared" si="23"/>
        <v>0</v>
      </c>
      <c r="AR178" s="145" t="s">
        <v>292</v>
      </c>
      <c r="AT178" s="145" t="s">
        <v>191</v>
      </c>
      <c r="AU178" s="145" t="s">
        <v>90</v>
      </c>
      <c r="AY178" s="17" t="s">
        <v>188</v>
      </c>
      <c r="BE178" s="146">
        <f t="shared" si="24"/>
        <v>0</v>
      </c>
      <c r="BF178" s="146">
        <f t="shared" si="25"/>
        <v>0</v>
      </c>
      <c r="BG178" s="146">
        <f t="shared" si="26"/>
        <v>0</v>
      </c>
      <c r="BH178" s="146">
        <f t="shared" si="27"/>
        <v>0</v>
      </c>
      <c r="BI178" s="146">
        <f t="shared" si="28"/>
        <v>0</v>
      </c>
      <c r="BJ178" s="17" t="s">
        <v>88</v>
      </c>
      <c r="BK178" s="146">
        <f t="shared" si="29"/>
        <v>0</v>
      </c>
      <c r="BL178" s="17" t="s">
        <v>292</v>
      </c>
      <c r="BM178" s="145" t="s">
        <v>1468</v>
      </c>
    </row>
    <row r="179" spans="2:65" s="1" customFormat="1" ht="37.950000000000003" customHeight="1" x14ac:dyDescent="0.2">
      <c r="B179" s="133"/>
      <c r="C179" s="134" t="s">
        <v>475</v>
      </c>
      <c r="D179" s="134" t="s">
        <v>191</v>
      </c>
      <c r="E179" s="135" t="s">
        <v>1469</v>
      </c>
      <c r="F179" s="136" t="s">
        <v>1470</v>
      </c>
      <c r="G179" s="137" t="s">
        <v>267</v>
      </c>
      <c r="H179" s="138">
        <v>2</v>
      </c>
      <c r="I179" s="139"/>
      <c r="J179" s="140">
        <f t="shared" si="20"/>
        <v>0</v>
      </c>
      <c r="K179" s="136" t="s">
        <v>1329</v>
      </c>
      <c r="L179" s="32"/>
      <c r="M179" s="141" t="s">
        <v>1</v>
      </c>
      <c r="N179" s="142" t="s">
        <v>45</v>
      </c>
      <c r="P179" s="143">
        <f t="shared" si="21"/>
        <v>0</v>
      </c>
      <c r="Q179" s="143">
        <v>1.6800000000000001E-3</v>
      </c>
      <c r="R179" s="143">
        <f t="shared" si="22"/>
        <v>3.3600000000000001E-3</v>
      </c>
      <c r="S179" s="143">
        <v>0</v>
      </c>
      <c r="T179" s="144">
        <f t="shared" si="23"/>
        <v>0</v>
      </c>
      <c r="AR179" s="145" t="s">
        <v>292</v>
      </c>
      <c r="AT179" s="145" t="s">
        <v>191</v>
      </c>
      <c r="AU179" s="145" t="s">
        <v>90</v>
      </c>
      <c r="AY179" s="17" t="s">
        <v>188</v>
      </c>
      <c r="BE179" s="146">
        <f t="shared" si="24"/>
        <v>0</v>
      </c>
      <c r="BF179" s="146">
        <f t="shared" si="25"/>
        <v>0</v>
      </c>
      <c r="BG179" s="146">
        <f t="shared" si="26"/>
        <v>0</v>
      </c>
      <c r="BH179" s="146">
        <f t="shared" si="27"/>
        <v>0</v>
      </c>
      <c r="BI179" s="146">
        <f t="shared" si="28"/>
        <v>0</v>
      </c>
      <c r="BJ179" s="17" t="s">
        <v>88</v>
      </c>
      <c r="BK179" s="146">
        <f t="shared" si="29"/>
        <v>0</v>
      </c>
      <c r="BL179" s="17" t="s">
        <v>292</v>
      </c>
      <c r="BM179" s="145" t="s">
        <v>1471</v>
      </c>
    </row>
    <row r="180" spans="2:65" s="1" customFormat="1" ht="21.75" customHeight="1" x14ac:dyDescent="0.2">
      <c r="B180" s="133"/>
      <c r="C180" s="134" t="s">
        <v>480</v>
      </c>
      <c r="D180" s="134" t="s">
        <v>191</v>
      </c>
      <c r="E180" s="135" t="s">
        <v>1472</v>
      </c>
      <c r="F180" s="136" t="s">
        <v>1473</v>
      </c>
      <c r="G180" s="137" t="s">
        <v>209</v>
      </c>
      <c r="H180" s="138">
        <v>240</v>
      </c>
      <c r="I180" s="139"/>
      <c r="J180" s="140">
        <f t="shared" si="20"/>
        <v>0</v>
      </c>
      <c r="K180" s="136" t="s">
        <v>1329</v>
      </c>
      <c r="L180" s="32"/>
      <c r="M180" s="141" t="s">
        <v>1</v>
      </c>
      <c r="N180" s="142" t="s">
        <v>45</v>
      </c>
      <c r="P180" s="143">
        <f t="shared" si="21"/>
        <v>0</v>
      </c>
      <c r="Q180" s="143">
        <v>0</v>
      </c>
      <c r="R180" s="143">
        <f t="shared" si="22"/>
        <v>0</v>
      </c>
      <c r="S180" s="143">
        <v>2.9E-4</v>
      </c>
      <c r="T180" s="144">
        <f t="shared" si="23"/>
        <v>6.9599999999999995E-2</v>
      </c>
      <c r="AR180" s="145" t="s">
        <v>292</v>
      </c>
      <c r="AT180" s="145" t="s">
        <v>191</v>
      </c>
      <c r="AU180" s="145" t="s">
        <v>90</v>
      </c>
      <c r="AY180" s="17" t="s">
        <v>188</v>
      </c>
      <c r="BE180" s="146">
        <f t="shared" si="24"/>
        <v>0</v>
      </c>
      <c r="BF180" s="146">
        <f t="shared" si="25"/>
        <v>0</v>
      </c>
      <c r="BG180" s="146">
        <f t="shared" si="26"/>
        <v>0</v>
      </c>
      <c r="BH180" s="146">
        <f t="shared" si="27"/>
        <v>0</v>
      </c>
      <c r="BI180" s="146">
        <f t="shared" si="28"/>
        <v>0</v>
      </c>
      <c r="BJ180" s="17" t="s">
        <v>88</v>
      </c>
      <c r="BK180" s="146">
        <f t="shared" si="29"/>
        <v>0</v>
      </c>
      <c r="BL180" s="17" t="s">
        <v>292</v>
      </c>
      <c r="BM180" s="145" t="s">
        <v>1474</v>
      </c>
    </row>
    <row r="181" spans="2:65" s="1" customFormat="1" ht="44.25" customHeight="1" x14ac:dyDescent="0.2">
      <c r="B181" s="133"/>
      <c r="C181" s="134" t="s">
        <v>485</v>
      </c>
      <c r="D181" s="134" t="s">
        <v>191</v>
      </c>
      <c r="E181" s="135" t="s">
        <v>1475</v>
      </c>
      <c r="F181" s="136" t="s">
        <v>1476</v>
      </c>
      <c r="G181" s="137" t="s">
        <v>209</v>
      </c>
      <c r="H181" s="138">
        <v>102</v>
      </c>
      <c r="I181" s="139"/>
      <c r="J181" s="140">
        <f t="shared" si="20"/>
        <v>0</v>
      </c>
      <c r="K181" s="136" t="s">
        <v>194</v>
      </c>
      <c r="L181" s="32"/>
      <c r="M181" s="141" t="s">
        <v>1</v>
      </c>
      <c r="N181" s="142" t="s">
        <v>45</v>
      </c>
      <c r="P181" s="143">
        <f t="shared" si="21"/>
        <v>0</v>
      </c>
      <c r="Q181" s="143">
        <v>5.4000000000000001E-4</v>
      </c>
      <c r="R181" s="143">
        <f t="shared" si="22"/>
        <v>5.5080000000000004E-2</v>
      </c>
      <c r="S181" s="143">
        <v>0</v>
      </c>
      <c r="T181" s="144">
        <f t="shared" si="23"/>
        <v>0</v>
      </c>
      <c r="AR181" s="145" t="s">
        <v>292</v>
      </c>
      <c r="AT181" s="145" t="s">
        <v>191</v>
      </c>
      <c r="AU181" s="145" t="s">
        <v>90</v>
      </c>
      <c r="AY181" s="17" t="s">
        <v>188</v>
      </c>
      <c r="BE181" s="146">
        <f t="shared" si="24"/>
        <v>0</v>
      </c>
      <c r="BF181" s="146">
        <f t="shared" si="25"/>
        <v>0</v>
      </c>
      <c r="BG181" s="146">
        <f t="shared" si="26"/>
        <v>0</v>
      </c>
      <c r="BH181" s="146">
        <f t="shared" si="27"/>
        <v>0</v>
      </c>
      <c r="BI181" s="146">
        <f t="shared" si="28"/>
        <v>0</v>
      </c>
      <c r="BJ181" s="17" t="s">
        <v>88</v>
      </c>
      <c r="BK181" s="146">
        <f t="shared" si="29"/>
        <v>0</v>
      </c>
      <c r="BL181" s="17" t="s">
        <v>292</v>
      </c>
      <c r="BM181" s="145" t="s">
        <v>1477</v>
      </c>
    </row>
    <row r="182" spans="2:65" s="1" customFormat="1" ht="44.25" customHeight="1" x14ac:dyDescent="0.2">
      <c r="B182" s="133"/>
      <c r="C182" s="134" t="s">
        <v>489</v>
      </c>
      <c r="D182" s="134" t="s">
        <v>191</v>
      </c>
      <c r="E182" s="135" t="s">
        <v>1478</v>
      </c>
      <c r="F182" s="136" t="s">
        <v>1479</v>
      </c>
      <c r="G182" s="137" t="s">
        <v>209</v>
      </c>
      <c r="H182" s="138">
        <v>136</v>
      </c>
      <c r="I182" s="139"/>
      <c r="J182" s="140">
        <f t="shared" si="20"/>
        <v>0</v>
      </c>
      <c r="K182" s="136" t="s">
        <v>194</v>
      </c>
      <c r="L182" s="32"/>
      <c r="M182" s="141" t="s">
        <v>1</v>
      </c>
      <c r="N182" s="142" t="s">
        <v>45</v>
      </c>
      <c r="P182" s="143">
        <f t="shared" si="21"/>
        <v>0</v>
      </c>
      <c r="Q182" s="143">
        <v>9.8999999999999999E-4</v>
      </c>
      <c r="R182" s="143">
        <f t="shared" si="22"/>
        <v>0.13464000000000001</v>
      </c>
      <c r="S182" s="143">
        <v>0</v>
      </c>
      <c r="T182" s="144">
        <f t="shared" si="23"/>
        <v>0</v>
      </c>
      <c r="AR182" s="145" t="s">
        <v>292</v>
      </c>
      <c r="AT182" s="145" t="s">
        <v>191</v>
      </c>
      <c r="AU182" s="145" t="s">
        <v>90</v>
      </c>
      <c r="AY182" s="17" t="s">
        <v>188</v>
      </c>
      <c r="BE182" s="146">
        <f t="shared" si="24"/>
        <v>0</v>
      </c>
      <c r="BF182" s="146">
        <f t="shared" si="25"/>
        <v>0</v>
      </c>
      <c r="BG182" s="146">
        <f t="shared" si="26"/>
        <v>0</v>
      </c>
      <c r="BH182" s="146">
        <f t="shared" si="27"/>
        <v>0</v>
      </c>
      <c r="BI182" s="146">
        <f t="shared" si="28"/>
        <v>0</v>
      </c>
      <c r="BJ182" s="17" t="s">
        <v>88</v>
      </c>
      <c r="BK182" s="146">
        <f t="shared" si="29"/>
        <v>0</v>
      </c>
      <c r="BL182" s="17" t="s">
        <v>292</v>
      </c>
      <c r="BM182" s="145" t="s">
        <v>1480</v>
      </c>
    </row>
    <row r="183" spans="2:65" s="1" customFormat="1" ht="44.25" customHeight="1" x14ac:dyDescent="0.2">
      <c r="B183" s="133"/>
      <c r="C183" s="134" t="s">
        <v>493</v>
      </c>
      <c r="D183" s="134" t="s">
        <v>191</v>
      </c>
      <c r="E183" s="135" t="s">
        <v>1481</v>
      </c>
      <c r="F183" s="136" t="s">
        <v>1482</v>
      </c>
      <c r="G183" s="137" t="s">
        <v>209</v>
      </c>
      <c r="H183" s="138">
        <v>130</v>
      </c>
      <c r="I183" s="139"/>
      <c r="J183" s="140">
        <f t="shared" si="20"/>
        <v>0</v>
      </c>
      <c r="K183" s="136" t="s">
        <v>194</v>
      </c>
      <c r="L183" s="32"/>
      <c r="M183" s="141" t="s">
        <v>1</v>
      </c>
      <c r="N183" s="142" t="s">
        <v>45</v>
      </c>
      <c r="P183" s="143">
        <f t="shared" si="21"/>
        <v>0</v>
      </c>
      <c r="Q183" s="143">
        <v>1.1999999999999999E-3</v>
      </c>
      <c r="R183" s="143">
        <f t="shared" si="22"/>
        <v>0.156</v>
      </c>
      <c r="S183" s="143">
        <v>0</v>
      </c>
      <c r="T183" s="144">
        <f t="shared" si="23"/>
        <v>0</v>
      </c>
      <c r="AR183" s="145" t="s">
        <v>292</v>
      </c>
      <c r="AT183" s="145" t="s">
        <v>191</v>
      </c>
      <c r="AU183" s="145" t="s">
        <v>90</v>
      </c>
      <c r="AY183" s="17" t="s">
        <v>188</v>
      </c>
      <c r="BE183" s="146">
        <f t="shared" si="24"/>
        <v>0</v>
      </c>
      <c r="BF183" s="146">
        <f t="shared" si="25"/>
        <v>0</v>
      </c>
      <c r="BG183" s="146">
        <f t="shared" si="26"/>
        <v>0</v>
      </c>
      <c r="BH183" s="146">
        <f t="shared" si="27"/>
        <v>0</v>
      </c>
      <c r="BI183" s="146">
        <f t="shared" si="28"/>
        <v>0</v>
      </c>
      <c r="BJ183" s="17" t="s">
        <v>88</v>
      </c>
      <c r="BK183" s="146">
        <f t="shared" si="29"/>
        <v>0</v>
      </c>
      <c r="BL183" s="17" t="s">
        <v>292</v>
      </c>
      <c r="BM183" s="145" t="s">
        <v>1483</v>
      </c>
    </row>
    <row r="184" spans="2:65" s="1" customFormat="1" ht="44.25" customHeight="1" x14ac:dyDescent="0.2">
      <c r="B184" s="133"/>
      <c r="C184" s="134" t="s">
        <v>499</v>
      </c>
      <c r="D184" s="134" t="s">
        <v>191</v>
      </c>
      <c r="E184" s="135" t="s">
        <v>1484</v>
      </c>
      <c r="F184" s="136" t="s">
        <v>1485</v>
      </c>
      <c r="G184" s="137" t="s">
        <v>209</v>
      </c>
      <c r="H184" s="138">
        <v>39</v>
      </c>
      <c r="I184" s="139"/>
      <c r="J184" s="140">
        <f t="shared" si="20"/>
        <v>0</v>
      </c>
      <c r="K184" s="136" t="s">
        <v>194</v>
      </c>
      <c r="L184" s="32"/>
      <c r="M184" s="141" t="s">
        <v>1</v>
      </c>
      <c r="N184" s="142" t="s">
        <v>45</v>
      </c>
      <c r="P184" s="143">
        <f t="shared" si="21"/>
        <v>0</v>
      </c>
      <c r="Q184" s="143">
        <v>2.4299999999999999E-3</v>
      </c>
      <c r="R184" s="143">
        <f t="shared" si="22"/>
        <v>9.4769999999999993E-2</v>
      </c>
      <c r="S184" s="143">
        <v>0</v>
      </c>
      <c r="T184" s="144">
        <f t="shared" si="23"/>
        <v>0</v>
      </c>
      <c r="AR184" s="145" t="s">
        <v>292</v>
      </c>
      <c r="AT184" s="145" t="s">
        <v>191</v>
      </c>
      <c r="AU184" s="145" t="s">
        <v>90</v>
      </c>
      <c r="AY184" s="17" t="s">
        <v>188</v>
      </c>
      <c r="BE184" s="146">
        <f t="shared" si="24"/>
        <v>0</v>
      </c>
      <c r="BF184" s="146">
        <f t="shared" si="25"/>
        <v>0</v>
      </c>
      <c r="BG184" s="146">
        <f t="shared" si="26"/>
        <v>0</v>
      </c>
      <c r="BH184" s="146">
        <f t="shared" si="27"/>
        <v>0</v>
      </c>
      <c r="BI184" s="146">
        <f t="shared" si="28"/>
        <v>0</v>
      </c>
      <c r="BJ184" s="17" t="s">
        <v>88</v>
      </c>
      <c r="BK184" s="146">
        <f t="shared" si="29"/>
        <v>0</v>
      </c>
      <c r="BL184" s="17" t="s">
        <v>292</v>
      </c>
      <c r="BM184" s="145" t="s">
        <v>1486</v>
      </c>
    </row>
    <row r="185" spans="2:65" s="1" customFormat="1" ht="44.25" customHeight="1" x14ac:dyDescent="0.2">
      <c r="B185" s="133"/>
      <c r="C185" s="134" t="s">
        <v>503</v>
      </c>
      <c r="D185" s="134" t="s">
        <v>191</v>
      </c>
      <c r="E185" s="135" t="s">
        <v>1487</v>
      </c>
      <c r="F185" s="136" t="s">
        <v>1488</v>
      </c>
      <c r="G185" s="137" t="s">
        <v>209</v>
      </c>
      <c r="H185" s="138">
        <v>74</v>
      </c>
      <c r="I185" s="139"/>
      <c r="J185" s="140">
        <f t="shared" si="20"/>
        <v>0</v>
      </c>
      <c r="K185" s="136" t="s">
        <v>194</v>
      </c>
      <c r="L185" s="32"/>
      <c r="M185" s="141" t="s">
        <v>1</v>
      </c>
      <c r="N185" s="142" t="s">
        <v>45</v>
      </c>
      <c r="P185" s="143">
        <f t="shared" si="21"/>
        <v>0</v>
      </c>
      <c r="Q185" s="143">
        <v>3.7200000000000002E-3</v>
      </c>
      <c r="R185" s="143">
        <f t="shared" si="22"/>
        <v>0.27528000000000002</v>
      </c>
      <c r="S185" s="143">
        <v>0</v>
      </c>
      <c r="T185" s="144">
        <f t="shared" si="23"/>
        <v>0</v>
      </c>
      <c r="AR185" s="145" t="s">
        <v>292</v>
      </c>
      <c r="AT185" s="145" t="s">
        <v>191</v>
      </c>
      <c r="AU185" s="145" t="s">
        <v>90</v>
      </c>
      <c r="AY185" s="17" t="s">
        <v>188</v>
      </c>
      <c r="BE185" s="146">
        <f t="shared" si="24"/>
        <v>0</v>
      </c>
      <c r="BF185" s="146">
        <f t="shared" si="25"/>
        <v>0</v>
      </c>
      <c r="BG185" s="146">
        <f t="shared" si="26"/>
        <v>0</v>
      </c>
      <c r="BH185" s="146">
        <f t="shared" si="27"/>
        <v>0</v>
      </c>
      <c r="BI185" s="146">
        <f t="shared" si="28"/>
        <v>0</v>
      </c>
      <c r="BJ185" s="17" t="s">
        <v>88</v>
      </c>
      <c r="BK185" s="146">
        <f t="shared" si="29"/>
        <v>0</v>
      </c>
      <c r="BL185" s="17" t="s">
        <v>292</v>
      </c>
      <c r="BM185" s="145" t="s">
        <v>1489</v>
      </c>
    </row>
    <row r="186" spans="2:65" s="1" customFormat="1" ht="44.25" customHeight="1" x14ac:dyDescent="0.2">
      <c r="B186" s="133"/>
      <c r="C186" s="134" t="s">
        <v>509</v>
      </c>
      <c r="D186" s="134" t="s">
        <v>191</v>
      </c>
      <c r="E186" s="135" t="s">
        <v>1490</v>
      </c>
      <c r="F186" s="136" t="s">
        <v>1491</v>
      </c>
      <c r="G186" s="137" t="s">
        <v>209</v>
      </c>
      <c r="H186" s="138">
        <v>6</v>
      </c>
      <c r="I186" s="139"/>
      <c r="J186" s="140">
        <f t="shared" si="20"/>
        <v>0</v>
      </c>
      <c r="K186" s="136" t="s">
        <v>194</v>
      </c>
      <c r="L186" s="32"/>
      <c r="M186" s="141" t="s">
        <v>1</v>
      </c>
      <c r="N186" s="142" t="s">
        <v>45</v>
      </c>
      <c r="P186" s="143">
        <f t="shared" si="21"/>
        <v>0</v>
      </c>
      <c r="Q186" s="143">
        <v>6.1500000000000001E-3</v>
      </c>
      <c r="R186" s="143">
        <f t="shared" si="22"/>
        <v>3.6900000000000002E-2</v>
      </c>
      <c r="S186" s="143">
        <v>0</v>
      </c>
      <c r="T186" s="144">
        <f t="shared" si="23"/>
        <v>0</v>
      </c>
      <c r="AR186" s="145" t="s">
        <v>292</v>
      </c>
      <c r="AT186" s="145" t="s">
        <v>191</v>
      </c>
      <c r="AU186" s="145" t="s">
        <v>90</v>
      </c>
      <c r="AY186" s="17" t="s">
        <v>188</v>
      </c>
      <c r="BE186" s="146">
        <f t="shared" si="24"/>
        <v>0</v>
      </c>
      <c r="BF186" s="146">
        <f t="shared" si="25"/>
        <v>0</v>
      </c>
      <c r="BG186" s="146">
        <f t="shared" si="26"/>
        <v>0</v>
      </c>
      <c r="BH186" s="146">
        <f t="shared" si="27"/>
        <v>0</v>
      </c>
      <c r="BI186" s="146">
        <f t="shared" si="28"/>
        <v>0</v>
      </c>
      <c r="BJ186" s="17" t="s">
        <v>88</v>
      </c>
      <c r="BK186" s="146">
        <f t="shared" si="29"/>
        <v>0</v>
      </c>
      <c r="BL186" s="17" t="s">
        <v>292</v>
      </c>
      <c r="BM186" s="145" t="s">
        <v>1492</v>
      </c>
    </row>
    <row r="187" spans="2:65" s="1" customFormat="1" ht="37.950000000000003" customHeight="1" x14ac:dyDescent="0.2">
      <c r="B187" s="133"/>
      <c r="C187" s="134" t="s">
        <v>515</v>
      </c>
      <c r="D187" s="134" t="s">
        <v>191</v>
      </c>
      <c r="E187" s="135" t="s">
        <v>1493</v>
      </c>
      <c r="F187" s="136" t="s">
        <v>1494</v>
      </c>
      <c r="G187" s="137" t="s">
        <v>267</v>
      </c>
      <c r="H187" s="138">
        <v>10</v>
      </c>
      <c r="I187" s="139"/>
      <c r="J187" s="140">
        <f t="shared" si="20"/>
        <v>0</v>
      </c>
      <c r="K187" s="136" t="s">
        <v>194</v>
      </c>
      <c r="L187" s="32"/>
      <c r="M187" s="141" t="s">
        <v>1</v>
      </c>
      <c r="N187" s="142" t="s">
        <v>45</v>
      </c>
      <c r="P187" s="143">
        <f t="shared" si="21"/>
        <v>0</v>
      </c>
      <c r="Q187" s="143">
        <v>6.9999999999999999E-4</v>
      </c>
      <c r="R187" s="143">
        <f t="shared" si="22"/>
        <v>7.0000000000000001E-3</v>
      </c>
      <c r="S187" s="143">
        <v>0</v>
      </c>
      <c r="T187" s="144">
        <f t="shared" si="23"/>
        <v>0</v>
      </c>
      <c r="AR187" s="145" t="s">
        <v>292</v>
      </c>
      <c r="AT187" s="145" t="s">
        <v>191</v>
      </c>
      <c r="AU187" s="145" t="s">
        <v>90</v>
      </c>
      <c r="AY187" s="17" t="s">
        <v>188</v>
      </c>
      <c r="BE187" s="146">
        <f t="shared" si="24"/>
        <v>0</v>
      </c>
      <c r="BF187" s="146">
        <f t="shared" si="25"/>
        <v>0</v>
      </c>
      <c r="BG187" s="146">
        <f t="shared" si="26"/>
        <v>0</v>
      </c>
      <c r="BH187" s="146">
        <f t="shared" si="27"/>
        <v>0</v>
      </c>
      <c r="BI187" s="146">
        <f t="shared" si="28"/>
        <v>0</v>
      </c>
      <c r="BJ187" s="17" t="s">
        <v>88</v>
      </c>
      <c r="BK187" s="146">
        <f t="shared" si="29"/>
        <v>0</v>
      </c>
      <c r="BL187" s="17" t="s">
        <v>292</v>
      </c>
      <c r="BM187" s="145" t="s">
        <v>1495</v>
      </c>
    </row>
    <row r="188" spans="2:65" s="1" customFormat="1" ht="37.950000000000003" customHeight="1" x14ac:dyDescent="0.2">
      <c r="B188" s="133"/>
      <c r="C188" s="134" t="s">
        <v>521</v>
      </c>
      <c r="D188" s="134" t="s">
        <v>191</v>
      </c>
      <c r="E188" s="135" t="s">
        <v>1496</v>
      </c>
      <c r="F188" s="136" t="s">
        <v>1497</v>
      </c>
      <c r="G188" s="137" t="s">
        <v>267</v>
      </c>
      <c r="H188" s="138">
        <v>6</v>
      </c>
      <c r="I188" s="139"/>
      <c r="J188" s="140">
        <f t="shared" si="20"/>
        <v>0</v>
      </c>
      <c r="K188" s="136" t="s">
        <v>194</v>
      </c>
      <c r="L188" s="32"/>
      <c r="M188" s="141" t="s">
        <v>1</v>
      </c>
      <c r="N188" s="142" t="s">
        <v>45</v>
      </c>
      <c r="P188" s="143">
        <f t="shared" si="21"/>
        <v>0</v>
      </c>
      <c r="Q188" s="143">
        <v>9.1E-4</v>
      </c>
      <c r="R188" s="143">
        <f t="shared" si="22"/>
        <v>5.4599999999999996E-3</v>
      </c>
      <c r="S188" s="143">
        <v>0</v>
      </c>
      <c r="T188" s="144">
        <f t="shared" si="23"/>
        <v>0</v>
      </c>
      <c r="AR188" s="145" t="s">
        <v>292</v>
      </c>
      <c r="AT188" s="145" t="s">
        <v>191</v>
      </c>
      <c r="AU188" s="145" t="s">
        <v>90</v>
      </c>
      <c r="AY188" s="17" t="s">
        <v>188</v>
      </c>
      <c r="BE188" s="146">
        <f t="shared" si="24"/>
        <v>0</v>
      </c>
      <c r="BF188" s="146">
        <f t="shared" si="25"/>
        <v>0</v>
      </c>
      <c r="BG188" s="146">
        <f t="shared" si="26"/>
        <v>0</v>
      </c>
      <c r="BH188" s="146">
        <f t="shared" si="27"/>
        <v>0</v>
      </c>
      <c r="BI188" s="146">
        <f t="shared" si="28"/>
        <v>0</v>
      </c>
      <c r="BJ188" s="17" t="s">
        <v>88</v>
      </c>
      <c r="BK188" s="146">
        <f t="shared" si="29"/>
        <v>0</v>
      </c>
      <c r="BL188" s="17" t="s">
        <v>292</v>
      </c>
      <c r="BM188" s="145" t="s">
        <v>1498</v>
      </c>
    </row>
    <row r="189" spans="2:65" s="1" customFormat="1" ht="37.950000000000003" customHeight="1" x14ac:dyDescent="0.2">
      <c r="B189" s="133"/>
      <c r="C189" s="134" t="s">
        <v>525</v>
      </c>
      <c r="D189" s="134" t="s">
        <v>191</v>
      </c>
      <c r="E189" s="135" t="s">
        <v>1499</v>
      </c>
      <c r="F189" s="136" t="s">
        <v>1500</v>
      </c>
      <c r="G189" s="137" t="s">
        <v>267</v>
      </c>
      <c r="H189" s="138">
        <v>6</v>
      </c>
      <c r="I189" s="139"/>
      <c r="J189" s="140">
        <f t="shared" si="20"/>
        <v>0</v>
      </c>
      <c r="K189" s="136" t="s">
        <v>194</v>
      </c>
      <c r="L189" s="32"/>
      <c r="M189" s="141" t="s">
        <v>1</v>
      </c>
      <c r="N189" s="142" t="s">
        <v>45</v>
      </c>
      <c r="P189" s="143">
        <f t="shared" si="21"/>
        <v>0</v>
      </c>
      <c r="Q189" s="143">
        <v>1.17E-3</v>
      </c>
      <c r="R189" s="143">
        <f t="shared" si="22"/>
        <v>7.0200000000000002E-3</v>
      </c>
      <c r="S189" s="143">
        <v>0</v>
      </c>
      <c r="T189" s="144">
        <f t="shared" si="23"/>
        <v>0</v>
      </c>
      <c r="AR189" s="145" t="s">
        <v>292</v>
      </c>
      <c r="AT189" s="145" t="s">
        <v>191</v>
      </c>
      <c r="AU189" s="145" t="s">
        <v>90</v>
      </c>
      <c r="AY189" s="17" t="s">
        <v>188</v>
      </c>
      <c r="BE189" s="146">
        <f t="shared" si="24"/>
        <v>0</v>
      </c>
      <c r="BF189" s="146">
        <f t="shared" si="25"/>
        <v>0</v>
      </c>
      <c r="BG189" s="146">
        <f t="shared" si="26"/>
        <v>0</v>
      </c>
      <c r="BH189" s="146">
        <f t="shared" si="27"/>
        <v>0</v>
      </c>
      <c r="BI189" s="146">
        <f t="shared" si="28"/>
        <v>0</v>
      </c>
      <c r="BJ189" s="17" t="s">
        <v>88</v>
      </c>
      <c r="BK189" s="146">
        <f t="shared" si="29"/>
        <v>0</v>
      </c>
      <c r="BL189" s="17" t="s">
        <v>292</v>
      </c>
      <c r="BM189" s="145" t="s">
        <v>1501</v>
      </c>
    </row>
    <row r="190" spans="2:65" s="1" customFormat="1" ht="37.950000000000003" customHeight="1" x14ac:dyDescent="0.2">
      <c r="B190" s="133"/>
      <c r="C190" s="134" t="s">
        <v>530</v>
      </c>
      <c r="D190" s="134" t="s">
        <v>191</v>
      </c>
      <c r="E190" s="135" t="s">
        <v>1502</v>
      </c>
      <c r="F190" s="136" t="s">
        <v>1503</v>
      </c>
      <c r="G190" s="137" t="s">
        <v>267</v>
      </c>
      <c r="H190" s="138">
        <v>3</v>
      </c>
      <c r="I190" s="139"/>
      <c r="J190" s="140">
        <f t="shared" si="20"/>
        <v>0</v>
      </c>
      <c r="K190" s="136" t="s">
        <v>194</v>
      </c>
      <c r="L190" s="32"/>
      <c r="M190" s="141" t="s">
        <v>1</v>
      </c>
      <c r="N190" s="142" t="s">
        <v>45</v>
      </c>
      <c r="P190" s="143">
        <f t="shared" si="21"/>
        <v>0</v>
      </c>
      <c r="Q190" s="143">
        <v>1.0499999999999999E-3</v>
      </c>
      <c r="R190" s="143">
        <f t="shared" si="22"/>
        <v>3.15E-3</v>
      </c>
      <c r="S190" s="143">
        <v>0</v>
      </c>
      <c r="T190" s="144">
        <f t="shared" si="23"/>
        <v>0</v>
      </c>
      <c r="AR190" s="145" t="s">
        <v>292</v>
      </c>
      <c r="AT190" s="145" t="s">
        <v>191</v>
      </c>
      <c r="AU190" s="145" t="s">
        <v>90</v>
      </c>
      <c r="AY190" s="17" t="s">
        <v>188</v>
      </c>
      <c r="BE190" s="146">
        <f t="shared" si="24"/>
        <v>0</v>
      </c>
      <c r="BF190" s="146">
        <f t="shared" si="25"/>
        <v>0</v>
      </c>
      <c r="BG190" s="146">
        <f t="shared" si="26"/>
        <v>0</v>
      </c>
      <c r="BH190" s="146">
        <f t="shared" si="27"/>
        <v>0</v>
      </c>
      <c r="BI190" s="146">
        <f t="shared" si="28"/>
        <v>0</v>
      </c>
      <c r="BJ190" s="17" t="s">
        <v>88</v>
      </c>
      <c r="BK190" s="146">
        <f t="shared" si="29"/>
        <v>0</v>
      </c>
      <c r="BL190" s="17" t="s">
        <v>292</v>
      </c>
      <c r="BM190" s="145" t="s">
        <v>1504</v>
      </c>
    </row>
    <row r="191" spans="2:65" s="1" customFormat="1" ht="37.950000000000003" customHeight="1" x14ac:dyDescent="0.2">
      <c r="B191" s="133"/>
      <c r="C191" s="134" t="s">
        <v>534</v>
      </c>
      <c r="D191" s="134" t="s">
        <v>191</v>
      </c>
      <c r="E191" s="135" t="s">
        <v>1505</v>
      </c>
      <c r="F191" s="136" t="s">
        <v>1506</v>
      </c>
      <c r="G191" s="137" t="s">
        <v>267</v>
      </c>
      <c r="H191" s="138">
        <v>3</v>
      </c>
      <c r="I191" s="139"/>
      <c r="J191" s="140">
        <f t="shared" si="20"/>
        <v>0</v>
      </c>
      <c r="K191" s="136" t="s">
        <v>194</v>
      </c>
      <c r="L191" s="32"/>
      <c r="M191" s="141" t="s">
        <v>1</v>
      </c>
      <c r="N191" s="142" t="s">
        <v>45</v>
      </c>
      <c r="P191" s="143">
        <f t="shared" si="21"/>
        <v>0</v>
      </c>
      <c r="Q191" s="143">
        <v>1.4499999999999999E-3</v>
      </c>
      <c r="R191" s="143">
        <f t="shared" si="22"/>
        <v>4.3499999999999997E-3</v>
      </c>
      <c r="S191" s="143">
        <v>0</v>
      </c>
      <c r="T191" s="144">
        <f t="shared" si="23"/>
        <v>0</v>
      </c>
      <c r="AR191" s="145" t="s">
        <v>292</v>
      </c>
      <c r="AT191" s="145" t="s">
        <v>191</v>
      </c>
      <c r="AU191" s="145" t="s">
        <v>90</v>
      </c>
      <c r="AY191" s="17" t="s">
        <v>188</v>
      </c>
      <c r="BE191" s="146">
        <f t="shared" si="24"/>
        <v>0</v>
      </c>
      <c r="BF191" s="146">
        <f t="shared" si="25"/>
        <v>0</v>
      </c>
      <c r="BG191" s="146">
        <f t="shared" si="26"/>
        <v>0</v>
      </c>
      <c r="BH191" s="146">
        <f t="shared" si="27"/>
        <v>0</v>
      </c>
      <c r="BI191" s="146">
        <f t="shared" si="28"/>
        <v>0</v>
      </c>
      <c r="BJ191" s="17" t="s">
        <v>88</v>
      </c>
      <c r="BK191" s="146">
        <f t="shared" si="29"/>
        <v>0</v>
      </c>
      <c r="BL191" s="17" t="s">
        <v>292</v>
      </c>
      <c r="BM191" s="145" t="s">
        <v>1507</v>
      </c>
    </row>
    <row r="192" spans="2:65" s="1" customFormat="1" ht="37.950000000000003" customHeight="1" x14ac:dyDescent="0.2">
      <c r="B192" s="133"/>
      <c r="C192" s="134" t="s">
        <v>538</v>
      </c>
      <c r="D192" s="134" t="s">
        <v>191</v>
      </c>
      <c r="E192" s="135" t="s">
        <v>1508</v>
      </c>
      <c r="F192" s="136" t="s">
        <v>1509</v>
      </c>
      <c r="G192" s="137" t="s">
        <v>267</v>
      </c>
      <c r="H192" s="138">
        <v>3</v>
      </c>
      <c r="I192" s="139"/>
      <c r="J192" s="140">
        <f t="shared" si="20"/>
        <v>0</v>
      </c>
      <c r="K192" s="136" t="s">
        <v>194</v>
      </c>
      <c r="L192" s="32"/>
      <c r="M192" s="141" t="s">
        <v>1</v>
      </c>
      <c r="N192" s="142" t="s">
        <v>45</v>
      </c>
      <c r="P192" s="143">
        <f t="shared" si="21"/>
        <v>0</v>
      </c>
      <c r="Q192" s="143">
        <v>2.0600000000000002E-3</v>
      </c>
      <c r="R192" s="143">
        <f t="shared" si="22"/>
        <v>6.1800000000000006E-3</v>
      </c>
      <c r="S192" s="143">
        <v>0</v>
      </c>
      <c r="T192" s="144">
        <f t="shared" si="23"/>
        <v>0</v>
      </c>
      <c r="AR192" s="145" t="s">
        <v>292</v>
      </c>
      <c r="AT192" s="145" t="s">
        <v>191</v>
      </c>
      <c r="AU192" s="145" t="s">
        <v>90</v>
      </c>
      <c r="AY192" s="17" t="s">
        <v>188</v>
      </c>
      <c r="BE192" s="146">
        <f t="shared" si="24"/>
        <v>0</v>
      </c>
      <c r="BF192" s="146">
        <f t="shared" si="25"/>
        <v>0</v>
      </c>
      <c r="BG192" s="146">
        <f t="shared" si="26"/>
        <v>0</v>
      </c>
      <c r="BH192" s="146">
        <f t="shared" si="27"/>
        <v>0</v>
      </c>
      <c r="BI192" s="146">
        <f t="shared" si="28"/>
        <v>0</v>
      </c>
      <c r="BJ192" s="17" t="s">
        <v>88</v>
      </c>
      <c r="BK192" s="146">
        <f t="shared" si="29"/>
        <v>0</v>
      </c>
      <c r="BL192" s="17" t="s">
        <v>292</v>
      </c>
      <c r="BM192" s="145" t="s">
        <v>1510</v>
      </c>
    </row>
    <row r="193" spans="2:65" s="1" customFormat="1" ht="55.5" customHeight="1" x14ac:dyDescent="0.2">
      <c r="B193" s="133"/>
      <c r="C193" s="134" t="s">
        <v>542</v>
      </c>
      <c r="D193" s="134" t="s">
        <v>191</v>
      </c>
      <c r="E193" s="135" t="s">
        <v>1511</v>
      </c>
      <c r="F193" s="136" t="s">
        <v>1512</v>
      </c>
      <c r="G193" s="137" t="s">
        <v>209</v>
      </c>
      <c r="H193" s="138">
        <v>228</v>
      </c>
      <c r="I193" s="139"/>
      <c r="J193" s="140">
        <f t="shared" si="20"/>
        <v>0</v>
      </c>
      <c r="K193" s="136" t="s">
        <v>194</v>
      </c>
      <c r="L193" s="32"/>
      <c r="M193" s="141" t="s">
        <v>1</v>
      </c>
      <c r="N193" s="142" t="s">
        <v>45</v>
      </c>
      <c r="P193" s="143">
        <f t="shared" si="21"/>
        <v>0</v>
      </c>
      <c r="Q193" s="143">
        <v>2.0000000000000001E-4</v>
      </c>
      <c r="R193" s="143">
        <f t="shared" si="22"/>
        <v>4.5600000000000002E-2</v>
      </c>
      <c r="S193" s="143">
        <v>0</v>
      </c>
      <c r="T193" s="144">
        <f t="shared" si="23"/>
        <v>0</v>
      </c>
      <c r="AR193" s="145" t="s">
        <v>292</v>
      </c>
      <c r="AT193" s="145" t="s">
        <v>191</v>
      </c>
      <c r="AU193" s="145" t="s">
        <v>90</v>
      </c>
      <c r="AY193" s="17" t="s">
        <v>188</v>
      </c>
      <c r="BE193" s="146">
        <f t="shared" si="24"/>
        <v>0</v>
      </c>
      <c r="BF193" s="146">
        <f t="shared" si="25"/>
        <v>0</v>
      </c>
      <c r="BG193" s="146">
        <f t="shared" si="26"/>
        <v>0</v>
      </c>
      <c r="BH193" s="146">
        <f t="shared" si="27"/>
        <v>0</v>
      </c>
      <c r="BI193" s="146">
        <f t="shared" si="28"/>
        <v>0</v>
      </c>
      <c r="BJ193" s="17" t="s">
        <v>88</v>
      </c>
      <c r="BK193" s="146">
        <f t="shared" si="29"/>
        <v>0</v>
      </c>
      <c r="BL193" s="17" t="s">
        <v>292</v>
      </c>
      <c r="BM193" s="145" t="s">
        <v>1513</v>
      </c>
    </row>
    <row r="194" spans="2:65" s="1" customFormat="1" ht="55.5" customHeight="1" x14ac:dyDescent="0.2">
      <c r="B194" s="133"/>
      <c r="C194" s="134" t="s">
        <v>546</v>
      </c>
      <c r="D194" s="134" t="s">
        <v>191</v>
      </c>
      <c r="E194" s="135" t="s">
        <v>1514</v>
      </c>
      <c r="F194" s="136" t="s">
        <v>1515</v>
      </c>
      <c r="G194" s="137" t="s">
        <v>209</v>
      </c>
      <c r="H194" s="138">
        <v>248</v>
      </c>
      <c r="I194" s="139"/>
      <c r="J194" s="140">
        <f t="shared" si="20"/>
        <v>0</v>
      </c>
      <c r="K194" s="136" t="s">
        <v>194</v>
      </c>
      <c r="L194" s="32"/>
      <c r="M194" s="141" t="s">
        <v>1</v>
      </c>
      <c r="N194" s="142" t="s">
        <v>45</v>
      </c>
      <c r="P194" s="143">
        <f t="shared" si="21"/>
        <v>0</v>
      </c>
      <c r="Q194" s="143">
        <v>2.4000000000000001E-4</v>
      </c>
      <c r="R194" s="143">
        <f t="shared" si="22"/>
        <v>5.9520000000000003E-2</v>
      </c>
      <c r="S194" s="143">
        <v>0</v>
      </c>
      <c r="T194" s="144">
        <f t="shared" si="23"/>
        <v>0</v>
      </c>
      <c r="AR194" s="145" t="s">
        <v>292</v>
      </c>
      <c r="AT194" s="145" t="s">
        <v>191</v>
      </c>
      <c r="AU194" s="145" t="s">
        <v>90</v>
      </c>
      <c r="AY194" s="17" t="s">
        <v>188</v>
      </c>
      <c r="BE194" s="146">
        <f t="shared" si="24"/>
        <v>0</v>
      </c>
      <c r="BF194" s="146">
        <f t="shared" si="25"/>
        <v>0</v>
      </c>
      <c r="BG194" s="146">
        <f t="shared" si="26"/>
        <v>0</v>
      </c>
      <c r="BH194" s="146">
        <f t="shared" si="27"/>
        <v>0</v>
      </c>
      <c r="BI194" s="146">
        <f t="shared" si="28"/>
        <v>0</v>
      </c>
      <c r="BJ194" s="17" t="s">
        <v>88</v>
      </c>
      <c r="BK194" s="146">
        <f t="shared" si="29"/>
        <v>0</v>
      </c>
      <c r="BL194" s="17" t="s">
        <v>292</v>
      </c>
      <c r="BM194" s="145" t="s">
        <v>1516</v>
      </c>
    </row>
    <row r="195" spans="2:65" s="1" customFormat="1" ht="55.5" customHeight="1" x14ac:dyDescent="0.2">
      <c r="B195" s="133"/>
      <c r="C195" s="134" t="s">
        <v>550</v>
      </c>
      <c r="D195" s="134" t="s">
        <v>191</v>
      </c>
      <c r="E195" s="135" t="s">
        <v>1517</v>
      </c>
      <c r="F195" s="136" t="s">
        <v>1518</v>
      </c>
      <c r="G195" s="137" t="s">
        <v>209</v>
      </c>
      <c r="H195" s="138">
        <v>11</v>
      </c>
      <c r="I195" s="139"/>
      <c r="J195" s="140">
        <f t="shared" si="20"/>
        <v>0</v>
      </c>
      <c r="K195" s="136" t="s">
        <v>194</v>
      </c>
      <c r="L195" s="32"/>
      <c r="M195" s="141" t="s">
        <v>1</v>
      </c>
      <c r="N195" s="142" t="s">
        <v>45</v>
      </c>
      <c r="P195" s="143">
        <f t="shared" si="21"/>
        <v>0</v>
      </c>
      <c r="Q195" s="143">
        <v>2.7E-4</v>
      </c>
      <c r="R195" s="143">
        <f t="shared" si="22"/>
        <v>2.97E-3</v>
      </c>
      <c r="S195" s="143">
        <v>0</v>
      </c>
      <c r="T195" s="144">
        <f t="shared" si="23"/>
        <v>0</v>
      </c>
      <c r="AR195" s="145" t="s">
        <v>292</v>
      </c>
      <c r="AT195" s="145" t="s">
        <v>191</v>
      </c>
      <c r="AU195" s="145" t="s">
        <v>90</v>
      </c>
      <c r="AY195" s="17" t="s">
        <v>188</v>
      </c>
      <c r="BE195" s="146">
        <f t="shared" si="24"/>
        <v>0</v>
      </c>
      <c r="BF195" s="146">
        <f t="shared" si="25"/>
        <v>0</v>
      </c>
      <c r="BG195" s="146">
        <f t="shared" si="26"/>
        <v>0</v>
      </c>
      <c r="BH195" s="146">
        <f t="shared" si="27"/>
        <v>0</v>
      </c>
      <c r="BI195" s="146">
        <f t="shared" si="28"/>
        <v>0</v>
      </c>
      <c r="BJ195" s="17" t="s">
        <v>88</v>
      </c>
      <c r="BK195" s="146">
        <f t="shared" si="29"/>
        <v>0</v>
      </c>
      <c r="BL195" s="17" t="s">
        <v>292</v>
      </c>
      <c r="BM195" s="145" t="s">
        <v>1519</v>
      </c>
    </row>
    <row r="196" spans="2:65" s="1" customFormat="1" ht="24.15" customHeight="1" x14ac:dyDescent="0.2">
      <c r="B196" s="133"/>
      <c r="C196" s="134" t="s">
        <v>554</v>
      </c>
      <c r="D196" s="134" t="s">
        <v>191</v>
      </c>
      <c r="E196" s="135" t="s">
        <v>1520</v>
      </c>
      <c r="F196" s="136" t="s">
        <v>1521</v>
      </c>
      <c r="G196" s="137" t="s">
        <v>209</v>
      </c>
      <c r="H196" s="138">
        <v>240</v>
      </c>
      <c r="I196" s="139"/>
      <c r="J196" s="140">
        <f t="shared" si="20"/>
        <v>0</v>
      </c>
      <c r="K196" s="136" t="s">
        <v>1329</v>
      </c>
      <c r="L196" s="32"/>
      <c r="M196" s="141" t="s">
        <v>1</v>
      </c>
      <c r="N196" s="142" t="s">
        <v>45</v>
      </c>
      <c r="P196" s="143">
        <f t="shared" si="21"/>
        <v>0</v>
      </c>
      <c r="Q196" s="143">
        <v>0</v>
      </c>
      <c r="R196" s="143">
        <f t="shared" si="22"/>
        <v>0</v>
      </c>
      <c r="S196" s="143">
        <v>2.3000000000000001E-4</v>
      </c>
      <c r="T196" s="144">
        <f t="shared" si="23"/>
        <v>5.5199999999999999E-2</v>
      </c>
      <c r="AR196" s="145" t="s">
        <v>292</v>
      </c>
      <c r="AT196" s="145" t="s">
        <v>191</v>
      </c>
      <c r="AU196" s="145" t="s">
        <v>90</v>
      </c>
      <c r="AY196" s="17" t="s">
        <v>188</v>
      </c>
      <c r="BE196" s="146">
        <f t="shared" si="24"/>
        <v>0</v>
      </c>
      <c r="BF196" s="146">
        <f t="shared" si="25"/>
        <v>0</v>
      </c>
      <c r="BG196" s="146">
        <f t="shared" si="26"/>
        <v>0</v>
      </c>
      <c r="BH196" s="146">
        <f t="shared" si="27"/>
        <v>0</v>
      </c>
      <c r="BI196" s="146">
        <f t="shared" si="28"/>
        <v>0</v>
      </c>
      <c r="BJ196" s="17" t="s">
        <v>88</v>
      </c>
      <c r="BK196" s="146">
        <f t="shared" si="29"/>
        <v>0</v>
      </c>
      <c r="BL196" s="17" t="s">
        <v>292</v>
      </c>
      <c r="BM196" s="145" t="s">
        <v>1522</v>
      </c>
    </row>
    <row r="197" spans="2:65" s="1" customFormat="1" ht="16.5" customHeight="1" x14ac:dyDescent="0.2">
      <c r="B197" s="133"/>
      <c r="C197" s="134" t="s">
        <v>558</v>
      </c>
      <c r="D197" s="134" t="s">
        <v>191</v>
      </c>
      <c r="E197" s="135" t="s">
        <v>1523</v>
      </c>
      <c r="F197" s="136" t="s">
        <v>1524</v>
      </c>
      <c r="G197" s="137" t="s">
        <v>209</v>
      </c>
      <c r="H197" s="138">
        <v>40</v>
      </c>
      <c r="I197" s="139"/>
      <c r="J197" s="140">
        <f t="shared" si="20"/>
        <v>0</v>
      </c>
      <c r="K197" s="136" t="s">
        <v>194</v>
      </c>
      <c r="L197" s="32"/>
      <c r="M197" s="141" t="s">
        <v>1</v>
      </c>
      <c r="N197" s="142" t="s">
        <v>45</v>
      </c>
      <c r="P197" s="143">
        <f t="shared" si="21"/>
        <v>0</v>
      </c>
      <c r="Q197" s="143">
        <v>2.5000000000000001E-4</v>
      </c>
      <c r="R197" s="143">
        <f t="shared" si="22"/>
        <v>0.01</v>
      </c>
      <c r="S197" s="143">
        <v>0</v>
      </c>
      <c r="T197" s="144">
        <f t="shared" si="23"/>
        <v>0</v>
      </c>
      <c r="AR197" s="145" t="s">
        <v>292</v>
      </c>
      <c r="AT197" s="145" t="s">
        <v>191</v>
      </c>
      <c r="AU197" s="145" t="s">
        <v>90</v>
      </c>
      <c r="AY197" s="17" t="s">
        <v>188</v>
      </c>
      <c r="BE197" s="146">
        <f t="shared" si="24"/>
        <v>0</v>
      </c>
      <c r="BF197" s="146">
        <f t="shared" si="25"/>
        <v>0</v>
      </c>
      <c r="BG197" s="146">
        <f t="shared" si="26"/>
        <v>0</v>
      </c>
      <c r="BH197" s="146">
        <f t="shared" si="27"/>
        <v>0</v>
      </c>
      <c r="BI197" s="146">
        <f t="shared" si="28"/>
        <v>0</v>
      </c>
      <c r="BJ197" s="17" t="s">
        <v>88</v>
      </c>
      <c r="BK197" s="146">
        <f t="shared" si="29"/>
        <v>0</v>
      </c>
      <c r="BL197" s="17" t="s">
        <v>292</v>
      </c>
      <c r="BM197" s="145" t="s">
        <v>1525</v>
      </c>
    </row>
    <row r="198" spans="2:65" s="1" customFormat="1" ht="16.5" customHeight="1" x14ac:dyDescent="0.2">
      <c r="B198" s="133"/>
      <c r="C198" s="134" t="s">
        <v>562</v>
      </c>
      <c r="D198" s="134" t="s">
        <v>191</v>
      </c>
      <c r="E198" s="135" t="s">
        <v>1526</v>
      </c>
      <c r="F198" s="136" t="s">
        <v>1527</v>
      </c>
      <c r="G198" s="137" t="s">
        <v>209</v>
      </c>
      <c r="H198" s="138">
        <v>44</v>
      </c>
      <c r="I198" s="139"/>
      <c r="J198" s="140">
        <f t="shared" si="20"/>
        <v>0</v>
      </c>
      <c r="K198" s="136" t="s">
        <v>194</v>
      </c>
      <c r="L198" s="32"/>
      <c r="M198" s="141" t="s">
        <v>1</v>
      </c>
      <c r="N198" s="142" t="s">
        <v>45</v>
      </c>
      <c r="P198" s="143">
        <f t="shared" si="21"/>
        <v>0</v>
      </c>
      <c r="Q198" s="143">
        <v>2.5999999999999998E-4</v>
      </c>
      <c r="R198" s="143">
        <f t="shared" si="22"/>
        <v>1.1439999999999999E-2</v>
      </c>
      <c r="S198" s="143">
        <v>0</v>
      </c>
      <c r="T198" s="144">
        <f t="shared" si="23"/>
        <v>0</v>
      </c>
      <c r="AR198" s="145" t="s">
        <v>292</v>
      </c>
      <c r="AT198" s="145" t="s">
        <v>191</v>
      </c>
      <c r="AU198" s="145" t="s">
        <v>90</v>
      </c>
      <c r="AY198" s="17" t="s">
        <v>188</v>
      </c>
      <c r="BE198" s="146">
        <f t="shared" si="24"/>
        <v>0</v>
      </c>
      <c r="BF198" s="146">
        <f t="shared" si="25"/>
        <v>0</v>
      </c>
      <c r="BG198" s="146">
        <f t="shared" si="26"/>
        <v>0</v>
      </c>
      <c r="BH198" s="146">
        <f t="shared" si="27"/>
        <v>0</v>
      </c>
      <c r="BI198" s="146">
        <f t="shared" si="28"/>
        <v>0</v>
      </c>
      <c r="BJ198" s="17" t="s">
        <v>88</v>
      </c>
      <c r="BK198" s="146">
        <f t="shared" si="29"/>
        <v>0</v>
      </c>
      <c r="BL198" s="17" t="s">
        <v>292</v>
      </c>
      <c r="BM198" s="145" t="s">
        <v>1528</v>
      </c>
    </row>
    <row r="199" spans="2:65" s="1" customFormat="1" ht="16.5" customHeight="1" x14ac:dyDescent="0.2">
      <c r="B199" s="133"/>
      <c r="C199" s="134" t="s">
        <v>566</v>
      </c>
      <c r="D199" s="134" t="s">
        <v>191</v>
      </c>
      <c r="E199" s="135" t="s">
        <v>1529</v>
      </c>
      <c r="F199" s="136" t="s">
        <v>1530</v>
      </c>
      <c r="G199" s="137" t="s">
        <v>209</v>
      </c>
      <c r="H199" s="138">
        <v>39</v>
      </c>
      <c r="I199" s="139"/>
      <c r="J199" s="140">
        <f t="shared" si="20"/>
        <v>0</v>
      </c>
      <c r="K199" s="136" t="s">
        <v>194</v>
      </c>
      <c r="L199" s="32"/>
      <c r="M199" s="141" t="s">
        <v>1</v>
      </c>
      <c r="N199" s="142" t="s">
        <v>45</v>
      </c>
      <c r="P199" s="143">
        <f t="shared" si="21"/>
        <v>0</v>
      </c>
      <c r="Q199" s="143">
        <v>2.7E-4</v>
      </c>
      <c r="R199" s="143">
        <f t="shared" si="22"/>
        <v>1.0529999999999999E-2</v>
      </c>
      <c r="S199" s="143">
        <v>0</v>
      </c>
      <c r="T199" s="144">
        <f t="shared" si="23"/>
        <v>0</v>
      </c>
      <c r="AR199" s="145" t="s">
        <v>292</v>
      </c>
      <c r="AT199" s="145" t="s">
        <v>191</v>
      </c>
      <c r="AU199" s="145" t="s">
        <v>90</v>
      </c>
      <c r="AY199" s="17" t="s">
        <v>188</v>
      </c>
      <c r="BE199" s="146">
        <f t="shared" si="24"/>
        <v>0</v>
      </c>
      <c r="BF199" s="146">
        <f t="shared" si="25"/>
        <v>0</v>
      </c>
      <c r="BG199" s="146">
        <f t="shared" si="26"/>
        <v>0</v>
      </c>
      <c r="BH199" s="146">
        <f t="shared" si="27"/>
        <v>0</v>
      </c>
      <c r="BI199" s="146">
        <f t="shared" si="28"/>
        <v>0</v>
      </c>
      <c r="BJ199" s="17" t="s">
        <v>88</v>
      </c>
      <c r="BK199" s="146">
        <f t="shared" si="29"/>
        <v>0</v>
      </c>
      <c r="BL199" s="17" t="s">
        <v>292</v>
      </c>
      <c r="BM199" s="145" t="s">
        <v>1531</v>
      </c>
    </row>
    <row r="200" spans="2:65" s="1" customFormat="1" ht="16.5" customHeight="1" x14ac:dyDescent="0.2">
      <c r="B200" s="133"/>
      <c r="C200" s="134" t="s">
        <v>570</v>
      </c>
      <c r="D200" s="134" t="s">
        <v>191</v>
      </c>
      <c r="E200" s="135" t="s">
        <v>1532</v>
      </c>
      <c r="F200" s="136" t="s">
        <v>1533</v>
      </c>
      <c r="G200" s="137" t="s">
        <v>209</v>
      </c>
      <c r="H200" s="138">
        <v>74</v>
      </c>
      <c r="I200" s="139"/>
      <c r="J200" s="140">
        <f t="shared" si="20"/>
        <v>0</v>
      </c>
      <c r="K200" s="136" t="s">
        <v>194</v>
      </c>
      <c r="L200" s="32"/>
      <c r="M200" s="141" t="s">
        <v>1</v>
      </c>
      <c r="N200" s="142" t="s">
        <v>45</v>
      </c>
      <c r="P200" s="143">
        <f t="shared" si="21"/>
        <v>0</v>
      </c>
      <c r="Q200" s="143">
        <v>2.9999999999999997E-4</v>
      </c>
      <c r="R200" s="143">
        <f t="shared" si="22"/>
        <v>2.2199999999999998E-2</v>
      </c>
      <c r="S200" s="143">
        <v>0</v>
      </c>
      <c r="T200" s="144">
        <f t="shared" si="23"/>
        <v>0</v>
      </c>
      <c r="AR200" s="145" t="s">
        <v>292</v>
      </c>
      <c r="AT200" s="145" t="s">
        <v>191</v>
      </c>
      <c r="AU200" s="145" t="s">
        <v>90</v>
      </c>
      <c r="AY200" s="17" t="s">
        <v>188</v>
      </c>
      <c r="BE200" s="146">
        <f t="shared" si="24"/>
        <v>0</v>
      </c>
      <c r="BF200" s="146">
        <f t="shared" si="25"/>
        <v>0</v>
      </c>
      <c r="BG200" s="146">
        <f t="shared" si="26"/>
        <v>0</v>
      </c>
      <c r="BH200" s="146">
        <f t="shared" si="27"/>
        <v>0</v>
      </c>
      <c r="BI200" s="146">
        <f t="shared" si="28"/>
        <v>0</v>
      </c>
      <c r="BJ200" s="17" t="s">
        <v>88</v>
      </c>
      <c r="BK200" s="146">
        <f t="shared" si="29"/>
        <v>0</v>
      </c>
      <c r="BL200" s="17" t="s">
        <v>292</v>
      </c>
      <c r="BM200" s="145" t="s">
        <v>1534</v>
      </c>
    </row>
    <row r="201" spans="2:65" s="1" customFormat="1" ht="16.5" customHeight="1" x14ac:dyDescent="0.2">
      <c r="B201" s="133"/>
      <c r="C201" s="134" t="s">
        <v>576</v>
      </c>
      <c r="D201" s="134" t="s">
        <v>191</v>
      </c>
      <c r="E201" s="135" t="s">
        <v>1535</v>
      </c>
      <c r="F201" s="136" t="s">
        <v>1536</v>
      </c>
      <c r="G201" s="137" t="s">
        <v>209</v>
      </c>
      <c r="H201" s="138">
        <v>6</v>
      </c>
      <c r="I201" s="139"/>
      <c r="J201" s="140">
        <f t="shared" ref="J201:J232" si="30">ROUND(I201*H201,2)</f>
        <v>0</v>
      </c>
      <c r="K201" s="136" t="s">
        <v>194</v>
      </c>
      <c r="L201" s="32"/>
      <c r="M201" s="141" t="s">
        <v>1</v>
      </c>
      <c r="N201" s="142" t="s">
        <v>45</v>
      </c>
      <c r="P201" s="143">
        <f t="shared" ref="P201:P232" si="31">O201*H201</f>
        <v>0</v>
      </c>
      <c r="Q201" s="143">
        <v>3.5E-4</v>
      </c>
      <c r="R201" s="143">
        <f t="shared" ref="R201:R232" si="32">Q201*H201</f>
        <v>2.0999999999999999E-3</v>
      </c>
      <c r="S201" s="143">
        <v>0</v>
      </c>
      <c r="T201" s="144">
        <f t="shared" ref="T201:T232" si="33">S201*H201</f>
        <v>0</v>
      </c>
      <c r="AR201" s="145" t="s">
        <v>292</v>
      </c>
      <c r="AT201" s="145" t="s">
        <v>191</v>
      </c>
      <c r="AU201" s="145" t="s">
        <v>90</v>
      </c>
      <c r="AY201" s="17" t="s">
        <v>188</v>
      </c>
      <c r="BE201" s="146">
        <f t="shared" ref="BE201:BE234" si="34">IF(N201="základní",J201,0)</f>
        <v>0</v>
      </c>
      <c r="BF201" s="146">
        <f t="shared" ref="BF201:BF234" si="35">IF(N201="snížená",J201,0)</f>
        <v>0</v>
      </c>
      <c r="BG201" s="146">
        <f t="shared" ref="BG201:BG234" si="36">IF(N201="zákl. přenesená",J201,0)</f>
        <v>0</v>
      </c>
      <c r="BH201" s="146">
        <f t="shared" ref="BH201:BH234" si="37">IF(N201="sníž. přenesená",J201,0)</f>
        <v>0</v>
      </c>
      <c r="BI201" s="146">
        <f t="shared" ref="BI201:BI234" si="38">IF(N201="nulová",J201,0)</f>
        <v>0</v>
      </c>
      <c r="BJ201" s="17" t="s">
        <v>88</v>
      </c>
      <c r="BK201" s="146">
        <f t="shared" ref="BK201:BK234" si="39">ROUND(I201*H201,2)</f>
        <v>0</v>
      </c>
      <c r="BL201" s="17" t="s">
        <v>292</v>
      </c>
      <c r="BM201" s="145" t="s">
        <v>1537</v>
      </c>
    </row>
    <row r="202" spans="2:65" s="1" customFormat="1" ht="24.15" customHeight="1" x14ac:dyDescent="0.2">
      <c r="B202" s="133"/>
      <c r="C202" s="134" t="s">
        <v>580</v>
      </c>
      <c r="D202" s="134" t="s">
        <v>191</v>
      </c>
      <c r="E202" s="135" t="s">
        <v>1538</v>
      </c>
      <c r="F202" s="136" t="s">
        <v>1539</v>
      </c>
      <c r="G202" s="137" t="s">
        <v>267</v>
      </c>
      <c r="H202" s="138">
        <v>84</v>
      </c>
      <c r="I202" s="139"/>
      <c r="J202" s="140">
        <f t="shared" si="30"/>
        <v>0</v>
      </c>
      <c r="K202" s="136" t="s">
        <v>194</v>
      </c>
      <c r="L202" s="32"/>
      <c r="M202" s="141" t="s">
        <v>1</v>
      </c>
      <c r="N202" s="142" t="s">
        <v>45</v>
      </c>
      <c r="P202" s="143">
        <f t="shared" si="31"/>
        <v>0</v>
      </c>
      <c r="Q202" s="143">
        <v>0</v>
      </c>
      <c r="R202" s="143">
        <f t="shared" si="32"/>
        <v>0</v>
      </c>
      <c r="S202" s="143">
        <v>0</v>
      </c>
      <c r="T202" s="144">
        <f t="shared" si="33"/>
        <v>0</v>
      </c>
      <c r="AR202" s="145" t="s">
        <v>292</v>
      </c>
      <c r="AT202" s="145" t="s">
        <v>191</v>
      </c>
      <c r="AU202" s="145" t="s">
        <v>90</v>
      </c>
      <c r="AY202" s="17" t="s">
        <v>188</v>
      </c>
      <c r="BE202" s="146">
        <f t="shared" si="34"/>
        <v>0</v>
      </c>
      <c r="BF202" s="146">
        <f t="shared" si="35"/>
        <v>0</v>
      </c>
      <c r="BG202" s="146">
        <f t="shared" si="36"/>
        <v>0</v>
      </c>
      <c r="BH202" s="146">
        <f t="shared" si="37"/>
        <v>0</v>
      </c>
      <c r="BI202" s="146">
        <f t="shared" si="38"/>
        <v>0</v>
      </c>
      <c r="BJ202" s="17" t="s">
        <v>88</v>
      </c>
      <c r="BK202" s="146">
        <f t="shared" si="39"/>
        <v>0</v>
      </c>
      <c r="BL202" s="17" t="s">
        <v>292</v>
      </c>
      <c r="BM202" s="145" t="s">
        <v>1540</v>
      </c>
    </row>
    <row r="203" spans="2:65" s="1" customFormat="1" ht="33" customHeight="1" x14ac:dyDescent="0.2">
      <c r="B203" s="133"/>
      <c r="C203" s="134" t="s">
        <v>584</v>
      </c>
      <c r="D203" s="134" t="s">
        <v>191</v>
      </c>
      <c r="E203" s="135" t="s">
        <v>1541</v>
      </c>
      <c r="F203" s="136" t="s">
        <v>1542</v>
      </c>
      <c r="G203" s="137" t="s">
        <v>267</v>
      </c>
      <c r="H203" s="138">
        <v>2</v>
      </c>
      <c r="I203" s="139"/>
      <c r="J203" s="140">
        <f t="shared" si="30"/>
        <v>0</v>
      </c>
      <c r="K203" s="136" t="s">
        <v>1329</v>
      </c>
      <c r="L203" s="32"/>
      <c r="M203" s="141" t="s">
        <v>1</v>
      </c>
      <c r="N203" s="142" t="s">
        <v>45</v>
      </c>
      <c r="P203" s="143">
        <f t="shared" si="31"/>
        <v>0</v>
      </c>
      <c r="Q203" s="143">
        <v>0</v>
      </c>
      <c r="R203" s="143">
        <f t="shared" si="32"/>
        <v>0</v>
      </c>
      <c r="S203" s="143">
        <v>0</v>
      </c>
      <c r="T203" s="144">
        <f t="shared" si="33"/>
        <v>0</v>
      </c>
      <c r="AR203" s="145" t="s">
        <v>292</v>
      </c>
      <c r="AT203" s="145" t="s">
        <v>191</v>
      </c>
      <c r="AU203" s="145" t="s">
        <v>90</v>
      </c>
      <c r="AY203" s="17" t="s">
        <v>188</v>
      </c>
      <c r="BE203" s="146">
        <f t="shared" si="34"/>
        <v>0</v>
      </c>
      <c r="BF203" s="146">
        <f t="shared" si="35"/>
        <v>0</v>
      </c>
      <c r="BG203" s="146">
        <f t="shared" si="36"/>
        <v>0</v>
      </c>
      <c r="BH203" s="146">
        <f t="shared" si="37"/>
        <v>0</v>
      </c>
      <c r="BI203" s="146">
        <f t="shared" si="38"/>
        <v>0</v>
      </c>
      <c r="BJ203" s="17" t="s">
        <v>88</v>
      </c>
      <c r="BK203" s="146">
        <f t="shared" si="39"/>
        <v>0</v>
      </c>
      <c r="BL203" s="17" t="s">
        <v>292</v>
      </c>
      <c r="BM203" s="145" t="s">
        <v>1543</v>
      </c>
    </row>
    <row r="204" spans="2:65" s="1" customFormat="1" ht="24.15" customHeight="1" x14ac:dyDescent="0.2">
      <c r="B204" s="133"/>
      <c r="C204" s="134" t="s">
        <v>590</v>
      </c>
      <c r="D204" s="134" t="s">
        <v>191</v>
      </c>
      <c r="E204" s="135" t="s">
        <v>1544</v>
      </c>
      <c r="F204" s="136" t="s">
        <v>1545</v>
      </c>
      <c r="G204" s="137" t="s">
        <v>267</v>
      </c>
      <c r="H204" s="138">
        <v>84</v>
      </c>
      <c r="I204" s="139"/>
      <c r="J204" s="140">
        <f t="shared" si="30"/>
        <v>0</v>
      </c>
      <c r="K204" s="136" t="s">
        <v>194</v>
      </c>
      <c r="L204" s="32"/>
      <c r="M204" s="141" t="s">
        <v>1</v>
      </c>
      <c r="N204" s="142" t="s">
        <v>45</v>
      </c>
      <c r="P204" s="143">
        <f t="shared" si="31"/>
        <v>0</v>
      </c>
      <c r="Q204" s="143">
        <v>1.2999999999999999E-4</v>
      </c>
      <c r="R204" s="143">
        <f t="shared" si="32"/>
        <v>1.0919999999999999E-2</v>
      </c>
      <c r="S204" s="143">
        <v>0</v>
      </c>
      <c r="T204" s="144">
        <f t="shared" si="33"/>
        <v>0</v>
      </c>
      <c r="AR204" s="145" t="s">
        <v>292</v>
      </c>
      <c r="AT204" s="145" t="s">
        <v>191</v>
      </c>
      <c r="AU204" s="145" t="s">
        <v>90</v>
      </c>
      <c r="AY204" s="17" t="s">
        <v>188</v>
      </c>
      <c r="BE204" s="146">
        <f t="shared" si="34"/>
        <v>0</v>
      </c>
      <c r="BF204" s="146">
        <f t="shared" si="35"/>
        <v>0</v>
      </c>
      <c r="BG204" s="146">
        <f t="shared" si="36"/>
        <v>0</v>
      </c>
      <c r="BH204" s="146">
        <f t="shared" si="37"/>
        <v>0</v>
      </c>
      <c r="BI204" s="146">
        <f t="shared" si="38"/>
        <v>0</v>
      </c>
      <c r="BJ204" s="17" t="s">
        <v>88</v>
      </c>
      <c r="BK204" s="146">
        <f t="shared" si="39"/>
        <v>0</v>
      </c>
      <c r="BL204" s="17" t="s">
        <v>292</v>
      </c>
      <c r="BM204" s="145" t="s">
        <v>1546</v>
      </c>
    </row>
    <row r="205" spans="2:65" s="1" customFormat="1" ht="24.15" customHeight="1" x14ac:dyDescent="0.2">
      <c r="B205" s="133"/>
      <c r="C205" s="134" t="s">
        <v>595</v>
      </c>
      <c r="D205" s="134" t="s">
        <v>191</v>
      </c>
      <c r="E205" s="135" t="s">
        <v>1547</v>
      </c>
      <c r="F205" s="136" t="s">
        <v>1548</v>
      </c>
      <c r="G205" s="137" t="s">
        <v>267</v>
      </c>
      <c r="H205" s="138">
        <v>5</v>
      </c>
      <c r="I205" s="139"/>
      <c r="J205" s="140">
        <f t="shared" si="30"/>
        <v>0</v>
      </c>
      <c r="K205" s="136" t="s">
        <v>1329</v>
      </c>
      <c r="L205" s="32"/>
      <c r="M205" s="141" t="s">
        <v>1</v>
      </c>
      <c r="N205" s="142" t="s">
        <v>45</v>
      </c>
      <c r="P205" s="143">
        <f t="shared" si="31"/>
        <v>0</v>
      </c>
      <c r="Q205" s="143">
        <v>0</v>
      </c>
      <c r="R205" s="143">
        <f t="shared" si="32"/>
        <v>0</v>
      </c>
      <c r="S205" s="143">
        <v>1.32E-3</v>
      </c>
      <c r="T205" s="144">
        <f t="shared" si="33"/>
        <v>6.6E-3</v>
      </c>
      <c r="AR205" s="145" t="s">
        <v>292</v>
      </c>
      <c r="AT205" s="145" t="s">
        <v>191</v>
      </c>
      <c r="AU205" s="145" t="s">
        <v>90</v>
      </c>
      <c r="AY205" s="17" t="s">
        <v>188</v>
      </c>
      <c r="BE205" s="146">
        <f t="shared" si="34"/>
        <v>0</v>
      </c>
      <c r="BF205" s="146">
        <f t="shared" si="35"/>
        <v>0</v>
      </c>
      <c r="BG205" s="146">
        <f t="shared" si="36"/>
        <v>0</v>
      </c>
      <c r="BH205" s="146">
        <f t="shared" si="37"/>
        <v>0</v>
      </c>
      <c r="BI205" s="146">
        <f t="shared" si="38"/>
        <v>0</v>
      </c>
      <c r="BJ205" s="17" t="s">
        <v>88</v>
      </c>
      <c r="BK205" s="146">
        <f t="shared" si="39"/>
        <v>0</v>
      </c>
      <c r="BL205" s="17" t="s">
        <v>292</v>
      </c>
      <c r="BM205" s="145" t="s">
        <v>1549</v>
      </c>
    </row>
    <row r="206" spans="2:65" s="1" customFormat="1" ht="24.15" customHeight="1" x14ac:dyDescent="0.2">
      <c r="B206" s="133"/>
      <c r="C206" s="134" t="s">
        <v>600</v>
      </c>
      <c r="D206" s="134" t="s">
        <v>191</v>
      </c>
      <c r="E206" s="135" t="s">
        <v>1550</v>
      </c>
      <c r="F206" s="136" t="s">
        <v>1551</v>
      </c>
      <c r="G206" s="137" t="s">
        <v>267</v>
      </c>
      <c r="H206" s="138">
        <v>20</v>
      </c>
      <c r="I206" s="139"/>
      <c r="J206" s="140">
        <f t="shared" si="30"/>
        <v>0</v>
      </c>
      <c r="K206" s="136" t="s">
        <v>1329</v>
      </c>
      <c r="L206" s="32"/>
      <c r="M206" s="141" t="s">
        <v>1</v>
      </c>
      <c r="N206" s="142" t="s">
        <v>45</v>
      </c>
      <c r="P206" s="143">
        <f t="shared" si="31"/>
        <v>0</v>
      </c>
      <c r="Q206" s="143">
        <v>0</v>
      </c>
      <c r="R206" s="143">
        <f t="shared" si="32"/>
        <v>0</v>
      </c>
      <c r="S206" s="143">
        <v>1.23E-3</v>
      </c>
      <c r="T206" s="144">
        <f t="shared" si="33"/>
        <v>2.46E-2</v>
      </c>
      <c r="AR206" s="145" t="s">
        <v>292</v>
      </c>
      <c r="AT206" s="145" t="s">
        <v>191</v>
      </c>
      <c r="AU206" s="145" t="s">
        <v>90</v>
      </c>
      <c r="AY206" s="17" t="s">
        <v>188</v>
      </c>
      <c r="BE206" s="146">
        <f t="shared" si="34"/>
        <v>0</v>
      </c>
      <c r="BF206" s="146">
        <f t="shared" si="35"/>
        <v>0</v>
      </c>
      <c r="BG206" s="146">
        <f t="shared" si="36"/>
        <v>0</v>
      </c>
      <c r="BH206" s="146">
        <f t="shared" si="37"/>
        <v>0</v>
      </c>
      <c r="BI206" s="146">
        <f t="shared" si="38"/>
        <v>0</v>
      </c>
      <c r="BJ206" s="17" t="s">
        <v>88</v>
      </c>
      <c r="BK206" s="146">
        <f t="shared" si="39"/>
        <v>0</v>
      </c>
      <c r="BL206" s="17" t="s">
        <v>292</v>
      </c>
      <c r="BM206" s="145" t="s">
        <v>1552</v>
      </c>
    </row>
    <row r="207" spans="2:65" s="1" customFormat="1" ht="24.15" customHeight="1" x14ac:dyDescent="0.2">
      <c r="B207" s="133"/>
      <c r="C207" s="134" t="s">
        <v>604</v>
      </c>
      <c r="D207" s="134" t="s">
        <v>191</v>
      </c>
      <c r="E207" s="135" t="s">
        <v>1553</v>
      </c>
      <c r="F207" s="136" t="s">
        <v>1554</v>
      </c>
      <c r="G207" s="137" t="s">
        <v>267</v>
      </c>
      <c r="H207" s="138">
        <v>11</v>
      </c>
      <c r="I207" s="139"/>
      <c r="J207" s="140">
        <f t="shared" si="30"/>
        <v>0</v>
      </c>
      <c r="K207" s="136" t="s">
        <v>194</v>
      </c>
      <c r="L207" s="32"/>
      <c r="M207" s="141" t="s">
        <v>1</v>
      </c>
      <c r="N207" s="142" t="s">
        <v>45</v>
      </c>
      <c r="P207" s="143">
        <f t="shared" si="31"/>
        <v>0</v>
      </c>
      <c r="Q207" s="143">
        <v>2.2000000000000001E-4</v>
      </c>
      <c r="R207" s="143">
        <f t="shared" si="32"/>
        <v>2.4200000000000003E-3</v>
      </c>
      <c r="S207" s="143">
        <v>0</v>
      </c>
      <c r="T207" s="144">
        <f t="shared" si="33"/>
        <v>0</v>
      </c>
      <c r="AR207" s="145" t="s">
        <v>292</v>
      </c>
      <c r="AT207" s="145" t="s">
        <v>191</v>
      </c>
      <c r="AU207" s="145" t="s">
        <v>90</v>
      </c>
      <c r="AY207" s="17" t="s">
        <v>188</v>
      </c>
      <c r="BE207" s="146">
        <f t="shared" si="34"/>
        <v>0</v>
      </c>
      <c r="BF207" s="146">
        <f t="shared" si="35"/>
        <v>0</v>
      </c>
      <c r="BG207" s="146">
        <f t="shared" si="36"/>
        <v>0</v>
      </c>
      <c r="BH207" s="146">
        <f t="shared" si="37"/>
        <v>0</v>
      </c>
      <c r="BI207" s="146">
        <f t="shared" si="38"/>
        <v>0</v>
      </c>
      <c r="BJ207" s="17" t="s">
        <v>88</v>
      </c>
      <c r="BK207" s="146">
        <f t="shared" si="39"/>
        <v>0</v>
      </c>
      <c r="BL207" s="17" t="s">
        <v>292</v>
      </c>
      <c r="BM207" s="145" t="s">
        <v>1555</v>
      </c>
    </row>
    <row r="208" spans="2:65" s="1" customFormat="1" ht="24.15" customHeight="1" x14ac:dyDescent="0.2">
      <c r="B208" s="133"/>
      <c r="C208" s="134" t="s">
        <v>608</v>
      </c>
      <c r="D208" s="134" t="s">
        <v>191</v>
      </c>
      <c r="E208" s="135" t="s">
        <v>1556</v>
      </c>
      <c r="F208" s="136" t="s">
        <v>1557</v>
      </c>
      <c r="G208" s="137" t="s">
        <v>267</v>
      </c>
      <c r="H208" s="138">
        <v>2</v>
      </c>
      <c r="I208" s="139"/>
      <c r="J208" s="140">
        <f t="shared" si="30"/>
        <v>0</v>
      </c>
      <c r="K208" s="136" t="s">
        <v>194</v>
      </c>
      <c r="L208" s="32"/>
      <c r="M208" s="141" t="s">
        <v>1</v>
      </c>
      <c r="N208" s="142" t="s">
        <v>45</v>
      </c>
      <c r="P208" s="143">
        <f t="shared" si="31"/>
        <v>0</v>
      </c>
      <c r="Q208" s="143">
        <v>1.2E-4</v>
      </c>
      <c r="R208" s="143">
        <f t="shared" si="32"/>
        <v>2.4000000000000001E-4</v>
      </c>
      <c r="S208" s="143">
        <v>0</v>
      </c>
      <c r="T208" s="144">
        <f t="shared" si="33"/>
        <v>0</v>
      </c>
      <c r="AR208" s="145" t="s">
        <v>292</v>
      </c>
      <c r="AT208" s="145" t="s">
        <v>191</v>
      </c>
      <c r="AU208" s="145" t="s">
        <v>90</v>
      </c>
      <c r="AY208" s="17" t="s">
        <v>188</v>
      </c>
      <c r="BE208" s="146">
        <f t="shared" si="34"/>
        <v>0</v>
      </c>
      <c r="BF208" s="146">
        <f t="shared" si="35"/>
        <v>0</v>
      </c>
      <c r="BG208" s="146">
        <f t="shared" si="36"/>
        <v>0</v>
      </c>
      <c r="BH208" s="146">
        <f t="shared" si="37"/>
        <v>0</v>
      </c>
      <c r="BI208" s="146">
        <f t="shared" si="38"/>
        <v>0</v>
      </c>
      <c r="BJ208" s="17" t="s">
        <v>88</v>
      </c>
      <c r="BK208" s="146">
        <f t="shared" si="39"/>
        <v>0</v>
      </c>
      <c r="BL208" s="17" t="s">
        <v>292</v>
      </c>
      <c r="BM208" s="145" t="s">
        <v>1558</v>
      </c>
    </row>
    <row r="209" spans="2:65" s="1" customFormat="1" ht="24.15" customHeight="1" x14ac:dyDescent="0.2">
      <c r="B209" s="133"/>
      <c r="C209" s="134" t="s">
        <v>614</v>
      </c>
      <c r="D209" s="134" t="s">
        <v>191</v>
      </c>
      <c r="E209" s="135" t="s">
        <v>1559</v>
      </c>
      <c r="F209" s="136" t="s">
        <v>1560</v>
      </c>
      <c r="G209" s="137" t="s">
        <v>267</v>
      </c>
      <c r="H209" s="138">
        <v>2</v>
      </c>
      <c r="I209" s="139"/>
      <c r="J209" s="140">
        <f t="shared" si="30"/>
        <v>0</v>
      </c>
      <c r="K209" s="136" t="s">
        <v>194</v>
      </c>
      <c r="L209" s="32"/>
      <c r="M209" s="141" t="s">
        <v>1</v>
      </c>
      <c r="N209" s="142" t="s">
        <v>45</v>
      </c>
      <c r="P209" s="143">
        <f t="shared" si="31"/>
        <v>0</v>
      </c>
      <c r="Q209" s="143">
        <v>1.7000000000000001E-4</v>
      </c>
      <c r="R209" s="143">
        <f t="shared" si="32"/>
        <v>3.4000000000000002E-4</v>
      </c>
      <c r="S209" s="143">
        <v>0</v>
      </c>
      <c r="T209" s="144">
        <f t="shared" si="33"/>
        <v>0</v>
      </c>
      <c r="AR209" s="145" t="s">
        <v>292</v>
      </c>
      <c r="AT209" s="145" t="s">
        <v>191</v>
      </c>
      <c r="AU209" s="145" t="s">
        <v>90</v>
      </c>
      <c r="AY209" s="17" t="s">
        <v>188</v>
      </c>
      <c r="BE209" s="146">
        <f t="shared" si="34"/>
        <v>0</v>
      </c>
      <c r="BF209" s="146">
        <f t="shared" si="35"/>
        <v>0</v>
      </c>
      <c r="BG209" s="146">
        <f t="shared" si="36"/>
        <v>0</v>
      </c>
      <c r="BH209" s="146">
        <f t="shared" si="37"/>
        <v>0</v>
      </c>
      <c r="BI209" s="146">
        <f t="shared" si="38"/>
        <v>0</v>
      </c>
      <c r="BJ209" s="17" t="s">
        <v>88</v>
      </c>
      <c r="BK209" s="146">
        <f t="shared" si="39"/>
        <v>0</v>
      </c>
      <c r="BL209" s="17" t="s">
        <v>292</v>
      </c>
      <c r="BM209" s="145" t="s">
        <v>1561</v>
      </c>
    </row>
    <row r="210" spans="2:65" s="1" customFormat="1" ht="24.15" customHeight="1" x14ac:dyDescent="0.2">
      <c r="B210" s="133"/>
      <c r="C210" s="134" t="s">
        <v>619</v>
      </c>
      <c r="D210" s="134" t="s">
        <v>191</v>
      </c>
      <c r="E210" s="135" t="s">
        <v>1562</v>
      </c>
      <c r="F210" s="136" t="s">
        <v>1563</v>
      </c>
      <c r="G210" s="137" t="s">
        <v>267</v>
      </c>
      <c r="H210" s="138">
        <v>2</v>
      </c>
      <c r="I210" s="139"/>
      <c r="J210" s="140">
        <f t="shared" si="30"/>
        <v>0</v>
      </c>
      <c r="K210" s="136" t="s">
        <v>194</v>
      </c>
      <c r="L210" s="32"/>
      <c r="M210" s="141" t="s">
        <v>1</v>
      </c>
      <c r="N210" s="142" t="s">
        <v>45</v>
      </c>
      <c r="P210" s="143">
        <f t="shared" si="31"/>
        <v>0</v>
      </c>
      <c r="Q210" s="143">
        <v>5.1999999999999995E-4</v>
      </c>
      <c r="R210" s="143">
        <f t="shared" si="32"/>
        <v>1.0399999999999999E-3</v>
      </c>
      <c r="S210" s="143">
        <v>0</v>
      </c>
      <c r="T210" s="144">
        <f t="shared" si="33"/>
        <v>0</v>
      </c>
      <c r="AR210" s="145" t="s">
        <v>292</v>
      </c>
      <c r="AT210" s="145" t="s">
        <v>191</v>
      </c>
      <c r="AU210" s="145" t="s">
        <v>90</v>
      </c>
      <c r="AY210" s="17" t="s">
        <v>188</v>
      </c>
      <c r="BE210" s="146">
        <f t="shared" si="34"/>
        <v>0</v>
      </c>
      <c r="BF210" s="146">
        <f t="shared" si="35"/>
        <v>0</v>
      </c>
      <c r="BG210" s="146">
        <f t="shared" si="36"/>
        <v>0</v>
      </c>
      <c r="BH210" s="146">
        <f t="shared" si="37"/>
        <v>0</v>
      </c>
      <c r="BI210" s="146">
        <f t="shared" si="38"/>
        <v>0</v>
      </c>
      <c r="BJ210" s="17" t="s">
        <v>88</v>
      </c>
      <c r="BK210" s="146">
        <f t="shared" si="39"/>
        <v>0</v>
      </c>
      <c r="BL210" s="17" t="s">
        <v>292</v>
      </c>
      <c r="BM210" s="145" t="s">
        <v>1564</v>
      </c>
    </row>
    <row r="211" spans="2:65" s="1" customFormat="1" ht="33" customHeight="1" x14ac:dyDescent="0.2">
      <c r="B211" s="133"/>
      <c r="C211" s="134" t="s">
        <v>624</v>
      </c>
      <c r="D211" s="134" t="s">
        <v>191</v>
      </c>
      <c r="E211" s="135" t="s">
        <v>1565</v>
      </c>
      <c r="F211" s="136" t="s">
        <v>1566</v>
      </c>
      <c r="G211" s="137" t="s">
        <v>267</v>
      </c>
      <c r="H211" s="138">
        <v>2</v>
      </c>
      <c r="I211" s="139"/>
      <c r="J211" s="140">
        <f t="shared" si="30"/>
        <v>0</v>
      </c>
      <c r="K211" s="136" t="s">
        <v>194</v>
      </c>
      <c r="L211" s="32"/>
      <c r="M211" s="141" t="s">
        <v>1</v>
      </c>
      <c r="N211" s="142" t="s">
        <v>45</v>
      </c>
      <c r="P211" s="143">
        <f t="shared" si="31"/>
        <v>0</v>
      </c>
      <c r="Q211" s="143">
        <v>2.7E-4</v>
      </c>
      <c r="R211" s="143">
        <f t="shared" si="32"/>
        <v>5.4000000000000001E-4</v>
      </c>
      <c r="S211" s="143">
        <v>0</v>
      </c>
      <c r="T211" s="144">
        <f t="shared" si="33"/>
        <v>0</v>
      </c>
      <c r="AR211" s="145" t="s">
        <v>292</v>
      </c>
      <c r="AT211" s="145" t="s">
        <v>191</v>
      </c>
      <c r="AU211" s="145" t="s">
        <v>90</v>
      </c>
      <c r="AY211" s="17" t="s">
        <v>188</v>
      </c>
      <c r="BE211" s="146">
        <f t="shared" si="34"/>
        <v>0</v>
      </c>
      <c r="BF211" s="146">
        <f t="shared" si="35"/>
        <v>0</v>
      </c>
      <c r="BG211" s="146">
        <f t="shared" si="36"/>
        <v>0</v>
      </c>
      <c r="BH211" s="146">
        <f t="shared" si="37"/>
        <v>0</v>
      </c>
      <c r="BI211" s="146">
        <f t="shared" si="38"/>
        <v>0</v>
      </c>
      <c r="BJ211" s="17" t="s">
        <v>88</v>
      </c>
      <c r="BK211" s="146">
        <f t="shared" si="39"/>
        <v>0</v>
      </c>
      <c r="BL211" s="17" t="s">
        <v>292</v>
      </c>
      <c r="BM211" s="145" t="s">
        <v>1567</v>
      </c>
    </row>
    <row r="212" spans="2:65" s="1" customFormat="1" ht="33" customHeight="1" x14ac:dyDescent="0.2">
      <c r="B212" s="133"/>
      <c r="C212" s="134" t="s">
        <v>630</v>
      </c>
      <c r="D212" s="134" t="s">
        <v>191</v>
      </c>
      <c r="E212" s="135" t="s">
        <v>1568</v>
      </c>
      <c r="F212" s="136" t="s">
        <v>1569</v>
      </c>
      <c r="G212" s="137" t="s">
        <v>267</v>
      </c>
      <c r="H212" s="138">
        <v>4</v>
      </c>
      <c r="I212" s="139"/>
      <c r="J212" s="140">
        <f t="shared" si="30"/>
        <v>0</v>
      </c>
      <c r="K212" s="136" t="s">
        <v>194</v>
      </c>
      <c r="L212" s="32"/>
      <c r="M212" s="141" t="s">
        <v>1</v>
      </c>
      <c r="N212" s="142" t="s">
        <v>45</v>
      </c>
      <c r="P212" s="143">
        <f t="shared" si="31"/>
        <v>0</v>
      </c>
      <c r="Q212" s="143">
        <v>4.0000000000000002E-4</v>
      </c>
      <c r="R212" s="143">
        <f t="shared" si="32"/>
        <v>1.6000000000000001E-3</v>
      </c>
      <c r="S212" s="143">
        <v>0</v>
      </c>
      <c r="T212" s="144">
        <f t="shared" si="33"/>
        <v>0</v>
      </c>
      <c r="AR212" s="145" t="s">
        <v>292</v>
      </c>
      <c r="AT212" s="145" t="s">
        <v>191</v>
      </c>
      <c r="AU212" s="145" t="s">
        <v>90</v>
      </c>
      <c r="AY212" s="17" t="s">
        <v>188</v>
      </c>
      <c r="BE212" s="146">
        <f t="shared" si="34"/>
        <v>0</v>
      </c>
      <c r="BF212" s="146">
        <f t="shared" si="35"/>
        <v>0</v>
      </c>
      <c r="BG212" s="146">
        <f t="shared" si="36"/>
        <v>0</v>
      </c>
      <c r="BH212" s="146">
        <f t="shared" si="37"/>
        <v>0</v>
      </c>
      <c r="BI212" s="146">
        <f t="shared" si="38"/>
        <v>0</v>
      </c>
      <c r="BJ212" s="17" t="s">
        <v>88</v>
      </c>
      <c r="BK212" s="146">
        <f t="shared" si="39"/>
        <v>0</v>
      </c>
      <c r="BL212" s="17" t="s">
        <v>292</v>
      </c>
      <c r="BM212" s="145" t="s">
        <v>1570</v>
      </c>
    </row>
    <row r="213" spans="2:65" s="1" customFormat="1" ht="33" customHeight="1" x14ac:dyDescent="0.2">
      <c r="B213" s="133"/>
      <c r="C213" s="134" t="s">
        <v>634</v>
      </c>
      <c r="D213" s="134" t="s">
        <v>191</v>
      </c>
      <c r="E213" s="135" t="s">
        <v>1571</v>
      </c>
      <c r="F213" s="136" t="s">
        <v>1572</v>
      </c>
      <c r="G213" s="137" t="s">
        <v>267</v>
      </c>
      <c r="H213" s="138">
        <v>2</v>
      </c>
      <c r="I213" s="139"/>
      <c r="J213" s="140">
        <f t="shared" si="30"/>
        <v>0</v>
      </c>
      <c r="K213" s="136" t="s">
        <v>194</v>
      </c>
      <c r="L213" s="32"/>
      <c r="M213" s="141" t="s">
        <v>1</v>
      </c>
      <c r="N213" s="142" t="s">
        <v>45</v>
      </c>
      <c r="P213" s="143">
        <f t="shared" si="31"/>
        <v>0</v>
      </c>
      <c r="Q213" s="143">
        <v>5.6999999999999998E-4</v>
      </c>
      <c r="R213" s="143">
        <f t="shared" si="32"/>
        <v>1.14E-3</v>
      </c>
      <c r="S213" s="143">
        <v>0</v>
      </c>
      <c r="T213" s="144">
        <f t="shared" si="33"/>
        <v>0</v>
      </c>
      <c r="AR213" s="145" t="s">
        <v>292</v>
      </c>
      <c r="AT213" s="145" t="s">
        <v>191</v>
      </c>
      <c r="AU213" s="145" t="s">
        <v>90</v>
      </c>
      <c r="AY213" s="17" t="s">
        <v>188</v>
      </c>
      <c r="BE213" s="146">
        <f t="shared" si="34"/>
        <v>0</v>
      </c>
      <c r="BF213" s="146">
        <f t="shared" si="35"/>
        <v>0</v>
      </c>
      <c r="BG213" s="146">
        <f t="shared" si="36"/>
        <v>0</v>
      </c>
      <c r="BH213" s="146">
        <f t="shared" si="37"/>
        <v>0</v>
      </c>
      <c r="BI213" s="146">
        <f t="shared" si="38"/>
        <v>0</v>
      </c>
      <c r="BJ213" s="17" t="s">
        <v>88</v>
      </c>
      <c r="BK213" s="146">
        <f t="shared" si="39"/>
        <v>0</v>
      </c>
      <c r="BL213" s="17" t="s">
        <v>292</v>
      </c>
      <c r="BM213" s="145" t="s">
        <v>1573</v>
      </c>
    </row>
    <row r="214" spans="2:65" s="1" customFormat="1" ht="33" customHeight="1" x14ac:dyDescent="0.2">
      <c r="B214" s="133"/>
      <c r="C214" s="134" t="s">
        <v>639</v>
      </c>
      <c r="D214" s="134" t="s">
        <v>191</v>
      </c>
      <c r="E214" s="135" t="s">
        <v>1574</v>
      </c>
      <c r="F214" s="136" t="s">
        <v>1575</v>
      </c>
      <c r="G214" s="137" t="s">
        <v>267</v>
      </c>
      <c r="H214" s="138">
        <v>2</v>
      </c>
      <c r="I214" s="139"/>
      <c r="J214" s="140">
        <f t="shared" si="30"/>
        <v>0</v>
      </c>
      <c r="K214" s="136" t="s">
        <v>194</v>
      </c>
      <c r="L214" s="32"/>
      <c r="M214" s="141" t="s">
        <v>1</v>
      </c>
      <c r="N214" s="142" t="s">
        <v>45</v>
      </c>
      <c r="P214" s="143">
        <f t="shared" si="31"/>
        <v>0</v>
      </c>
      <c r="Q214" s="143">
        <v>2.5999999999999998E-4</v>
      </c>
      <c r="R214" s="143">
        <f t="shared" si="32"/>
        <v>5.1999999999999995E-4</v>
      </c>
      <c r="S214" s="143">
        <v>0</v>
      </c>
      <c r="T214" s="144">
        <f t="shared" si="33"/>
        <v>0</v>
      </c>
      <c r="AR214" s="145" t="s">
        <v>292</v>
      </c>
      <c r="AT214" s="145" t="s">
        <v>191</v>
      </c>
      <c r="AU214" s="145" t="s">
        <v>90</v>
      </c>
      <c r="AY214" s="17" t="s">
        <v>188</v>
      </c>
      <c r="BE214" s="146">
        <f t="shared" si="34"/>
        <v>0</v>
      </c>
      <c r="BF214" s="146">
        <f t="shared" si="35"/>
        <v>0</v>
      </c>
      <c r="BG214" s="146">
        <f t="shared" si="36"/>
        <v>0</v>
      </c>
      <c r="BH214" s="146">
        <f t="shared" si="37"/>
        <v>0</v>
      </c>
      <c r="BI214" s="146">
        <f t="shared" si="38"/>
        <v>0</v>
      </c>
      <c r="BJ214" s="17" t="s">
        <v>88</v>
      </c>
      <c r="BK214" s="146">
        <f t="shared" si="39"/>
        <v>0</v>
      </c>
      <c r="BL214" s="17" t="s">
        <v>292</v>
      </c>
      <c r="BM214" s="145" t="s">
        <v>1576</v>
      </c>
    </row>
    <row r="215" spans="2:65" s="1" customFormat="1" ht="33" customHeight="1" x14ac:dyDescent="0.2">
      <c r="B215" s="133"/>
      <c r="C215" s="134" t="s">
        <v>643</v>
      </c>
      <c r="D215" s="134" t="s">
        <v>191</v>
      </c>
      <c r="E215" s="135" t="s">
        <v>1577</v>
      </c>
      <c r="F215" s="136" t="s">
        <v>1578</v>
      </c>
      <c r="G215" s="137" t="s">
        <v>267</v>
      </c>
      <c r="H215" s="138">
        <v>13</v>
      </c>
      <c r="I215" s="139"/>
      <c r="J215" s="140">
        <f t="shared" si="30"/>
        <v>0</v>
      </c>
      <c r="K215" s="136" t="s">
        <v>194</v>
      </c>
      <c r="L215" s="32"/>
      <c r="M215" s="141" t="s">
        <v>1</v>
      </c>
      <c r="N215" s="142" t="s">
        <v>45</v>
      </c>
      <c r="P215" s="143">
        <f t="shared" si="31"/>
        <v>0</v>
      </c>
      <c r="Q215" s="143">
        <v>4.0000000000000002E-4</v>
      </c>
      <c r="R215" s="143">
        <f t="shared" si="32"/>
        <v>5.2000000000000006E-3</v>
      </c>
      <c r="S215" s="143">
        <v>0</v>
      </c>
      <c r="T215" s="144">
        <f t="shared" si="33"/>
        <v>0</v>
      </c>
      <c r="AR215" s="145" t="s">
        <v>292</v>
      </c>
      <c r="AT215" s="145" t="s">
        <v>191</v>
      </c>
      <c r="AU215" s="145" t="s">
        <v>90</v>
      </c>
      <c r="AY215" s="17" t="s">
        <v>188</v>
      </c>
      <c r="BE215" s="146">
        <f t="shared" si="34"/>
        <v>0</v>
      </c>
      <c r="BF215" s="146">
        <f t="shared" si="35"/>
        <v>0</v>
      </c>
      <c r="BG215" s="146">
        <f t="shared" si="36"/>
        <v>0</v>
      </c>
      <c r="BH215" s="146">
        <f t="shared" si="37"/>
        <v>0</v>
      </c>
      <c r="BI215" s="146">
        <f t="shared" si="38"/>
        <v>0</v>
      </c>
      <c r="BJ215" s="17" t="s">
        <v>88</v>
      </c>
      <c r="BK215" s="146">
        <f t="shared" si="39"/>
        <v>0</v>
      </c>
      <c r="BL215" s="17" t="s">
        <v>292</v>
      </c>
      <c r="BM215" s="145" t="s">
        <v>1579</v>
      </c>
    </row>
    <row r="216" spans="2:65" s="1" customFormat="1" ht="33" customHeight="1" x14ac:dyDescent="0.2">
      <c r="B216" s="133"/>
      <c r="C216" s="134" t="s">
        <v>648</v>
      </c>
      <c r="D216" s="134" t="s">
        <v>191</v>
      </c>
      <c r="E216" s="135" t="s">
        <v>1580</v>
      </c>
      <c r="F216" s="136" t="s">
        <v>1581</v>
      </c>
      <c r="G216" s="137" t="s">
        <v>267</v>
      </c>
      <c r="H216" s="138">
        <v>11</v>
      </c>
      <c r="I216" s="139"/>
      <c r="J216" s="140">
        <f t="shared" si="30"/>
        <v>0</v>
      </c>
      <c r="K216" s="136" t="s">
        <v>194</v>
      </c>
      <c r="L216" s="32"/>
      <c r="M216" s="141" t="s">
        <v>1</v>
      </c>
      <c r="N216" s="142" t="s">
        <v>45</v>
      </c>
      <c r="P216" s="143">
        <f t="shared" si="31"/>
        <v>0</v>
      </c>
      <c r="Q216" s="143">
        <v>6.3000000000000003E-4</v>
      </c>
      <c r="R216" s="143">
        <f t="shared" si="32"/>
        <v>6.9300000000000004E-3</v>
      </c>
      <c r="S216" s="143">
        <v>0</v>
      </c>
      <c r="T216" s="144">
        <f t="shared" si="33"/>
        <v>0</v>
      </c>
      <c r="AR216" s="145" t="s">
        <v>292</v>
      </c>
      <c r="AT216" s="145" t="s">
        <v>191</v>
      </c>
      <c r="AU216" s="145" t="s">
        <v>90</v>
      </c>
      <c r="AY216" s="17" t="s">
        <v>188</v>
      </c>
      <c r="BE216" s="146">
        <f t="shared" si="34"/>
        <v>0</v>
      </c>
      <c r="BF216" s="146">
        <f t="shared" si="35"/>
        <v>0</v>
      </c>
      <c r="BG216" s="146">
        <f t="shared" si="36"/>
        <v>0</v>
      </c>
      <c r="BH216" s="146">
        <f t="shared" si="37"/>
        <v>0</v>
      </c>
      <c r="BI216" s="146">
        <f t="shared" si="38"/>
        <v>0</v>
      </c>
      <c r="BJ216" s="17" t="s">
        <v>88</v>
      </c>
      <c r="BK216" s="146">
        <f t="shared" si="39"/>
        <v>0</v>
      </c>
      <c r="BL216" s="17" t="s">
        <v>292</v>
      </c>
      <c r="BM216" s="145" t="s">
        <v>1582</v>
      </c>
    </row>
    <row r="217" spans="2:65" s="1" customFormat="1" ht="33" customHeight="1" x14ac:dyDescent="0.2">
      <c r="B217" s="133"/>
      <c r="C217" s="134" t="s">
        <v>652</v>
      </c>
      <c r="D217" s="134" t="s">
        <v>191</v>
      </c>
      <c r="E217" s="135" t="s">
        <v>1583</v>
      </c>
      <c r="F217" s="136" t="s">
        <v>1584</v>
      </c>
      <c r="G217" s="137" t="s">
        <v>267</v>
      </c>
      <c r="H217" s="138">
        <v>3</v>
      </c>
      <c r="I217" s="139"/>
      <c r="J217" s="140">
        <f t="shared" si="30"/>
        <v>0</v>
      </c>
      <c r="K217" s="136" t="s">
        <v>194</v>
      </c>
      <c r="L217" s="32"/>
      <c r="M217" s="141" t="s">
        <v>1</v>
      </c>
      <c r="N217" s="142" t="s">
        <v>45</v>
      </c>
      <c r="P217" s="143">
        <f t="shared" si="31"/>
        <v>0</v>
      </c>
      <c r="Q217" s="143">
        <v>1.32E-3</v>
      </c>
      <c r="R217" s="143">
        <f t="shared" si="32"/>
        <v>3.96E-3</v>
      </c>
      <c r="S217" s="143">
        <v>0</v>
      </c>
      <c r="T217" s="144">
        <f t="shared" si="33"/>
        <v>0</v>
      </c>
      <c r="AR217" s="145" t="s">
        <v>292</v>
      </c>
      <c r="AT217" s="145" t="s">
        <v>191</v>
      </c>
      <c r="AU217" s="145" t="s">
        <v>90</v>
      </c>
      <c r="AY217" s="17" t="s">
        <v>188</v>
      </c>
      <c r="BE217" s="146">
        <f t="shared" si="34"/>
        <v>0</v>
      </c>
      <c r="BF217" s="146">
        <f t="shared" si="35"/>
        <v>0</v>
      </c>
      <c r="BG217" s="146">
        <f t="shared" si="36"/>
        <v>0</v>
      </c>
      <c r="BH217" s="146">
        <f t="shared" si="37"/>
        <v>0</v>
      </c>
      <c r="BI217" s="146">
        <f t="shared" si="38"/>
        <v>0</v>
      </c>
      <c r="BJ217" s="17" t="s">
        <v>88</v>
      </c>
      <c r="BK217" s="146">
        <f t="shared" si="39"/>
        <v>0</v>
      </c>
      <c r="BL217" s="17" t="s">
        <v>292</v>
      </c>
      <c r="BM217" s="145" t="s">
        <v>1585</v>
      </c>
    </row>
    <row r="218" spans="2:65" s="1" customFormat="1" ht="24.15" customHeight="1" x14ac:dyDescent="0.2">
      <c r="B218" s="133"/>
      <c r="C218" s="134" t="s">
        <v>658</v>
      </c>
      <c r="D218" s="134" t="s">
        <v>191</v>
      </c>
      <c r="E218" s="135" t="s">
        <v>1586</v>
      </c>
      <c r="F218" s="136" t="s">
        <v>1587</v>
      </c>
      <c r="G218" s="137" t="s">
        <v>267</v>
      </c>
      <c r="H218" s="138">
        <v>1</v>
      </c>
      <c r="I218" s="139"/>
      <c r="J218" s="140">
        <f t="shared" si="30"/>
        <v>0</v>
      </c>
      <c r="K218" s="136" t="s">
        <v>194</v>
      </c>
      <c r="L218" s="32"/>
      <c r="M218" s="141" t="s">
        <v>1</v>
      </c>
      <c r="N218" s="142" t="s">
        <v>45</v>
      </c>
      <c r="P218" s="143">
        <f t="shared" si="31"/>
        <v>0</v>
      </c>
      <c r="Q218" s="143">
        <v>1.8600000000000001E-3</v>
      </c>
      <c r="R218" s="143">
        <f t="shared" si="32"/>
        <v>1.8600000000000001E-3</v>
      </c>
      <c r="S218" s="143">
        <v>0</v>
      </c>
      <c r="T218" s="144">
        <f t="shared" si="33"/>
        <v>0</v>
      </c>
      <c r="AR218" s="145" t="s">
        <v>292</v>
      </c>
      <c r="AT218" s="145" t="s">
        <v>191</v>
      </c>
      <c r="AU218" s="145" t="s">
        <v>90</v>
      </c>
      <c r="AY218" s="17" t="s">
        <v>188</v>
      </c>
      <c r="BE218" s="146">
        <f t="shared" si="34"/>
        <v>0</v>
      </c>
      <c r="BF218" s="146">
        <f t="shared" si="35"/>
        <v>0</v>
      </c>
      <c r="BG218" s="146">
        <f t="shared" si="36"/>
        <v>0</v>
      </c>
      <c r="BH218" s="146">
        <f t="shared" si="37"/>
        <v>0</v>
      </c>
      <c r="BI218" s="146">
        <f t="shared" si="38"/>
        <v>0</v>
      </c>
      <c r="BJ218" s="17" t="s">
        <v>88</v>
      </c>
      <c r="BK218" s="146">
        <f t="shared" si="39"/>
        <v>0</v>
      </c>
      <c r="BL218" s="17" t="s">
        <v>292</v>
      </c>
      <c r="BM218" s="145" t="s">
        <v>1588</v>
      </c>
    </row>
    <row r="219" spans="2:65" s="1" customFormat="1" ht="24.15" customHeight="1" x14ac:dyDescent="0.2">
      <c r="B219" s="133"/>
      <c r="C219" s="134" t="s">
        <v>667</v>
      </c>
      <c r="D219" s="134" t="s">
        <v>191</v>
      </c>
      <c r="E219" s="135" t="s">
        <v>1589</v>
      </c>
      <c r="F219" s="136" t="s">
        <v>1590</v>
      </c>
      <c r="G219" s="137" t="s">
        <v>267</v>
      </c>
      <c r="H219" s="138">
        <v>1</v>
      </c>
      <c r="I219" s="139"/>
      <c r="J219" s="140">
        <f t="shared" si="30"/>
        <v>0</v>
      </c>
      <c r="K219" s="136" t="s">
        <v>194</v>
      </c>
      <c r="L219" s="32"/>
      <c r="M219" s="141" t="s">
        <v>1</v>
      </c>
      <c r="N219" s="142" t="s">
        <v>45</v>
      </c>
      <c r="P219" s="143">
        <f t="shared" si="31"/>
        <v>0</v>
      </c>
      <c r="Q219" s="143">
        <v>2.2000000000000001E-4</v>
      </c>
      <c r="R219" s="143">
        <f t="shared" si="32"/>
        <v>2.2000000000000001E-4</v>
      </c>
      <c r="S219" s="143">
        <v>0</v>
      </c>
      <c r="T219" s="144">
        <f t="shared" si="33"/>
        <v>0</v>
      </c>
      <c r="AR219" s="145" t="s">
        <v>292</v>
      </c>
      <c r="AT219" s="145" t="s">
        <v>191</v>
      </c>
      <c r="AU219" s="145" t="s">
        <v>90</v>
      </c>
      <c r="AY219" s="17" t="s">
        <v>188</v>
      </c>
      <c r="BE219" s="146">
        <f t="shared" si="34"/>
        <v>0</v>
      </c>
      <c r="BF219" s="146">
        <f t="shared" si="35"/>
        <v>0</v>
      </c>
      <c r="BG219" s="146">
        <f t="shared" si="36"/>
        <v>0</v>
      </c>
      <c r="BH219" s="146">
        <f t="shared" si="37"/>
        <v>0</v>
      </c>
      <c r="BI219" s="146">
        <f t="shared" si="38"/>
        <v>0</v>
      </c>
      <c r="BJ219" s="17" t="s">
        <v>88</v>
      </c>
      <c r="BK219" s="146">
        <f t="shared" si="39"/>
        <v>0</v>
      </c>
      <c r="BL219" s="17" t="s">
        <v>292</v>
      </c>
      <c r="BM219" s="145" t="s">
        <v>1591</v>
      </c>
    </row>
    <row r="220" spans="2:65" s="1" customFormat="1" ht="24.15" customHeight="1" x14ac:dyDescent="0.2">
      <c r="B220" s="133"/>
      <c r="C220" s="134" t="s">
        <v>674</v>
      </c>
      <c r="D220" s="134" t="s">
        <v>191</v>
      </c>
      <c r="E220" s="135" t="s">
        <v>1592</v>
      </c>
      <c r="F220" s="136" t="s">
        <v>1593</v>
      </c>
      <c r="G220" s="137" t="s">
        <v>267</v>
      </c>
      <c r="H220" s="138">
        <v>1</v>
      </c>
      <c r="I220" s="139"/>
      <c r="J220" s="140">
        <f t="shared" si="30"/>
        <v>0</v>
      </c>
      <c r="K220" s="136" t="s">
        <v>194</v>
      </c>
      <c r="L220" s="32"/>
      <c r="M220" s="141" t="s">
        <v>1</v>
      </c>
      <c r="N220" s="142" t="s">
        <v>45</v>
      </c>
      <c r="P220" s="143">
        <f t="shared" si="31"/>
        <v>0</v>
      </c>
      <c r="Q220" s="143">
        <v>2.3000000000000001E-4</v>
      </c>
      <c r="R220" s="143">
        <f t="shared" si="32"/>
        <v>2.3000000000000001E-4</v>
      </c>
      <c r="S220" s="143">
        <v>0</v>
      </c>
      <c r="T220" s="144">
        <f t="shared" si="33"/>
        <v>0</v>
      </c>
      <c r="AR220" s="145" t="s">
        <v>292</v>
      </c>
      <c r="AT220" s="145" t="s">
        <v>191</v>
      </c>
      <c r="AU220" s="145" t="s">
        <v>90</v>
      </c>
      <c r="AY220" s="17" t="s">
        <v>188</v>
      </c>
      <c r="BE220" s="146">
        <f t="shared" si="34"/>
        <v>0</v>
      </c>
      <c r="BF220" s="146">
        <f t="shared" si="35"/>
        <v>0</v>
      </c>
      <c r="BG220" s="146">
        <f t="shared" si="36"/>
        <v>0</v>
      </c>
      <c r="BH220" s="146">
        <f t="shared" si="37"/>
        <v>0</v>
      </c>
      <c r="BI220" s="146">
        <f t="shared" si="38"/>
        <v>0</v>
      </c>
      <c r="BJ220" s="17" t="s">
        <v>88</v>
      </c>
      <c r="BK220" s="146">
        <f t="shared" si="39"/>
        <v>0</v>
      </c>
      <c r="BL220" s="17" t="s">
        <v>292</v>
      </c>
      <c r="BM220" s="145" t="s">
        <v>1594</v>
      </c>
    </row>
    <row r="221" spans="2:65" s="1" customFormat="1" ht="16.5" customHeight="1" x14ac:dyDescent="0.2">
      <c r="B221" s="133"/>
      <c r="C221" s="134" t="s">
        <v>678</v>
      </c>
      <c r="D221" s="134" t="s">
        <v>191</v>
      </c>
      <c r="E221" s="135" t="s">
        <v>1595</v>
      </c>
      <c r="F221" s="136" t="s">
        <v>1596</v>
      </c>
      <c r="G221" s="137" t="s">
        <v>267</v>
      </c>
      <c r="H221" s="138">
        <v>1</v>
      </c>
      <c r="I221" s="139"/>
      <c r="J221" s="140">
        <f t="shared" si="30"/>
        <v>0</v>
      </c>
      <c r="K221" s="136" t="s">
        <v>1329</v>
      </c>
      <c r="L221" s="32"/>
      <c r="M221" s="141" t="s">
        <v>1</v>
      </c>
      <c r="N221" s="142" t="s">
        <v>45</v>
      </c>
      <c r="P221" s="143">
        <f t="shared" si="31"/>
        <v>0</v>
      </c>
      <c r="Q221" s="143">
        <v>0</v>
      </c>
      <c r="R221" s="143">
        <f t="shared" si="32"/>
        <v>0</v>
      </c>
      <c r="S221" s="143">
        <v>5.4900000000000001E-3</v>
      </c>
      <c r="T221" s="144">
        <f t="shared" si="33"/>
        <v>5.4900000000000001E-3</v>
      </c>
      <c r="AR221" s="145" t="s">
        <v>292</v>
      </c>
      <c r="AT221" s="145" t="s">
        <v>191</v>
      </c>
      <c r="AU221" s="145" t="s">
        <v>90</v>
      </c>
      <c r="AY221" s="17" t="s">
        <v>188</v>
      </c>
      <c r="BE221" s="146">
        <f t="shared" si="34"/>
        <v>0</v>
      </c>
      <c r="BF221" s="146">
        <f t="shared" si="35"/>
        <v>0</v>
      </c>
      <c r="BG221" s="146">
        <f t="shared" si="36"/>
        <v>0</v>
      </c>
      <c r="BH221" s="146">
        <f t="shared" si="37"/>
        <v>0</v>
      </c>
      <c r="BI221" s="146">
        <f t="shared" si="38"/>
        <v>0</v>
      </c>
      <c r="BJ221" s="17" t="s">
        <v>88</v>
      </c>
      <c r="BK221" s="146">
        <f t="shared" si="39"/>
        <v>0</v>
      </c>
      <c r="BL221" s="17" t="s">
        <v>292</v>
      </c>
      <c r="BM221" s="145" t="s">
        <v>1597</v>
      </c>
    </row>
    <row r="222" spans="2:65" s="1" customFormat="1" ht="37.950000000000003" customHeight="1" x14ac:dyDescent="0.2">
      <c r="B222" s="133"/>
      <c r="C222" s="134" t="s">
        <v>682</v>
      </c>
      <c r="D222" s="134" t="s">
        <v>191</v>
      </c>
      <c r="E222" s="135" t="s">
        <v>1598</v>
      </c>
      <c r="F222" s="136" t="s">
        <v>1599</v>
      </c>
      <c r="G222" s="137" t="s">
        <v>267</v>
      </c>
      <c r="H222" s="138">
        <v>1</v>
      </c>
      <c r="I222" s="139"/>
      <c r="J222" s="140">
        <f t="shared" si="30"/>
        <v>0</v>
      </c>
      <c r="K222" s="136" t="s">
        <v>194</v>
      </c>
      <c r="L222" s="32"/>
      <c r="M222" s="141" t="s">
        <v>1</v>
      </c>
      <c r="N222" s="142" t="s">
        <v>45</v>
      </c>
      <c r="P222" s="143">
        <f t="shared" si="31"/>
        <v>0</v>
      </c>
      <c r="Q222" s="143">
        <v>1.1800000000000001E-3</v>
      </c>
      <c r="R222" s="143">
        <f t="shared" si="32"/>
        <v>1.1800000000000001E-3</v>
      </c>
      <c r="S222" s="143">
        <v>0</v>
      </c>
      <c r="T222" s="144">
        <f t="shared" si="33"/>
        <v>0</v>
      </c>
      <c r="AR222" s="145" t="s">
        <v>292</v>
      </c>
      <c r="AT222" s="145" t="s">
        <v>191</v>
      </c>
      <c r="AU222" s="145" t="s">
        <v>90</v>
      </c>
      <c r="AY222" s="17" t="s">
        <v>188</v>
      </c>
      <c r="BE222" s="146">
        <f t="shared" si="34"/>
        <v>0</v>
      </c>
      <c r="BF222" s="146">
        <f t="shared" si="35"/>
        <v>0</v>
      </c>
      <c r="BG222" s="146">
        <f t="shared" si="36"/>
        <v>0</v>
      </c>
      <c r="BH222" s="146">
        <f t="shared" si="37"/>
        <v>0</v>
      </c>
      <c r="BI222" s="146">
        <f t="shared" si="38"/>
        <v>0</v>
      </c>
      <c r="BJ222" s="17" t="s">
        <v>88</v>
      </c>
      <c r="BK222" s="146">
        <f t="shared" si="39"/>
        <v>0</v>
      </c>
      <c r="BL222" s="17" t="s">
        <v>292</v>
      </c>
      <c r="BM222" s="145" t="s">
        <v>1600</v>
      </c>
    </row>
    <row r="223" spans="2:65" s="1" customFormat="1" ht="33" customHeight="1" x14ac:dyDescent="0.2">
      <c r="B223" s="133"/>
      <c r="C223" s="134" t="s">
        <v>686</v>
      </c>
      <c r="D223" s="134" t="s">
        <v>191</v>
      </c>
      <c r="E223" s="135" t="s">
        <v>1601</v>
      </c>
      <c r="F223" s="136" t="s">
        <v>1602</v>
      </c>
      <c r="G223" s="137" t="s">
        <v>209</v>
      </c>
      <c r="H223" s="138">
        <v>502</v>
      </c>
      <c r="I223" s="139"/>
      <c r="J223" s="140">
        <f t="shared" si="30"/>
        <v>0</v>
      </c>
      <c r="K223" s="136" t="s">
        <v>194</v>
      </c>
      <c r="L223" s="32"/>
      <c r="M223" s="141" t="s">
        <v>1</v>
      </c>
      <c r="N223" s="142" t="s">
        <v>45</v>
      </c>
      <c r="P223" s="143">
        <f t="shared" si="31"/>
        <v>0</v>
      </c>
      <c r="Q223" s="143">
        <v>1.0000000000000001E-5</v>
      </c>
      <c r="R223" s="143">
        <f t="shared" si="32"/>
        <v>5.0200000000000002E-3</v>
      </c>
      <c r="S223" s="143">
        <v>0</v>
      </c>
      <c r="T223" s="144">
        <f t="shared" si="33"/>
        <v>0</v>
      </c>
      <c r="AR223" s="145" t="s">
        <v>292</v>
      </c>
      <c r="AT223" s="145" t="s">
        <v>191</v>
      </c>
      <c r="AU223" s="145" t="s">
        <v>90</v>
      </c>
      <c r="AY223" s="17" t="s">
        <v>188</v>
      </c>
      <c r="BE223" s="146">
        <f t="shared" si="34"/>
        <v>0</v>
      </c>
      <c r="BF223" s="146">
        <f t="shared" si="35"/>
        <v>0</v>
      </c>
      <c r="BG223" s="146">
        <f t="shared" si="36"/>
        <v>0</v>
      </c>
      <c r="BH223" s="146">
        <f t="shared" si="37"/>
        <v>0</v>
      </c>
      <c r="BI223" s="146">
        <f t="shared" si="38"/>
        <v>0</v>
      </c>
      <c r="BJ223" s="17" t="s">
        <v>88</v>
      </c>
      <c r="BK223" s="146">
        <f t="shared" si="39"/>
        <v>0</v>
      </c>
      <c r="BL223" s="17" t="s">
        <v>292</v>
      </c>
      <c r="BM223" s="145" t="s">
        <v>1603</v>
      </c>
    </row>
    <row r="224" spans="2:65" s="1" customFormat="1" ht="37.950000000000003" customHeight="1" x14ac:dyDescent="0.2">
      <c r="B224" s="133"/>
      <c r="C224" s="134" t="s">
        <v>692</v>
      </c>
      <c r="D224" s="134" t="s">
        <v>191</v>
      </c>
      <c r="E224" s="135" t="s">
        <v>1604</v>
      </c>
      <c r="F224" s="136" t="s">
        <v>1605</v>
      </c>
      <c r="G224" s="137" t="s">
        <v>209</v>
      </c>
      <c r="H224" s="138">
        <v>491</v>
      </c>
      <c r="I224" s="139"/>
      <c r="J224" s="140">
        <f t="shared" si="30"/>
        <v>0</v>
      </c>
      <c r="K224" s="136" t="s">
        <v>194</v>
      </c>
      <c r="L224" s="32"/>
      <c r="M224" s="141" t="s">
        <v>1</v>
      </c>
      <c r="N224" s="142" t="s">
        <v>45</v>
      </c>
      <c r="P224" s="143">
        <f t="shared" si="31"/>
        <v>0</v>
      </c>
      <c r="Q224" s="143">
        <v>2.0000000000000002E-5</v>
      </c>
      <c r="R224" s="143">
        <f t="shared" si="32"/>
        <v>9.8200000000000006E-3</v>
      </c>
      <c r="S224" s="143">
        <v>0</v>
      </c>
      <c r="T224" s="144">
        <f t="shared" si="33"/>
        <v>0</v>
      </c>
      <c r="AR224" s="145" t="s">
        <v>292</v>
      </c>
      <c r="AT224" s="145" t="s">
        <v>191</v>
      </c>
      <c r="AU224" s="145" t="s">
        <v>90</v>
      </c>
      <c r="AY224" s="17" t="s">
        <v>188</v>
      </c>
      <c r="BE224" s="146">
        <f t="shared" si="34"/>
        <v>0</v>
      </c>
      <c r="BF224" s="146">
        <f t="shared" si="35"/>
        <v>0</v>
      </c>
      <c r="BG224" s="146">
        <f t="shared" si="36"/>
        <v>0</v>
      </c>
      <c r="BH224" s="146">
        <f t="shared" si="37"/>
        <v>0</v>
      </c>
      <c r="BI224" s="146">
        <f t="shared" si="38"/>
        <v>0</v>
      </c>
      <c r="BJ224" s="17" t="s">
        <v>88</v>
      </c>
      <c r="BK224" s="146">
        <f t="shared" si="39"/>
        <v>0</v>
      </c>
      <c r="BL224" s="17" t="s">
        <v>292</v>
      </c>
      <c r="BM224" s="145" t="s">
        <v>1606</v>
      </c>
    </row>
    <row r="225" spans="2:65" s="1" customFormat="1" ht="37.950000000000003" customHeight="1" x14ac:dyDescent="0.2">
      <c r="B225" s="133"/>
      <c r="C225" s="134" t="s">
        <v>696</v>
      </c>
      <c r="D225" s="134" t="s">
        <v>191</v>
      </c>
      <c r="E225" s="135" t="s">
        <v>1607</v>
      </c>
      <c r="F225" s="136" t="s">
        <v>1608</v>
      </c>
      <c r="G225" s="137" t="s">
        <v>209</v>
      </c>
      <c r="H225" s="138">
        <v>11</v>
      </c>
      <c r="I225" s="139"/>
      <c r="J225" s="140">
        <f t="shared" si="30"/>
        <v>0</v>
      </c>
      <c r="K225" s="136" t="s">
        <v>194</v>
      </c>
      <c r="L225" s="32"/>
      <c r="M225" s="141" t="s">
        <v>1</v>
      </c>
      <c r="N225" s="142" t="s">
        <v>45</v>
      </c>
      <c r="P225" s="143">
        <f t="shared" si="31"/>
        <v>0</v>
      </c>
      <c r="Q225" s="143">
        <v>6.0000000000000002E-5</v>
      </c>
      <c r="R225" s="143">
        <f t="shared" si="32"/>
        <v>6.6E-4</v>
      </c>
      <c r="S225" s="143">
        <v>0</v>
      </c>
      <c r="T225" s="144">
        <f t="shared" si="33"/>
        <v>0</v>
      </c>
      <c r="AR225" s="145" t="s">
        <v>292</v>
      </c>
      <c r="AT225" s="145" t="s">
        <v>191</v>
      </c>
      <c r="AU225" s="145" t="s">
        <v>90</v>
      </c>
      <c r="AY225" s="17" t="s">
        <v>188</v>
      </c>
      <c r="BE225" s="146">
        <f t="shared" si="34"/>
        <v>0</v>
      </c>
      <c r="BF225" s="146">
        <f t="shared" si="35"/>
        <v>0</v>
      </c>
      <c r="BG225" s="146">
        <f t="shared" si="36"/>
        <v>0</v>
      </c>
      <c r="BH225" s="146">
        <f t="shared" si="37"/>
        <v>0</v>
      </c>
      <c r="BI225" s="146">
        <f t="shared" si="38"/>
        <v>0</v>
      </c>
      <c r="BJ225" s="17" t="s">
        <v>88</v>
      </c>
      <c r="BK225" s="146">
        <f t="shared" si="39"/>
        <v>0</v>
      </c>
      <c r="BL225" s="17" t="s">
        <v>292</v>
      </c>
      <c r="BM225" s="145" t="s">
        <v>1609</v>
      </c>
    </row>
    <row r="226" spans="2:65" s="1" customFormat="1" ht="16.5" customHeight="1" x14ac:dyDescent="0.2">
      <c r="B226" s="133"/>
      <c r="C226" s="134" t="s">
        <v>701</v>
      </c>
      <c r="D226" s="134" t="s">
        <v>191</v>
      </c>
      <c r="E226" s="135" t="s">
        <v>1610</v>
      </c>
      <c r="F226" s="136" t="s">
        <v>1611</v>
      </c>
      <c r="G226" s="137" t="s">
        <v>1053</v>
      </c>
      <c r="H226" s="138">
        <v>11</v>
      </c>
      <c r="I226" s="139"/>
      <c r="J226" s="140">
        <f t="shared" si="30"/>
        <v>0</v>
      </c>
      <c r="K226" s="136" t="s">
        <v>1</v>
      </c>
      <c r="L226" s="32"/>
      <c r="M226" s="141" t="s">
        <v>1</v>
      </c>
      <c r="N226" s="142" t="s">
        <v>45</v>
      </c>
      <c r="P226" s="143">
        <f t="shared" si="31"/>
        <v>0</v>
      </c>
      <c r="Q226" s="143">
        <v>0</v>
      </c>
      <c r="R226" s="143">
        <f t="shared" si="32"/>
        <v>0</v>
      </c>
      <c r="S226" s="143">
        <v>0</v>
      </c>
      <c r="T226" s="144">
        <f t="shared" si="33"/>
        <v>0</v>
      </c>
      <c r="AR226" s="145" t="s">
        <v>292</v>
      </c>
      <c r="AT226" s="145" t="s">
        <v>191</v>
      </c>
      <c r="AU226" s="145" t="s">
        <v>90</v>
      </c>
      <c r="AY226" s="17" t="s">
        <v>188</v>
      </c>
      <c r="BE226" s="146">
        <f t="shared" si="34"/>
        <v>0</v>
      </c>
      <c r="BF226" s="146">
        <f t="shared" si="35"/>
        <v>0</v>
      </c>
      <c r="BG226" s="146">
        <f t="shared" si="36"/>
        <v>0</v>
      </c>
      <c r="BH226" s="146">
        <f t="shared" si="37"/>
        <v>0</v>
      </c>
      <c r="BI226" s="146">
        <f t="shared" si="38"/>
        <v>0</v>
      </c>
      <c r="BJ226" s="17" t="s">
        <v>88</v>
      </c>
      <c r="BK226" s="146">
        <f t="shared" si="39"/>
        <v>0</v>
      </c>
      <c r="BL226" s="17" t="s">
        <v>292</v>
      </c>
      <c r="BM226" s="145" t="s">
        <v>1612</v>
      </c>
    </row>
    <row r="227" spans="2:65" s="1" customFormat="1" ht="24.15" customHeight="1" x14ac:dyDescent="0.2">
      <c r="B227" s="133"/>
      <c r="C227" s="134" t="s">
        <v>705</v>
      </c>
      <c r="D227" s="134" t="s">
        <v>191</v>
      </c>
      <c r="E227" s="135" t="s">
        <v>1613</v>
      </c>
      <c r="F227" s="136" t="s">
        <v>1614</v>
      </c>
      <c r="G227" s="137" t="s">
        <v>1325</v>
      </c>
      <c r="H227" s="138">
        <v>1</v>
      </c>
      <c r="I227" s="139"/>
      <c r="J227" s="140">
        <f t="shared" si="30"/>
        <v>0</v>
      </c>
      <c r="K227" s="136" t="s">
        <v>1</v>
      </c>
      <c r="L227" s="32"/>
      <c r="M227" s="141" t="s">
        <v>1</v>
      </c>
      <c r="N227" s="142" t="s">
        <v>45</v>
      </c>
      <c r="P227" s="143">
        <f t="shared" si="31"/>
        <v>0</v>
      </c>
      <c r="Q227" s="143">
        <v>0</v>
      </c>
      <c r="R227" s="143">
        <f t="shared" si="32"/>
        <v>0</v>
      </c>
      <c r="S227" s="143">
        <v>0</v>
      </c>
      <c r="T227" s="144">
        <f t="shared" si="33"/>
        <v>0</v>
      </c>
      <c r="AR227" s="145" t="s">
        <v>292</v>
      </c>
      <c r="AT227" s="145" t="s">
        <v>191</v>
      </c>
      <c r="AU227" s="145" t="s">
        <v>90</v>
      </c>
      <c r="AY227" s="17" t="s">
        <v>188</v>
      </c>
      <c r="BE227" s="146">
        <f t="shared" si="34"/>
        <v>0</v>
      </c>
      <c r="BF227" s="146">
        <f t="shared" si="35"/>
        <v>0</v>
      </c>
      <c r="BG227" s="146">
        <f t="shared" si="36"/>
        <v>0</v>
      </c>
      <c r="BH227" s="146">
        <f t="shared" si="37"/>
        <v>0</v>
      </c>
      <c r="BI227" s="146">
        <f t="shared" si="38"/>
        <v>0</v>
      </c>
      <c r="BJ227" s="17" t="s">
        <v>88</v>
      </c>
      <c r="BK227" s="146">
        <f t="shared" si="39"/>
        <v>0</v>
      </c>
      <c r="BL227" s="17" t="s">
        <v>292</v>
      </c>
      <c r="BM227" s="145" t="s">
        <v>1615</v>
      </c>
    </row>
    <row r="228" spans="2:65" s="1" customFormat="1" ht="24.15" customHeight="1" x14ac:dyDescent="0.2">
      <c r="B228" s="133"/>
      <c r="C228" s="134" t="s">
        <v>710</v>
      </c>
      <c r="D228" s="134" t="s">
        <v>191</v>
      </c>
      <c r="E228" s="135" t="s">
        <v>1616</v>
      </c>
      <c r="F228" s="136" t="s">
        <v>1411</v>
      </c>
      <c r="G228" s="137" t="s">
        <v>1412</v>
      </c>
      <c r="H228" s="138">
        <v>60</v>
      </c>
      <c r="I228" s="139"/>
      <c r="J228" s="140">
        <f t="shared" si="30"/>
        <v>0</v>
      </c>
      <c r="K228" s="136" t="s">
        <v>1</v>
      </c>
      <c r="L228" s="32"/>
      <c r="M228" s="141" t="s">
        <v>1</v>
      </c>
      <c r="N228" s="142" t="s">
        <v>45</v>
      </c>
      <c r="P228" s="143">
        <f t="shared" si="31"/>
        <v>0</v>
      </c>
      <c r="Q228" s="143">
        <v>0</v>
      </c>
      <c r="R228" s="143">
        <f t="shared" si="32"/>
        <v>0</v>
      </c>
      <c r="S228" s="143">
        <v>0</v>
      </c>
      <c r="T228" s="144">
        <f t="shared" si="33"/>
        <v>0</v>
      </c>
      <c r="AR228" s="145" t="s">
        <v>292</v>
      </c>
      <c r="AT228" s="145" t="s">
        <v>191</v>
      </c>
      <c r="AU228" s="145" t="s">
        <v>90</v>
      </c>
      <c r="AY228" s="17" t="s">
        <v>188</v>
      </c>
      <c r="BE228" s="146">
        <f t="shared" si="34"/>
        <v>0</v>
      </c>
      <c r="BF228" s="146">
        <f t="shared" si="35"/>
        <v>0</v>
      </c>
      <c r="BG228" s="146">
        <f t="shared" si="36"/>
        <v>0</v>
      </c>
      <c r="BH228" s="146">
        <f t="shared" si="37"/>
        <v>0</v>
      </c>
      <c r="BI228" s="146">
        <f t="shared" si="38"/>
        <v>0</v>
      </c>
      <c r="BJ228" s="17" t="s">
        <v>88</v>
      </c>
      <c r="BK228" s="146">
        <f t="shared" si="39"/>
        <v>0</v>
      </c>
      <c r="BL228" s="17" t="s">
        <v>292</v>
      </c>
      <c r="BM228" s="145" t="s">
        <v>1617</v>
      </c>
    </row>
    <row r="229" spans="2:65" s="1" customFormat="1" ht="49.2" customHeight="1" x14ac:dyDescent="0.2">
      <c r="B229" s="133"/>
      <c r="C229" s="134" t="s">
        <v>715</v>
      </c>
      <c r="D229" s="134" t="s">
        <v>191</v>
      </c>
      <c r="E229" s="135" t="s">
        <v>1618</v>
      </c>
      <c r="F229" s="136" t="s">
        <v>1619</v>
      </c>
      <c r="G229" s="137" t="s">
        <v>1325</v>
      </c>
      <c r="H229" s="138">
        <v>1</v>
      </c>
      <c r="I229" s="139"/>
      <c r="J229" s="140">
        <f t="shared" si="30"/>
        <v>0</v>
      </c>
      <c r="K229" s="136" t="s">
        <v>1</v>
      </c>
      <c r="L229" s="32"/>
      <c r="M229" s="141" t="s">
        <v>1</v>
      </c>
      <c r="N229" s="142" t="s">
        <v>45</v>
      </c>
      <c r="P229" s="143">
        <f t="shared" si="31"/>
        <v>0</v>
      </c>
      <c r="Q229" s="143">
        <v>0</v>
      </c>
      <c r="R229" s="143">
        <f t="shared" si="32"/>
        <v>0</v>
      </c>
      <c r="S229" s="143">
        <v>0</v>
      </c>
      <c r="T229" s="144">
        <f t="shared" si="33"/>
        <v>0</v>
      </c>
      <c r="AR229" s="145" t="s">
        <v>292</v>
      </c>
      <c r="AT229" s="145" t="s">
        <v>191</v>
      </c>
      <c r="AU229" s="145" t="s">
        <v>90</v>
      </c>
      <c r="AY229" s="17" t="s">
        <v>188</v>
      </c>
      <c r="BE229" s="146">
        <f t="shared" si="34"/>
        <v>0</v>
      </c>
      <c r="BF229" s="146">
        <f t="shared" si="35"/>
        <v>0</v>
      </c>
      <c r="BG229" s="146">
        <f t="shared" si="36"/>
        <v>0</v>
      </c>
      <c r="BH229" s="146">
        <f t="shared" si="37"/>
        <v>0</v>
      </c>
      <c r="BI229" s="146">
        <f t="shared" si="38"/>
        <v>0</v>
      </c>
      <c r="BJ229" s="17" t="s">
        <v>88</v>
      </c>
      <c r="BK229" s="146">
        <f t="shared" si="39"/>
        <v>0</v>
      </c>
      <c r="BL229" s="17" t="s">
        <v>292</v>
      </c>
      <c r="BM229" s="145" t="s">
        <v>1620</v>
      </c>
    </row>
    <row r="230" spans="2:65" s="1" customFormat="1" ht="24.15" customHeight="1" x14ac:dyDescent="0.2">
      <c r="B230" s="133"/>
      <c r="C230" s="134" t="s">
        <v>723</v>
      </c>
      <c r="D230" s="134" t="s">
        <v>191</v>
      </c>
      <c r="E230" s="135" t="s">
        <v>1621</v>
      </c>
      <c r="F230" s="136" t="s">
        <v>1622</v>
      </c>
      <c r="G230" s="137" t="s">
        <v>1325</v>
      </c>
      <c r="H230" s="138">
        <v>1</v>
      </c>
      <c r="I230" s="139"/>
      <c r="J230" s="140">
        <f t="shared" si="30"/>
        <v>0</v>
      </c>
      <c r="K230" s="136" t="s">
        <v>1</v>
      </c>
      <c r="L230" s="32"/>
      <c r="M230" s="141" t="s">
        <v>1</v>
      </c>
      <c r="N230" s="142" t="s">
        <v>45</v>
      </c>
      <c r="P230" s="143">
        <f t="shared" si="31"/>
        <v>0</v>
      </c>
      <c r="Q230" s="143">
        <v>0</v>
      </c>
      <c r="R230" s="143">
        <f t="shared" si="32"/>
        <v>0</v>
      </c>
      <c r="S230" s="143">
        <v>0</v>
      </c>
      <c r="T230" s="144">
        <f t="shared" si="33"/>
        <v>0</v>
      </c>
      <c r="AR230" s="145" t="s">
        <v>292</v>
      </c>
      <c r="AT230" s="145" t="s">
        <v>191</v>
      </c>
      <c r="AU230" s="145" t="s">
        <v>90</v>
      </c>
      <c r="AY230" s="17" t="s">
        <v>188</v>
      </c>
      <c r="BE230" s="146">
        <f t="shared" si="34"/>
        <v>0</v>
      </c>
      <c r="BF230" s="146">
        <f t="shared" si="35"/>
        <v>0</v>
      </c>
      <c r="BG230" s="146">
        <f t="shared" si="36"/>
        <v>0</v>
      </c>
      <c r="BH230" s="146">
        <f t="shared" si="37"/>
        <v>0</v>
      </c>
      <c r="BI230" s="146">
        <f t="shared" si="38"/>
        <v>0</v>
      </c>
      <c r="BJ230" s="17" t="s">
        <v>88</v>
      </c>
      <c r="BK230" s="146">
        <f t="shared" si="39"/>
        <v>0</v>
      </c>
      <c r="BL230" s="17" t="s">
        <v>292</v>
      </c>
      <c r="BM230" s="145" t="s">
        <v>1623</v>
      </c>
    </row>
    <row r="231" spans="2:65" s="1" customFormat="1" ht="37.950000000000003" customHeight="1" x14ac:dyDescent="0.2">
      <c r="B231" s="133"/>
      <c r="C231" s="134" t="s">
        <v>726</v>
      </c>
      <c r="D231" s="134" t="s">
        <v>191</v>
      </c>
      <c r="E231" s="135" t="s">
        <v>1624</v>
      </c>
      <c r="F231" s="136" t="s">
        <v>1625</v>
      </c>
      <c r="G231" s="137" t="s">
        <v>267</v>
      </c>
      <c r="H231" s="138">
        <v>1</v>
      </c>
      <c r="I231" s="139"/>
      <c r="J231" s="140">
        <f t="shared" si="30"/>
        <v>0</v>
      </c>
      <c r="K231" s="136" t="s">
        <v>1</v>
      </c>
      <c r="L231" s="32"/>
      <c r="M231" s="141" t="s">
        <v>1</v>
      </c>
      <c r="N231" s="142" t="s">
        <v>45</v>
      </c>
      <c r="P231" s="143">
        <f t="shared" si="31"/>
        <v>0</v>
      </c>
      <c r="Q231" s="143">
        <v>0</v>
      </c>
      <c r="R231" s="143">
        <f t="shared" si="32"/>
        <v>0</v>
      </c>
      <c r="S231" s="143">
        <v>0</v>
      </c>
      <c r="T231" s="144">
        <f t="shared" si="33"/>
        <v>0</v>
      </c>
      <c r="AR231" s="145" t="s">
        <v>292</v>
      </c>
      <c r="AT231" s="145" t="s">
        <v>191</v>
      </c>
      <c r="AU231" s="145" t="s">
        <v>90</v>
      </c>
      <c r="AY231" s="17" t="s">
        <v>188</v>
      </c>
      <c r="BE231" s="146">
        <f t="shared" si="34"/>
        <v>0</v>
      </c>
      <c r="BF231" s="146">
        <f t="shared" si="35"/>
        <v>0</v>
      </c>
      <c r="BG231" s="146">
        <f t="shared" si="36"/>
        <v>0</v>
      </c>
      <c r="BH231" s="146">
        <f t="shared" si="37"/>
        <v>0</v>
      </c>
      <c r="BI231" s="146">
        <f t="shared" si="38"/>
        <v>0</v>
      </c>
      <c r="BJ231" s="17" t="s">
        <v>88</v>
      </c>
      <c r="BK231" s="146">
        <f t="shared" si="39"/>
        <v>0</v>
      </c>
      <c r="BL231" s="17" t="s">
        <v>292</v>
      </c>
      <c r="BM231" s="145" t="s">
        <v>1626</v>
      </c>
    </row>
    <row r="232" spans="2:65" s="1" customFormat="1" ht="16.5" customHeight="1" x14ac:dyDescent="0.2">
      <c r="B232" s="133"/>
      <c r="C232" s="134" t="s">
        <v>729</v>
      </c>
      <c r="D232" s="134" t="s">
        <v>191</v>
      </c>
      <c r="E232" s="135" t="s">
        <v>1627</v>
      </c>
      <c r="F232" s="136" t="s">
        <v>1628</v>
      </c>
      <c r="G232" s="137" t="s">
        <v>267</v>
      </c>
      <c r="H232" s="138">
        <v>1</v>
      </c>
      <c r="I232" s="139"/>
      <c r="J232" s="140">
        <f t="shared" si="30"/>
        <v>0</v>
      </c>
      <c r="K232" s="136" t="s">
        <v>1</v>
      </c>
      <c r="L232" s="32"/>
      <c r="M232" s="141" t="s">
        <v>1</v>
      </c>
      <c r="N232" s="142" t="s">
        <v>45</v>
      </c>
      <c r="P232" s="143">
        <f t="shared" si="31"/>
        <v>0</v>
      </c>
      <c r="Q232" s="143">
        <v>0</v>
      </c>
      <c r="R232" s="143">
        <f t="shared" si="32"/>
        <v>0</v>
      </c>
      <c r="S232" s="143">
        <v>0</v>
      </c>
      <c r="T232" s="144">
        <f t="shared" si="33"/>
        <v>0</v>
      </c>
      <c r="AR232" s="145" t="s">
        <v>292</v>
      </c>
      <c r="AT232" s="145" t="s">
        <v>191</v>
      </c>
      <c r="AU232" s="145" t="s">
        <v>90</v>
      </c>
      <c r="AY232" s="17" t="s">
        <v>188</v>
      </c>
      <c r="BE232" s="146">
        <f t="shared" si="34"/>
        <v>0</v>
      </c>
      <c r="BF232" s="146">
        <f t="shared" si="35"/>
        <v>0</v>
      </c>
      <c r="BG232" s="146">
        <f t="shared" si="36"/>
        <v>0</v>
      </c>
      <c r="BH232" s="146">
        <f t="shared" si="37"/>
        <v>0</v>
      </c>
      <c r="BI232" s="146">
        <f t="shared" si="38"/>
        <v>0</v>
      </c>
      <c r="BJ232" s="17" t="s">
        <v>88</v>
      </c>
      <c r="BK232" s="146">
        <f t="shared" si="39"/>
        <v>0</v>
      </c>
      <c r="BL232" s="17" t="s">
        <v>292</v>
      </c>
      <c r="BM232" s="145" t="s">
        <v>1629</v>
      </c>
    </row>
    <row r="233" spans="2:65" s="1" customFormat="1" ht="33" customHeight="1" x14ac:dyDescent="0.2">
      <c r="B233" s="133"/>
      <c r="C233" s="134" t="s">
        <v>733</v>
      </c>
      <c r="D233" s="134" t="s">
        <v>191</v>
      </c>
      <c r="E233" s="135" t="s">
        <v>1630</v>
      </c>
      <c r="F233" s="136" t="s">
        <v>1631</v>
      </c>
      <c r="G233" s="137" t="s">
        <v>267</v>
      </c>
      <c r="H233" s="138">
        <v>6</v>
      </c>
      <c r="I233" s="139"/>
      <c r="J233" s="140">
        <f t="shared" ref="J233:J234" si="40">ROUND(I233*H233,2)</f>
        <v>0</v>
      </c>
      <c r="K233" s="136" t="s">
        <v>1</v>
      </c>
      <c r="L233" s="32"/>
      <c r="M233" s="141" t="s">
        <v>1</v>
      </c>
      <c r="N233" s="142" t="s">
        <v>45</v>
      </c>
      <c r="P233" s="143">
        <f t="shared" ref="P233:P234" si="41">O233*H233</f>
        <v>0</v>
      </c>
      <c r="Q233" s="143">
        <v>0</v>
      </c>
      <c r="R233" s="143">
        <f t="shared" ref="R233:R234" si="42">Q233*H233</f>
        <v>0</v>
      </c>
      <c r="S233" s="143">
        <v>0</v>
      </c>
      <c r="T233" s="144">
        <f t="shared" ref="T233:T234" si="43">S233*H233</f>
        <v>0</v>
      </c>
      <c r="AR233" s="145" t="s">
        <v>292</v>
      </c>
      <c r="AT233" s="145" t="s">
        <v>191</v>
      </c>
      <c r="AU233" s="145" t="s">
        <v>90</v>
      </c>
      <c r="AY233" s="17" t="s">
        <v>188</v>
      </c>
      <c r="BE233" s="146">
        <f t="shared" si="34"/>
        <v>0</v>
      </c>
      <c r="BF233" s="146">
        <f t="shared" si="35"/>
        <v>0</v>
      </c>
      <c r="BG233" s="146">
        <f t="shared" si="36"/>
        <v>0</v>
      </c>
      <c r="BH233" s="146">
        <f t="shared" si="37"/>
        <v>0</v>
      </c>
      <c r="BI233" s="146">
        <f t="shared" si="38"/>
        <v>0</v>
      </c>
      <c r="BJ233" s="17" t="s">
        <v>88</v>
      </c>
      <c r="BK233" s="146">
        <f t="shared" si="39"/>
        <v>0</v>
      </c>
      <c r="BL233" s="17" t="s">
        <v>292</v>
      </c>
      <c r="BM233" s="145" t="s">
        <v>1632</v>
      </c>
    </row>
    <row r="234" spans="2:65" s="1" customFormat="1" ht="49.2" customHeight="1" x14ac:dyDescent="0.2">
      <c r="B234" s="133"/>
      <c r="C234" s="134" t="s">
        <v>737</v>
      </c>
      <c r="D234" s="134" t="s">
        <v>191</v>
      </c>
      <c r="E234" s="135" t="s">
        <v>1633</v>
      </c>
      <c r="F234" s="136" t="s">
        <v>1634</v>
      </c>
      <c r="G234" s="137" t="s">
        <v>364</v>
      </c>
      <c r="H234" s="138">
        <v>1.1000000000000001</v>
      </c>
      <c r="I234" s="139"/>
      <c r="J234" s="140">
        <f t="shared" si="40"/>
        <v>0</v>
      </c>
      <c r="K234" s="136" t="s">
        <v>1329</v>
      </c>
      <c r="L234" s="32"/>
      <c r="M234" s="141" t="s">
        <v>1</v>
      </c>
      <c r="N234" s="142" t="s">
        <v>45</v>
      </c>
      <c r="P234" s="143">
        <f t="shared" si="41"/>
        <v>0</v>
      </c>
      <c r="Q234" s="143">
        <v>0</v>
      </c>
      <c r="R234" s="143">
        <f t="shared" si="42"/>
        <v>0</v>
      </c>
      <c r="S234" s="143">
        <v>0</v>
      </c>
      <c r="T234" s="144">
        <f t="shared" si="43"/>
        <v>0</v>
      </c>
      <c r="AR234" s="145" t="s">
        <v>292</v>
      </c>
      <c r="AT234" s="145" t="s">
        <v>191</v>
      </c>
      <c r="AU234" s="145" t="s">
        <v>90</v>
      </c>
      <c r="AY234" s="17" t="s">
        <v>188</v>
      </c>
      <c r="BE234" s="146">
        <f t="shared" si="34"/>
        <v>0</v>
      </c>
      <c r="BF234" s="146">
        <f t="shared" si="35"/>
        <v>0</v>
      </c>
      <c r="BG234" s="146">
        <f t="shared" si="36"/>
        <v>0</v>
      </c>
      <c r="BH234" s="146">
        <f t="shared" si="37"/>
        <v>0</v>
      </c>
      <c r="BI234" s="146">
        <f t="shared" si="38"/>
        <v>0</v>
      </c>
      <c r="BJ234" s="17" t="s">
        <v>88</v>
      </c>
      <c r="BK234" s="146">
        <f t="shared" si="39"/>
        <v>0</v>
      </c>
      <c r="BL234" s="17" t="s">
        <v>292</v>
      </c>
      <c r="BM234" s="145" t="s">
        <v>1635</v>
      </c>
    </row>
    <row r="235" spans="2:65" s="11" customFormat="1" ht="22.95" customHeight="1" x14ac:dyDescent="0.25">
      <c r="B235" s="121"/>
      <c r="D235" s="122" t="s">
        <v>79</v>
      </c>
      <c r="E235" s="131" t="s">
        <v>430</v>
      </c>
      <c r="F235" s="131" t="s">
        <v>431</v>
      </c>
      <c r="I235" s="124"/>
      <c r="J235" s="132">
        <f>BK235</f>
        <v>0</v>
      </c>
      <c r="L235" s="121"/>
      <c r="M235" s="126"/>
      <c r="P235" s="127">
        <f>SUM(P236:P282)</f>
        <v>0</v>
      </c>
      <c r="R235" s="127">
        <f>SUM(R236:R282)</f>
        <v>0.68945999999999985</v>
      </c>
      <c r="T235" s="128">
        <f>SUM(T236:T282)</f>
        <v>0.91036999999999979</v>
      </c>
      <c r="AR235" s="122" t="s">
        <v>90</v>
      </c>
      <c r="AT235" s="129" t="s">
        <v>79</v>
      </c>
      <c r="AU235" s="129" t="s">
        <v>88</v>
      </c>
      <c r="AY235" s="122" t="s">
        <v>188</v>
      </c>
      <c r="BK235" s="130">
        <f>SUM(BK236:BK282)</f>
        <v>0</v>
      </c>
    </row>
    <row r="236" spans="2:65" s="1" customFormat="1" ht="16.5" customHeight="1" x14ac:dyDescent="0.2">
      <c r="B236" s="133"/>
      <c r="C236" s="134" t="s">
        <v>743</v>
      </c>
      <c r="D236" s="134" t="s">
        <v>191</v>
      </c>
      <c r="E236" s="135" t="s">
        <v>1636</v>
      </c>
      <c r="F236" s="136" t="s">
        <v>1637</v>
      </c>
      <c r="G236" s="137" t="s">
        <v>435</v>
      </c>
      <c r="H236" s="138">
        <v>6</v>
      </c>
      <c r="I236" s="139"/>
      <c r="J236" s="140">
        <f t="shared" ref="J236:J248" si="44">ROUND(I236*H236,2)</f>
        <v>0</v>
      </c>
      <c r="K236" s="136" t="s">
        <v>1329</v>
      </c>
      <c r="L236" s="32"/>
      <c r="M236" s="141" t="s">
        <v>1</v>
      </c>
      <c r="N236" s="142" t="s">
        <v>45</v>
      </c>
      <c r="P236" s="143">
        <f t="shared" ref="P236:P248" si="45">O236*H236</f>
        <v>0</v>
      </c>
      <c r="Q236" s="143">
        <v>0</v>
      </c>
      <c r="R236" s="143">
        <f t="shared" ref="R236:R248" si="46">Q236*H236</f>
        <v>0</v>
      </c>
      <c r="S236" s="143">
        <v>3.4200000000000001E-2</v>
      </c>
      <c r="T236" s="144">
        <f t="shared" ref="T236:T248" si="47">S236*H236</f>
        <v>0.20519999999999999</v>
      </c>
      <c r="AR236" s="145" t="s">
        <v>292</v>
      </c>
      <c r="AT236" s="145" t="s">
        <v>191</v>
      </c>
      <c r="AU236" s="145" t="s">
        <v>90</v>
      </c>
      <c r="AY236" s="17" t="s">
        <v>188</v>
      </c>
      <c r="BE236" s="146">
        <f t="shared" ref="BE236:BE248" si="48">IF(N236="základní",J236,0)</f>
        <v>0</v>
      </c>
      <c r="BF236" s="146">
        <f t="shared" ref="BF236:BF248" si="49">IF(N236="snížená",J236,0)</f>
        <v>0</v>
      </c>
      <c r="BG236" s="146">
        <f t="shared" ref="BG236:BG248" si="50">IF(N236="zákl. přenesená",J236,0)</f>
        <v>0</v>
      </c>
      <c r="BH236" s="146">
        <f t="shared" ref="BH236:BH248" si="51">IF(N236="sníž. přenesená",J236,0)</f>
        <v>0</v>
      </c>
      <c r="BI236" s="146">
        <f t="shared" ref="BI236:BI248" si="52">IF(N236="nulová",J236,0)</f>
        <v>0</v>
      </c>
      <c r="BJ236" s="17" t="s">
        <v>88</v>
      </c>
      <c r="BK236" s="146">
        <f t="shared" ref="BK236:BK248" si="53">ROUND(I236*H236,2)</f>
        <v>0</v>
      </c>
      <c r="BL236" s="17" t="s">
        <v>292</v>
      </c>
      <c r="BM236" s="145" t="s">
        <v>1638</v>
      </c>
    </row>
    <row r="237" spans="2:65" s="1" customFormat="1" ht="33" customHeight="1" x14ac:dyDescent="0.2">
      <c r="B237" s="133"/>
      <c r="C237" s="134" t="s">
        <v>747</v>
      </c>
      <c r="D237" s="134" t="s">
        <v>191</v>
      </c>
      <c r="E237" s="135" t="s">
        <v>1639</v>
      </c>
      <c r="F237" s="136" t="s">
        <v>1640</v>
      </c>
      <c r="G237" s="137" t="s">
        <v>435</v>
      </c>
      <c r="H237" s="138">
        <v>6</v>
      </c>
      <c r="I237" s="139"/>
      <c r="J237" s="140">
        <f t="shared" si="44"/>
        <v>0</v>
      </c>
      <c r="K237" s="136" t="s">
        <v>1329</v>
      </c>
      <c r="L237" s="32"/>
      <c r="M237" s="141" t="s">
        <v>1</v>
      </c>
      <c r="N237" s="142" t="s">
        <v>45</v>
      </c>
      <c r="P237" s="143">
        <f t="shared" si="45"/>
        <v>0</v>
      </c>
      <c r="Q237" s="143">
        <v>1.7469999999999999E-2</v>
      </c>
      <c r="R237" s="143">
        <f t="shared" si="46"/>
        <v>0.10482</v>
      </c>
      <c r="S237" s="143">
        <v>0</v>
      </c>
      <c r="T237" s="144">
        <f t="shared" si="47"/>
        <v>0</v>
      </c>
      <c r="AR237" s="145" t="s">
        <v>292</v>
      </c>
      <c r="AT237" s="145" t="s">
        <v>191</v>
      </c>
      <c r="AU237" s="145" t="s">
        <v>90</v>
      </c>
      <c r="AY237" s="17" t="s">
        <v>188</v>
      </c>
      <c r="BE237" s="146">
        <f t="shared" si="48"/>
        <v>0</v>
      </c>
      <c r="BF237" s="146">
        <f t="shared" si="49"/>
        <v>0</v>
      </c>
      <c r="BG237" s="146">
        <f t="shared" si="50"/>
        <v>0</v>
      </c>
      <c r="BH237" s="146">
        <f t="shared" si="51"/>
        <v>0</v>
      </c>
      <c r="BI237" s="146">
        <f t="shared" si="52"/>
        <v>0</v>
      </c>
      <c r="BJ237" s="17" t="s">
        <v>88</v>
      </c>
      <c r="BK237" s="146">
        <f t="shared" si="53"/>
        <v>0</v>
      </c>
      <c r="BL237" s="17" t="s">
        <v>292</v>
      </c>
      <c r="BM237" s="145" t="s">
        <v>1641</v>
      </c>
    </row>
    <row r="238" spans="2:65" s="1" customFormat="1" ht="24.15" customHeight="1" x14ac:dyDescent="0.2">
      <c r="B238" s="133"/>
      <c r="C238" s="134" t="s">
        <v>751</v>
      </c>
      <c r="D238" s="134" t="s">
        <v>191</v>
      </c>
      <c r="E238" s="135" t="s">
        <v>1642</v>
      </c>
      <c r="F238" s="136" t="s">
        <v>1643</v>
      </c>
      <c r="G238" s="137" t="s">
        <v>435</v>
      </c>
      <c r="H238" s="138">
        <v>1</v>
      </c>
      <c r="I238" s="139"/>
      <c r="J238" s="140">
        <f t="shared" si="44"/>
        <v>0</v>
      </c>
      <c r="K238" s="136" t="s">
        <v>1329</v>
      </c>
      <c r="L238" s="32"/>
      <c r="M238" s="141" t="s">
        <v>1</v>
      </c>
      <c r="N238" s="142" t="s">
        <v>45</v>
      </c>
      <c r="P238" s="143">
        <f t="shared" si="45"/>
        <v>0</v>
      </c>
      <c r="Q238" s="143">
        <v>1.908E-2</v>
      </c>
      <c r="R238" s="143">
        <f t="shared" si="46"/>
        <v>1.908E-2</v>
      </c>
      <c r="S238" s="143">
        <v>0</v>
      </c>
      <c r="T238" s="144">
        <f t="shared" si="47"/>
        <v>0</v>
      </c>
      <c r="AR238" s="145" t="s">
        <v>292</v>
      </c>
      <c r="AT238" s="145" t="s">
        <v>191</v>
      </c>
      <c r="AU238" s="145" t="s">
        <v>90</v>
      </c>
      <c r="AY238" s="17" t="s">
        <v>188</v>
      </c>
      <c r="BE238" s="146">
        <f t="shared" si="48"/>
        <v>0</v>
      </c>
      <c r="BF238" s="146">
        <f t="shared" si="49"/>
        <v>0</v>
      </c>
      <c r="BG238" s="146">
        <f t="shared" si="50"/>
        <v>0</v>
      </c>
      <c r="BH238" s="146">
        <f t="shared" si="51"/>
        <v>0</v>
      </c>
      <c r="BI238" s="146">
        <f t="shared" si="52"/>
        <v>0</v>
      </c>
      <c r="BJ238" s="17" t="s">
        <v>88</v>
      </c>
      <c r="BK238" s="146">
        <f t="shared" si="53"/>
        <v>0</v>
      </c>
      <c r="BL238" s="17" t="s">
        <v>292</v>
      </c>
      <c r="BM238" s="145" t="s">
        <v>1644</v>
      </c>
    </row>
    <row r="239" spans="2:65" s="1" customFormat="1" ht="16.5" customHeight="1" x14ac:dyDescent="0.2">
      <c r="B239" s="133"/>
      <c r="C239" s="134" t="s">
        <v>755</v>
      </c>
      <c r="D239" s="134" t="s">
        <v>191</v>
      </c>
      <c r="E239" s="135" t="s">
        <v>1645</v>
      </c>
      <c r="F239" s="136" t="s">
        <v>1646</v>
      </c>
      <c r="G239" s="137" t="s">
        <v>435</v>
      </c>
      <c r="H239" s="138">
        <v>1</v>
      </c>
      <c r="I239" s="139"/>
      <c r="J239" s="140">
        <f t="shared" si="44"/>
        <v>0</v>
      </c>
      <c r="K239" s="136" t="s">
        <v>1329</v>
      </c>
      <c r="L239" s="32"/>
      <c r="M239" s="141" t="s">
        <v>1</v>
      </c>
      <c r="N239" s="142" t="s">
        <v>45</v>
      </c>
      <c r="P239" s="143">
        <f t="shared" si="45"/>
        <v>0</v>
      </c>
      <c r="Q239" s="143">
        <v>0</v>
      </c>
      <c r="R239" s="143">
        <f t="shared" si="46"/>
        <v>0</v>
      </c>
      <c r="S239" s="143">
        <v>1.72E-2</v>
      </c>
      <c r="T239" s="144">
        <f t="shared" si="47"/>
        <v>1.72E-2</v>
      </c>
      <c r="AR239" s="145" t="s">
        <v>292</v>
      </c>
      <c r="AT239" s="145" t="s">
        <v>191</v>
      </c>
      <c r="AU239" s="145" t="s">
        <v>90</v>
      </c>
      <c r="AY239" s="17" t="s">
        <v>188</v>
      </c>
      <c r="BE239" s="146">
        <f t="shared" si="48"/>
        <v>0</v>
      </c>
      <c r="BF239" s="146">
        <f t="shared" si="49"/>
        <v>0</v>
      </c>
      <c r="BG239" s="146">
        <f t="shared" si="50"/>
        <v>0</v>
      </c>
      <c r="BH239" s="146">
        <f t="shared" si="51"/>
        <v>0</v>
      </c>
      <c r="BI239" s="146">
        <f t="shared" si="52"/>
        <v>0</v>
      </c>
      <c r="BJ239" s="17" t="s">
        <v>88</v>
      </c>
      <c r="BK239" s="146">
        <f t="shared" si="53"/>
        <v>0</v>
      </c>
      <c r="BL239" s="17" t="s">
        <v>292</v>
      </c>
      <c r="BM239" s="145" t="s">
        <v>1647</v>
      </c>
    </row>
    <row r="240" spans="2:65" s="1" customFormat="1" ht="21.75" customHeight="1" x14ac:dyDescent="0.2">
      <c r="B240" s="133"/>
      <c r="C240" s="134" t="s">
        <v>759</v>
      </c>
      <c r="D240" s="134" t="s">
        <v>191</v>
      </c>
      <c r="E240" s="135" t="s">
        <v>438</v>
      </c>
      <c r="F240" s="136" t="s">
        <v>1648</v>
      </c>
      <c r="G240" s="137" t="s">
        <v>435</v>
      </c>
      <c r="H240" s="138">
        <v>17</v>
      </c>
      <c r="I240" s="139"/>
      <c r="J240" s="140">
        <f t="shared" si="44"/>
        <v>0</v>
      </c>
      <c r="K240" s="136" t="s">
        <v>1329</v>
      </c>
      <c r="L240" s="32"/>
      <c r="M240" s="141" t="s">
        <v>1</v>
      </c>
      <c r="N240" s="142" t="s">
        <v>45</v>
      </c>
      <c r="P240" s="143">
        <f t="shared" si="45"/>
        <v>0</v>
      </c>
      <c r="Q240" s="143">
        <v>0</v>
      </c>
      <c r="R240" s="143">
        <f t="shared" si="46"/>
        <v>0</v>
      </c>
      <c r="S240" s="143">
        <v>1.9460000000000002E-2</v>
      </c>
      <c r="T240" s="144">
        <f t="shared" si="47"/>
        <v>0.33082</v>
      </c>
      <c r="AR240" s="145" t="s">
        <v>292</v>
      </c>
      <c r="AT240" s="145" t="s">
        <v>191</v>
      </c>
      <c r="AU240" s="145" t="s">
        <v>90</v>
      </c>
      <c r="AY240" s="17" t="s">
        <v>188</v>
      </c>
      <c r="BE240" s="146">
        <f t="shared" si="48"/>
        <v>0</v>
      </c>
      <c r="BF240" s="146">
        <f t="shared" si="49"/>
        <v>0</v>
      </c>
      <c r="BG240" s="146">
        <f t="shared" si="50"/>
        <v>0</v>
      </c>
      <c r="BH240" s="146">
        <f t="shared" si="51"/>
        <v>0</v>
      </c>
      <c r="BI240" s="146">
        <f t="shared" si="52"/>
        <v>0</v>
      </c>
      <c r="BJ240" s="17" t="s">
        <v>88</v>
      </c>
      <c r="BK240" s="146">
        <f t="shared" si="53"/>
        <v>0</v>
      </c>
      <c r="BL240" s="17" t="s">
        <v>292</v>
      </c>
      <c r="BM240" s="145" t="s">
        <v>1649</v>
      </c>
    </row>
    <row r="241" spans="2:65" s="1" customFormat="1" ht="37.950000000000003" customHeight="1" x14ac:dyDescent="0.2">
      <c r="B241" s="133"/>
      <c r="C241" s="134" t="s">
        <v>766</v>
      </c>
      <c r="D241" s="134" t="s">
        <v>191</v>
      </c>
      <c r="E241" s="135" t="s">
        <v>1650</v>
      </c>
      <c r="F241" s="136" t="s">
        <v>1651</v>
      </c>
      <c r="G241" s="137" t="s">
        <v>435</v>
      </c>
      <c r="H241" s="138">
        <v>10</v>
      </c>
      <c r="I241" s="139"/>
      <c r="J241" s="140">
        <f t="shared" si="44"/>
        <v>0</v>
      </c>
      <c r="K241" s="136" t="s">
        <v>1329</v>
      </c>
      <c r="L241" s="32"/>
      <c r="M241" s="141" t="s">
        <v>1</v>
      </c>
      <c r="N241" s="142" t="s">
        <v>45</v>
      </c>
      <c r="P241" s="143">
        <f t="shared" si="45"/>
        <v>0</v>
      </c>
      <c r="Q241" s="143">
        <v>1.823E-2</v>
      </c>
      <c r="R241" s="143">
        <f t="shared" si="46"/>
        <v>0.18229999999999999</v>
      </c>
      <c r="S241" s="143">
        <v>0</v>
      </c>
      <c r="T241" s="144">
        <f t="shared" si="47"/>
        <v>0</v>
      </c>
      <c r="AR241" s="145" t="s">
        <v>292</v>
      </c>
      <c r="AT241" s="145" t="s">
        <v>191</v>
      </c>
      <c r="AU241" s="145" t="s">
        <v>90</v>
      </c>
      <c r="AY241" s="17" t="s">
        <v>188</v>
      </c>
      <c r="BE241" s="146">
        <f t="shared" si="48"/>
        <v>0</v>
      </c>
      <c r="BF241" s="146">
        <f t="shared" si="49"/>
        <v>0</v>
      </c>
      <c r="BG241" s="146">
        <f t="shared" si="50"/>
        <v>0</v>
      </c>
      <c r="BH241" s="146">
        <f t="shared" si="51"/>
        <v>0</v>
      </c>
      <c r="BI241" s="146">
        <f t="shared" si="52"/>
        <v>0</v>
      </c>
      <c r="BJ241" s="17" t="s">
        <v>88</v>
      </c>
      <c r="BK241" s="146">
        <f t="shared" si="53"/>
        <v>0</v>
      </c>
      <c r="BL241" s="17" t="s">
        <v>292</v>
      </c>
      <c r="BM241" s="145" t="s">
        <v>1652</v>
      </c>
    </row>
    <row r="242" spans="2:65" s="1" customFormat="1" ht="37.950000000000003" customHeight="1" x14ac:dyDescent="0.2">
      <c r="B242" s="133"/>
      <c r="C242" s="134" t="s">
        <v>770</v>
      </c>
      <c r="D242" s="134" t="s">
        <v>191</v>
      </c>
      <c r="E242" s="135" t="s">
        <v>1653</v>
      </c>
      <c r="F242" s="136" t="s">
        <v>1654</v>
      </c>
      <c r="G242" s="137" t="s">
        <v>435</v>
      </c>
      <c r="H242" s="138">
        <v>3</v>
      </c>
      <c r="I242" s="139"/>
      <c r="J242" s="140">
        <f t="shared" si="44"/>
        <v>0</v>
      </c>
      <c r="K242" s="136" t="s">
        <v>1329</v>
      </c>
      <c r="L242" s="32"/>
      <c r="M242" s="141" t="s">
        <v>1</v>
      </c>
      <c r="N242" s="142" t="s">
        <v>45</v>
      </c>
      <c r="P242" s="143">
        <f t="shared" si="45"/>
        <v>0</v>
      </c>
      <c r="Q242" s="143">
        <v>2.273E-2</v>
      </c>
      <c r="R242" s="143">
        <f t="shared" si="46"/>
        <v>6.8190000000000001E-2</v>
      </c>
      <c r="S242" s="143">
        <v>0</v>
      </c>
      <c r="T242" s="144">
        <f t="shared" si="47"/>
        <v>0</v>
      </c>
      <c r="AR242" s="145" t="s">
        <v>292</v>
      </c>
      <c r="AT242" s="145" t="s">
        <v>191</v>
      </c>
      <c r="AU242" s="145" t="s">
        <v>90</v>
      </c>
      <c r="AY242" s="17" t="s">
        <v>188</v>
      </c>
      <c r="BE242" s="146">
        <f t="shared" si="48"/>
        <v>0</v>
      </c>
      <c r="BF242" s="146">
        <f t="shared" si="49"/>
        <v>0</v>
      </c>
      <c r="BG242" s="146">
        <f t="shared" si="50"/>
        <v>0</v>
      </c>
      <c r="BH242" s="146">
        <f t="shared" si="51"/>
        <v>0</v>
      </c>
      <c r="BI242" s="146">
        <f t="shared" si="52"/>
        <v>0</v>
      </c>
      <c r="BJ242" s="17" t="s">
        <v>88</v>
      </c>
      <c r="BK242" s="146">
        <f t="shared" si="53"/>
        <v>0</v>
      </c>
      <c r="BL242" s="17" t="s">
        <v>292</v>
      </c>
      <c r="BM242" s="145" t="s">
        <v>1655</v>
      </c>
    </row>
    <row r="243" spans="2:65" s="1" customFormat="1" ht="37.950000000000003" customHeight="1" x14ac:dyDescent="0.2">
      <c r="B243" s="133"/>
      <c r="C243" s="134" t="s">
        <v>775</v>
      </c>
      <c r="D243" s="134" t="s">
        <v>191</v>
      </c>
      <c r="E243" s="135" t="s">
        <v>1656</v>
      </c>
      <c r="F243" s="136" t="s">
        <v>1657</v>
      </c>
      <c r="G243" s="137" t="s">
        <v>435</v>
      </c>
      <c r="H243" s="138">
        <v>1</v>
      </c>
      <c r="I243" s="139"/>
      <c r="J243" s="140">
        <f t="shared" si="44"/>
        <v>0</v>
      </c>
      <c r="K243" s="136" t="s">
        <v>1329</v>
      </c>
      <c r="L243" s="32"/>
      <c r="M243" s="141" t="s">
        <v>1</v>
      </c>
      <c r="N243" s="142" t="s">
        <v>45</v>
      </c>
      <c r="P243" s="143">
        <f t="shared" si="45"/>
        <v>0</v>
      </c>
      <c r="Q243" s="143">
        <v>2.8129999999999999E-2</v>
      </c>
      <c r="R243" s="143">
        <f t="shared" si="46"/>
        <v>2.8129999999999999E-2</v>
      </c>
      <c r="S243" s="143">
        <v>0</v>
      </c>
      <c r="T243" s="144">
        <f t="shared" si="47"/>
        <v>0</v>
      </c>
      <c r="AR243" s="145" t="s">
        <v>292</v>
      </c>
      <c r="AT243" s="145" t="s">
        <v>191</v>
      </c>
      <c r="AU243" s="145" t="s">
        <v>90</v>
      </c>
      <c r="AY243" s="17" t="s">
        <v>188</v>
      </c>
      <c r="BE243" s="146">
        <f t="shared" si="48"/>
        <v>0</v>
      </c>
      <c r="BF243" s="146">
        <f t="shared" si="49"/>
        <v>0</v>
      </c>
      <c r="BG243" s="146">
        <f t="shared" si="50"/>
        <v>0</v>
      </c>
      <c r="BH243" s="146">
        <f t="shared" si="51"/>
        <v>0</v>
      </c>
      <c r="BI243" s="146">
        <f t="shared" si="52"/>
        <v>0</v>
      </c>
      <c r="BJ243" s="17" t="s">
        <v>88</v>
      </c>
      <c r="BK243" s="146">
        <f t="shared" si="53"/>
        <v>0</v>
      </c>
      <c r="BL243" s="17" t="s">
        <v>292</v>
      </c>
      <c r="BM243" s="145" t="s">
        <v>1658</v>
      </c>
    </row>
    <row r="244" spans="2:65" s="1" customFormat="1" ht="33" customHeight="1" x14ac:dyDescent="0.2">
      <c r="B244" s="133"/>
      <c r="C244" s="134" t="s">
        <v>781</v>
      </c>
      <c r="D244" s="134" t="s">
        <v>191</v>
      </c>
      <c r="E244" s="135" t="s">
        <v>1659</v>
      </c>
      <c r="F244" s="136" t="s">
        <v>1660</v>
      </c>
      <c r="G244" s="137" t="s">
        <v>435</v>
      </c>
      <c r="H244" s="138">
        <v>1</v>
      </c>
      <c r="I244" s="139"/>
      <c r="J244" s="140">
        <f t="shared" si="44"/>
        <v>0</v>
      </c>
      <c r="K244" s="136" t="s">
        <v>1329</v>
      </c>
      <c r="L244" s="32"/>
      <c r="M244" s="141" t="s">
        <v>1</v>
      </c>
      <c r="N244" s="142" t="s">
        <v>45</v>
      </c>
      <c r="P244" s="143">
        <f t="shared" si="45"/>
        <v>0</v>
      </c>
      <c r="Q244" s="143">
        <v>1.0959999999999999E-2</v>
      </c>
      <c r="R244" s="143">
        <f t="shared" si="46"/>
        <v>1.0959999999999999E-2</v>
      </c>
      <c r="S244" s="143">
        <v>0</v>
      </c>
      <c r="T244" s="144">
        <f t="shared" si="47"/>
        <v>0</v>
      </c>
      <c r="AR244" s="145" t="s">
        <v>292</v>
      </c>
      <c r="AT244" s="145" t="s">
        <v>191</v>
      </c>
      <c r="AU244" s="145" t="s">
        <v>90</v>
      </c>
      <c r="AY244" s="17" t="s">
        <v>188</v>
      </c>
      <c r="BE244" s="146">
        <f t="shared" si="48"/>
        <v>0</v>
      </c>
      <c r="BF244" s="146">
        <f t="shared" si="49"/>
        <v>0</v>
      </c>
      <c r="BG244" s="146">
        <f t="shared" si="50"/>
        <v>0</v>
      </c>
      <c r="BH244" s="146">
        <f t="shared" si="51"/>
        <v>0</v>
      </c>
      <c r="BI244" s="146">
        <f t="shared" si="52"/>
        <v>0</v>
      </c>
      <c r="BJ244" s="17" t="s">
        <v>88</v>
      </c>
      <c r="BK244" s="146">
        <f t="shared" si="53"/>
        <v>0</v>
      </c>
      <c r="BL244" s="17" t="s">
        <v>292</v>
      </c>
      <c r="BM244" s="145" t="s">
        <v>1661</v>
      </c>
    </row>
    <row r="245" spans="2:65" s="1" customFormat="1" ht="16.5" customHeight="1" x14ac:dyDescent="0.2">
      <c r="B245" s="133"/>
      <c r="C245" s="134" t="s">
        <v>786</v>
      </c>
      <c r="D245" s="134" t="s">
        <v>191</v>
      </c>
      <c r="E245" s="135" t="s">
        <v>1662</v>
      </c>
      <c r="F245" s="136" t="s">
        <v>1663</v>
      </c>
      <c r="G245" s="137" t="s">
        <v>435</v>
      </c>
      <c r="H245" s="138">
        <v>1</v>
      </c>
      <c r="I245" s="139"/>
      <c r="J245" s="140">
        <f t="shared" si="44"/>
        <v>0</v>
      </c>
      <c r="K245" s="136" t="s">
        <v>1329</v>
      </c>
      <c r="L245" s="32"/>
      <c r="M245" s="141" t="s">
        <v>1</v>
      </c>
      <c r="N245" s="142" t="s">
        <v>45</v>
      </c>
      <c r="P245" s="143">
        <f t="shared" si="45"/>
        <v>0</v>
      </c>
      <c r="Q245" s="143">
        <v>0</v>
      </c>
      <c r="R245" s="143">
        <f t="shared" si="46"/>
        <v>0</v>
      </c>
      <c r="S245" s="143">
        <v>1.7600000000000001E-2</v>
      </c>
      <c r="T245" s="144">
        <f t="shared" si="47"/>
        <v>1.7600000000000001E-2</v>
      </c>
      <c r="AR245" s="145" t="s">
        <v>292</v>
      </c>
      <c r="AT245" s="145" t="s">
        <v>191</v>
      </c>
      <c r="AU245" s="145" t="s">
        <v>90</v>
      </c>
      <c r="AY245" s="17" t="s">
        <v>188</v>
      </c>
      <c r="BE245" s="146">
        <f t="shared" si="48"/>
        <v>0</v>
      </c>
      <c r="BF245" s="146">
        <f t="shared" si="49"/>
        <v>0</v>
      </c>
      <c r="BG245" s="146">
        <f t="shared" si="50"/>
        <v>0</v>
      </c>
      <c r="BH245" s="146">
        <f t="shared" si="51"/>
        <v>0</v>
      </c>
      <c r="BI245" s="146">
        <f t="shared" si="52"/>
        <v>0</v>
      </c>
      <c r="BJ245" s="17" t="s">
        <v>88</v>
      </c>
      <c r="BK245" s="146">
        <f t="shared" si="53"/>
        <v>0</v>
      </c>
      <c r="BL245" s="17" t="s">
        <v>292</v>
      </c>
      <c r="BM245" s="145" t="s">
        <v>1664</v>
      </c>
    </row>
    <row r="246" spans="2:65" s="1" customFormat="1" ht="24.15" customHeight="1" x14ac:dyDescent="0.2">
      <c r="B246" s="133"/>
      <c r="C246" s="134" t="s">
        <v>790</v>
      </c>
      <c r="D246" s="134" t="s">
        <v>191</v>
      </c>
      <c r="E246" s="135" t="s">
        <v>1665</v>
      </c>
      <c r="F246" s="136" t="s">
        <v>1666</v>
      </c>
      <c r="G246" s="137" t="s">
        <v>435</v>
      </c>
      <c r="H246" s="138">
        <v>1</v>
      </c>
      <c r="I246" s="139"/>
      <c r="J246" s="140">
        <f t="shared" si="44"/>
        <v>0</v>
      </c>
      <c r="K246" s="136" t="s">
        <v>1329</v>
      </c>
      <c r="L246" s="32"/>
      <c r="M246" s="141" t="s">
        <v>1</v>
      </c>
      <c r="N246" s="142" t="s">
        <v>45</v>
      </c>
      <c r="P246" s="143">
        <f t="shared" si="45"/>
        <v>0</v>
      </c>
      <c r="Q246" s="143">
        <v>0</v>
      </c>
      <c r="R246" s="143">
        <f t="shared" si="46"/>
        <v>0</v>
      </c>
      <c r="S246" s="143">
        <v>8.7999999999999995E-2</v>
      </c>
      <c r="T246" s="144">
        <f t="shared" si="47"/>
        <v>8.7999999999999995E-2</v>
      </c>
      <c r="AR246" s="145" t="s">
        <v>292</v>
      </c>
      <c r="AT246" s="145" t="s">
        <v>191</v>
      </c>
      <c r="AU246" s="145" t="s">
        <v>90</v>
      </c>
      <c r="AY246" s="17" t="s">
        <v>188</v>
      </c>
      <c r="BE246" s="146">
        <f t="shared" si="48"/>
        <v>0</v>
      </c>
      <c r="BF246" s="146">
        <f t="shared" si="49"/>
        <v>0</v>
      </c>
      <c r="BG246" s="146">
        <f t="shared" si="50"/>
        <v>0</v>
      </c>
      <c r="BH246" s="146">
        <f t="shared" si="51"/>
        <v>0</v>
      </c>
      <c r="BI246" s="146">
        <f t="shared" si="52"/>
        <v>0</v>
      </c>
      <c r="BJ246" s="17" t="s">
        <v>88</v>
      </c>
      <c r="BK246" s="146">
        <f t="shared" si="53"/>
        <v>0</v>
      </c>
      <c r="BL246" s="17" t="s">
        <v>292</v>
      </c>
      <c r="BM246" s="145" t="s">
        <v>1667</v>
      </c>
    </row>
    <row r="247" spans="2:65" s="1" customFormat="1" ht="24.15" customHeight="1" x14ac:dyDescent="0.2">
      <c r="B247" s="133"/>
      <c r="C247" s="134" t="s">
        <v>796</v>
      </c>
      <c r="D247" s="134" t="s">
        <v>191</v>
      </c>
      <c r="E247" s="135" t="s">
        <v>1668</v>
      </c>
      <c r="F247" s="136" t="s">
        <v>1669</v>
      </c>
      <c r="G247" s="137" t="s">
        <v>435</v>
      </c>
      <c r="H247" s="138">
        <v>1</v>
      </c>
      <c r="I247" s="139"/>
      <c r="J247" s="140">
        <f t="shared" si="44"/>
        <v>0</v>
      </c>
      <c r="K247" s="136" t="s">
        <v>1329</v>
      </c>
      <c r="L247" s="32"/>
      <c r="M247" s="141" t="s">
        <v>1</v>
      </c>
      <c r="N247" s="142" t="s">
        <v>45</v>
      </c>
      <c r="P247" s="143">
        <f t="shared" si="45"/>
        <v>0</v>
      </c>
      <c r="Q247" s="143">
        <v>0</v>
      </c>
      <c r="R247" s="143">
        <f t="shared" si="46"/>
        <v>0</v>
      </c>
      <c r="S247" s="143">
        <v>2.4500000000000001E-2</v>
      </c>
      <c r="T247" s="144">
        <f t="shared" si="47"/>
        <v>2.4500000000000001E-2</v>
      </c>
      <c r="AR247" s="145" t="s">
        <v>292</v>
      </c>
      <c r="AT247" s="145" t="s">
        <v>191</v>
      </c>
      <c r="AU247" s="145" t="s">
        <v>90</v>
      </c>
      <c r="AY247" s="17" t="s">
        <v>188</v>
      </c>
      <c r="BE247" s="146">
        <f t="shared" si="48"/>
        <v>0</v>
      </c>
      <c r="BF247" s="146">
        <f t="shared" si="49"/>
        <v>0</v>
      </c>
      <c r="BG247" s="146">
        <f t="shared" si="50"/>
        <v>0</v>
      </c>
      <c r="BH247" s="146">
        <f t="shared" si="51"/>
        <v>0</v>
      </c>
      <c r="BI247" s="146">
        <f t="shared" si="52"/>
        <v>0</v>
      </c>
      <c r="BJ247" s="17" t="s">
        <v>88</v>
      </c>
      <c r="BK247" s="146">
        <f t="shared" si="53"/>
        <v>0</v>
      </c>
      <c r="BL247" s="17" t="s">
        <v>292</v>
      </c>
      <c r="BM247" s="145" t="s">
        <v>1670</v>
      </c>
    </row>
    <row r="248" spans="2:65" s="1" customFormat="1" ht="24.15" customHeight="1" x14ac:dyDescent="0.2">
      <c r="B248" s="133"/>
      <c r="C248" s="134" t="s">
        <v>801</v>
      </c>
      <c r="D248" s="134" t="s">
        <v>191</v>
      </c>
      <c r="E248" s="135" t="s">
        <v>1671</v>
      </c>
      <c r="F248" s="136" t="s">
        <v>1672</v>
      </c>
      <c r="G248" s="137" t="s">
        <v>267</v>
      </c>
      <c r="H248" s="138">
        <v>33</v>
      </c>
      <c r="I248" s="139"/>
      <c r="J248" s="140">
        <f t="shared" si="44"/>
        <v>0</v>
      </c>
      <c r="K248" s="136" t="s">
        <v>1329</v>
      </c>
      <c r="L248" s="32"/>
      <c r="M248" s="141" t="s">
        <v>1</v>
      </c>
      <c r="N248" s="142" t="s">
        <v>45</v>
      </c>
      <c r="P248" s="143">
        <f t="shared" si="45"/>
        <v>0</v>
      </c>
      <c r="Q248" s="143">
        <v>0</v>
      </c>
      <c r="R248" s="143">
        <f t="shared" si="46"/>
        <v>0</v>
      </c>
      <c r="S248" s="143">
        <v>0</v>
      </c>
      <c r="T248" s="144">
        <f t="shared" si="47"/>
        <v>0</v>
      </c>
      <c r="AR248" s="145" t="s">
        <v>292</v>
      </c>
      <c r="AT248" s="145" t="s">
        <v>191</v>
      </c>
      <c r="AU248" s="145" t="s">
        <v>90</v>
      </c>
      <c r="AY248" s="17" t="s">
        <v>188</v>
      </c>
      <c r="BE248" s="146">
        <f t="shared" si="48"/>
        <v>0</v>
      </c>
      <c r="BF248" s="146">
        <f t="shared" si="49"/>
        <v>0</v>
      </c>
      <c r="BG248" s="146">
        <f t="shared" si="50"/>
        <v>0</v>
      </c>
      <c r="BH248" s="146">
        <f t="shared" si="51"/>
        <v>0</v>
      </c>
      <c r="BI248" s="146">
        <f t="shared" si="52"/>
        <v>0</v>
      </c>
      <c r="BJ248" s="17" t="s">
        <v>88</v>
      </c>
      <c r="BK248" s="146">
        <f t="shared" si="53"/>
        <v>0</v>
      </c>
      <c r="BL248" s="17" t="s">
        <v>292</v>
      </c>
      <c r="BM248" s="145" t="s">
        <v>1673</v>
      </c>
    </row>
    <row r="249" spans="2:65" s="13" customFormat="1" x14ac:dyDescent="0.2">
      <c r="B249" s="154"/>
      <c r="D249" s="148" t="s">
        <v>197</v>
      </c>
      <c r="E249" s="155" t="s">
        <v>1</v>
      </c>
      <c r="F249" s="156" t="s">
        <v>1674</v>
      </c>
      <c r="H249" s="157">
        <v>15</v>
      </c>
      <c r="I249" s="158"/>
      <c r="L249" s="154"/>
      <c r="M249" s="159"/>
      <c r="T249" s="160"/>
      <c r="AT249" s="155" t="s">
        <v>197</v>
      </c>
      <c r="AU249" s="155" t="s">
        <v>90</v>
      </c>
      <c r="AV249" s="13" t="s">
        <v>90</v>
      </c>
      <c r="AW249" s="13" t="s">
        <v>36</v>
      </c>
      <c r="AX249" s="13" t="s">
        <v>80</v>
      </c>
      <c r="AY249" s="155" t="s">
        <v>188</v>
      </c>
    </row>
    <row r="250" spans="2:65" s="13" customFormat="1" x14ac:dyDescent="0.2">
      <c r="B250" s="154"/>
      <c r="D250" s="148" t="s">
        <v>197</v>
      </c>
      <c r="E250" s="155" t="s">
        <v>1</v>
      </c>
      <c r="F250" s="156" t="s">
        <v>1675</v>
      </c>
      <c r="H250" s="157">
        <v>18</v>
      </c>
      <c r="I250" s="158"/>
      <c r="L250" s="154"/>
      <c r="M250" s="159"/>
      <c r="T250" s="160"/>
      <c r="AT250" s="155" t="s">
        <v>197</v>
      </c>
      <c r="AU250" s="155" t="s">
        <v>90</v>
      </c>
      <c r="AV250" s="13" t="s">
        <v>90</v>
      </c>
      <c r="AW250" s="13" t="s">
        <v>36</v>
      </c>
      <c r="AX250" s="13" t="s">
        <v>80</v>
      </c>
      <c r="AY250" s="155" t="s">
        <v>188</v>
      </c>
    </row>
    <row r="251" spans="2:65" s="14" customFormat="1" x14ac:dyDescent="0.2">
      <c r="B251" s="161"/>
      <c r="D251" s="148" t="s">
        <v>197</v>
      </c>
      <c r="E251" s="162" t="s">
        <v>1</v>
      </c>
      <c r="F251" s="163" t="s">
        <v>201</v>
      </c>
      <c r="H251" s="164">
        <v>33</v>
      </c>
      <c r="I251" s="165"/>
      <c r="L251" s="161"/>
      <c r="M251" s="166"/>
      <c r="T251" s="167"/>
      <c r="AT251" s="162" t="s">
        <v>197</v>
      </c>
      <c r="AU251" s="162" t="s">
        <v>90</v>
      </c>
      <c r="AV251" s="14" t="s">
        <v>195</v>
      </c>
      <c r="AW251" s="14" t="s">
        <v>36</v>
      </c>
      <c r="AX251" s="14" t="s">
        <v>88</v>
      </c>
      <c r="AY251" s="162" t="s">
        <v>188</v>
      </c>
    </row>
    <row r="252" spans="2:65" s="1" customFormat="1" ht="16.5" customHeight="1" x14ac:dyDescent="0.2">
      <c r="B252" s="133"/>
      <c r="C252" s="172" t="s">
        <v>805</v>
      </c>
      <c r="D252" s="172" t="s">
        <v>273</v>
      </c>
      <c r="E252" s="173" t="s">
        <v>1676</v>
      </c>
      <c r="F252" s="174" t="s">
        <v>1677</v>
      </c>
      <c r="G252" s="175" t="s">
        <v>267</v>
      </c>
      <c r="H252" s="176">
        <v>33</v>
      </c>
      <c r="I252" s="177"/>
      <c r="J252" s="178">
        <f t="shared" ref="J252:J282" si="54">ROUND(I252*H252,2)</f>
        <v>0</v>
      </c>
      <c r="K252" s="174" t="s">
        <v>1329</v>
      </c>
      <c r="L252" s="179"/>
      <c r="M252" s="180" t="s">
        <v>1</v>
      </c>
      <c r="N252" s="181" t="s">
        <v>45</v>
      </c>
      <c r="P252" s="143">
        <f t="shared" ref="P252:P282" si="55">O252*H252</f>
        <v>0</v>
      </c>
      <c r="Q252" s="143">
        <v>5.0000000000000001E-4</v>
      </c>
      <c r="R252" s="143">
        <f t="shared" ref="R252:R282" si="56">Q252*H252</f>
        <v>1.6500000000000001E-2</v>
      </c>
      <c r="S252" s="143">
        <v>0</v>
      </c>
      <c r="T252" s="144">
        <f t="shared" ref="T252:T282" si="57">S252*H252</f>
        <v>0</v>
      </c>
      <c r="AR252" s="145" t="s">
        <v>380</v>
      </c>
      <c r="AT252" s="145" t="s">
        <v>273</v>
      </c>
      <c r="AU252" s="145" t="s">
        <v>90</v>
      </c>
      <c r="AY252" s="17" t="s">
        <v>188</v>
      </c>
      <c r="BE252" s="146">
        <f t="shared" ref="BE252:BE282" si="58">IF(N252="základní",J252,0)</f>
        <v>0</v>
      </c>
      <c r="BF252" s="146">
        <f t="shared" ref="BF252:BF282" si="59">IF(N252="snížená",J252,0)</f>
        <v>0</v>
      </c>
      <c r="BG252" s="146">
        <f t="shared" ref="BG252:BG282" si="60">IF(N252="zákl. přenesená",J252,0)</f>
        <v>0</v>
      </c>
      <c r="BH252" s="146">
        <f t="shared" ref="BH252:BH282" si="61">IF(N252="sníž. přenesená",J252,0)</f>
        <v>0</v>
      </c>
      <c r="BI252" s="146">
        <f t="shared" ref="BI252:BI282" si="62">IF(N252="nulová",J252,0)</f>
        <v>0</v>
      </c>
      <c r="BJ252" s="17" t="s">
        <v>88</v>
      </c>
      <c r="BK252" s="146">
        <f t="shared" ref="BK252:BK282" si="63">ROUND(I252*H252,2)</f>
        <v>0</v>
      </c>
      <c r="BL252" s="17" t="s">
        <v>292</v>
      </c>
      <c r="BM252" s="145" t="s">
        <v>1678</v>
      </c>
    </row>
    <row r="253" spans="2:65" s="1" customFormat="1" ht="24.15" customHeight="1" x14ac:dyDescent="0.2">
      <c r="B253" s="133"/>
      <c r="C253" s="134" t="s">
        <v>809</v>
      </c>
      <c r="D253" s="134" t="s">
        <v>191</v>
      </c>
      <c r="E253" s="135" t="s">
        <v>1679</v>
      </c>
      <c r="F253" s="136" t="s">
        <v>1680</v>
      </c>
      <c r="G253" s="137" t="s">
        <v>267</v>
      </c>
      <c r="H253" s="138">
        <v>6</v>
      </c>
      <c r="I253" s="139"/>
      <c r="J253" s="140">
        <f t="shared" si="54"/>
        <v>0</v>
      </c>
      <c r="K253" s="136" t="s">
        <v>1329</v>
      </c>
      <c r="L253" s="32"/>
      <c r="M253" s="141" t="s">
        <v>1</v>
      </c>
      <c r="N253" s="142" t="s">
        <v>45</v>
      </c>
      <c r="P253" s="143">
        <f t="shared" si="55"/>
        <v>0</v>
      </c>
      <c r="Q253" s="143">
        <v>0</v>
      </c>
      <c r="R253" s="143">
        <f t="shared" si="56"/>
        <v>0</v>
      </c>
      <c r="S253" s="143">
        <v>0</v>
      </c>
      <c r="T253" s="144">
        <f t="shared" si="57"/>
        <v>0</v>
      </c>
      <c r="AR253" s="145" t="s">
        <v>292</v>
      </c>
      <c r="AT253" s="145" t="s">
        <v>191</v>
      </c>
      <c r="AU253" s="145" t="s">
        <v>90</v>
      </c>
      <c r="AY253" s="17" t="s">
        <v>188</v>
      </c>
      <c r="BE253" s="146">
        <f t="shared" si="58"/>
        <v>0</v>
      </c>
      <c r="BF253" s="146">
        <f t="shared" si="59"/>
        <v>0</v>
      </c>
      <c r="BG253" s="146">
        <f t="shared" si="60"/>
        <v>0</v>
      </c>
      <c r="BH253" s="146">
        <f t="shared" si="61"/>
        <v>0</v>
      </c>
      <c r="BI253" s="146">
        <f t="shared" si="62"/>
        <v>0</v>
      </c>
      <c r="BJ253" s="17" t="s">
        <v>88</v>
      </c>
      <c r="BK253" s="146">
        <f t="shared" si="63"/>
        <v>0</v>
      </c>
      <c r="BL253" s="17" t="s">
        <v>292</v>
      </c>
      <c r="BM253" s="145" t="s">
        <v>1681</v>
      </c>
    </row>
    <row r="254" spans="2:65" s="1" customFormat="1" ht="16.5" customHeight="1" x14ac:dyDescent="0.2">
      <c r="B254" s="133"/>
      <c r="C254" s="172" t="s">
        <v>813</v>
      </c>
      <c r="D254" s="172" t="s">
        <v>273</v>
      </c>
      <c r="E254" s="173" t="s">
        <v>1682</v>
      </c>
      <c r="F254" s="174" t="s">
        <v>1683</v>
      </c>
      <c r="G254" s="175" t="s">
        <v>267</v>
      </c>
      <c r="H254" s="176">
        <v>6</v>
      </c>
      <c r="I254" s="177"/>
      <c r="J254" s="178">
        <f t="shared" si="54"/>
        <v>0</v>
      </c>
      <c r="K254" s="174" t="s">
        <v>1329</v>
      </c>
      <c r="L254" s="179"/>
      <c r="M254" s="180" t="s">
        <v>1</v>
      </c>
      <c r="N254" s="181" t="s">
        <v>45</v>
      </c>
      <c r="P254" s="143">
        <f t="shared" si="55"/>
        <v>0</v>
      </c>
      <c r="Q254" s="143">
        <v>5.0000000000000001E-4</v>
      </c>
      <c r="R254" s="143">
        <f t="shared" si="56"/>
        <v>3.0000000000000001E-3</v>
      </c>
      <c r="S254" s="143">
        <v>0</v>
      </c>
      <c r="T254" s="144">
        <f t="shared" si="57"/>
        <v>0</v>
      </c>
      <c r="AR254" s="145" t="s">
        <v>380</v>
      </c>
      <c r="AT254" s="145" t="s">
        <v>273</v>
      </c>
      <c r="AU254" s="145" t="s">
        <v>90</v>
      </c>
      <c r="AY254" s="17" t="s">
        <v>188</v>
      </c>
      <c r="BE254" s="146">
        <f t="shared" si="58"/>
        <v>0</v>
      </c>
      <c r="BF254" s="146">
        <f t="shared" si="59"/>
        <v>0</v>
      </c>
      <c r="BG254" s="146">
        <f t="shared" si="60"/>
        <v>0</v>
      </c>
      <c r="BH254" s="146">
        <f t="shared" si="61"/>
        <v>0</v>
      </c>
      <c r="BI254" s="146">
        <f t="shared" si="62"/>
        <v>0</v>
      </c>
      <c r="BJ254" s="17" t="s">
        <v>88</v>
      </c>
      <c r="BK254" s="146">
        <f t="shared" si="63"/>
        <v>0</v>
      </c>
      <c r="BL254" s="17" t="s">
        <v>292</v>
      </c>
      <c r="BM254" s="145" t="s">
        <v>1684</v>
      </c>
    </row>
    <row r="255" spans="2:65" s="1" customFormat="1" ht="24.15" customHeight="1" x14ac:dyDescent="0.2">
      <c r="B255" s="133"/>
      <c r="C255" s="134" t="s">
        <v>817</v>
      </c>
      <c r="D255" s="134" t="s">
        <v>191</v>
      </c>
      <c r="E255" s="135" t="s">
        <v>1685</v>
      </c>
      <c r="F255" s="136" t="s">
        <v>1686</v>
      </c>
      <c r="G255" s="137" t="s">
        <v>267</v>
      </c>
      <c r="H255" s="138">
        <v>33</v>
      </c>
      <c r="I255" s="139"/>
      <c r="J255" s="140">
        <f t="shared" si="54"/>
        <v>0</v>
      </c>
      <c r="K255" s="136" t="s">
        <v>1329</v>
      </c>
      <c r="L255" s="32"/>
      <c r="M255" s="141" t="s">
        <v>1</v>
      </c>
      <c r="N255" s="142" t="s">
        <v>45</v>
      </c>
      <c r="P255" s="143">
        <f t="shared" si="55"/>
        <v>0</v>
      </c>
      <c r="Q255" s="143">
        <v>0</v>
      </c>
      <c r="R255" s="143">
        <f t="shared" si="56"/>
        <v>0</v>
      </c>
      <c r="S255" s="143">
        <v>0</v>
      </c>
      <c r="T255" s="144">
        <f t="shared" si="57"/>
        <v>0</v>
      </c>
      <c r="AR255" s="145" t="s">
        <v>292</v>
      </c>
      <c r="AT255" s="145" t="s">
        <v>191</v>
      </c>
      <c r="AU255" s="145" t="s">
        <v>90</v>
      </c>
      <c r="AY255" s="17" t="s">
        <v>188</v>
      </c>
      <c r="BE255" s="146">
        <f t="shared" si="58"/>
        <v>0</v>
      </c>
      <c r="BF255" s="146">
        <f t="shared" si="59"/>
        <v>0</v>
      </c>
      <c r="BG255" s="146">
        <f t="shared" si="60"/>
        <v>0</v>
      </c>
      <c r="BH255" s="146">
        <f t="shared" si="61"/>
        <v>0</v>
      </c>
      <c r="BI255" s="146">
        <f t="shared" si="62"/>
        <v>0</v>
      </c>
      <c r="BJ255" s="17" t="s">
        <v>88</v>
      </c>
      <c r="BK255" s="146">
        <f t="shared" si="63"/>
        <v>0</v>
      </c>
      <c r="BL255" s="17" t="s">
        <v>292</v>
      </c>
      <c r="BM255" s="145" t="s">
        <v>1687</v>
      </c>
    </row>
    <row r="256" spans="2:65" s="1" customFormat="1" ht="24.15" customHeight="1" x14ac:dyDescent="0.2">
      <c r="B256" s="133"/>
      <c r="C256" s="172" t="s">
        <v>823</v>
      </c>
      <c r="D256" s="172" t="s">
        <v>273</v>
      </c>
      <c r="E256" s="173" t="s">
        <v>1688</v>
      </c>
      <c r="F256" s="174" t="s">
        <v>1689</v>
      </c>
      <c r="G256" s="175" t="s">
        <v>267</v>
      </c>
      <c r="H256" s="176">
        <v>33</v>
      </c>
      <c r="I256" s="177"/>
      <c r="J256" s="178">
        <f t="shared" si="54"/>
        <v>0</v>
      </c>
      <c r="K256" s="174" t="s">
        <v>1329</v>
      </c>
      <c r="L256" s="179"/>
      <c r="M256" s="180" t="s">
        <v>1</v>
      </c>
      <c r="N256" s="181" t="s">
        <v>45</v>
      </c>
      <c r="P256" s="143">
        <f t="shared" si="55"/>
        <v>0</v>
      </c>
      <c r="Q256" s="143">
        <v>5.0000000000000001E-4</v>
      </c>
      <c r="R256" s="143">
        <f t="shared" si="56"/>
        <v>1.6500000000000001E-2</v>
      </c>
      <c r="S256" s="143">
        <v>0</v>
      </c>
      <c r="T256" s="144">
        <f t="shared" si="57"/>
        <v>0</v>
      </c>
      <c r="AR256" s="145" t="s">
        <v>380</v>
      </c>
      <c r="AT256" s="145" t="s">
        <v>273</v>
      </c>
      <c r="AU256" s="145" t="s">
        <v>90</v>
      </c>
      <c r="AY256" s="17" t="s">
        <v>188</v>
      </c>
      <c r="BE256" s="146">
        <f t="shared" si="58"/>
        <v>0</v>
      </c>
      <c r="BF256" s="146">
        <f t="shared" si="59"/>
        <v>0</v>
      </c>
      <c r="BG256" s="146">
        <f t="shared" si="60"/>
        <v>0</v>
      </c>
      <c r="BH256" s="146">
        <f t="shared" si="61"/>
        <v>0</v>
      </c>
      <c r="BI256" s="146">
        <f t="shared" si="62"/>
        <v>0</v>
      </c>
      <c r="BJ256" s="17" t="s">
        <v>88</v>
      </c>
      <c r="BK256" s="146">
        <f t="shared" si="63"/>
        <v>0</v>
      </c>
      <c r="BL256" s="17" t="s">
        <v>292</v>
      </c>
      <c r="BM256" s="145" t="s">
        <v>1690</v>
      </c>
    </row>
    <row r="257" spans="2:65" s="1" customFormat="1" ht="24.15" customHeight="1" x14ac:dyDescent="0.2">
      <c r="B257" s="133"/>
      <c r="C257" s="134" t="s">
        <v>828</v>
      </c>
      <c r="D257" s="134" t="s">
        <v>191</v>
      </c>
      <c r="E257" s="135" t="s">
        <v>1691</v>
      </c>
      <c r="F257" s="136" t="s">
        <v>1692</v>
      </c>
      <c r="G257" s="137" t="s">
        <v>267</v>
      </c>
      <c r="H257" s="138">
        <v>6</v>
      </c>
      <c r="I257" s="139"/>
      <c r="J257" s="140">
        <f t="shared" si="54"/>
        <v>0</v>
      </c>
      <c r="K257" s="136" t="s">
        <v>1329</v>
      </c>
      <c r="L257" s="32"/>
      <c r="M257" s="141" t="s">
        <v>1</v>
      </c>
      <c r="N257" s="142" t="s">
        <v>45</v>
      </c>
      <c r="P257" s="143">
        <f t="shared" si="55"/>
        <v>0</v>
      </c>
      <c r="Q257" s="143">
        <v>0</v>
      </c>
      <c r="R257" s="143">
        <f t="shared" si="56"/>
        <v>0</v>
      </c>
      <c r="S257" s="143">
        <v>0</v>
      </c>
      <c r="T257" s="144">
        <f t="shared" si="57"/>
        <v>0</v>
      </c>
      <c r="AR257" s="145" t="s">
        <v>292</v>
      </c>
      <c r="AT257" s="145" t="s">
        <v>191</v>
      </c>
      <c r="AU257" s="145" t="s">
        <v>90</v>
      </c>
      <c r="AY257" s="17" t="s">
        <v>188</v>
      </c>
      <c r="BE257" s="146">
        <f t="shared" si="58"/>
        <v>0</v>
      </c>
      <c r="BF257" s="146">
        <f t="shared" si="59"/>
        <v>0</v>
      </c>
      <c r="BG257" s="146">
        <f t="shared" si="60"/>
        <v>0</v>
      </c>
      <c r="BH257" s="146">
        <f t="shared" si="61"/>
        <v>0</v>
      </c>
      <c r="BI257" s="146">
        <f t="shared" si="62"/>
        <v>0</v>
      </c>
      <c r="BJ257" s="17" t="s">
        <v>88</v>
      </c>
      <c r="BK257" s="146">
        <f t="shared" si="63"/>
        <v>0</v>
      </c>
      <c r="BL257" s="17" t="s">
        <v>292</v>
      </c>
      <c r="BM257" s="145" t="s">
        <v>1693</v>
      </c>
    </row>
    <row r="258" spans="2:65" s="1" customFormat="1" ht="24.15" customHeight="1" x14ac:dyDescent="0.2">
      <c r="B258" s="133"/>
      <c r="C258" s="172" t="s">
        <v>833</v>
      </c>
      <c r="D258" s="172" t="s">
        <v>273</v>
      </c>
      <c r="E258" s="173" t="s">
        <v>1694</v>
      </c>
      <c r="F258" s="174" t="s">
        <v>1695</v>
      </c>
      <c r="G258" s="175" t="s">
        <v>267</v>
      </c>
      <c r="H258" s="176">
        <v>6</v>
      </c>
      <c r="I258" s="177"/>
      <c r="J258" s="178">
        <f t="shared" si="54"/>
        <v>0</v>
      </c>
      <c r="K258" s="174" t="s">
        <v>1329</v>
      </c>
      <c r="L258" s="179"/>
      <c r="M258" s="180" t="s">
        <v>1</v>
      </c>
      <c r="N258" s="181" t="s">
        <v>45</v>
      </c>
      <c r="P258" s="143">
        <f t="shared" si="55"/>
        <v>0</v>
      </c>
      <c r="Q258" s="143">
        <v>1.2999999999999999E-3</v>
      </c>
      <c r="R258" s="143">
        <f t="shared" si="56"/>
        <v>7.7999999999999996E-3</v>
      </c>
      <c r="S258" s="143">
        <v>0</v>
      </c>
      <c r="T258" s="144">
        <f t="shared" si="57"/>
        <v>0</v>
      </c>
      <c r="AR258" s="145" t="s">
        <v>380</v>
      </c>
      <c r="AT258" s="145" t="s">
        <v>273</v>
      </c>
      <c r="AU258" s="145" t="s">
        <v>90</v>
      </c>
      <c r="AY258" s="17" t="s">
        <v>188</v>
      </c>
      <c r="BE258" s="146">
        <f t="shared" si="58"/>
        <v>0</v>
      </c>
      <c r="BF258" s="146">
        <f t="shared" si="59"/>
        <v>0</v>
      </c>
      <c r="BG258" s="146">
        <f t="shared" si="60"/>
        <v>0</v>
      </c>
      <c r="BH258" s="146">
        <f t="shared" si="61"/>
        <v>0</v>
      </c>
      <c r="BI258" s="146">
        <f t="shared" si="62"/>
        <v>0</v>
      </c>
      <c r="BJ258" s="17" t="s">
        <v>88</v>
      </c>
      <c r="BK258" s="146">
        <f t="shared" si="63"/>
        <v>0</v>
      </c>
      <c r="BL258" s="17" t="s">
        <v>292</v>
      </c>
      <c r="BM258" s="145" t="s">
        <v>1696</v>
      </c>
    </row>
    <row r="259" spans="2:65" s="1" customFormat="1" ht="21.75" customHeight="1" x14ac:dyDescent="0.2">
      <c r="B259" s="133"/>
      <c r="C259" s="134" t="s">
        <v>837</v>
      </c>
      <c r="D259" s="134" t="s">
        <v>191</v>
      </c>
      <c r="E259" s="135" t="s">
        <v>1697</v>
      </c>
      <c r="F259" s="136" t="s">
        <v>1698</v>
      </c>
      <c r="G259" s="137" t="s">
        <v>267</v>
      </c>
      <c r="H259" s="138">
        <v>66</v>
      </c>
      <c r="I259" s="139"/>
      <c r="J259" s="140">
        <f t="shared" si="54"/>
        <v>0</v>
      </c>
      <c r="K259" s="136" t="s">
        <v>1329</v>
      </c>
      <c r="L259" s="32"/>
      <c r="M259" s="141" t="s">
        <v>1</v>
      </c>
      <c r="N259" s="142" t="s">
        <v>45</v>
      </c>
      <c r="P259" s="143">
        <f t="shared" si="55"/>
        <v>0</v>
      </c>
      <c r="Q259" s="143">
        <v>0</v>
      </c>
      <c r="R259" s="143">
        <f t="shared" si="56"/>
        <v>0</v>
      </c>
      <c r="S259" s="143">
        <v>0</v>
      </c>
      <c r="T259" s="144">
        <f t="shared" si="57"/>
        <v>0</v>
      </c>
      <c r="AR259" s="145" t="s">
        <v>292</v>
      </c>
      <c r="AT259" s="145" t="s">
        <v>191</v>
      </c>
      <c r="AU259" s="145" t="s">
        <v>90</v>
      </c>
      <c r="AY259" s="17" t="s">
        <v>188</v>
      </c>
      <c r="BE259" s="146">
        <f t="shared" si="58"/>
        <v>0</v>
      </c>
      <c r="BF259" s="146">
        <f t="shared" si="59"/>
        <v>0</v>
      </c>
      <c r="BG259" s="146">
        <f t="shared" si="60"/>
        <v>0</v>
      </c>
      <c r="BH259" s="146">
        <f t="shared" si="61"/>
        <v>0</v>
      </c>
      <c r="BI259" s="146">
        <f t="shared" si="62"/>
        <v>0</v>
      </c>
      <c r="BJ259" s="17" t="s">
        <v>88</v>
      </c>
      <c r="BK259" s="146">
        <f t="shared" si="63"/>
        <v>0</v>
      </c>
      <c r="BL259" s="17" t="s">
        <v>292</v>
      </c>
      <c r="BM259" s="145" t="s">
        <v>1699</v>
      </c>
    </row>
    <row r="260" spans="2:65" s="1" customFormat="1" ht="16.5" customHeight="1" x14ac:dyDescent="0.2">
      <c r="B260" s="133"/>
      <c r="C260" s="172" t="s">
        <v>841</v>
      </c>
      <c r="D260" s="172" t="s">
        <v>273</v>
      </c>
      <c r="E260" s="173" t="s">
        <v>1700</v>
      </c>
      <c r="F260" s="174" t="s">
        <v>1701</v>
      </c>
      <c r="G260" s="175" t="s">
        <v>267</v>
      </c>
      <c r="H260" s="176">
        <v>66</v>
      </c>
      <c r="I260" s="177"/>
      <c r="J260" s="178">
        <f t="shared" si="54"/>
        <v>0</v>
      </c>
      <c r="K260" s="174" t="s">
        <v>1</v>
      </c>
      <c r="L260" s="179"/>
      <c r="M260" s="180" t="s">
        <v>1</v>
      </c>
      <c r="N260" s="181" t="s">
        <v>45</v>
      </c>
      <c r="P260" s="143">
        <f t="shared" si="55"/>
        <v>0</v>
      </c>
      <c r="Q260" s="143">
        <v>1.2E-4</v>
      </c>
      <c r="R260" s="143">
        <f t="shared" si="56"/>
        <v>7.92E-3</v>
      </c>
      <c r="S260" s="143">
        <v>0</v>
      </c>
      <c r="T260" s="144">
        <f t="shared" si="57"/>
        <v>0</v>
      </c>
      <c r="AR260" s="145" t="s">
        <v>380</v>
      </c>
      <c r="AT260" s="145" t="s">
        <v>273</v>
      </c>
      <c r="AU260" s="145" t="s">
        <v>90</v>
      </c>
      <c r="AY260" s="17" t="s">
        <v>188</v>
      </c>
      <c r="BE260" s="146">
        <f t="shared" si="58"/>
        <v>0</v>
      </c>
      <c r="BF260" s="146">
        <f t="shared" si="59"/>
        <v>0</v>
      </c>
      <c r="BG260" s="146">
        <f t="shared" si="60"/>
        <v>0</v>
      </c>
      <c r="BH260" s="146">
        <f t="shared" si="61"/>
        <v>0</v>
      </c>
      <c r="BI260" s="146">
        <f t="shared" si="62"/>
        <v>0</v>
      </c>
      <c r="BJ260" s="17" t="s">
        <v>88</v>
      </c>
      <c r="BK260" s="146">
        <f t="shared" si="63"/>
        <v>0</v>
      </c>
      <c r="BL260" s="17" t="s">
        <v>292</v>
      </c>
      <c r="BM260" s="145" t="s">
        <v>1702</v>
      </c>
    </row>
    <row r="261" spans="2:65" s="1" customFormat="1" ht="24.15" customHeight="1" x14ac:dyDescent="0.2">
      <c r="B261" s="133"/>
      <c r="C261" s="134" t="s">
        <v>845</v>
      </c>
      <c r="D261" s="134" t="s">
        <v>191</v>
      </c>
      <c r="E261" s="135" t="s">
        <v>1703</v>
      </c>
      <c r="F261" s="136" t="s">
        <v>1704</v>
      </c>
      <c r="G261" s="137" t="s">
        <v>435</v>
      </c>
      <c r="H261" s="138">
        <v>10</v>
      </c>
      <c r="I261" s="139"/>
      <c r="J261" s="140">
        <f t="shared" si="54"/>
        <v>0</v>
      </c>
      <c r="K261" s="136" t="s">
        <v>1329</v>
      </c>
      <c r="L261" s="32"/>
      <c r="M261" s="141" t="s">
        <v>1</v>
      </c>
      <c r="N261" s="142" t="s">
        <v>45</v>
      </c>
      <c r="P261" s="143">
        <f t="shared" si="55"/>
        <v>0</v>
      </c>
      <c r="Q261" s="143">
        <v>0</v>
      </c>
      <c r="R261" s="143">
        <f t="shared" si="56"/>
        <v>0</v>
      </c>
      <c r="S261" s="143">
        <v>9.1999999999999998E-3</v>
      </c>
      <c r="T261" s="144">
        <f t="shared" si="57"/>
        <v>9.1999999999999998E-2</v>
      </c>
      <c r="AR261" s="145" t="s">
        <v>292</v>
      </c>
      <c r="AT261" s="145" t="s">
        <v>191</v>
      </c>
      <c r="AU261" s="145" t="s">
        <v>90</v>
      </c>
      <c r="AY261" s="17" t="s">
        <v>188</v>
      </c>
      <c r="BE261" s="146">
        <f t="shared" si="58"/>
        <v>0</v>
      </c>
      <c r="BF261" s="146">
        <f t="shared" si="59"/>
        <v>0</v>
      </c>
      <c r="BG261" s="146">
        <f t="shared" si="60"/>
        <v>0</v>
      </c>
      <c r="BH261" s="146">
        <f t="shared" si="61"/>
        <v>0</v>
      </c>
      <c r="BI261" s="146">
        <f t="shared" si="62"/>
        <v>0</v>
      </c>
      <c r="BJ261" s="17" t="s">
        <v>88</v>
      </c>
      <c r="BK261" s="146">
        <f t="shared" si="63"/>
        <v>0</v>
      </c>
      <c r="BL261" s="17" t="s">
        <v>292</v>
      </c>
      <c r="BM261" s="145" t="s">
        <v>1705</v>
      </c>
    </row>
    <row r="262" spans="2:65" s="1" customFormat="1" ht="37.950000000000003" customHeight="1" x14ac:dyDescent="0.2">
      <c r="B262" s="133"/>
      <c r="C262" s="134" t="s">
        <v>850</v>
      </c>
      <c r="D262" s="134" t="s">
        <v>191</v>
      </c>
      <c r="E262" s="135" t="s">
        <v>1706</v>
      </c>
      <c r="F262" s="136" t="s">
        <v>1707</v>
      </c>
      <c r="G262" s="137" t="s">
        <v>435</v>
      </c>
      <c r="H262" s="138">
        <v>18</v>
      </c>
      <c r="I262" s="139"/>
      <c r="J262" s="140">
        <f t="shared" si="54"/>
        <v>0</v>
      </c>
      <c r="K262" s="136" t="s">
        <v>1329</v>
      </c>
      <c r="L262" s="32"/>
      <c r="M262" s="141" t="s">
        <v>1</v>
      </c>
      <c r="N262" s="142" t="s">
        <v>45</v>
      </c>
      <c r="P262" s="143">
        <f t="shared" si="55"/>
        <v>0</v>
      </c>
      <c r="Q262" s="143">
        <v>5.0600000000000003E-3</v>
      </c>
      <c r="R262" s="143">
        <f t="shared" si="56"/>
        <v>9.1080000000000008E-2</v>
      </c>
      <c r="S262" s="143">
        <v>0</v>
      </c>
      <c r="T262" s="144">
        <f t="shared" si="57"/>
        <v>0</v>
      </c>
      <c r="AR262" s="145" t="s">
        <v>292</v>
      </c>
      <c r="AT262" s="145" t="s">
        <v>191</v>
      </c>
      <c r="AU262" s="145" t="s">
        <v>90</v>
      </c>
      <c r="AY262" s="17" t="s">
        <v>188</v>
      </c>
      <c r="BE262" s="146">
        <f t="shared" si="58"/>
        <v>0</v>
      </c>
      <c r="BF262" s="146">
        <f t="shared" si="59"/>
        <v>0</v>
      </c>
      <c r="BG262" s="146">
        <f t="shared" si="60"/>
        <v>0</v>
      </c>
      <c r="BH262" s="146">
        <f t="shared" si="61"/>
        <v>0</v>
      </c>
      <c r="BI262" s="146">
        <f t="shared" si="62"/>
        <v>0</v>
      </c>
      <c r="BJ262" s="17" t="s">
        <v>88</v>
      </c>
      <c r="BK262" s="146">
        <f t="shared" si="63"/>
        <v>0</v>
      </c>
      <c r="BL262" s="17" t="s">
        <v>292</v>
      </c>
      <c r="BM262" s="145" t="s">
        <v>1708</v>
      </c>
    </row>
    <row r="263" spans="2:65" s="1" customFormat="1" ht="24.15" customHeight="1" x14ac:dyDescent="0.2">
      <c r="B263" s="133"/>
      <c r="C263" s="134" t="s">
        <v>854</v>
      </c>
      <c r="D263" s="134" t="s">
        <v>191</v>
      </c>
      <c r="E263" s="135" t="s">
        <v>450</v>
      </c>
      <c r="F263" s="136" t="s">
        <v>1709</v>
      </c>
      <c r="G263" s="137" t="s">
        <v>435</v>
      </c>
      <c r="H263" s="138">
        <v>1</v>
      </c>
      <c r="I263" s="139"/>
      <c r="J263" s="140">
        <f t="shared" si="54"/>
        <v>0</v>
      </c>
      <c r="K263" s="136" t="s">
        <v>1329</v>
      </c>
      <c r="L263" s="32"/>
      <c r="M263" s="141" t="s">
        <v>1</v>
      </c>
      <c r="N263" s="142" t="s">
        <v>45</v>
      </c>
      <c r="P263" s="143">
        <f t="shared" si="55"/>
        <v>0</v>
      </c>
      <c r="Q263" s="143">
        <v>0</v>
      </c>
      <c r="R263" s="143">
        <f t="shared" si="56"/>
        <v>0</v>
      </c>
      <c r="S263" s="143">
        <v>3.4700000000000002E-2</v>
      </c>
      <c r="T263" s="144">
        <f t="shared" si="57"/>
        <v>3.4700000000000002E-2</v>
      </c>
      <c r="AR263" s="145" t="s">
        <v>292</v>
      </c>
      <c r="AT263" s="145" t="s">
        <v>191</v>
      </c>
      <c r="AU263" s="145" t="s">
        <v>90</v>
      </c>
      <c r="AY263" s="17" t="s">
        <v>188</v>
      </c>
      <c r="BE263" s="146">
        <f t="shared" si="58"/>
        <v>0</v>
      </c>
      <c r="BF263" s="146">
        <f t="shared" si="59"/>
        <v>0</v>
      </c>
      <c r="BG263" s="146">
        <f t="shared" si="60"/>
        <v>0</v>
      </c>
      <c r="BH263" s="146">
        <f t="shared" si="61"/>
        <v>0</v>
      </c>
      <c r="BI263" s="146">
        <f t="shared" si="62"/>
        <v>0</v>
      </c>
      <c r="BJ263" s="17" t="s">
        <v>88</v>
      </c>
      <c r="BK263" s="146">
        <f t="shared" si="63"/>
        <v>0</v>
      </c>
      <c r="BL263" s="17" t="s">
        <v>292</v>
      </c>
      <c r="BM263" s="145" t="s">
        <v>1710</v>
      </c>
    </row>
    <row r="264" spans="2:65" s="1" customFormat="1" ht="37.950000000000003" customHeight="1" x14ac:dyDescent="0.2">
      <c r="B264" s="133"/>
      <c r="C264" s="134" t="s">
        <v>858</v>
      </c>
      <c r="D264" s="134" t="s">
        <v>191</v>
      </c>
      <c r="E264" s="135" t="s">
        <v>1711</v>
      </c>
      <c r="F264" s="136" t="s">
        <v>1712</v>
      </c>
      <c r="G264" s="137" t="s">
        <v>435</v>
      </c>
      <c r="H264" s="138">
        <v>1</v>
      </c>
      <c r="I264" s="139"/>
      <c r="J264" s="140">
        <f t="shared" si="54"/>
        <v>0</v>
      </c>
      <c r="K264" s="136" t="s">
        <v>1329</v>
      </c>
      <c r="L264" s="32"/>
      <c r="M264" s="141" t="s">
        <v>1</v>
      </c>
      <c r="N264" s="142" t="s">
        <v>45</v>
      </c>
      <c r="P264" s="143">
        <f t="shared" si="55"/>
        <v>0</v>
      </c>
      <c r="Q264" s="143">
        <v>1.745E-2</v>
      </c>
      <c r="R264" s="143">
        <f t="shared" si="56"/>
        <v>1.745E-2</v>
      </c>
      <c r="S264" s="143">
        <v>0</v>
      </c>
      <c r="T264" s="144">
        <f t="shared" si="57"/>
        <v>0</v>
      </c>
      <c r="AR264" s="145" t="s">
        <v>292</v>
      </c>
      <c r="AT264" s="145" t="s">
        <v>191</v>
      </c>
      <c r="AU264" s="145" t="s">
        <v>90</v>
      </c>
      <c r="AY264" s="17" t="s">
        <v>188</v>
      </c>
      <c r="BE264" s="146">
        <f t="shared" si="58"/>
        <v>0</v>
      </c>
      <c r="BF264" s="146">
        <f t="shared" si="59"/>
        <v>0</v>
      </c>
      <c r="BG264" s="146">
        <f t="shared" si="60"/>
        <v>0</v>
      </c>
      <c r="BH264" s="146">
        <f t="shared" si="61"/>
        <v>0</v>
      </c>
      <c r="BI264" s="146">
        <f t="shared" si="62"/>
        <v>0</v>
      </c>
      <c r="BJ264" s="17" t="s">
        <v>88</v>
      </c>
      <c r="BK264" s="146">
        <f t="shared" si="63"/>
        <v>0</v>
      </c>
      <c r="BL264" s="17" t="s">
        <v>292</v>
      </c>
      <c r="BM264" s="145" t="s">
        <v>1713</v>
      </c>
    </row>
    <row r="265" spans="2:65" s="1" customFormat="1" ht="37.950000000000003" customHeight="1" x14ac:dyDescent="0.2">
      <c r="B265" s="133"/>
      <c r="C265" s="172" t="s">
        <v>1714</v>
      </c>
      <c r="D265" s="172" t="s">
        <v>273</v>
      </c>
      <c r="E265" s="173" t="s">
        <v>1715</v>
      </c>
      <c r="F265" s="174" t="s">
        <v>1716</v>
      </c>
      <c r="G265" s="175" t="s">
        <v>1325</v>
      </c>
      <c r="H265" s="176">
        <v>1</v>
      </c>
      <c r="I265" s="177"/>
      <c r="J265" s="178">
        <f t="shared" si="54"/>
        <v>0</v>
      </c>
      <c r="K265" s="174" t="s">
        <v>1</v>
      </c>
      <c r="L265" s="179"/>
      <c r="M265" s="180" t="s">
        <v>1</v>
      </c>
      <c r="N265" s="181" t="s">
        <v>45</v>
      </c>
      <c r="P265" s="143">
        <f t="shared" si="55"/>
        <v>0</v>
      </c>
      <c r="Q265" s="143">
        <v>0</v>
      </c>
      <c r="R265" s="143">
        <f t="shared" si="56"/>
        <v>0</v>
      </c>
      <c r="S265" s="143">
        <v>0</v>
      </c>
      <c r="T265" s="144">
        <f t="shared" si="57"/>
        <v>0</v>
      </c>
      <c r="AR265" s="145" t="s">
        <v>380</v>
      </c>
      <c r="AT265" s="145" t="s">
        <v>273</v>
      </c>
      <c r="AU265" s="145" t="s">
        <v>90</v>
      </c>
      <c r="AY265" s="17" t="s">
        <v>188</v>
      </c>
      <c r="BE265" s="146">
        <f t="shared" si="58"/>
        <v>0</v>
      </c>
      <c r="BF265" s="146">
        <f t="shared" si="59"/>
        <v>0</v>
      </c>
      <c r="BG265" s="146">
        <f t="shared" si="60"/>
        <v>0</v>
      </c>
      <c r="BH265" s="146">
        <f t="shared" si="61"/>
        <v>0</v>
      </c>
      <c r="BI265" s="146">
        <f t="shared" si="62"/>
        <v>0</v>
      </c>
      <c r="BJ265" s="17" t="s">
        <v>88</v>
      </c>
      <c r="BK265" s="146">
        <f t="shared" si="63"/>
        <v>0</v>
      </c>
      <c r="BL265" s="17" t="s">
        <v>292</v>
      </c>
      <c r="BM265" s="145" t="s">
        <v>1717</v>
      </c>
    </row>
    <row r="266" spans="2:65" s="1" customFormat="1" ht="24.15" customHeight="1" x14ac:dyDescent="0.2">
      <c r="B266" s="133"/>
      <c r="C266" s="134" t="s">
        <v>1718</v>
      </c>
      <c r="D266" s="134" t="s">
        <v>191</v>
      </c>
      <c r="E266" s="135" t="s">
        <v>1719</v>
      </c>
      <c r="F266" s="136" t="s">
        <v>1720</v>
      </c>
      <c r="G266" s="137" t="s">
        <v>435</v>
      </c>
      <c r="H266" s="138">
        <v>66</v>
      </c>
      <c r="I266" s="139"/>
      <c r="J266" s="140">
        <f t="shared" si="54"/>
        <v>0</v>
      </c>
      <c r="K266" s="136" t="s">
        <v>1329</v>
      </c>
      <c r="L266" s="32"/>
      <c r="M266" s="141" t="s">
        <v>1</v>
      </c>
      <c r="N266" s="142" t="s">
        <v>45</v>
      </c>
      <c r="P266" s="143">
        <f t="shared" si="55"/>
        <v>0</v>
      </c>
      <c r="Q266" s="143">
        <v>2.4000000000000001E-4</v>
      </c>
      <c r="R266" s="143">
        <f t="shared" si="56"/>
        <v>1.584E-2</v>
      </c>
      <c r="S266" s="143">
        <v>0</v>
      </c>
      <c r="T266" s="144">
        <f t="shared" si="57"/>
        <v>0</v>
      </c>
      <c r="AR266" s="145" t="s">
        <v>292</v>
      </c>
      <c r="AT266" s="145" t="s">
        <v>191</v>
      </c>
      <c r="AU266" s="145" t="s">
        <v>90</v>
      </c>
      <c r="AY266" s="17" t="s">
        <v>188</v>
      </c>
      <c r="BE266" s="146">
        <f t="shared" si="58"/>
        <v>0</v>
      </c>
      <c r="BF266" s="146">
        <f t="shared" si="59"/>
        <v>0</v>
      </c>
      <c r="BG266" s="146">
        <f t="shared" si="60"/>
        <v>0</v>
      </c>
      <c r="BH266" s="146">
        <f t="shared" si="61"/>
        <v>0</v>
      </c>
      <c r="BI266" s="146">
        <f t="shared" si="62"/>
        <v>0</v>
      </c>
      <c r="BJ266" s="17" t="s">
        <v>88</v>
      </c>
      <c r="BK266" s="146">
        <f t="shared" si="63"/>
        <v>0</v>
      </c>
      <c r="BL266" s="17" t="s">
        <v>292</v>
      </c>
      <c r="BM266" s="145" t="s">
        <v>1721</v>
      </c>
    </row>
    <row r="267" spans="2:65" s="1" customFormat="1" ht="24.15" customHeight="1" x14ac:dyDescent="0.2">
      <c r="B267" s="133"/>
      <c r="C267" s="134" t="s">
        <v>1722</v>
      </c>
      <c r="D267" s="134" t="s">
        <v>191</v>
      </c>
      <c r="E267" s="135" t="s">
        <v>1723</v>
      </c>
      <c r="F267" s="136" t="s">
        <v>1724</v>
      </c>
      <c r="G267" s="137" t="s">
        <v>267</v>
      </c>
      <c r="H267" s="138">
        <v>6</v>
      </c>
      <c r="I267" s="139"/>
      <c r="J267" s="140">
        <f t="shared" si="54"/>
        <v>0</v>
      </c>
      <c r="K267" s="136" t="s">
        <v>1329</v>
      </c>
      <c r="L267" s="32"/>
      <c r="M267" s="141" t="s">
        <v>1</v>
      </c>
      <c r="N267" s="142" t="s">
        <v>45</v>
      </c>
      <c r="P267" s="143">
        <f t="shared" si="55"/>
        <v>0</v>
      </c>
      <c r="Q267" s="143">
        <v>5.9000000000000003E-4</v>
      </c>
      <c r="R267" s="143">
        <f t="shared" si="56"/>
        <v>3.5400000000000002E-3</v>
      </c>
      <c r="S267" s="143">
        <v>0</v>
      </c>
      <c r="T267" s="144">
        <f t="shared" si="57"/>
        <v>0</v>
      </c>
      <c r="AR267" s="145" t="s">
        <v>292</v>
      </c>
      <c r="AT267" s="145" t="s">
        <v>191</v>
      </c>
      <c r="AU267" s="145" t="s">
        <v>90</v>
      </c>
      <c r="AY267" s="17" t="s">
        <v>188</v>
      </c>
      <c r="BE267" s="146">
        <f t="shared" si="58"/>
        <v>0</v>
      </c>
      <c r="BF267" s="146">
        <f t="shared" si="59"/>
        <v>0</v>
      </c>
      <c r="BG267" s="146">
        <f t="shared" si="60"/>
        <v>0</v>
      </c>
      <c r="BH267" s="146">
        <f t="shared" si="61"/>
        <v>0</v>
      </c>
      <c r="BI267" s="146">
        <f t="shared" si="62"/>
        <v>0</v>
      </c>
      <c r="BJ267" s="17" t="s">
        <v>88</v>
      </c>
      <c r="BK267" s="146">
        <f t="shared" si="63"/>
        <v>0</v>
      </c>
      <c r="BL267" s="17" t="s">
        <v>292</v>
      </c>
      <c r="BM267" s="145" t="s">
        <v>1725</v>
      </c>
    </row>
    <row r="268" spans="2:65" s="1" customFormat="1" ht="16.5" customHeight="1" x14ac:dyDescent="0.2">
      <c r="B268" s="133"/>
      <c r="C268" s="134" t="s">
        <v>1726</v>
      </c>
      <c r="D268" s="134" t="s">
        <v>191</v>
      </c>
      <c r="E268" s="135" t="s">
        <v>1727</v>
      </c>
      <c r="F268" s="136" t="s">
        <v>1728</v>
      </c>
      <c r="G268" s="137" t="s">
        <v>435</v>
      </c>
      <c r="H268" s="138">
        <v>30</v>
      </c>
      <c r="I268" s="139"/>
      <c r="J268" s="140">
        <f t="shared" si="54"/>
        <v>0</v>
      </c>
      <c r="K268" s="136" t="s">
        <v>1329</v>
      </c>
      <c r="L268" s="32"/>
      <c r="M268" s="141" t="s">
        <v>1</v>
      </c>
      <c r="N268" s="142" t="s">
        <v>45</v>
      </c>
      <c r="P268" s="143">
        <f t="shared" si="55"/>
        <v>0</v>
      </c>
      <c r="Q268" s="143">
        <v>0</v>
      </c>
      <c r="R268" s="143">
        <f t="shared" si="56"/>
        <v>0</v>
      </c>
      <c r="S268" s="143">
        <v>1.56E-3</v>
      </c>
      <c r="T268" s="144">
        <f t="shared" si="57"/>
        <v>4.6800000000000001E-2</v>
      </c>
      <c r="AR268" s="145" t="s">
        <v>292</v>
      </c>
      <c r="AT268" s="145" t="s">
        <v>191</v>
      </c>
      <c r="AU268" s="145" t="s">
        <v>90</v>
      </c>
      <c r="AY268" s="17" t="s">
        <v>188</v>
      </c>
      <c r="BE268" s="146">
        <f t="shared" si="58"/>
        <v>0</v>
      </c>
      <c r="BF268" s="146">
        <f t="shared" si="59"/>
        <v>0</v>
      </c>
      <c r="BG268" s="146">
        <f t="shared" si="60"/>
        <v>0</v>
      </c>
      <c r="BH268" s="146">
        <f t="shared" si="61"/>
        <v>0</v>
      </c>
      <c r="BI268" s="146">
        <f t="shared" si="62"/>
        <v>0</v>
      </c>
      <c r="BJ268" s="17" t="s">
        <v>88</v>
      </c>
      <c r="BK268" s="146">
        <f t="shared" si="63"/>
        <v>0</v>
      </c>
      <c r="BL268" s="17" t="s">
        <v>292</v>
      </c>
      <c r="BM268" s="145" t="s">
        <v>1729</v>
      </c>
    </row>
    <row r="269" spans="2:65" s="1" customFormat="1" ht="24.15" customHeight="1" x14ac:dyDescent="0.2">
      <c r="B269" s="133"/>
      <c r="C269" s="134" t="s">
        <v>1730</v>
      </c>
      <c r="D269" s="134" t="s">
        <v>191</v>
      </c>
      <c r="E269" s="135" t="s">
        <v>1731</v>
      </c>
      <c r="F269" s="136" t="s">
        <v>1732</v>
      </c>
      <c r="G269" s="137" t="s">
        <v>435</v>
      </c>
      <c r="H269" s="138">
        <v>1</v>
      </c>
      <c r="I269" s="139"/>
      <c r="J269" s="140">
        <f t="shared" si="54"/>
        <v>0</v>
      </c>
      <c r="K269" s="136" t="s">
        <v>1329</v>
      </c>
      <c r="L269" s="32"/>
      <c r="M269" s="141" t="s">
        <v>1</v>
      </c>
      <c r="N269" s="142" t="s">
        <v>45</v>
      </c>
      <c r="P269" s="143">
        <f t="shared" si="55"/>
        <v>0</v>
      </c>
      <c r="Q269" s="143">
        <v>1.72E-3</v>
      </c>
      <c r="R269" s="143">
        <f t="shared" si="56"/>
        <v>1.72E-3</v>
      </c>
      <c r="S269" s="143">
        <v>0</v>
      </c>
      <c r="T269" s="144">
        <f t="shared" si="57"/>
        <v>0</v>
      </c>
      <c r="AR269" s="145" t="s">
        <v>292</v>
      </c>
      <c r="AT269" s="145" t="s">
        <v>191</v>
      </c>
      <c r="AU269" s="145" t="s">
        <v>90</v>
      </c>
      <c r="AY269" s="17" t="s">
        <v>188</v>
      </c>
      <c r="BE269" s="146">
        <f t="shared" si="58"/>
        <v>0</v>
      </c>
      <c r="BF269" s="146">
        <f t="shared" si="59"/>
        <v>0</v>
      </c>
      <c r="BG269" s="146">
        <f t="shared" si="60"/>
        <v>0</v>
      </c>
      <c r="BH269" s="146">
        <f t="shared" si="61"/>
        <v>0</v>
      </c>
      <c r="BI269" s="146">
        <f t="shared" si="62"/>
        <v>0</v>
      </c>
      <c r="BJ269" s="17" t="s">
        <v>88</v>
      </c>
      <c r="BK269" s="146">
        <f t="shared" si="63"/>
        <v>0</v>
      </c>
      <c r="BL269" s="17" t="s">
        <v>292</v>
      </c>
      <c r="BM269" s="145" t="s">
        <v>1733</v>
      </c>
    </row>
    <row r="270" spans="2:65" s="1" customFormat="1" ht="24.15" customHeight="1" x14ac:dyDescent="0.2">
      <c r="B270" s="133"/>
      <c r="C270" s="134" t="s">
        <v>1734</v>
      </c>
      <c r="D270" s="134" t="s">
        <v>191</v>
      </c>
      <c r="E270" s="135" t="s">
        <v>1735</v>
      </c>
      <c r="F270" s="136" t="s">
        <v>1736</v>
      </c>
      <c r="G270" s="137" t="s">
        <v>435</v>
      </c>
      <c r="H270" s="138">
        <v>18</v>
      </c>
      <c r="I270" s="139"/>
      <c r="J270" s="140">
        <f t="shared" si="54"/>
        <v>0</v>
      </c>
      <c r="K270" s="136" t="s">
        <v>1329</v>
      </c>
      <c r="L270" s="32"/>
      <c r="M270" s="141" t="s">
        <v>1</v>
      </c>
      <c r="N270" s="142" t="s">
        <v>45</v>
      </c>
      <c r="P270" s="143">
        <f t="shared" si="55"/>
        <v>0</v>
      </c>
      <c r="Q270" s="143">
        <v>1.8E-3</v>
      </c>
      <c r="R270" s="143">
        <f t="shared" si="56"/>
        <v>3.2399999999999998E-2</v>
      </c>
      <c r="S270" s="143">
        <v>0</v>
      </c>
      <c r="T270" s="144">
        <f t="shared" si="57"/>
        <v>0</v>
      </c>
      <c r="AR270" s="145" t="s">
        <v>292</v>
      </c>
      <c r="AT270" s="145" t="s">
        <v>191</v>
      </c>
      <c r="AU270" s="145" t="s">
        <v>90</v>
      </c>
      <c r="AY270" s="17" t="s">
        <v>188</v>
      </c>
      <c r="BE270" s="146">
        <f t="shared" si="58"/>
        <v>0</v>
      </c>
      <c r="BF270" s="146">
        <f t="shared" si="59"/>
        <v>0</v>
      </c>
      <c r="BG270" s="146">
        <f t="shared" si="60"/>
        <v>0</v>
      </c>
      <c r="BH270" s="146">
        <f t="shared" si="61"/>
        <v>0</v>
      </c>
      <c r="BI270" s="146">
        <f t="shared" si="62"/>
        <v>0</v>
      </c>
      <c r="BJ270" s="17" t="s">
        <v>88</v>
      </c>
      <c r="BK270" s="146">
        <f t="shared" si="63"/>
        <v>0</v>
      </c>
      <c r="BL270" s="17" t="s">
        <v>292</v>
      </c>
      <c r="BM270" s="145" t="s">
        <v>1737</v>
      </c>
    </row>
    <row r="271" spans="2:65" s="1" customFormat="1" ht="16.5" customHeight="1" x14ac:dyDescent="0.2">
      <c r="B271" s="133"/>
      <c r="C271" s="134" t="s">
        <v>1738</v>
      </c>
      <c r="D271" s="134" t="s">
        <v>191</v>
      </c>
      <c r="E271" s="135" t="s">
        <v>1739</v>
      </c>
      <c r="F271" s="136" t="s">
        <v>1740</v>
      </c>
      <c r="G271" s="137" t="s">
        <v>435</v>
      </c>
      <c r="H271" s="138">
        <v>15</v>
      </c>
      <c r="I271" s="139"/>
      <c r="J271" s="140">
        <f t="shared" si="54"/>
        <v>0</v>
      </c>
      <c r="K271" s="136" t="s">
        <v>1329</v>
      </c>
      <c r="L271" s="32"/>
      <c r="M271" s="141" t="s">
        <v>1</v>
      </c>
      <c r="N271" s="142" t="s">
        <v>45</v>
      </c>
      <c r="P271" s="143">
        <f t="shared" si="55"/>
        <v>0</v>
      </c>
      <c r="Q271" s="143">
        <v>1.8400000000000001E-3</v>
      </c>
      <c r="R271" s="143">
        <f t="shared" si="56"/>
        <v>2.76E-2</v>
      </c>
      <c r="S271" s="143">
        <v>0</v>
      </c>
      <c r="T271" s="144">
        <f t="shared" si="57"/>
        <v>0</v>
      </c>
      <c r="AR271" s="145" t="s">
        <v>292</v>
      </c>
      <c r="AT271" s="145" t="s">
        <v>191</v>
      </c>
      <c r="AU271" s="145" t="s">
        <v>90</v>
      </c>
      <c r="AY271" s="17" t="s">
        <v>188</v>
      </c>
      <c r="BE271" s="146">
        <f t="shared" si="58"/>
        <v>0</v>
      </c>
      <c r="BF271" s="146">
        <f t="shared" si="59"/>
        <v>0</v>
      </c>
      <c r="BG271" s="146">
        <f t="shared" si="60"/>
        <v>0</v>
      </c>
      <c r="BH271" s="146">
        <f t="shared" si="61"/>
        <v>0</v>
      </c>
      <c r="BI271" s="146">
        <f t="shared" si="62"/>
        <v>0</v>
      </c>
      <c r="BJ271" s="17" t="s">
        <v>88</v>
      </c>
      <c r="BK271" s="146">
        <f t="shared" si="63"/>
        <v>0</v>
      </c>
      <c r="BL271" s="17" t="s">
        <v>292</v>
      </c>
      <c r="BM271" s="145" t="s">
        <v>1741</v>
      </c>
    </row>
    <row r="272" spans="2:65" s="1" customFormat="1" ht="24.15" customHeight="1" x14ac:dyDescent="0.2">
      <c r="B272" s="133"/>
      <c r="C272" s="134" t="s">
        <v>1742</v>
      </c>
      <c r="D272" s="134" t="s">
        <v>191</v>
      </c>
      <c r="E272" s="135" t="s">
        <v>1743</v>
      </c>
      <c r="F272" s="136" t="s">
        <v>1744</v>
      </c>
      <c r="G272" s="137" t="s">
        <v>267</v>
      </c>
      <c r="H272" s="138">
        <v>1</v>
      </c>
      <c r="I272" s="139"/>
      <c r="J272" s="140">
        <f t="shared" si="54"/>
        <v>0</v>
      </c>
      <c r="K272" s="136" t="s">
        <v>1329</v>
      </c>
      <c r="L272" s="32"/>
      <c r="M272" s="141" t="s">
        <v>1</v>
      </c>
      <c r="N272" s="142" t="s">
        <v>45</v>
      </c>
      <c r="P272" s="143">
        <f t="shared" si="55"/>
        <v>0</v>
      </c>
      <c r="Q272" s="143">
        <v>0</v>
      </c>
      <c r="R272" s="143">
        <f t="shared" si="56"/>
        <v>0</v>
      </c>
      <c r="S272" s="143">
        <v>2.2499999999999998E-3</v>
      </c>
      <c r="T272" s="144">
        <f t="shared" si="57"/>
        <v>2.2499999999999998E-3</v>
      </c>
      <c r="AR272" s="145" t="s">
        <v>292</v>
      </c>
      <c r="AT272" s="145" t="s">
        <v>191</v>
      </c>
      <c r="AU272" s="145" t="s">
        <v>90</v>
      </c>
      <c r="AY272" s="17" t="s">
        <v>188</v>
      </c>
      <c r="BE272" s="146">
        <f t="shared" si="58"/>
        <v>0</v>
      </c>
      <c r="BF272" s="146">
        <f t="shared" si="59"/>
        <v>0</v>
      </c>
      <c r="BG272" s="146">
        <f t="shared" si="60"/>
        <v>0</v>
      </c>
      <c r="BH272" s="146">
        <f t="shared" si="61"/>
        <v>0</v>
      </c>
      <c r="BI272" s="146">
        <f t="shared" si="62"/>
        <v>0</v>
      </c>
      <c r="BJ272" s="17" t="s">
        <v>88</v>
      </c>
      <c r="BK272" s="146">
        <f t="shared" si="63"/>
        <v>0</v>
      </c>
      <c r="BL272" s="17" t="s">
        <v>292</v>
      </c>
      <c r="BM272" s="145" t="s">
        <v>1745</v>
      </c>
    </row>
    <row r="273" spans="2:65" s="1" customFormat="1" ht="24.15" customHeight="1" x14ac:dyDescent="0.2">
      <c r="B273" s="133"/>
      <c r="C273" s="134" t="s">
        <v>1746</v>
      </c>
      <c r="D273" s="134" t="s">
        <v>191</v>
      </c>
      <c r="E273" s="135" t="s">
        <v>1747</v>
      </c>
      <c r="F273" s="136" t="s">
        <v>1748</v>
      </c>
      <c r="G273" s="137" t="s">
        <v>267</v>
      </c>
      <c r="H273" s="138">
        <v>30</v>
      </c>
      <c r="I273" s="139"/>
      <c r="J273" s="140">
        <f t="shared" si="54"/>
        <v>0</v>
      </c>
      <c r="K273" s="136" t="s">
        <v>1329</v>
      </c>
      <c r="L273" s="32"/>
      <c r="M273" s="141" t="s">
        <v>1</v>
      </c>
      <c r="N273" s="142" t="s">
        <v>45</v>
      </c>
      <c r="P273" s="143">
        <f t="shared" si="55"/>
        <v>0</v>
      </c>
      <c r="Q273" s="143">
        <v>0</v>
      </c>
      <c r="R273" s="143">
        <f t="shared" si="56"/>
        <v>0</v>
      </c>
      <c r="S273" s="143">
        <v>8.5999999999999998E-4</v>
      </c>
      <c r="T273" s="144">
        <f t="shared" si="57"/>
        <v>2.58E-2</v>
      </c>
      <c r="AR273" s="145" t="s">
        <v>292</v>
      </c>
      <c r="AT273" s="145" t="s">
        <v>191</v>
      </c>
      <c r="AU273" s="145" t="s">
        <v>90</v>
      </c>
      <c r="AY273" s="17" t="s">
        <v>188</v>
      </c>
      <c r="BE273" s="146">
        <f t="shared" si="58"/>
        <v>0</v>
      </c>
      <c r="BF273" s="146">
        <f t="shared" si="59"/>
        <v>0</v>
      </c>
      <c r="BG273" s="146">
        <f t="shared" si="60"/>
        <v>0</v>
      </c>
      <c r="BH273" s="146">
        <f t="shared" si="61"/>
        <v>0</v>
      </c>
      <c r="BI273" s="146">
        <f t="shared" si="62"/>
        <v>0</v>
      </c>
      <c r="BJ273" s="17" t="s">
        <v>88</v>
      </c>
      <c r="BK273" s="146">
        <f t="shared" si="63"/>
        <v>0</v>
      </c>
      <c r="BL273" s="17" t="s">
        <v>292</v>
      </c>
      <c r="BM273" s="145" t="s">
        <v>1749</v>
      </c>
    </row>
    <row r="274" spans="2:65" s="1" customFormat="1" ht="24.15" customHeight="1" x14ac:dyDescent="0.2">
      <c r="B274" s="133"/>
      <c r="C274" s="134" t="s">
        <v>1750</v>
      </c>
      <c r="D274" s="134" t="s">
        <v>191</v>
      </c>
      <c r="E274" s="135" t="s">
        <v>1751</v>
      </c>
      <c r="F274" s="136" t="s">
        <v>1752</v>
      </c>
      <c r="G274" s="137" t="s">
        <v>267</v>
      </c>
      <c r="H274" s="138">
        <v>18</v>
      </c>
      <c r="I274" s="139"/>
      <c r="J274" s="140">
        <f t="shared" si="54"/>
        <v>0</v>
      </c>
      <c r="K274" s="136" t="s">
        <v>1329</v>
      </c>
      <c r="L274" s="32"/>
      <c r="M274" s="141" t="s">
        <v>1</v>
      </c>
      <c r="N274" s="142" t="s">
        <v>45</v>
      </c>
      <c r="P274" s="143">
        <f t="shared" si="55"/>
        <v>0</v>
      </c>
      <c r="Q274" s="143">
        <v>3.6000000000000002E-4</v>
      </c>
      <c r="R274" s="143">
        <f t="shared" si="56"/>
        <v>6.4800000000000005E-3</v>
      </c>
      <c r="S274" s="143">
        <v>0</v>
      </c>
      <c r="T274" s="144">
        <f t="shared" si="57"/>
        <v>0</v>
      </c>
      <c r="AR274" s="145" t="s">
        <v>292</v>
      </c>
      <c r="AT274" s="145" t="s">
        <v>191</v>
      </c>
      <c r="AU274" s="145" t="s">
        <v>90</v>
      </c>
      <c r="AY274" s="17" t="s">
        <v>188</v>
      </c>
      <c r="BE274" s="146">
        <f t="shared" si="58"/>
        <v>0</v>
      </c>
      <c r="BF274" s="146">
        <f t="shared" si="59"/>
        <v>0</v>
      </c>
      <c r="BG274" s="146">
        <f t="shared" si="60"/>
        <v>0</v>
      </c>
      <c r="BH274" s="146">
        <f t="shared" si="61"/>
        <v>0</v>
      </c>
      <c r="BI274" s="146">
        <f t="shared" si="62"/>
        <v>0</v>
      </c>
      <c r="BJ274" s="17" t="s">
        <v>88</v>
      </c>
      <c r="BK274" s="146">
        <f t="shared" si="63"/>
        <v>0</v>
      </c>
      <c r="BL274" s="17" t="s">
        <v>292</v>
      </c>
      <c r="BM274" s="145" t="s">
        <v>1753</v>
      </c>
    </row>
    <row r="275" spans="2:65" s="1" customFormat="1" ht="24.15" customHeight="1" x14ac:dyDescent="0.2">
      <c r="B275" s="133"/>
      <c r="C275" s="134" t="s">
        <v>1754</v>
      </c>
      <c r="D275" s="134" t="s">
        <v>191</v>
      </c>
      <c r="E275" s="135" t="s">
        <v>1755</v>
      </c>
      <c r="F275" s="136" t="s">
        <v>1756</v>
      </c>
      <c r="G275" s="137" t="s">
        <v>267</v>
      </c>
      <c r="H275" s="138">
        <v>15</v>
      </c>
      <c r="I275" s="139"/>
      <c r="J275" s="140">
        <f t="shared" si="54"/>
        <v>0</v>
      </c>
      <c r="K275" s="136" t="s">
        <v>1329</v>
      </c>
      <c r="L275" s="32"/>
      <c r="M275" s="141" t="s">
        <v>1</v>
      </c>
      <c r="N275" s="142" t="s">
        <v>45</v>
      </c>
      <c r="P275" s="143">
        <f t="shared" si="55"/>
        <v>0</v>
      </c>
      <c r="Q275" s="143">
        <v>1.3999999999999999E-4</v>
      </c>
      <c r="R275" s="143">
        <f t="shared" si="56"/>
        <v>2.0999999999999999E-3</v>
      </c>
      <c r="S275" s="143">
        <v>0</v>
      </c>
      <c r="T275" s="144">
        <f t="shared" si="57"/>
        <v>0</v>
      </c>
      <c r="AR275" s="145" t="s">
        <v>292</v>
      </c>
      <c r="AT275" s="145" t="s">
        <v>191</v>
      </c>
      <c r="AU275" s="145" t="s">
        <v>90</v>
      </c>
      <c r="AY275" s="17" t="s">
        <v>188</v>
      </c>
      <c r="BE275" s="146">
        <f t="shared" si="58"/>
        <v>0</v>
      </c>
      <c r="BF275" s="146">
        <f t="shared" si="59"/>
        <v>0</v>
      </c>
      <c r="BG275" s="146">
        <f t="shared" si="60"/>
        <v>0</v>
      </c>
      <c r="BH275" s="146">
        <f t="shared" si="61"/>
        <v>0</v>
      </c>
      <c r="BI275" s="146">
        <f t="shared" si="62"/>
        <v>0</v>
      </c>
      <c r="BJ275" s="17" t="s">
        <v>88</v>
      </c>
      <c r="BK275" s="146">
        <f t="shared" si="63"/>
        <v>0</v>
      </c>
      <c r="BL275" s="17" t="s">
        <v>292</v>
      </c>
      <c r="BM275" s="145" t="s">
        <v>1757</v>
      </c>
    </row>
    <row r="276" spans="2:65" s="1" customFormat="1" ht="24.15" customHeight="1" x14ac:dyDescent="0.2">
      <c r="B276" s="133"/>
      <c r="C276" s="134" t="s">
        <v>1758</v>
      </c>
      <c r="D276" s="134" t="s">
        <v>191</v>
      </c>
      <c r="E276" s="135" t="s">
        <v>1759</v>
      </c>
      <c r="F276" s="136" t="s">
        <v>1760</v>
      </c>
      <c r="G276" s="137" t="s">
        <v>267</v>
      </c>
      <c r="H276" s="138">
        <v>30</v>
      </c>
      <c r="I276" s="139"/>
      <c r="J276" s="140">
        <f t="shared" si="54"/>
        <v>0</v>
      </c>
      <c r="K276" s="136" t="s">
        <v>1329</v>
      </c>
      <c r="L276" s="32"/>
      <c r="M276" s="141" t="s">
        <v>1</v>
      </c>
      <c r="N276" s="142" t="s">
        <v>45</v>
      </c>
      <c r="P276" s="143">
        <f t="shared" si="55"/>
        <v>0</v>
      </c>
      <c r="Q276" s="143">
        <v>0</v>
      </c>
      <c r="R276" s="143">
        <f t="shared" si="56"/>
        <v>0</v>
      </c>
      <c r="S276" s="143">
        <v>8.4999999999999995E-4</v>
      </c>
      <c r="T276" s="144">
        <f t="shared" si="57"/>
        <v>2.5499999999999998E-2</v>
      </c>
      <c r="AR276" s="145" t="s">
        <v>292</v>
      </c>
      <c r="AT276" s="145" t="s">
        <v>191</v>
      </c>
      <c r="AU276" s="145" t="s">
        <v>90</v>
      </c>
      <c r="AY276" s="17" t="s">
        <v>188</v>
      </c>
      <c r="BE276" s="146">
        <f t="shared" si="58"/>
        <v>0</v>
      </c>
      <c r="BF276" s="146">
        <f t="shared" si="59"/>
        <v>0</v>
      </c>
      <c r="BG276" s="146">
        <f t="shared" si="60"/>
        <v>0</v>
      </c>
      <c r="BH276" s="146">
        <f t="shared" si="61"/>
        <v>0</v>
      </c>
      <c r="BI276" s="146">
        <f t="shared" si="62"/>
        <v>0</v>
      </c>
      <c r="BJ276" s="17" t="s">
        <v>88</v>
      </c>
      <c r="BK276" s="146">
        <f t="shared" si="63"/>
        <v>0</v>
      </c>
      <c r="BL276" s="17" t="s">
        <v>292</v>
      </c>
      <c r="BM276" s="145" t="s">
        <v>1761</v>
      </c>
    </row>
    <row r="277" spans="2:65" s="1" customFormat="1" ht="33" customHeight="1" x14ac:dyDescent="0.2">
      <c r="B277" s="133"/>
      <c r="C277" s="134" t="s">
        <v>1762</v>
      </c>
      <c r="D277" s="134" t="s">
        <v>191</v>
      </c>
      <c r="E277" s="135" t="s">
        <v>1763</v>
      </c>
      <c r="F277" s="136" t="s">
        <v>1764</v>
      </c>
      <c r="G277" s="137" t="s">
        <v>267</v>
      </c>
      <c r="H277" s="138">
        <v>15</v>
      </c>
      <c r="I277" s="139"/>
      <c r="J277" s="140">
        <f t="shared" si="54"/>
        <v>0</v>
      </c>
      <c r="K277" s="136" t="s">
        <v>1329</v>
      </c>
      <c r="L277" s="32"/>
      <c r="M277" s="141" t="s">
        <v>1</v>
      </c>
      <c r="N277" s="142" t="s">
        <v>45</v>
      </c>
      <c r="P277" s="143">
        <f t="shared" si="55"/>
        <v>0</v>
      </c>
      <c r="Q277" s="143">
        <v>1.4999999999999999E-4</v>
      </c>
      <c r="R277" s="143">
        <f t="shared" si="56"/>
        <v>2.2499999999999998E-3</v>
      </c>
      <c r="S277" s="143">
        <v>0</v>
      </c>
      <c r="T277" s="144">
        <f t="shared" si="57"/>
        <v>0</v>
      </c>
      <c r="AR277" s="145" t="s">
        <v>292</v>
      </c>
      <c r="AT277" s="145" t="s">
        <v>191</v>
      </c>
      <c r="AU277" s="145" t="s">
        <v>90</v>
      </c>
      <c r="AY277" s="17" t="s">
        <v>188</v>
      </c>
      <c r="BE277" s="146">
        <f t="shared" si="58"/>
        <v>0</v>
      </c>
      <c r="BF277" s="146">
        <f t="shared" si="59"/>
        <v>0</v>
      </c>
      <c r="BG277" s="146">
        <f t="shared" si="60"/>
        <v>0</v>
      </c>
      <c r="BH277" s="146">
        <f t="shared" si="61"/>
        <v>0</v>
      </c>
      <c r="BI277" s="146">
        <f t="shared" si="62"/>
        <v>0</v>
      </c>
      <c r="BJ277" s="17" t="s">
        <v>88</v>
      </c>
      <c r="BK277" s="146">
        <f t="shared" si="63"/>
        <v>0</v>
      </c>
      <c r="BL277" s="17" t="s">
        <v>292</v>
      </c>
      <c r="BM277" s="145" t="s">
        <v>1765</v>
      </c>
    </row>
    <row r="278" spans="2:65" s="1" customFormat="1" ht="24.15" customHeight="1" x14ac:dyDescent="0.2">
      <c r="B278" s="133"/>
      <c r="C278" s="172" t="s">
        <v>1766</v>
      </c>
      <c r="D278" s="172" t="s">
        <v>273</v>
      </c>
      <c r="E278" s="173" t="s">
        <v>1767</v>
      </c>
      <c r="F278" s="174" t="s">
        <v>1768</v>
      </c>
      <c r="G278" s="175" t="s">
        <v>267</v>
      </c>
      <c r="H278" s="176">
        <v>15</v>
      </c>
      <c r="I278" s="177"/>
      <c r="J278" s="178">
        <f t="shared" si="54"/>
        <v>0</v>
      </c>
      <c r="K278" s="174" t="s">
        <v>1329</v>
      </c>
      <c r="L278" s="179"/>
      <c r="M278" s="180" t="s">
        <v>1</v>
      </c>
      <c r="N278" s="181" t="s">
        <v>45</v>
      </c>
      <c r="P278" s="143">
        <f t="shared" si="55"/>
        <v>0</v>
      </c>
      <c r="Q278" s="143">
        <v>8.9999999999999998E-4</v>
      </c>
      <c r="R278" s="143">
        <f t="shared" si="56"/>
        <v>1.35E-2</v>
      </c>
      <c r="S278" s="143">
        <v>0</v>
      </c>
      <c r="T278" s="144">
        <f t="shared" si="57"/>
        <v>0</v>
      </c>
      <c r="AR278" s="145" t="s">
        <v>380</v>
      </c>
      <c r="AT278" s="145" t="s">
        <v>273</v>
      </c>
      <c r="AU278" s="145" t="s">
        <v>90</v>
      </c>
      <c r="AY278" s="17" t="s">
        <v>188</v>
      </c>
      <c r="BE278" s="146">
        <f t="shared" si="58"/>
        <v>0</v>
      </c>
      <c r="BF278" s="146">
        <f t="shared" si="59"/>
        <v>0</v>
      </c>
      <c r="BG278" s="146">
        <f t="shared" si="60"/>
        <v>0</v>
      </c>
      <c r="BH278" s="146">
        <f t="shared" si="61"/>
        <v>0</v>
      </c>
      <c r="BI278" s="146">
        <f t="shared" si="62"/>
        <v>0</v>
      </c>
      <c r="BJ278" s="17" t="s">
        <v>88</v>
      </c>
      <c r="BK278" s="146">
        <f t="shared" si="63"/>
        <v>0</v>
      </c>
      <c r="BL278" s="17" t="s">
        <v>292</v>
      </c>
      <c r="BM278" s="145" t="s">
        <v>1769</v>
      </c>
    </row>
    <row r="279" spans="2:65" s="1" customFormat="1" ht="33" customHeight="1" x14ac:dyDescent="0.2">
      <c r="B279" s="133"/>
      <c r="C279" s="134" t="s">
        <v>1770</v>
      </c>
      <c r="D279" s="134" t="s">
        <v>191</v>
      </c>
      <c r="E279" s="135" t="s">
        <v>1771</v>
      </c>
      <c r="F279" s="136" t="s">
        <v>1772</v>
      </c>
      <c r="G279" s="137" t="s">
        <v>267</v>
      </c>
      <c r="H279" s="138">
        <v>18</v>
      </c>
      <c r="I279" s="139"/>
      <c r="J279" s="140">
        <f t="shared" si="54"/>
        <v>0</v>
      </c>
      <c r="K279" s="136" t="s">
        <v>1329</v>
      </c>
      <c r="L279" s="32"/>
      <c r="M279" s="141" t="s">
        <v>1</v>
      </c>
      <c r="N279" s="142" t="s">
        <v>45</v>
      </c>
      <c r="P279" s="143">
        <f t="shared" si="55"/>
        <v>0</v>
      </c>
      <c r="Q279" s="143">
        <v>1.7000000000000001E-4</v>
      </c>
      <c r="R279" s="143">
        <f t="shared" si="56"/>
        <v>3.0600000000000002E-3</v>
      </c>
      <c r="S279" s="143">
        <v>0</v>
      </c>
      <c r="T279" s="144">
        <f t="shared" si="57"/>
        <v>0</v>
      </c>
      <c r="AR279" s="145" t="s">
        <v>292</v>
      </c>
      <c r="AT279" s="145" t="s">
        <v>191</v>
      </c>
      <c r="AU279" s="145" t="s">
        <v>90</v>
      </c>
      <c r="AY279" s="17" t="s">
        <v>188</v>
      </c>
      <c r="BE279" s="146">
        <f t="shared" si="58"/>
        <v>0</v>
      </c>
      <c r="BF279" s="146">
        <f t="shared" si="59"/>
        <v>0</v>
      </c>
      <c r="BG279" s="146">
        <f t="shared" si="60"/>
        <v>0</v>
      </c>
      <c r="BH279" s="146">
        <f t="shared" si="61"/>
        <v>0</v>
      </c>
      <c r="BI279" s="146">
        <f t="shared" si="62"/>
        <v>0</v>
      </c>
      <c r="BJ279" s="17" t="s">
        <v>88</v>
      </c>
      <c r="BK279" s="146">
        <f t="shared" si="63"/>
        <v>0</v>
      </c>
      <c r="BL279" s="17" t="s">
        <v>292</v>
      </c>
      <c r="BM279" s="145" t="s">
        <v>1773</v>
      </c>
    </row>
    <row r="280" spans="2:65" s="1" customFormat="1" ht="21.75" customHeight="1" x14ac:dyDescent="0.2">
      <c r="B280" s="133"/>
      <c r="C280" s="172" t="s">
        <v>1774</v>
      </c>
      <c r="D280" s="172" t="s">
        <v>273</v>
      </c>
      <c r="E280" s="173" t="s">
        <v>1775</v>
      </c>
      <c r="F280" s="174" t="s">
        <v>1776</v>
      </c>
      <c r="G280" s="175" t="s">
        <v>267</v>
      </c>
      <c r="H280" s="176">
        <v>18</v>
      </c>
      <c r="I280" s="177"/>
      <c r="J280" s="178">
        <f t="shared" si="54"/>
        <v>0</v>
      </c>
      <c r="K280" s="174" t="s">
        <v>1329</v>
      </c>
      <c r="L280" s="179"/>
      <c r="M280" s="180" t="s">
        <v>1</v>
      </c>
      <c r="N280" s="181" t="s">
        <v>45</v>
      </c>
      <c r="P280" s="143">
        <f t="shared" si="55"/>
        <v>0</v>
      </c>
      <c r="Q280" s="143">
        <v>2.3000000000000001E-4</v>
      </c>
      <c r="R280" s="143">
        <f t="shared" si="56"/>
        <v>4.1400000000000005E-3</v>
      </c>
      <c r="S280" s="143">
        <v>0</v>
      </c>
      <c r="T280" s="144">
        <f t="shared" si="57"/>
        <v>0</v>
      </c>
      <c r="AR280" s="145" t="s">
        <v>380</v>
      </c>
      <c r="AT280" s="145" t="s">
        <v>273</v>
      </c>
      <c r="AU280" s="145" t="s">
        <v>90</v>
      </c>
      <c r="AY280" s="17" t="s">
        <v>188</v>
      </c>
      <c r="BE280" s="146">
        <f t="shared" si="58"/>
        <v>0</v>
      </c>
      <c r="BF280" s="146">
        <f t="shared" si="59"/>
        <v>0</v>
      </c>
      <c r="BG280" s="146">
        <f t="shared" si="60"/>
        <v>0</v>
      </c>
      <c r="BH280" s="146">
        <f t="shared" si="61"/>
        <v>0</v>
      </c>
      <c r="BI280" s="146">
        <f t="shared" si="62"/>
        <v>0</v>
      </c>
      <c r="BJ280" s="17" t="s">
        <v>88</v>
      </c>
      <c r="BK280" s="146">
        <f t="shared" si="63"/>
        <v>0</v>
      </c>
      <c r="BL280" s="17" t="s">
        <v>292</v>
      </c>
      <c r="BM280" s="145" t="s">
        <v>1777</v>
      </c>
    </row>
    <row r="281" spans="2:65" s="1" customFormat="1" ht="16.5" customHeight="1" x14ac:dyDescent="0.2">
      <c r="B281" s="133"/>
      <c r="C281" s="134" t="s">
        <v>1778</v>
      </c>
      <c r="D281" s="134" t="s">
        <v>191</v>
      </c>
      <c r="E281" s="135" t="s">
        <v>1779</v>
      </c>
      <c r="F281" s="136" t="s">
        <v>1780</v>
      </c>
      <c r="G281" s="137" t="s">
        <v>267</v>
      </c>
      <c r="H281" s="138">
        <v>10</v>
      </c>
      <c r="I281" s="139"/>
      <c r="J281" s="140">
        <f t="shared" si="54"/>
        <v>0</v>
      </c>
      <c r="K281" s="136" t="s">
        <v>1329</v>
      </c>
      <c r="L281" s="32"/>
      <c r="M281" s="141" t="s">
        <v>1</v>
      </c>
      <c r="N281" s="142" t="s">
        <v>45</v>
      </c>
      <c r="P281" s="143">
        <f t="shared" si="55"/>
        <v>0</v>
      </c>
      <c r="Q281" s="143">
        <v>3.1E-4</v>
      </c>
      <c r="R281" s="143">
        <f t="shared" si="56"/>
        <v>3.0999999999999999E-3</v>
      </c>
      <c r="S281" s="143">
        <v>0</v>
      </c>
      <c r="T281" s="144">
        <f t="shared" si="57"/>
        <v>0</v>
      </c>
      <c r="AR281" s="145" t="s">
        <v>292</v>
      </c>
      <c r="AT281" s="145" t="s">
        <v>191</v>
      </c>
      <c r="AU281" s="145" t="s">
        <v>90</v>
      </c>
      <c r="AY281" s="17" t="s">
        <v>188</v>
      </c>
      <c r="BE281" s="146">
        <f t="shared" si="58"/>
        <v>0</v>
      </c>
      <c r="BF281" s="146">
        <f t="shared" si="59"/>
        <v>0</v>
      </c>
      <c r="BG281" s="146">
        <f t="shared" si="60"/>
        <v>0</v>
      </c>
      <c r="BH281" s="146">
        <f t="shared" si="61"/>
        <v>0</v>
      </c>
      <c r="BI281" s="146">
        <f t="shared" si="62"/>
        <v>0</v>
      </c>
      <c r="BJ281" s="17" t="s">
        <v>88</v>
      </c>
      <c r="BK281" s="146">
        <f t="shared" si="63"/>
        <v>0</v>
      </c>
      <c r="BL281" s="17" t="s">
        <v>292</v>
      </c>
      <c r="BM281" s="145" t="s">
        <v>1781</v>
      </c>
    </row>
    <row r="282" spans="2:65" s="1" customFormat="1" ht="49.2" customHeight="1" x14ac:dyDescent="0.2">
      <c r="B282" s="133"/>
      <c r="C282" s="134" t="s">
        <v>1782</v>
      </c>
      <c r="D282" s="134" t="s">
        <v>191</v>
      </c>
      <c r="E282" s="135" t="s">
        <v>1783</v>
      </c>
      <c r="F282" s="136" t="s">
        <v>1784</v>
      </c>
      <c r="G282" s="137" t="s">
        <v>364</v>
      </c>
      <c r="H282" s="138">
        <v>1</v>
      </c>
      <c r="I282" s="139"/>
      <c r="J282" s="140">
        <f t="shared" si="54"/>
        <v>0</v>
      </c>
      <c r="K282" s="136" t="s">
        <v>1329</v>
      </c>
      <c r="L282" s="32"/>
      <c r="M282" s="141" t="s">
        <v>1</v>
      </c>
      <c r="N282" s="142" t="s">
        <v>45</v>
      </c>
      <c r="P282" s="143">
        <f t="shared" si="55"/>
        <v>0</v>
      </c>
      <c r="Q282" s="143">
        <v>0</v>
      </c>
      <c r="R282" s="143">
        <f t="shared" si="56"/>
        <v>0</v>
      </c>
      <c r="S282" s="143">
        <v>0</v>
      </c>
      <c r="T282" s="144">
        <f t="shared" si="57"/>
        <v>0</v>
      </c>
      <c r="AR282" s="145" t="s">
        <v>292</v>
      </c>
      <c r="AT282" s="145" t="s">
        <v>191</v>
      </c>
      <c r="AU282" s="145" t="s">
        <v>90</v>
      </c>
      <c r="AY282" s="17" t="s">
        <v>188</v>
      </c>
      <c r="BE282" s="146">
        <f t="shared" si="58"/>
        <v>0</v>
      </c>
      <c r="BF282" s="146">
        <f t="shared" si="59"/>
        <v>0</v>
      </c>
      <c r="BG282" s="146">
        <f t="shared" si="60"/>
        <v>0</v>
      </c>
      <c r="BH282" s="146">
        <f t="shared" si="61"/>
        <v>0</v>
      </c>
      <c r="BI282" s="146">
        <f t="shared" si="62"/>
        <v>0</v>
      </c>
      <c r="BJ282" s="17" t="s">
        <v>88</v>
      </c>
      <c r="BK282" s="146">
        <f t="shared" si="63"/>
        <v>0</v>
      </c>
      <c r="BL282" s="17" t="s">
        <v>292</v>
      </c>
      <c r="BM282" s="145" t="s">
        <v>1785</v>
      </c>
    </row>
    <row r="283" spans="2:65" s="11" customFormat="1" ht="22.95" customHeight="1" x14ac:dyDescent="0.25">
      <c r="B283" s="121"/>
      <c r="D283" s="122" t="s">
        <v>79</v>
      </c>
      <c r="E283" s="131" t="s">
        <v>1786</v>
      </c>
      <c r="F283" s="131" t="s">
        <v>1787</v>
      </c>
      <c r="I283" s="124"/>
      <c r="J283" s="132">
        <f>BK283</f>
        <v>0</v>
      </c>
      <c r="L283" s="121"/>
      <c r="M283" s="126"/>
      <c r="P283" s="127">
        <f>SUM(P284:P287)</f>
        <v>0</v>
      </c>
      <c r="R283" s="127">
        <f>SUM(R284:R287)</f>
        <v>0.10445000000000002</v>
      </c>
      <c r="T283" s="128">
        <f>SUM(T284:T287)</f>
        <v>0</v>
      </c>
      <c r="AR283" s="122" t="s">
        <v>90</v>
      </c>
      <c r="AT283" s="129" t="s">
        <v>79</v>
      </c>
      <c r="AU283" s="129" t="s">
        <v>88</v>
      </c>
      <c r="AY283" s="122" t="s">
        <v>188</v>
      </c>
      <c r="BK283" s="130">
        <f>SUM(BK284:BK287)</f>
        <v>0</v>
      </c>
    </row>
    <row r="284" spans="2:65" s="1" customFormat="1" ht="37.950000000000003" customHeight="1" x14ac:dyDescent="0.2">
      <c r="B284" s="133"/>
      <c r="C284" s="134" t="s">
        <v>1788</v>
      </c>
      <c r="D284" s="134" t="s">
        <v>191</v>
      </c>
      <c r="E284" s="135" t="s">
        <v>1789</v>
      </c>
      <c r="F284" s="136" t="s">
        <v>1790</v>
      </c>
      <c r="G284" s="137" t="s">
        <v>435</v>
      </c>
      <c r="H284" s="138">
        <v>6</v>
      </c>
      <c r="I284" s="139"/>
      <c r="J284" s="140">
        <f>ROUND(I284*H284,2)</f>
        <v>0</v>
      </c>
      <c r="K284" s="136" t="s">
        <v>1329</v>
      </c>
      <c r="L284" s="32"/>
      <c r="M284" s="141" t="s">
        <v>1</v>
      </c>
      <c r="N284" s="142" t="s">
        <v>45</v>
      </c>
      <c r="P284" s="143">
        <f>O284*H284</f>
        <v>0</v>
      </c>
      <c r="Q284" s="143">
        <v>1.6650000000000002E-2</v>
      </c>
      <c r="R284" s="143">
        <f>Q284*H284</f>
        <v>9.9900000000000017E-2</v>
      </c>
      <c r="S284" s="143">
        <v>0</v>
      </c>
      <c r="T284" s="144">
        <f>S284*H284</f>
        <v>0</v>
      </c>
      <c r="AR284" s="145" t="s">
        <v>292</v>
      </c>
      <c r="AT284" s="145" t="s">
        <v>191</v>
      </c>
      <c r="AU284" s="145" t="s">
        <v>90</v>
      </c>
      <c r="AY284" s="17" t="s">
        <v>188</v>
      </c>
      <c r="BE284" s="146">
        <f>IF(N284="základní",J284,0)</f>
        <v>0</v>
      </c>
      <c r="BF284" s="146">
        <f>IF(N284="snížená",J284,0)</f>
        <v>0</v>
      </c>
      <c r="BG284" s="146">
        <f>IF(N284="zákl. přenesená",J284,0)</f>
        <v>0</v>
      </c>
      <c r="BH284" s="146">
        <f>IF(N284="sníž. přenesená",J284,0)</f>
        <v>0</v>
      </c>
      <c r="BI284" s="146">
        <f>IF(N284="nulová",J284,0)</f>
        <v>0</v>
      </c>
      <c r="BJ284" s="17" t="s">
        <v>88</v>
      </c>
      <c r="BK284" s="146">
        <f>ROUND(I284*H284,2)</f>
        <v>0</v>
      </c>
      <c r="BL284" s="17" t="s">
        <v>292</v>
      </c>
      <c r="BM284" s="145" t="s">
        <v>1791</v>
      </c>
    </row>
    <row r="285" spans="2:65" s="1" customFormat="1" ht="24.15" customHeight="1" x14ac:dyDescent="0.2">
      <c r="B285" s="133"/>
      <c r="C285" s="134" t="s">
        <v>1792</v>
      </c>
      <c r="D285" s="134" t="s">
        <v>191</v>
      </c>
      <c r="E285" s="135" t="s">
        <v>1793</v>
      </c>
      <c r="F285" s="136" t="s">
        <v>1794</v>
      </c>
      <c r="G285" s="137" t="s">
        <v>435</v>
      </c>
      <c r="H285" s="138">
        <v>7</v>
      </c>
      <c r="I285" s="139"/>
      <c r="J285" s="140">
        <f>ROUND(I285*H285,2)</f>
        <v>0</v>
      </c>
      <c r="K285" s="136" t="s">
        <v>1329</v>
      </c>
      <c r="L285" s="32"/>
      <c r="M285" s="141" t="s">
        <v>1</v>
      </c>
      <c r="N285" s="142" t="s">
        <v>45</v>
      </c>
      <c r="P285" s="143">
        <f>O285*H285</f>
        <v>0</v>
      </c>
      <c r="Q285" s="143">
        <v>1.4999999999999999E-4</v>
      </c>
      <c r="R285" s="143">
        <f>Q285*H285</f>
        <v>1.0499999999999999E-3</v>
      </c>
      <c r="S285" s="143">
        <v>0</v>
      </c>
      <c r="T285" s="144">
        <f>S285*H285</f>
        <v>0</v>
      </c>
      <c r="AR285" s="145" t="s">
        <v>292</v>
      </c>
      <c r="AT285" s="145" t="s">
        <v>191</v>
      </c>
      <c r="AU285" s="145" t="s">
        <v>90</v>
      </c>
      <c r="AY285" s="17" t="s">
        <v>188</v>
      </c>
      <c r="BE285" s="146">
        <f>IF(N285="základní",J285,0)</f>
        <v>0</v>
      </c>
      <c r="BF285" s="146">
        <f>IF(N285="snížená",J285,0)</f>
        <v>0</v>
      </c>
      <c r="BG285" s="146">
        <f>IF(N285="zákl. přenesená",J285,0)</f>
        <v>0</v>
      </c>
      <c r="BH285" s="146">
        <f>IF(N285="sníž. přenesená",J285,0)</f>
        <v>0</v>
      </c>
      <c r="BI285" s="146">
        <f>IF(N285="nulová",J285,0)</f>
        <v>0</v>
      </c>
      <c r="BJ285" s="17" t="s">
        <v>88</v>
      </c>
      <c r="BK285" s="146">
        <f>ROUND(I285*H285,2)</f>
        <v>0</v>
      </c>
      <c r="BL285" s="17" t="s">
        <v>292</v>
      </c>
      <c r="BM285" s="145" t="s">
        <v>1795</v>
      </c>
    </row>
    <row r="286" spans="2:65" s="1" customFormat="1" ht="24.15" customHeight="1" x14ac:dyDescent="0.2">
      <c r="B286" s="133"/>
      <c r="C286" s="134" t="s">
        <v>1796</v>
      </c>
      <c r="D286" s="134" t="s">
        <v>191</v>
      </c>
      <c r="E286" s="135" t="s">
        <v>1797</v>
      </c>
      <c r="F286" s="136" t="s">
        <v>1798</v>
      </c>
      <c r="G286" s="137" t="s">
        <v>435</v>
      </c>
      <c r="H286" s="138">
        <v>7</v>
      </c>
      <c r="I286" s="139"/>
      <c r="J286" s="140">
        <f>ROUND(I286*H286,2)</f>
        <v>0</v>
      </c>
      <c r="K286" s="136" t="s">
        <v>1329</v>
      </c>
      <c r="L286" s="32"/>
      <c r="M286" s="141" t="s">
        <v>1</v>
      </c>
      <c r="N286" s="142" t="s">
        <v>45</v>
      </c>
      <c r="P286" s="143">
        <f>O286*H286</f>
        <v>0</v>
      </c>
      <c r="Q286" s="143">
        <v>5.0000000000000001E-4</v>
      </c>
      <c r="R286" s="143">
        <f>Q286*H286</f>
        <v>3.5000000000000001E-3</v>
      </c>
      <c r="S286" s="143">
        <v>0</v>
      </c>
      <c r="T286" s="144">
        <f>S286*H286</f>
        <v>0</v>
      </c>
      <c r="AR286" s="145" t="s">
        <v>292</v>
      </c>
      <c r="AT286" s="145" t="s">
        <v>191</v>
      </c>
      <c r="AU286" s="145" t="s">
        <v>90</v>
      </c>
      <c r="AY286" s="17" t="s">
        <v>188</v>
      </c>
      <c r="BE286" s="146">
        <f>IF(N286="základní",J286,0)</f>
        <v>0</v>
      </c>
      <c r="BF286" s="146">
        <f>IF(N286="snížená",J286,0)</f>
        <v>0</v>
      </c>
      <c r="BG286" s="146">
        <f>IF(N286="zákl. přenesená",J286,0)</f>
        <v>0</v>
      </c>
      <c r="BH286" s="146">
        <f>IF(N286="sníž. přenesená",J286,0)</f>
        <v>0</v>
      </c>
      <c r="BI286" s="146">
        <f>IF(N286="nulová",J286,0)</f>
        <v>0</v>
      </c>
      <c r="BJ286" s="17" t="s">
        <v>88</v>
      </c>
      <c r="BK286" s="146">
        <f>ROUND(I286*H286,2)</f>
        <v>0</v>
      </c>
      <c r="BL286" s="17" t="s">
        <v>292</v>
      </c>
      <c r="BM286" s="145" t="s">
        <v>1799</v>
      </c>
    </row>
    <row r="287" spans="2:65" s="1" customFormat="1" ht="49.2" customHeight="1" x14ac:dyDescent="0.2">
      <c r="B287" s="133"/>
      <c r="C287" s="134" t="s">
        <v>1800</v>
      </c>
      <c r="D287" s="134" t="s">
        <v>191</v>
      </c>
      <c r="E287" s="135" t="s">
        <v>1801</v>
      </c>
      <c r="F287" s="136" t="s">
        <v>1802</v>
      </c>
      <c r="G287" s="137" t="s">
        <v>364</v>
      </c>
      <c r="H287" s="138">
        <v>0.2</v>
      </c>
      <c r="I287" s="139"/>
      <c r="J287" s="140">
        <f>ROUND(I287*H287,2)</f>
        <v>0</v>
      </c>
      <c r="K287" s="136" t="s">
        <v>1329</v>
      </c>
      <c r="L287" s="32"/>
      <c r="M287" s="141" t="s">
        <v>1</v>
      </c>
      <c r="N287" s="142" t="s">
        <v>45</v>
      </c>
      <c r="P287" s="143">
        <f>O287*H287</f>
        <v>0</v>
      </c>
      <c r="Q287" s="143">
        <v>0</v>
      </c>
      <c r="R287" s="143">
        <f>Q287*H287</f>
        <v>0</v>
      </c>
      <c r="S287" s="143">
        <v>0</v>
      </c>
      <c r="T287" s="144">
        <f>S287*H287</f>
        <v>0</v>
      </c>
      <c r="AR287" s="145" t="s">
        <v>292</v>
      </c>
      <c r="AT287" s="145" t="s">
        <v>191</v>
      </c>
      <c r="AU287" s="145" t="s">
        <v>90</v>
      </c>
      <c r="AY287" s="17" t="s">
        <v>188</v>
      </c>
      <c r="BE287" s="146">
        <f>IF(N287="základní",J287,0)</f>
        <v>0</v>
      </c>
      <c r="BF287" s="146">
        <f>IF(N287="snížená",J287,0)</f>
        <v>0</v>
      </c>
      <c r="BG287" s="146">
        <f>IF(N287="zákl. přenesená",J287,0)</f>
        <v>0</v>
      </c>
      <c r="BH287" s="146">
        <f>IF(N287="sníž. přenesená",J287,0)</f>
        <v>0</v>
      </c>
      <c r="BI287" s="146">
        <f>IF(N287="nulová",J287,0)</f>
        <v>0</v>
      </c>
      <c r="BJ287" s="17" t="s">
        <v>88</v>
      </c>
      <c r="BK287" s="146">
        <f>ROUND(I287*H287,2)</f>
        <v>0</v>
      </c>
      <c r="BL287" s="17" t="s">
        <v>292</v>
      </c>
      <c r="BM287" s="145" t="s">
        <v>1803</v>
      </c>
    </row>
    <row r="288" spans="2:65" s="11" customFormat="1" ht="22.95" customHeight="1" x14ac:dyDescent="0.25">
      <c r="B288" s="121"/>
      <c r="D288" s="122" t="s">
        <v>79</v>
      </c>
      <c r="E288" s="131" t="s">
        <v>1804</v>
      </c>
      <c r="F288" s="131" t="s">
        <v>1805</v>
      </c>
      <c r="I288" s="124"/>
      <c r="J288" s="132">
        <f>BK288</f>
        <v>0</v>
      </c>
      <c r="L288" s="121"/>
      <c r="M288" s="126"/>
      <c r="P288" s="127">
        <f>SUM(P289:P292)</f>
        <v>0</v>
      </c>
      <c r="R288" s="127">
        <f>SUM(R289:R292)</f>
        <v>6.6E-3</v>
      </c>
      <c r="T288" s="128">
        <f>SUM(T289:T292)</f>
        <v>0</v>
      </c>
      <c r="AR288" s="122" t="s">
        <v>90</v>
      </c>
      <c r="AT288" s="129" t="s">
        <v>79</v>
      </c>
      <c r="AU288" s="129" t="s">
        <v>88</v>
      </c>
      <c r="AY288" s="122" t="s">
        <v>188</v>
      </c>
      <c r="BK288" s="130">
        <f>SUM(BK289:BK292)</f>
        <v>0</v>
      </c>
    </row>
    <row r="289" spans="2:65" s="1" customFormat="1" ht="37.950000000000003" customHeight="1" x14ac:dyDescent="0.2">
      <c r="B289" s="133"/>
      <c r="C289" s="134" t="s">
        <v>1806</v>
      </c>
      <c r="D289" s="134" t="s">
        <v>191</v>
      </c>
      <c r="E289" s="135" t="s">
        <v>1807</v>
      </c>
      <c r="F289" s="136" t="s">
        <v>1808</v>
      </c>
      <c r="G289" s="137" t="s">
        <v>267</v>
      </c>
      <c r="H289" s="138">
        <v>3</v>
      </c>
      <c r="I289" s="139"/>
      <c r="J289" s="140">
        <f>ROUND(I289*H289,2)</f>
        <v>0</v>
      </c>
      <c r="K289" s="136" t="s">
        <v>1329</v>
      </c>
      <c r="L289" s="32"/>
      <c r="M289" s="141" t="s">
        <v>1</v>
      </c>
      <c r="N289" s="142" t="s">
        <v>45</v>
      </c>
      <c r="P289" s="143">
        <f>O289*H289</f>
        <v>0</v>
      </c>
      <c r="Q289" s="143">
        <v>1E-4</v>
      </c>
      <c r="R289" s="143">
        <f>Q289*H289</f>
        <v>3.0000000000000003E-4</v>
      </c>
      <c r="S289" s="143">
        <v>0</v>
      </c>
      <c r="T289" s="144">
        <f>S289*H289</f>
        <v>0</v>
      </c>
      <c r="AR289" s="145" t="s">
        <v>292</v>
      </c>
      <c r="AT289" s="145" t="s">
        <v>191</v>
      </c>
      <c r="AU289" s="145" t="s">
        <v>90</v>
      </c>
      <c r="AY289" s="17" t="s">
        <v>188</v>
      </c>
      <c r="BE289" s="146">
        <f>IF(N289="základní",J289,0)</f>
        <v>0</v>
      </c>
      <c r="BF289" s="146">
        <f>IF(N289="snížená",J289,0)</f>
        <v>0</v>
      </c>
      <c r="BG289" s="146">
        <f>IF(N289="zákl. přenesená",J289,0)</f>
        <v>0</v>
      </c>
      <c r="BH289" s="146">
        <f>IF(N289="sníž. přenesená",J289,0)</f>
        <v>0</v>
      </c>
      <c r="BI289" s="146">
        <f>IF(N289="nulová",J289,0)</f>
        <v>0</v>
      </c>
      <c r="BJ289" s="17" t="s">
        <v>88</v>
      </c>
      <c r="BK289" s="146">
        <f>ROUND(I289*H289,2)</f>
        <v>0</v>
      </c>
      <c r="BL289" s="17" t="s">
        <v>292</v>
      </c>
      <c r="BM289" s="145" t="s">
        <v>1809</v>
      </c>
    </row>
    <row r="290" spans="2:65" s="1" customFormat="1" ht="37.950000000000003" customHeight="1" x14ac:dyDescent="0.2">
      <c r="B290" s="133"/>
      <c r="C290" s="134" t="s">
        <v>1810</v>
      </c>
      <c r="D290" s="134" t="s">
        <v>191</v>
      </c>
      <c r="E290" s="135" t="s">
        <v>1811</v>
      </c>
      <c r="F290" s="136" t="s">
        <v>1812</v>
      </c>
      <c r="G290" s="137" t="s">
        <v>267</v>
      </c>
      <c r="H290" s="138">
        <v>5</v>
      </c>
      <c r="I290" s="139"/>
      <c r="J290" s="140">
        <f>ROUND(I290*H290,2)</f>
        <v>0</v>
      </c>
      <c r="K290" s="136" t="s">
        <v>1329</v>
      </c>
      <c r="L290" s="32"/>
      <c r="M290" s="141" t="s">
        <v>1</v>
      </c>
      <c r="N290" s="142" t="s">
        <v>45</v>
      </c>
      <c r="P290" s="143">
        <f>O290*H290</f>
        <v>0</v>
      </c>
      <c r="Q290" s="143">
        <v>2.4000000000000001E-4</v>
      </c>
      <c r="R290" s="143">
        <f>Q290*H290</f>
        <v>1.2000000000000001E-3</v>
      </c>
      <c r="S290" s="143">
        <v>0</v>
      </c>
      <c r="T290" s="144">
        <f>S290*H290</f>
        <v>0</v>
      </c>
      <c r="AR290" s="145" t="s">
        <v>292</v>
      </c>
      <c r="AT290" s="145" t="s">
        <v>191</v>
      </c>
      <c r="AU290" s="145" t="s">
        <v>90</v>
      </c>
      <c r="AY290" s="17" t="s">
        <v>188</v>
      </c>
      <c r="BE290" s="146">
        <f>IF(N290="základní",J290,0)</f>
        <v>0</v>
      </c>
      <c r="BF290" s="146">
        <f>IF(N290="snížená",J290,0)</f>
        <v>0</v>
      </c>
      <c r="BG290" s="146">
        <f>IF(N290="zákl. přenesená",J290,0)</f>
        <v>0</v>
      </c>
      <c r="BH290" s="146">
        <f>IF(N290="sníž. přenesená",J290,0)</f>
        <v>0</v>
      </c>
      <c r="BI290" s="146">
        <f>IF(N290="nulová",J290,0)</f>
        <v>0</v>
      </c>
      <c r="BJ290" s="17" t="s">
        <v>88</v>
      </c>
      <c r="BK290" s="146">
        <f>ROUND(I290*H290,2)</f>
        <v>0</v>
      </c>
      <c r="BL290" s="17" t="s">
        <v>292</v>
      </c>
      <c r="BM290" s="145" t="s">
        <v>1813</v>
      </c>
    </row>
    <row r="291" spans="2:65" s="1" customFormat="1" ht="37.950000000000003" customHeight="1" x14ac:dyDescent="0.2">
      <c r="B291" s="133"/>
      <c r="C291" s="134" t="s">
        <v>1814</v>
      </c>
      <c r="D291" s="134" t="s">
        <v>191</v>
      </c>
      <c r="E291" s="135" t="s">
        <v>1815</v>
      </c>
      <c r="F291" s="136" t="s">
        <v>1816</v>
      </c>
      <c r="G291" s="137" t="s">
        <v>267</v>
      </c>
      <c r="H291" s="138">
        <v>10</v>
      </c>
      <c r="I291" s="139"/>
      <c r="J291" s="140">
        <f>ROUND(I291*H291,2)</f>
        <v>0</v>
      </c>
      <c r="K291" s="136" t="s">
        <v>1329</v>
      </c>
      <c r="L291" s="32"/>
      <c r="M291" s="141" t="s">
        <v>1</v>
      </c>
      <c r="N291" s="142" t="s">
        <v>45</v>
      </c>
      <c r="P291" s="143">
        <f>O291*H291</f>
        <v>0</v>
      </c>
      <c r="Q291" s="143">
        <v>5.1000000000000004E-4</v>
      </c>
      <c r="R291" s="143">
        <f>Q291*H291</f>
        <v>5.1000000000000004E-3</v>
      </c>
      <c r="S291" s="143">
        <v>0</v>
      </c>
      <c r="T291" s="144">
        <f>S291*H291</f>
        <v>0</v>
      </c>
      <c r="AR291" s="145" t="s">
        <v>292</v>
      </c>
      <c r="AT291" s="145" t="s">
        <v>191</v>
      </c>
      <c r="AU291" s="145" t="s">
        <v>90</v>
      </c>
      <c r="AY291" s="17" t="s">
        <v>188</v>
      </c>
      <c r="BE291" s="146">
        <f>IF(N291="základní",J291,0)</f>
        <v>0</v>
      </c>
      <c r="BF291" s="146">
        <f>IF(N291="snížená",J291,0)</f>
        <v>0</v>
      </c>
      <c r="BG291" s="146">
        <f>IF(N291="zákl. přenesená",J291,0)</f>
        <v>0</v>
      </c>
      <c r="BH291" s="146">
        <f>IF(N291="sníž. přenesená",J291,0)</f>
        <v>0</v>
      </c>
      <c r="BI291" s="146">
        <f>IF(N291="nulová",J291,0)</f>
        <v>0</v>
      </c>
      <c r="BJ291" s="17" t="s">
        <v>88</v>
      </c>
      <c r="BK291" s="146">
        <f>ROUND(I291*H291,2)</f>
        <v>0</v>
      </c>
      <c r="BL291" s="17" t="s">
        <v>292</v>
      </c>
      <c r="BM291" s="145" t="s">
        <v>1817</v>
      </c>
    </row>
    <row r="292" spans="2:65" s="1" customFormat="1" ht="49.2" customHeight="1" x14ac:dyDescent="0.2">
      <c r="B292" s="133"/>
      <c r="C292" s="134" t="s">
        <v>1818</v>
      </c>
      <c r="D292" s="134" t="s">
        <v>191</v>
      </c>
      <c r="E292" s="135" t="s">
        <v>1819</v>
      </c>
      <c r="F292" s="136" t="s">
        <v>1820</v>
      </c>
      <c r="G292" s="137" t="s">
        <v>364</v>
      </c>
      <c r="H292" s="138">
        <v>0.1</v>
      </c>
      <c r="I292" s="139"/>
      <c r="J292" s="140">
        <f>ROUND(I292*H292,2)</f>
        <v>0</v>
      </c>
      <c r="K292" s="136" t="s">
        <v>1329</v>
      </c>
      <c r="L292" s="32"/>
      <c r="M292" s="192" t="s">
        <v>1</v>
      </c>
      <c r="N292" s="193" t="s">
        <v>45</v>
      </c>
      <c r="O292" s="190"/>
      <c r="P292" s="194">
        <f>O292*H292</f>
        <v>0</v>
      </c>
      <c r="Q292" s="194">
        <v>0</v>
      </c>
      <c r="R292" s="194">
        <f>Q292*H292</f>
        <v>0</v>
      </c>
      <c r="S292" s="194">
        <v>0</v>
      </c>
      <c r="T292" s="195">
        <f>S292*H292</f>
        <v>0</v>
      </c>
      <c r="AR292" s="145" t="s">
        <v>292</v>
      </c>
      <c r="AT292" s="145" t="s">
        <v>191</v>
      </c>
      <c r="AU292" s="145" t="s">
        <v>90</v>
      </c>
      <c r="AY292" s="17" t="s">
        <v>188</v>
      </c>
      <c r="BE292" s="146">
        <f>IF(N292="základní",J292,0)</f>
        <v>0</v>
      </c>
      <c r="BF292" s="146">
        <f>IF(N292="snížená",J292,0)</f>
        <v>0</v>
      </c>
      <c r="BG292" s="146">
        <f>IF(N292="zákl. přenesená",J292,0)</f>
        <v>0</v>
      </c>
      <c r="BH292" s="146">
        <f>IF(N292="sníž. přenesená",J292,0)</f>
        <v>0</v>
      </c>
      <c r="BI292" s="146">
        <f>IF(N292="nulová",J292,0)</f>
        <v>0</v>
      </c>
      <c r="BJ292" s="17" t="s">
        <v>88</v>
      </c>
      <c r="BK292" s="146">
        <f>ROUND(I292*H292,2)</f>
        <v>0</v>
      </c>
      <c r="BL292" s="17" t="s">
        <v>292</v>
      </c>
      <c r="BM292" s="145" t="s">
        <v>1821</v>
      </c>
    </row>
    <row r="293" spans="2:65" s="1" customFormat="1" ht="6.9" customHeight="1" x14ac:dyDescent="0.2">
      <c r="B293" s="44"/>
      <c r="C293" s="45"/>
      <c r="D293" s="45"/>
      <c r="E293" s="45"/>
      <c r="F293" s="45"/>
      <c r="G293" s="45"/>
      <c r="H293" s="45"/>
      <c r="I293" s="45"/>
      <c r="J293" s="45"/>
      <c r="K293" s="45"/>
      <c r="L293" s="32"/>
    </row>
  </sheetData>
  <autoFilter ref="C122:K292" xr:uid="{00000000-0009-0000-0000-000006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6" fitToHeight="100" orientation="portrait" blackAndWhite="1" r:id="rId1"/>
  <headerFooter>
    <oddHeader>&amp;F</oddHead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91"/>
  <sheetViews>
    <sheetView showGridLines="0" topLeftCell="A104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25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108</v>
      </c>
    </row>
    <row r="3" spans="2:46" ht="6.9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 x14ac:dyDescent="0.2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5" t="str">
        <f>'Rekapitulace stavby'!K6</f>
        <v>Revitalizace endoskopického oddělení</v>
      </c>
      <c r="F7" s="246"/>
      <c r="G7" s="246"/>
      <c r="H7" s="246"/>
      <c r="L7" s="20"/>
    </row>
    <row r="8" spans="2:46" s="1" customFormat="1" ht="12" hidden="1" customHeight="1" x14ac:dyDescent="0.2">
      <c r="B8" s="32"/>
      <c r="D8" s="27" t="s">
        <v>137</v>
      </c>
      <c r="L8" s="32"/>
    </row>
    <row r="9" spans="2:46" s="1" customFormat="1" ht="16.5" hidden="1" customHeight="1" x14ac:dyDescent="0.2">
      <c r="B9" s="32"/>
      <c r="E9" s="235" t="s">
        <v>1822</v>
      </c>
      <c r="F9" s="244"/>
      <c r="G9" s="244"/>
      <c r="H9" s="244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863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tr">
        <f>IF('Rekapitulace stavby'!AN10="","",'Rekapitulace stavby'!AN10)</f>
        <v>26000202</v>
      </c>
      <c r="L14" s="32"/>
    </row>
    <row r="15" spans="2:46" s="1" customFormat="1" ht="18" hidden="1" customHeight="1" x14ac:dyDescent="0.2">
      <c r="B15" s="32"/>
      <c r="E15" s="25" t="str">
        <f>IF('Rekapitulace stavby'!E11="","",'Rekapitulace stavby'!E11)</f>
        <v>Oblastní Nemocnice Náchod</v>
      </c>
      <c r="I15" s="27" t="s">
        <v>28</v>
      </c>
      <c r="J15" s="25" t="str">
        <f>IF('Rekapitulace stavby'!AN11="","",'Rekapitulace stavby'!AN11)</f>
        <v>CZ26000202</v>
      </c>
      <c r="L15" s="32"/>
    </row>
    <row r="16" spans="2:46" s="1" customFormat="1" ht="6.9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 x14ac:dyDescent="0.2">
      <c r="B18" s="32"/>
      <c r="E18" s="247" t="str">
        <f>'Rekapitulace stavby'!E14</f>
        <v>Vyplň údaj</v>
      </c>
      <c r="F18" s="213"/>
      <c r="G18" s="213"/>
      <c r="H18" s="213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32</v>
      </c>
      <c r="I20" s="27" t="s">
        <v>25</v>
      </c>
      <c r="J20" s="25" t="str">
        <f>IF('Rekapitulace stavby'!AN16="","",'Rekapitulace stavby'!AN16)</f>
        <v>13997220</v>
      </c>
      <c r="L20" s="32"/>
    </row>
    <row r="21" spans="2:12" s="1" customFormat="1" ht="18" hidden="1" customHeight="1" x14ac:dyDescent="0.2">
      <c r="B21" s="32"/>
      <c r="E21" s="25" t="str">
        <f>IF('Rekapitulace stavby'!E17="","",'Rekapitulace stavby'!E17)</f>
        <v>PRISPO s.r.o.</v>
      </c>
      <c r="I21" s="27" t="s">
        <v>28</v>
      </c>
      <c r="J21" s="25" t="str">
        <f>IF('Rekapitulace stavby'!AN17="","",'Rekapitulace stavby'!AN17)</f>
        <v>CZ13997220</v>
      </c>
      <c r="L21" s="32"/>
    </row>
    <row r="22" spans="2:12" s="1" customFormat="1" ht="6.9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37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 x14ac:dyDescent="0.2">
      <c r="B24" s="32"/>
      <c r="E24" s="25" t="str">
        <f>IF('Rekapitulace stavby'!E20="","",'Rekapitulace stavby'!E20)</f>
        <v>Ing. Petr Chobotský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39</v>
      </c>
      <c r="L26" s="32"/>
    </row>
    <row r="27" spans="2:12" s="7" customFormat="1" ht="16.5" hidden="1" customHeight="1" x14ac:dyDescent="0.2">
      <c r="B27" s="90"/>
      <c r="E27" s="218" t="s">
        <v>1</v>
      </c>
      <c r="F27" s="218"/>
      <c r="G27" s="218"/>
      <c r="H27" s="218"/>
      <c r="L27" s="90"/>
    </row>
    <row r="28" spans="2:12" s="1" customFormat="1" ht="6.9" hidden="1" customHeight="1" x14ac:dyDescent="0.2">
      <c r="B28" s="32"/>
      <c r="L28" s="32"/>
    </row>
    <row r="29" spans="2:12" s="1" customFormat="1" ht="6.9" hidden="1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 x14ac:dyDescent="0.2">
      <c r="B30" s="32"/>
      <c r="D30" s="91" t="s">
        <v>40</v>
      </c>
      <c r="J30" s="66">
        <f>ROUND(J117, 2)</f>
        <v>0</v>
      </c>
      <c r="L30" s="32"/>
    </row>
    <row r="31" spans="2:12" s="1" customFormat="1" ht="6.9" hidden="1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 x14ac:dyDescent="0.2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 x14ac:dyDescent="0.2">
      <c r="B33" s="32"/>
      <c r="D33" s="55" t="s">
        <v>44</v>
      </c>
      <c r="E33" s="27" t="s">
        <v>45</v>
      </c>
      <c r="F33" s="92">
        <f>ROUND((SUM(BE117:BE190)),  2)</f>
        <v>0</v>
      </c>
      <c r="I33" s="93">
        <v>0.21</v>
      </c>
      <c r="J33" s="92">
        <f>ROUND(((SUM(BE117:BE190))*I33),  2)</f>
        <v>0</v>
      </c>
      <c r="L33" s="32"/>
    </row>
    <row r="34" spans="2:12" s="1" customFormat="1" ht="14.4" hidden="1" customHeight="1" x14ac:dyDescent="0.2">
      <c r="B34" s="32"/>
      <c r="E34" s="27" t="s">
        <v>46</v>
      </c>
      <c r="F34" s="92">
        <f>ROUND((SUM(BF117:BF190)),  2)</f>
        <v>0</v>
      </c>
      <c r="I34" s="93">
        <v>0.12</v>
      </c>
      <c r="J34" s="92">
        <f>ROUND(((SUM(BF117:BF190))*I34),  2)</f>
        <v>0</v>
      </c>
      <c r="L34" s="32"/>
    </row>
    <row r="35" spans="2:12" s="1" customFormat="1" ht="14.4" hidden="1" customHeight="1" x14ac:dyDescent="0.2">
      <c r="B35" s="32"/>
      <c r="E35" s="27" t="s">
        <v>47</v>
      </c>
      <c r="F35" s="92">
        <f>ROUND((SUM(BG117:BG190)),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 x14ac:dyDescent="0.2">
      <c r="B36" s="32"/>
      <c r="E36" s="27" t="s">
        <v>48</v>
      </c>
      <c r="F36" s="92">
        <f>ROUND((SUM(BH117:BH190)),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 x14ac:dyDescent="0.2">
      <c r="B37" s="32"/>
      <c r="E37" s="27" t="s">
        <v>49</v>
      </c>
      <c r="F37" s="92">
        <f>ROUND((SUM(BI117:BI190)),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 x14ac:dyDescent="0.2">
      <c r="B38" s="32"/>
      <c r="L38" s="32"/>
    </row>
    <row r="39" spans="2:12" s="1" customFormat="1" ht="25.35" hidden="1" customHeight="1" x14ac:dyDescent="0.2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 x14ac:dyDescent="0.2">
      <c r="B40" s="32"/>
      <c r="L40" s="32"/>
    </row>
    <row r="41" spans="2:12" ht="14.4" hidden="1" customHeight="1" x14ac:dyDescent="0.2">
      <c r="B41" s="20"/>
      <c r="L41" s="20"/>
    </row>
    <row r="42" spans="2:12" ht="14.4" hidden="1" customHeight="1" x14ac:dyDescent="0.2">
      <c r="B42" s="20"/>
      <c r="L42" s="20"/>
    </row>
    <row r="43" spans="2:12" ht="14.4" hidden="1" customHeight="1" x14ac:dyDescent="0.2">
      <c r="B43" s="20"/>
      <c r="L43" s="20"/>
    </row>
    <row r="44" spans="2:12" ht="14.4" hidden="1" customHeight="1" x14ac:dyDescent="0.2">
      <c r="B44" s="20"/>
      <c r="L44" s="20"/>
    </row>
    <row r="45" spans="2:12" ht="14.4" hidden="1" customHeight="1" x14ac:dyDescent="0.2">
      <c r="B45" s="20"/>
      <c r="L45" s="20"/>
    </row>
    <row r="46" spans="2:12" ht="14.4" hidden="1" customHeight="1" x14ac:dyDescent="0.2">
      <c r="B46" s="20"/>
      <c r="L46" s="20"/>
    </row>
    <row r="47" spans="2:12" ht="14.4" hidden="1" customHeight="1" x14ac:dyDescent="0.2">
      <c r="B47" s="20"/>
      <c r="L47" s="20"/>
    </row>
    <row r="48" spans="2:12" ht="14.4" hidden="1" customHeight="1" x14ac:dyDescent="0.2">
      <c r="B48" s="20"/>
      <c r="L48" s="20"/>
    </row>
    <row r="49" spans="2:12" ht="14.4" hidden="1" customHeight="1" x14ac:dyDescent="0.2">
      <c r="B49" s="20"/>
      <c r="L49" s="20"/>
    </row>
    <row r="50" spans="2:12" s="1" customFormat="1" ht="14.4" hidden="1" customHeight="1" x14ac:dyDescent="0.2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3.2" hidden="1" x14ac:dyDescent="0.2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3.2" hidden="1" x14ac:dyDescent="0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3.2" hidden="1" x14ac:dyDescent="0.2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 x14ac:dyDescent="0.2">
      <c r="B82" s="32"/>
      <c r="C82" s="21" t="s">
        <v>152</v>
      </c>
      <c r="L82" s="32"/>
    </row>
    <row r="83" spans="2:47" s="1" customFormat="1" ht="6.9" hidden="1" customHeight="1" x14ac:dyDescent="0.2">
      <c r="B83" s="32"/>
      <c r="L83" s="32"/>
    </row>
    <row r="84" spans="2:47" s="1" customFormat="1" ht="12" hidden="1" customHeight="1" x14ac:dyDescent="0.2">
      <c r="B84" s="32"/>
      <c r="C84" s="27" t="s">
        <v>16</v>
      </c>
      <c r="L84" s="32"/>
    </row>
    <row r="85" spans="2:47" s="1" customFormat="1" ht="16.5" hidden="1" customHeight="1" x14ac:dyDescent="0.2">
      <c r="B85" s="32"/>
      <c r="E85" s="245" t="str">
        <f>E7</f>
        <v>Revitalizace endoskopického oddělení</v>
      </c>
      <c r="F85" s="246"/>
      <c r="G85" s="246"/>
      <c r="H85" s="246"/>
      <c r="L85" s="32"/>
    </row>
    <row r="86" spans="2:47" s="1" customFormat="1" ht="12" hidden="1" customHeight="1" x14ac:dyDescent="0.2">
      <c r="B86" s="32"/>
      <c r="C86" s="27" t="s">
        <v>137</v>
      </c>
      <c r="L86" s="32"/>
    </row>
    <row r="87" spans="2:47" s="1" customFormat="1" ht="16.5" hidden="1" customHeight="1" x14ac:dyDescent="0.2">
      <c r="B87" s="32"/>
      <c r="E87" s="235" t="str">
        <f>E9</f>
        <v>07 - EL - Silnoproud</v>
      </c>
      <c r="F87" s="244"/>
      <c r="G87" s="244"/>
      <c r="H87" s="244"/>
      <c r="L87" s="32"/>
    </row>
    <row r="88" spans="2:47" s="1" customFormat="1" ht="6.9" hidden="1" customHeight="1" x14ac:dyDescent="0.2">
      <c r="B88" s="32"/>
      <c r="L88" s="32"/>
    </row>
    <row r="89" spans="2:47" s="1" customFormat="1" ht="12" hidden="1" customHeight="1" x14ac:dyDescent="0.2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 x14ac:dyDescent="0.2">
      <c r="B90" s="32"/>
      <c r="L90" s="32"/>
    </row>
    <row r="91" spans="2:47" s="1" customFormat="1" ht="15.15" hidden="1" customHeight="1" x14ac:dyDescent="0.2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 x14ac:dyDescent="0.2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Ing. Petr Chobotský</v>
      </c>
      <c r="L92" s="32"/>
    </row>
    <row r="93" spans="2:47" s="1" customFormat="1" ht="10.35" hidden="1" customHeight="1" x14ac:dyDescent="0.2">
      <c r="B93" s="32"/>
      <c r="L93" s="32"/>
    </row>
    <row r="94" spans="2:47" s="1" customFormat="1" ht="29.25" hidden="1" customHeight="1" x14ac:dyDescent="0.2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 x14ac:dyDescent="0.2">
      <c r="B95" s="32"/>
      <c r="L95" s="32"/>
    </row>
    <row r="96" spans="2:47" s="1" customFormat="1" ht="22.95" hidden="1" customHeight="1" x14ac:dyDescent="0.2">
      <c r="B96" s="32"/>
      <c r="C96" s="104" t="s">
        <v>155</v>
      </c>
      <c r="J96" s="66">
        <f>J117</f>
        <v>0</v>
      </c>
      <c r="L96" s="32"/>
      <c r="AU96" s="17" t="s">
        <v>156</v>
      </c>
    </row>
    <row r="97" spans="2:12" s="8" customFormat="1" ht="24.9" hidden="1" customHeight="1" x14ac:dyDescent="0.2">
      <c r="B97" s="105"/>
      <c r="D97" s="106" t="s">
        <v>1823</v>
      </c>
      <c r="E97" s="107"/>
      <c r="F97" s="107"/>
      <c r="G97" s="107"/>
      <c r="H97" s="107"/>
      <c r="I97" s="107"/>
      <c r="J97" s="108">
        <f>J118</f>
        <v>0</v>
      </c>
      <c r="L97" s="105"/>
    </row>
    <row r="98" spans="2:12" s="1" customFormat="1" ht="21.75" hidden="1" customHeight="1" x14ac:dyDescent="0.2">
      <c r="B98" s="32"/>
      <c r="L98" s="32"/>
    </row>
    <row r="99" spans="2:12" s="1" customFormat="1" ht="6.9" hidden="1" customHeight="1" x14ac:dyDescent="0.2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0" spans="2:12" hidden="1" x14ac:dyDescent="0.2"/>
    <row r="101" spans="2:12" hidden="1" x14ac:dyDescent="0.2"/>
    <row r="102" spans="2:12" hidden="1" x14ac:dyDescent="0.2"/>
    <row r="103" spans="2:12" s="1" customFormat="1" ht="6.9" customHeight="1" x14ac:dyDescent="0.2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" customHeight="1" x14ac:dyDescent="0.2">
      <c r="B104" s="32"/>
      <c r="C104" s="21" t="s">
        <v>173</v>
      </c>
      <c r="L104" s="32"/>
    </row>
    <row r="105" spans="2:12" s="1" customFormat="1" ht="6.9" customHeight="1" x14ac:dyDescent="0.2">
      <c r="B105" s="32"/>
      <c r="L105" s="32"/>
    </row>
    <row r="106" spans="2:12" s="1" customFormat="1" ht="12" customHeight="1" x14ac:dyDescent="0.2">
      <c r="B106" s="32"/>
      <c r="C106" s="27" t="s">
        <v>16</v>
      </c>
      <c r="L106" s="32"/>
    </row>
    <row r="107" spans="2:12" s="1" customFormat="1" ht="16.5" customHeight="1" x14ac:dyDescent="0.2">
      <c r="B107" s="32"/>
      <c r="E107" s="245" t="str">
        <f>E7</f>
        <v>Revitalizace endoskopického oddělení</v>
      </c>
      <c r="F107" s="246"/>
      <c r="G107" s="246"/>
      <c r="H107" s="246"/>
      <c r="L107" s="32"/>
    </row>
    <row r="108" spans="2:12" s="1" customFormat="1" ht="12" customHeight="1" x14ac:dyDescent="0.2">
      <c r="B108" s="32"/>
      <c r="C108" s="27" t="s">
        <v>137</v>
      </c>
      <c r="L108" s="32"/>
    </row>
    <row r="109" spans="2:12" s="1" customFormat="1" ht="16.5" customHeight="1" x14ac:dyDescent="0.2">
      <c r="B109" s="32"/>
      <c r="E109" s="235" t="str">
        <f>E9</f>
        <v>07 - EL - Silnoproud</v>
      </c>
      <c r="F109" s="244"/>
      <c r="G109" s="244"/>
      <c r="H109" s="244"/>
      <c r="L109" s="32"/>
    </row>
    <row r="110" spans="2:12" s="1" customFormat="1" ht="6.9" customHeight="1" x14ac:dyDescent="0.2">
      <c r="B110" s="32"/>
      <c r="L110" s="32"/>
    </row>
    <row r="111" spans="2:12" s="1" customFormat="1" ht="12" customHeight="1" x14ac:dyDescent="0.2">
      <c r="B111" s="32"/>
      <c r="C111" s="27" t="s">
        <v>20</v>
      </c>
      <c r="F111" s="25" t="str">
        <f>F12</f>
        <v xml:space="preserve"> </v>
      </c>
      <c r="I111" s="27" t="s">
        <v>22</v>
      </c>
      <c r="J111" s="52" t="str">
        <f>IF(J12="","",J12)</f>
        <v>15. 12. 2025</v>
      </c>
      <c r="L111" s="32"/>
    </row>
    <row r="112" spans="2:12" s="1" customFormat="1" ht="6.9" customHeight="1" x14ac:dyDescent="0.2">
      <c r="B112" s="32"/>
      <c r="L112" s="32"/>
    </row>
    <row r="113" spans="2:65" s="1" customFormat="1" ht="15.15" customHeight="1" x14ac:dyDescent="0.2">
      <c r="B113" s="32"/>
      <c r="C113" s="27" t="s">
        <v>24</v>
      </c>
      <c r="F113" s="25" t="str">
        <f>E15</f>
        <v>Oblastní Nemocnice Náchod</v>
      </c>
      <c r="I113" s="27" t="s">
        <v>32</v>
      </c>
      <c r="J113" s="30" t="str">
        <f>E21</f>
        <v>PRISPO s.r.o.</v>
      </c>
      <c r="L113" s="32"/>
    </row>
    <row r="114" spans="2:65" s="1" customFormat="1" ht="15.15" customHeight="1" x14ac:dyDescent="0.2">
      <c r="B114" s="32"/>
      <c r="C114" s="27" t="s">
        <v>30</v>
      </c>
      <c r="F114" s="25" t="str">
        <f>IF(E18="","",E18)</f>
        <v>Vyplň údaj</v>
      </c>
      <c r="I114" s="27" t="s">
        <v>37</v>
      </c>
      <c r="J114" s="30" t="str">
        <f>E24</f>
        <v>Ing. Petr Chobotský</v>
      </c>
      <c r="L114" s="32"/>
    </row>
    <row r="115" spans="2:65" s="1" customFormat="1" ht="10.35" customHeight="1" x14ac:dyDescent="0.2">
      <c r="B115" s="32"/>
      <c r="L115" s="32"/>
    </row>
    <row r="116" spans="2:65" s="10" customFormat="1" ht="29.25" customHeight="1" x14ac:dyDescent="0.2">
      <c r="B116" s="113"/>
      <c r="C116" s="114" t="s">
        <v>174</v>
      </c>
      <c r="D116" s="115" t="s">
        <v>65</v>
      </c>
      <c r="E116" s="115" t="s">
        <v>61</v>
      </c>
      <c r="F116" s="115" t="s">
        <v>62</v>
      </c>
      <c r="G116" s="115" t="s">
        <v>175</v>
      </c>
      <c r="H116" s="115" t="s">
        <v>176</v>
      </c>
      <c r="I116" s="115" t="s">
        <v>177</v>
      </c>
      <c r="J116" s="115" t="s">
        <v>154</v>
      </c>
      <c r="K116" s="116" t="s">
        <v>178</v>
      </c>
      <c r="L116" s="113"/>
      <c r="M116" s="59" t="s">
        <v>1</v>
      </c>
      <c r="N116" s="60" t="s">
        <v>44</v>
      </c>
      <c r="O116" s="60" t="s">
        <v>179</v>
      </c>
      <c r="P116" s="60" t="s">
        <v>180</v>
      </c>
      <c r="Q116" s="60" t="s">
        <v>181</v>
      </c>
      <c r="R116" s="60" t="s">
        <v>182</v>
      </c>
      <c r="S116" s="60" t="s">
        <v>183</v>
      </c>
      <c r="T116" s="61" t="s">
        <v>184</v>
      </c>
    </row>
    <row r="117" spans="2:65" s="1" customFormat="1" ht="22.95" customHeight="1" x14ac:dyDescent="0.3">
      <c r="B117" s="32"/>
      <c r="C117" s="64" t="s">
        <v>185</v>
      </c>
      <c r="J117" s="117">
        <f>BK117</f>
        <v>0</v>
      </c>
      <c r="L117" s="32"/>
      <c r="M117" s="62"/>
      <c r="N117" s="53"/>
      <c r="O117" s="53"/>
      <c r="P117" s="118">
        <f>P118</f>
        <v>0</v>
      </c>
      <c r="Q117" s="53"/>
      <c r="R117" s="118">
        <f>R118</f>
        <v>0</v>
      </c>
      <c r="S117" s="53"/>
      <c r="T117" s="119">
        <f>T118</f>
        <v>0</v>
      </c>
      <c r="AT117" s="17" t="s">
        <v>79</v>
      </c>
      <c r="AU117" s="17" t="s">
        <v>156</v>
      </c>
      <c r="BK117" s="120">
        <f>BK118</f>
        <v>0</v>
      </c>
    </row>
    <row r="118" spans="2:65" s="11" customFormat="1" ht="25.95" customHeight="1" x14ac:dyDescent="0.25">
      <c r="B118" s="121"/>
      <c r="D118" s="122" t="s">
        <v>79</v>
      </c>
      <c r="E118" s="123" t="s">
        <v>1227</v>
      </c>
      <c r="F118" s="123" t="s">
        <v>1824</v>
      </c>
      <c r="I118" s="124"/>
      <c r="J118" s="125">
        <f>BK118</f>
        <v>0</v>
      </c>
      <c r="L118" s="121"/>
      <c r="M118" s="126"/>
      <c r="P118" s="127">
        <f>SUM(P119:P190)</f>
        <v>0</v>
      </c>
      <c r="R118" s="127">
        <f>SUM(R119:R190)</f>
        <v>0</v>
      </c>
      <c r="T118" s="128">
        <f>SUM(T119:T190)</f>
        <v>0</v>
      </c>
      <c r="AR118" s="122" t="s">
        <v>88</v>
      </c>
      <c r="AT118" s="129" t="s">
        <v>79</v>
      </c>
      <c r="AU118" s="129" t="s">
        <v>80</v>
      </c>
      <c r="AY118" s="122" t="s">
        <v>188</v>
      </c>
      <c r="BK118" s="130">
        <f>SUM(BK119:BK190)</f>
        <v>0</v>
      </c>
    </row>
    <row r="119" spans="2:65" s="1" customFormat="1" ht="24.15" customHeight="1" x14ac:dyDescent="0.2">
      <c r="B119" s="133"/>
      <c r="C119" s="134" t="s">
        <v>88</v>
      </c>
      <c r="D119" s="134" t="s">
        <v>191</v>
      </c>
      <c r="E119" s="135" t="s">
        <v>1825</v>
      </c>
      <c r="F119" s="136" t="s">
        <v>1826</v>
      </c>
      <c r="G119" s="137" t="s">
        <v>209</v>
      </c>
      <c r="H119" s="138">
        <v>40</v>
      </c>
      <c r="I119" s="139"/>
      <c r="J119" s="140">
        <f t="shared" ref="J119:J150" si="0">ROUND(I119*H119,2)</f>
        <v>0</v>
      </c>
      <c r="K119" s="136" t="s">
        <v>1</v>
      </c>
      <c r="L119" s="32"/>
      <c r="M119" s="141" t="s">
        <v>1</v>
      </c>
      <c r="N119" s="142" t="s">
        <v>45</v>
      </c>
      <c r="P119" s="143">
        <f t="shared" ref="P119:P150" si="1">O119*H119</f>
        <v>0</v>
      </c>
      <c r="Q119" s="143">
        <v>0</v>
      </c>
      <c r="R119" s="143">
        <f t="shared" ref="R119:R150" si="2">Q119*H119</f>
        <v>0</v>
      </c>
      <c r="S119" s="143">
        <v>0</v>
      </c>
      <c r="T119" s="144">
        <f t="shared" ref="T119:T150" si="3">S119*H119</f>
        <v>0</v>
      </c>
      <c r="AR119" s="145" t="s">
        <v>195</v>
      </c>
      <c r="AT119" s="145" t="s">
        <v>191</v>
      </c>
      <c r="AU119" s="145" t="s">
        <v>88</v>
      </c>
      <c r="AY119" s="17" t="s">
        <v>188</v>
      </c>
      <c r="BE119" s="146">
        <f t="shared" ref="BE119:BE150" si="4">IF(N119="základní",J119,0)</f>
        <v>0</v>
      </c>
      <c r="BF119" s="146">
        <f t="shared" ref="BF119:BF150" si="5">IF(N119="snížená",J119,0)</f>
        <v>0</v>
      </c>
      <c r="BG119" s="146">
        <f t="shared" ref="BG119:BG150" si="6">IF(N119="zákl. přenesená",J119,0)</f>
        <v>0</v>
      </c>
      <c r="BH119" s="146">
        <f t="shared" ref="BH119:BH150" si="7">IF(N119="sníž. přenesená",J119,0)</f>
        <v>0</v>
      </c>
      <c r="BI119" s="146">
        <f t="shared" ref="BI119:BI150" si="8">IF(N119="nulová",J119,0)</f>
        <v>0</v>
      </c>
      <c r="BJ119" s="17" t="s">
        <v>88</v>
      </c>
      <c r="BK119" s="146">
        <f t="shared" ref="BK119:BK150" si="9">ROUND(I119*H119,2)</f>
        <v>0</v>
      </c>
      <c r="BL119" s="17" t="s">
        <v>195</v>
      </c>
      <c r="BM119" s="145" t="s">
        <v>90</v>
      </c>
    </row>
    <row r="120" spans="2:65" s="1" customFormat="1" ht="24.15" customHeight="1" x14ac:dyDescent="0.2">
      <c r="B120" s="133"/>
      <c r="C120" s="134" t="s">
        <v>90</v>
      </c>
      <c r="D120" s="134" t="s">
        <v>191</v>
      </c>
      <c r="E120" s="135" t="s">
        <v>1827</v>
      </c>
      <c r="F120" s="136" t="s">
        <v>1828</v>
      </c>
      <c r="G120" s="137" t="s">
        <v>209</v>
      </c>
      <c r="H120" s="138">
        <v>20</v>
      </c>
      <c r="I120" s="139"/>
      <c r="J120" s="140">
        <f t="shared" si="0"/>
        <v>0</v>
      </c>
      <c r="K120" s="136" t="s">
        <v>1</v>
      </c>
      <c r="L120" s="32"/>
      <c r="M120" s="141" t="s">
        <v>1</v>
      </c>
      <c r="N120" s="142" t="s">
        <v>45</v>
      </c>
      <c r="P120" s="143">
        <f t="shared" si="1"/>
        <v>0</v>
      </c>
      <c r="Q120" s="143">
        <v>0</v>
      </c>
      <c r="R120" s="143">
        <f t="shared" si="2"/>
        <v>0</v>
      </c>
      <c r="S120" s="143">
        <v>0</v>
      </c>
      <c r="T120" s="144">
        <f t="shared" si="3"/>
        <v>0</v>
      </c>
      <c r="AR120" s="145" t="s">
        <v>195</v>
      </c>
      <c r="AT120" s="145" t="s">
        <v>191</v>
      </c>
      <c r="AU120" s="145" t="s">
        <v>88</v>
      </c>
      <c r="AY120" s="17" t="s">
        <v>188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7" t="s">
        <v>88</v>
      </c>
      <c r="BK120" s="146">
        <f t="shared" si="9"/>
        <v>0</v>
      </c>
      <c r="BL120" s="17" t="s">
        <v>195</v>
      </c>
      <c r="BM120" s="145" t="s">
        <v>195</v>
      </c>
    </row>
    <row r="121" spans="2:65" s="1" customFormat="1" ht="16.5" customHeight="1" x14ac:dyDescent="0.2">
      <c r="B121" s="133"/>
      <c r="C121" s="134" t="s">
        <v>189</v>
      </c>
      <c r="D121" s="134" t="s">
        <v>191</v>
      </c>
      <c r="E121" s="135" t="s">
        <v>1829</v>
      </c>
      <c r="F121" s="136" t="s">
        <v>1830</v>
      </c>
      <c r="G121" s="137" t="s">
        <v>1062</v>
      </c>
      <c r="H121" s="138">
        <v>200</v>
      </c>
      <c r="I121" s="139"/>
      <c r="J121" s="140">
        <f t="shared" si="0"/>
        <v>0</v>
      </c>
      <c r="K121" s="136" t="s">
        <v>1</v>
      </c>
      <c r="L121" s="32"/>
      <c r="M121" s="141" t="s">
        <v>1</v>
      </c>
      <c r="N121" s="142" t="s">
        <v>45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195</v>
      </c>
      <c r="AT121" s="145" t="s">
        <v>191</v>
      </c>
      <c r="AU121" s="145" t="s">
        <v>88</v>
      </c>
      <c r="AY121" s="17" t="s">
        <v>188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7" t="s">
        <v>88</v>
      </c>
      <c r="BK121" s="146">
        <f t="shared" si="9"/>
        <v>0</v>
      </c>
      <c r="BL121" s="17" t="s">
        <v>195</v>
      </c>
      <c r="BM121" s="145" t="s">
        <v>212</v>
      </c>
    </row>
    <row r="122" spans="2:65" s="1" customFormat="1" ht="16.5" customHeight="1" x14ac:dyDescent="0.2">
      <c r="B122" s="133"/>
      <c r="C122" s="134" t="s">
        <v>195</v>
      </c>
      <c r="D122" s="134" t="s">
        <v>191</v>
      </c>
      <c r="E122" s="135" t="s">
        <v>1831</v>
      </c>
      <c r="F122" s="136" t="s">
        <v>1832</v>
      </c>
      <c r="G122" s="137" t="s">
        <v>209</v>
      </c>
      <c r="H122" s="138">
        <v>150</v>
      </c>
      <c r="I122" s="139"/>
      <c r="J122" s="140">
        <f t="shared" si="0"/>
        <v>0</v>
      </c>
      <c r="K122" s="136" t="s">
        <v>1</v>
      </c>
      <c r="L122" s="32"/>
      <c r="M122" s="141" t="s">
        <v>1</v>
      </c>
      <c r="N122" s="142" t="s">
        <v>45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195</v>
      </c>
      <c r="AT122" s="145" t="s">
        <v>191</v>
      </c>
      <c r="AU122" s="145" t="s">
        <v>88</v>
      </c>
      <c r="AY122" s="17" t="s">
        <v>188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7" t="s">
        <v>88</v>
      </c>
      <c r="BK122" s="146">
        <f t="shared" si="9"/>
        <v>0</v>
      </c>
      <c r="BL122" s="17" t="s">
        <v>195</v>
      </c>
      <c r="BM122" s="145" t="s">
        <v>247</v>
      </c>
    </row>
    <row r="123" spans="2:65" s="1" customFormat="1" ht="16.5" customHeight="1" x14ac:dyDescent="0.2">
      <c r="B123" s="133"/>
      <c r="C123" s="134" t="s">
        <v>227</v>
      </c>
      <c r="D123" s="134" t="s">
        <v>191</v>
      </c>
      <c r="E123" s="135" t="s">
        <v>1833</v>
      </c>
      <c r="F123" s="136" t="s">
        <v>1834</v>
      </c>
      <c r="G123" s="137" t="s">
        <v>1062</v>
      </c>
      <c r="H123" s="138">
        <v>600</v>
      </c>
      <c r="I123" s="139"/>
      <c r="J123" s="140">
        <f t="shared" si="0"/>
        <v>0</v>
      </c>
      <c r="K123" s="136" t="s">
        <v>1</v>
      </c>
      <c r="L123" s="32"/>
      <c r="M123" s="141" t="s">
        <v>1</v>
      </c>
      <c r="N123" s="142" t="s">
        <v>45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195</v>
      </c>
      <c r="AT123" s="145" t="s">
        <v>191</v>
      </c>
      <c r="AU123" s="145" t="s">
        <v>88</v>
      </c>
      <c r="AY123" s="17" t="s">
        <v>188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7" t="s">
        <v>88</v>
      </c>
      <c r="BK123" s="146">
        <f t="shared" si="9"/>
        <v>0</v>
      </c>
      <c r="BL123" s="17" t="s">
        <v>195</v>
      </c>
      <c r="BM123" s="145" t="s">
        <v>264</v>
      </c>
    </row>
    <row r="124" spans="2:65" s="1" customFormat="1" ht="16.5" customHeight="1" x14ac:dyDescent="0.2">
      <c r="B124" s="133"/>
      <c r="C124" s="134" t="s">
        <v>212</v>
      </c>
      <c r="D124" s="134" t="s">
        <v>191</v>
      </c>
      <c r="E124" s="135" t="s">
        <v>1835</v>
      </c>
      <c r="F124" s="136" t="s">
        <v>1836</v>
      </c>
      <c r="G124" s="137" t="s">
        <v>1062</v>
      </c>
      <c r="H124" s="138">
        <v>20</v>
      </c>
      <c r="I124" s="139"/>
      <c r="J124" s="140">
        <f t="shared" si="0"/>
        <v>0</v>
      </c>
      <c r="K124" s="136" t="s">
        <v>1</v>
      </c>
      <c r="L124" s="32"/>
      <c r="M124" s="141" t="s">
        <v>1</v>
      </c>
      <c r="N124" s="142" t="s">
        <v>45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195</v>
      </c>
      <c r="AT124" s="145" t="s">
        <v>191</v>
      </c>
      <c r="AU124" s="145" t="s">
        <v>88</v>
      </c>
      <c r="AY124" s="17" t="s">
        <v>188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7" t="s">
        <v>88</v>
      </c>
      <c r="BK124" s="146">
        <f t="shared" si="9"/>
        <v>0</v>
      </c>
      <c r="BL124" s="17" t="s">
        <v>195</v>
      </c>
      <c r="BM124" s="145" t="s">
        <v>8</v>
      </c>
    </row>
    <row r="125" spans="2:65" s="1" customFormat="1" ht="24.15" customHeight="1" x14ac:dyDescent="0.2">
      <c r="B125" s="133"/>
      <c r="C125" s="134" t="s">
        <v>234</v>
      </c>
      <c r="D125" s="134" t="s">
        <v>191</v>
      </c>
      <c r="E125" s="135" t="s">
        <v>1837</v>
      </c>
      <c r="F125" s="136" t="s">
        <v>1838</v>
      </c>
      <c r="G125" s="137" t="s">
        <v>1062</v>
      </c>
      <c r="H125" s="138">
        <v>15</v>
      </c>
      <c r="I125" s="139"/>
      <c r="J125" s="140">
        <f t="shared" si="0"/>
        <v>0</v>
      </c>
      <c r="K125" s="136" t="s">
        <v>1</v>
      </c>
      <c r="L125" s="32"/>
      <c r="M125" s="141" t="s">
        <v>1</v>
      </c>
      <c r="N125" s="142" t="s">
        <v>45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195</v>
      </c>
      <c r="AT125" s="145" t="s">
        <v>191</v>
      </c>
      <c r="AU125" s="145" t="s">
        <v>88</v>
      </c>
      <c r="AY125" s="17" t="s">
        <v>188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7" t="s">
        <v>88</v>
      </c>
      <c r="BK125" s="146">
        <f t="shared" si="9"/>
        <v>0</v>
      </c>
      <c r="BL125" s="17" t="s">
        <v>195</v>
      </c>
      <c r="BM125" s="145" t="s">
        <v>284</v>
      </c>
    </row>
    <row r="126" spans="2:65" s="1" customFormat="1" ht="21.75" customHeight="1" x14ac:dyDescent="0.2">
      <c r="B126" s="133"/>
      <c r="C126" s="134" t="s">
        <v>247</v>
      </c>
      <c r="D126" s="134" t="s">
        <v>191</v>
      </c>
      <c r="E126" s="135" t="s">
        <v>1839</v>
      </c>
      <c r="F126" s="136" t="s">
        <v>1840</v>
      </c>
      <c r="G126" s="137" t="s">
        <v>1062</v>
      </c>
      <c r="H126" s="138">
        <v>10</v>
      </c>
      <c r="I126" s="139"/>
      <c r="J126" s="140">
        <f t="shared" si="0"/>
        <v>0</v>
      </c>
      <c r="K126" s="136" t="s">
        <v>1</v>
      </c>
      <c r="L126" s="32"/>
      <c r="M126" s="141" t="s">
        <v>1</v>
      </c>
      <c r="N126" s="142" t="s">
        <v>45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195</v>
      </c>
      <c r="AT126" s="145" t="s">
        <v>191</v>
      </c>
      <c r="AU126" s="145" t="s">
        <v>88</v>
      </c>
      <c r="AY126" s="17" t="s">
        <v>188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7" t="s">
        <v>88</v>
      </c>
      <c r="BK126" s="146">
        <f t="shared" si="9"/>
        <v>0</v>
      </c>
      <c r="BL126" s="17" t="s">
        <v>195</v>
      </c>
      <c r="BM126" s="145" t="s">
        <v>292</v>
      </c>
    </row>
    <row r="127" spans="2:65" s="1" customFormat="1" ht="21.75" customHeight="1" x14ac:dyDescent="0.2">
      <c r="B127" s="133"/>
      <c r="C127" s="134" t="s">
        <v>256</v>
      </c>
      <c r="D127" s="134" t="s">
        <v>191</v>
      </c>
      <c r="E127" s="135" t="s">
        <v>1841</v>
      </c>
      <c r="F127" s="136" t="s">
        <v>1842</v>
      </c>
      <c r="G127" s="137" t="s">
        <v>1062</v>
      </c>
      <c r="H127" s="138">
        <v>12</v>
      </c>
      <c r="I127" s="139"/>
      <c r="J127" s="140">
        <f t="shared" si="0"/>
        <v>0</v>
      </c>
      <c r="K127" s="136" t="s">
        <v>1</v>
      </c>
      <c r="L127" s="32"/>
      <c r="M127" s="141" t="s">
        <v>1</v>
      </c>
      <c r="N127" s="142" t="s">
        <v>45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195</v>
      </c>
      <c r="AT127" s="145" t="s">
        <v>191</v>
      </c>
      <c r="AU127" s="145" t="s">
        <v>88</v>
      </c>
      <c r="AY127" s="17" t="s">
        <v>188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88</v>
      </c>
      <c r="BK127" s="146">
        <f t="shared" si="9"/>
        <v>0</v>
      </c>
      <c r="BL127" s="17" t="s">
        <v>195</v>
      </c>
      <c r="BM127" s="145" t="s">
        <v>301</v>
      </c>
    </row>
    <row r="128" spans="2:65" s="1" customFormat="1" ht="21.75" customHeight="1" x14ac:dyDescent="0.2">
      <c r="B128" s="133"/>
      <c r="C128" s="134" t="s">
        <v>264</v>
      </c>
      <c r="D128" s="134" t="s">
        <v>191</v>
      </c>
      <c r="E128" s="135" t="s">
        <v>1843</v>
      </c>
      <c r="F128" s="136" t="s">
        <v>1844</v>
      </c>
      <c r="G128" s="137" t="s">
        <v>1062</v>
      </c>
      <c r="H128" s="138">
        <v>0</v>
      </c>
      <c r="I128" s="139"/>
      <c r="J128" s="140">
        <f t="shared" si="0"/>
        <v>0</v>
      </c>
      <c r="K128" s="136" t="s">
        <v>1</v>
      </c>
      <c r="L128" s="32"/>
      <c r="M128" s="141" t="s">
        <v>1</v>
      </c>
      <c r="N128" s="142" t="s">
        <v>45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195</v>
      </c>
      <c r="AT128" s="145" t="s">
        <v>191</v>
      </c>
      <c r="AU128" s="145" t="s">
        <v>88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195</v>
      </c>
      <c r="BM128" s="145" t="s">
        <v>312</v>
      </c>
    </row>
    <row r="129" spans="2:65" s="1" customFormat="1" ht="24.15" customHeight="1" x14ac:dyDescent="0.2">
      <c r="B129" s="133"/>
      <c r="C129" s="134" t="s">
        <v>272</v>
      </c>
      <c r="D129" s="134" t="s">
        <v>191</v>
      </c>
      <c r="E129" s="135" t="s">
        <v>1845</v>
      </c>
      <c r="F129" s="136" t="s">
        <v>1846</v>
      </c>
      <c r="G129" s="137" t="s">
        <v>1062</v>
      </c>
      <c r="H129" s="138">
        <v>12</v>
      </c>
      <c r="I129" s="139"/>
      <c r="J129" s="140">
        <f t="shared" si="0"/>
        <v>0</v>
      </c>
      <c r="K129" s="136" t="s">
        <v>1</v>
      </c>
      <c r="L129" s="32"/>
      <c r="M129" s="141" t="s">
        <v>1</v>
      </c>
      <c r="N129" s="142" t="s">
        <v>45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195</v>
      </c>
      <c r="AT129" s="145" t="s">
        <v>191</v>
      </c>
      <c r="AU129" s="145" t="s">
        <v>88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195</v>
      </c>
      <c r="BM129" s="145" t="s">
        <v>325</v>
      </c>
    </row>
    <row r="130" spans="2:65" s="1" customFormat="1" ht="21.75" customHeight="1" x14ac:dyDescent="0.2">
      <c r="B130" s="133"/>
      <c r="C130" s="134" t="s">
        <v>8</v>
      </c>
      <c r="D130" s="134" t="s">
        <v>191</v>
      </c>
      <c r="E130" s="135" t="s">
        <v>1847</v>
      </c>
      <c r="F130" s="136" t="s">
        <v>1848</v>
      </c>
      <c r="G130" s="137" t="s">
        <v>1062</v>
      </c>
      <c r="H130" s="138">
        <v>12</v>
      </c>
      <c r="I130" s="139"/>
      <c r="J130" s="140">
        <f t="shared" si="0"/>
        <v>0</v>
      </c>
      <c r="K130" s="136" t="s">
        <v>1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195</v>
      </c>
      <c r="AT130" s="145" t="s">
        <v>191</v>
      </c>
      <c r="AU130" s="145" t="s">
        <v>88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195</v>
      </c>
      <c r="BM130" s="145" t="s">
        <v>339</v>
      </c>
    </row>
    <row r="131" spans="2:65" s="1" customFormat="1" ht="16.5" customHeight="1" x14ac:dyDescent="0.2">
      <c r="B131" s="133"/>
      <c r="C131" s="134" t="s">
        <v>280</v>
      </c>
      <c r="D131" s="134" t="s">
        <v>191</v>
      </c>
      <c r="E131" s="135" t="s">
        <v>1849</v>
      </c>
      <c r="F131" s="136" t="s">
        <v>1850</v>
      </c>
      <c r="G131" s="137" t="s">
        <v>1062</v>
      </c>
      <c r="H131" s="138">
        <v>8</v>
      </c>
      <c r="I131" s="139"/>
      <c r="J131" s="140">
        <f t="shared" si="0"/>
        <v>0</v>
      </c>
      <c r="K131" s="136" t="s">
        <v>1</v>
      </c>
      <c r="L131" s="32"/>
      <c r="M131" s="141" t="s">
        <v>1</v>
      </c>
      <c r="N131" s="142" t="s">
        <v>45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195</v>
      </c>
      <c r="AT131" s="145" t="s">
        <v>191</v>
      </c>
      <c r="AU131" s="145" t="s">
        <v>88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195</v>
      </c>
      <c r="BM131" s="145" t="s">
        <v>350</v>
      </c>
    </row>
    <row r="132" spans="2:65" s="1" customFormat="1" ht="16.5" customHeight="1" x14ac:dyDescent="0.2">
      <c r="B132" s="133"/>
      <c r="C132" s="134" t="s">
        <v>284</v>
      </c>
      <c r="D132" s="134" t="s">
        <v>191</v>
      </c>
      <c r="E132" s="135" t="s">
        <v>1851</v>
      </c>
      <c r="F132" s="136" t="s">
        <v>1852</v>
      </c>
      <c r="G132" s="137" t="s">
        <v>1062</v>
      </c>
      <c r="H132" s="138">
        <v>12</v>
      </c>
      <c r="I132" s="139"/>
      <c r="J132" s="140">
        <f t="shared" si="0"/>
        <v>0</v>
      </c>
      <c r="K132" s="136" t="s">
        <v>1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195</v>
      </c>
      <c r="AT132" s="145" t="s">
        <v>191</v>
      </c>
      <c r="AU132" s="145" t="s">
        <v>88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195</v>
      </c>
      <c r="BM132" s="145" t="s">
        <v>361</v>
      </c>
    </row>
    <row r="133" spans="2:65" s="1" customFormat="1" ht="16.5" customHeight="1" x14ac:dyDescent="0.2">
      <c r="B133" s="133"/>
      <c r="C133" s="134" t="s">
        <v>288</v>
      </c>
      <c r="D133" s="134" t="s">
        <v>191</v>
      </c>
      <c r="E133" s="135" t="s">
        <v>1853</v>
      </c>
      <c r="F133" s="136" t="s">
        <v>1854</v>
      </c>
      <c r="G133" s="137" t="s">
        <v>1062</v>
      </c>
      <c r="H133" s="138">
        <v>1</v>
      </c>
      <c r="I133" s="139"/>
      <c r="J133" s="140">
        <f t="shared" si="0"/>
        <v>0</v>
      </c>
      <c r="K133" s="136" t="s">
        <v>1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195</v>
      </c>
      <c r="AT133" s="145" t="s">
        <v>191</v>
      </c>
      <c r="AU133" s="145" t="s">
        <v>88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195</v>
      </c>
      <c r="BM133" s="145" t="s">
        <v>371</v>
      </c>
    </row>
    <row r="134" spans="2:65" s="1" customFormat="1" ht="21.75" customHeight="1" x14ac:dyDescent="0.2">
      <c r="B134" s="133"/>
      <c r="C134" s="134" t="s">
        <v>292</v>
      </c>
      <c r="D134" s="134" t="s">
        <v>191</v>
      </c>
      <c r="E134" s="135" t="s">
        <v>1855</v>
      </c>
      <c r="F134" s="136" t="s">
        <v>1856</v>
      </c>
      <c r="G134" s="137" t="s">
        <v>1062</v>
      </c>
      <c r="H134" s="138">
        <v>24</v>
      </c>
      <c r="I134" s="139"/>
      <c r="J134" s="140">
        <f t="shared" si="0"/>
        <v>0</v>
      </c>
      <c r="K134" s="136" t="s">
        <v>1</v>
      </c>
      <c r="L134" s="32"/>
      <c r="M134" s="141" t="s">
        <v>1</v>
      </c>
      <c r="N134" s="142" t="s">
        <v>45</v>
      </c>
      <c r="P134" s="143">
        <f t="shared" si="1"/>
        <v>0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AR134" s="145" t="s">
        <v>195</v>
      </c>
      <c r="AT134" s="145" t="s">
        <v>191</v>
      </c>
      <c r="AU134" s="145" t="s">
        <v>88</v>
      </c>
      <c r="AY134" s="17" t="s">
        <v>188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7" t="s">
        <v>88</v>
      </c>
      <c r="BK134" s="146">
        <f t="shared" si="9"/>
        <v>0</v>
      </c>
      <c r="BL134" s="17" t="s">
        <v>195</v>
      </c>
      <c r="BM134" s="145" t="s">
        <v>380</v>
      </c>
    </row>
    <row r="135" spans="2:65" s="1" customFormat="1" ht="16.5" customHeight="1" x14ac:dyDescent="0.2">
      <c r="B135" s="133"/>
      <c r="C135" s="134" t="s">
        <v>296</v>
      </c>
      <c r="D135" s="134" t="s">
        <v>191</v>
      </c>
      <c r="E135" s="135" t="s">
        <v>1857</v>
      </c>
      <c r="F135" s="136" t="s">
        <v>1858</v>
      </c>
      <c r="G135" s="137" t="s">
        <v>1062</v>
      </c>
      <c r="H135" s="138">
        <v>133</v>
      </c>
      <c r="I135" s="139"/>
      <c r="J135" s="140">
        <f t="shared" si="0"/>
        <v>0</v>
      </c>
      <c r="K135" s="136" t="s">
        <v>1</v>
      </c>
      <c r="L135" s="32"/>
      <c r="M135" s="141" t="s">
        <v>1</v>
      </c>
      <c r="N135" s="142" t="s">
        <v>45</v>
      </c>
      <c r="P135" s="143">
        <f t="shared" si="1"/>
        <v>0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AR135" s="145" t="s">
        <v>195</v>
      </c>
      <c r="AT135" s="145" t="s">
        <v>191</v>
      </c>
      <c r="AU135" s="145" t="s">
        <v>88</v>
      </c>
      <c r="AY135" s="17" t="s">
        <v>188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7" t="s">
        <v>88</v>
      </c>
      <c r="BK135" s="146">
        <f t="shared" si="9"/>
        <v>0</v>
      </c>
      <c r="BL135" s="17" t="s">
        <v>195</v>
      </c>
      <c r="BM135" s="145" t="s">
        <v>389</v>
      </c>
    </row>
    <row r="136" spans="2:65" s="1" customFormat="1" ht="16.5" customHeight="1" x14ac:dyDescent="0.2">
      <c r="B136" s="133"/>
      <c r="C136" s="134" t="s">
        <v>301</v>
      </c>
      <c r="D136" s="134" t="s">
        <v>191</v>
      </c>
      <c r="E136" s="135" t="s">
        <v>1859</v>
      </c>
      <c r="F136" s="136" t="s">
        <v>1860</v>
      </c>
      <c r="G136" s="137" t="s">
        <v>1062</v>
      </c>
      <c r="H136" s="138">
        <v>45</v>
      </c>
      <c r="I136" s="139"/>
      <c r="J136" s="140">
        <f t="shared" si="0"/>
        <v>0</v>
      </c>
      <c r="K136" s="136" t="s">
        <v>1</v>
      </c>
      <c r="L136" s="32"/>
      <c r="M136" s="141" t="s">
        <v>1</v>
      </c>
      <c r="N136" s="142" t="s">
        <v>45</v>
      </c>
      <c r="P136" s="143">
        <f t="shared" si="1"/>
        <v>0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AR136" s="145" t="s">
        <v>195</v>
      </c>
      <c r="AT136" s="145" t="s">
        <v>191</v>
      </c>
      <c r="AU136" s="145" t="s">
        <v>88</v>
      </c>
      <c r="AY136" s="17" t="s">
        <v>188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7" t="s">
        <v>88</v>
      </c>
      <c r="BK136" s="146">
        <f t="shared" si="9"/>
        <v>0</v>
      </c>
      <c r="BL136" s="17" t="s">
        <v>195</v>
      </c>
      <c r="BM136" s="145" t="s">
        <v>404</v>
      </c>
    </row>
    <row r="137" spans="2:65" s="1" customFormat="1" ht="16.5" customHeight="1" x14ac:dyDescent="0.2">
      <c r="B137" s="133"/>
      <c r="C137" s="134" t="s">
        <v>305</v>
      </c>
      <c r="D137" s="134" t="s">
        <v>191</v>
      </c>
      <c r="E137" s="135" t="s">
        <v>1861</v>
      </c>
      <c r="F137" s="136" t="s">
        <v>1862</v>
      </c>
      <c r="G137" s="137" t="s">
        <v>1062</v>
      </c>
      <c r="H137" s="138">
        <v>70</v>
      </c>
      <c r="I137" s="139"/>
      <c r="J137" s="140">
        <f t="shared" si="0"/>
        <v>0</v>
      </c>
      <c r="K137" s="136" t="s">
        <v>1</v>
      </c>
      <c r="L137" s="32"/>
      <c r="M137" s="141" t="s">
        <v>1</v>
      </c>
      <c r="N137" s="142" t="s">
        <v>45</v>
      </c>
      <c r="P137" s="143">
        <f t="shared" si="1"/>
        <v>0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AR137" s="145" t="s">
        <v>195</v>
      </c>
      <c r="AT137" s="145" t="s">
        <v>191</v>
      </c>
      <c r="AU137" s="145" t="s">
        <v>88</v>
      </c>
      <c r="AY137" s="17" t="s">
        <v>188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7" t="s">
        <v>88</v>
      </c>
      <c r="BK137" s="146">
        <f t="shared" si="9"/>
        <v>0</v>
      </c>
      <c r="BL137" s="17" t="s">
        <v>195</v>
      </c>
      <c r="BM137" s="145" t="s">
        <v>416</v>
      </c>
    </row>
    <row r="138" spans="2:65" s="1" customFormat="1" ht="21.75" customHeight="1" x14ac:dyDescent="0.2">
      <c r="B138" s="133"/>
      <c r="C138" s="134" t="s">
        <v>312</v>
      </c>
      <c r="D138" s="134" t="s">
        <v>191</v>
      </c>
      <c r="E138" s="135" t="s">
        <v>1863</v>
      </c>
      <c r="F138" s="136" t="s">
        <v>1864</v>
      </c>
      <c r="G138" s="137" t="s">
        <v>1062</v>
      </c>
      <c r="H138" s="138">
        <v>1</v>
      </c>
      <c r="I138" s="139"/>
      <c r="J138" s="140">
        <f t="shared" si="0"/>
        <v>0</v>
      </c>
      <c r="K138" s="136" t="s">
        <v>1</v>
      </c>
      <c r="L138" s="32"/>
      <c r="M138" s="141" t="s">
        <v>1</v>
      </c>
      <c r="N138" s="142" t="s">
        <v>45</v>
      </c>
      <c r="P138" s="143">
        <f t="shared" si="1"/>
        <v>0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AR138" s="145" t="s">
        <v>195</v>
      </c>
      <c r="AT138" s="145" t="s">
        <v>191</v>
      </c>
      <c r="AU138" s="145" t="s">
        <v>88</v>
      </c>
      <c r="AY138" s="17" t="s">
        <v>188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7" t="s">
        <v>88</v>
      </c>
      <c r="BK138" s="146">
        <f t="shared" si="9"/>
        <v>0</v>
      </c>
      <c r="BL138" s="17" t="s">
        <v>195</v>
      </c>
      <c r="BM138" s="145" t="s">
        <v>432</v>
      </c>
    </row>
    <row r="139" spans="2:65" s="1" customFormat="1" ht="21.75" customHeight="1" x14ac:dyDescent="0.2">
      <c r="B139" s="133"/>
      <c r="C139" s="134" t="s">
        <v>7</v>
      </c>
      <c r="D139" s="134" t="s">
        <v>191</v>
      </c>
      <c r="E139" s="135" t="s">
        <v>1865</v>
      </c>
      <c r="F139" s="136" t="s">
        <v>1866</v>
      </c>
      <c r="G139" s="137" t="s">
        <v>1062</v>
      </c>
      <c r="H139" s="138">
        <v>45</v>
      </c>
      <c r="I139" s="139"/>
      <c r="J139" s="140">
        <f t="shared" si="0"/>
        <v>0</v>
      </c>
      <c r="K139" s="136" t="s">
        <v>1</v>
      </c>
      <c r="L139" s="32"/>
      <c r="M139" s="141" t="s">
        <v>1</v>
      </c>
      <c r="N139" s="142" t="s">
        <v>45</v>
      </c>
      <c r="P139" s="143">
        <f t="shared" si="1"/>
        <v>0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AR139" s="145" t="s">
        <v>195</v>
      </c>
      <c r="AT139" s="145" t="s">
        <v>191</v>
      </c>
      <c r="AU139" s="145" t="s">
        <v>88</v>
      </c>
      <c r="AY139" s="17" t="s">
        <v>188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7" t="s">
        <v>88</v>
      </c>
      <c r="BK139" s="146">
        <f t="shared" si="9"/>
        <v>0</v>
      </c>
      <c r="BL139" s="17" t="s">
        <v>195</v>
      </c>
      <c r="BM139" s="145" t="s">
        <v>441</v>
      </c>
    </row>
    <row r="140" spans="2:65" s="1" customFormat="1" ht="16.5" customHeight="1" x14ac:dyDescent="0.2">
      <c r="B140" s="133"/>
      <c r="C140" s="134" t="s">
        <v>325</v>
      </c>
      <c r="D140" s="134" t="s">
        <v>191</v>
      </c>
      <c r="E140" s="135" t="s">
        <v>1867</v>
      </c>
      <c r="F140" s="136" t="s">
        <v>1868</v>
      </c>
      <c r="G140" s="137" t="s">
        <v>1062</v>
      </c>
      <c r="H140" s="138">
        <v>22</v>
      </c>
      <c r="I140" s="139"/>
      <c r="J140" s="140">
        <f t="shared" si="0"/>
        <v>0</v>
      </c>
      <c r="K140" s="136" t="s">
        <v>1</v>
      </c>
      <c r="L140" s="32"/>
      <c r="M140" s="141" t="s">
        <v>1</v>
      </c>
      <c r="N140" s="142" t="s">
        <v>45</v>
      </c>
      <c r="P140" s="143">
        <f t="shared" si="1"/>
        <v>0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AR140" s="145" t="s">
        <v>195</v>
      </c>
      <c r="AT140" s="145" t="s">
        <v>191</v>
      </c>
      <c r="AU140" s="145" t="s">
        <v>88</v>
      </c>
      <c r="AY140" s="17" t="s">
        <v>188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7" t="s">
        <v>88</v>
      </c>
      <c r="BK140" s="146">
        <f t="shared" si="9"/>
        <v>0</v>
      </c>
      <c r="BL140" s="17" t="s">
        <v>195</v>
      </c>
      <c r="BM140" s="145" t="s">
        <v>449</v>
      </c>
    </row>
    <row r="141" spans="2:65" s="1" customFormat="1" ht="16.5" customHeight="1" x14ac:dyDescent="0.2">
      <c r="B141" s="133"/>
      <c r="C141" s="134" t="s">
        <v>331</v>
      </c>
      <c r="D141" s="134" t="s">
        <v>191</v>
      </c>
      <c r="E141" s="135" t="s">
        <v>1869</v>
      </c>
      <c r="F141" s="136" t="s">
        <v>1870</v>
      </c>
      <c r="G141" s="137" t="s">
        <v>1062</v>
      </c>
      <c r="H141" s="138">
        <v>4</v>
      </c>
      <c r="I141" s="139"/>
      <c r="J141" s="140">
        <f t="shared" si="0"/>
        <v>0</v>
      </c>
      <c r="K141" s="136" t="s">
        <v>1</v>
      </c>
      <c r="L141" s="32"/>
      <c r="M141" s="141" t="s">
        <v>1</v>
      </c>
      <c r="N141" s="142" t="s">
        <v>45</v>
      </c>
      <c r="P141" s="143">
        <f t="shared" si="1"/>
        <v>0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AR141" s="145" t="s">
        <v>195</v>
      </c>
      <c r="AT141" s="145" t="s">
        <v>191</v>
      </c>
      <c r="AU141" s="145" t="s">
        <v>88</v>
      </c>
      <c r="AY141" s="17" t="s">
        <v>188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7" t="s">
        <v>88</v>
      </c>
      <c r="BK141" s="146">
        <f t="shared" si="9"/>
        <v>0</v>
      </c>
      <c r="BL141" s="17" t="s">
        <v>195</v>
      </c>
      <c r="BM141" s="145" t="s">
        <v>459</v>
      </c>
    </row>
    <row r="142" spans="2:65" s="1" customFormat="1" ht="24.15" customHeight="1" x14ac:dyDescent="0.2">
      <c r="B142" s="133"/>
      <c r="C142" s="134" t="s">
        <v>339</v>
      </c>
      <c r="D142" s="134" t="s">
        <v>191</v>
      </c>
      <c r="E142" s="135" t="s">
        <v>1871</v>
      </c>
      <c r="F142" s="136" t="s">
        <v>1872</v>
      </c>
      <c r="G142" s="137" t="s">
        <v>1062</v>
      </c>
      <c r="H142" s="138">
        <v>14</v>
      </c>
      <c r="I142" s="139"/>
      <c r="J142" s="140">
        <f t="shared" si="0"/>
        <v>0</v>
      </c>
      <c r="K142" s="136" t="s">
        <v>1</v>
      </c>
      <c r="L142" s="32"/>
      <c r="M142" s="141" t="s">
        <v>1</v>
      </c>
      <c r="N142" s="142" t="s">
        <v>45</v>
      </c>
      <c r="P142" s="143">
        <f t="shared" si="1"/>
        <v>0</v>
      </c>
      <c r="Q142" s="143">
        <v>0</v>
      </c>
      <c r="R142" s="143">
        <f t="shared" si="2"/>
        <v>0</v>
      </c>
      <c r="S142" s="143">
        <v>0</v>
      </c>
      <c r="T142" s="144">
        <f t="shared" si="3"/>
        <v>0</v>
      </c>
      <c r="AR142" s="145" t="s">
        <v>195</v>
      </c>
      <c r="AT142" s="145" t="s">
        <v>191</v>
      </c>
      <c r="AU142" s="145" t="s">
        <v>88</v>
      </c>
      <c r="AY142" s="17" t="s">
        <v>188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7" t="s">
        <v>88</v>
      </c>
      <c r="BK142" s="146">
        <f t="shared" si="9"/>
        <v>0</v>
      </c>
      <c r="BL142" s="17" t="s">
        <v>195</v>
      </c>
      <c r="BM142" s="145" t="s">
        <v>469</v>
      </c>
    </row>
    <row r="143" spans="2:65" s="1" customFormat="1" ht="24.15" customHeight="1" x14ac:dyDescent="0.2">
      <c r="B143" s="133"/>
      <c r="C143" s="134" t="s">
        <v>344</v>
      </c>
      <c r="D143" s="134" t="s">
        <v>191</v>
      </c>
      <c r="E143" s="135" t="s">
        <v>1873</v>
      </c>
      <c r="F143" s="136" t="s">
        <v>1874</v>
      </c>
      <c r="G143" s="137" t="s">
        <v>1062</v>
      </c>
      <c r="H143" s="138">
        <v>12</v>
      </c>
      <c r="I143" s="139"/>
      <c r="J143" s="140">
        <f t="shared" si="0"/>
        <v>0</v>
      </c>
      <c r="K143" s="136" t="s">
        <v>1</v>
      </c>
      <c r="L143" s="32"/>
      <c r="M143" s="141" t="s">
        <v>1</v>
      </c>
      <c r="N143" s="142" t="s">
        <v>45</v>
      </c>
      <c r="P143" s="143">
        <f t="shared" si="1"/>
        <v>0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AR143" s="145" t="s">
        <v>195</v>
      </c>
      <c r="AT143" s="145" t="s">
        <v>191</v>
      </c>
      <c r="AU143" s="145" t="s">
        <v>88</v>
      </c>
      <c r="AY143" s="17" t="s">
        <v>188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7" t="s">
        <v>88</v>
      </c>
      <c r="BK143" s="146">
        <f t="shared" si="9"/>
        <v>0</v>
      </c>
      <c r="BL143" s="17" t="s">
        <v>195</v>
      </c>
      <c r="BM143" s="145" t="s">
        <v>480</v>
      </c>
    </row>
    <row r="144" spans="2:65" s="1" customFormat="1" ht="24.15" customHeight="1" x14ac:dyDescent="0.2">
      <c r="B144" s="133"/>
      <c r="C144" s="134" t="s">
        <v>350</v>
      </c>
      <c r="D144" s="134" t="s">
        <v>191</v>
      </c>
      <c r="E144" s="135" t="s">
        <v>1875</v>
      </c>
      <c r="F144" s="136" t="s">
        <v>1876</v>
      </c>
      <c r="G144" s="137" t="s">
        <v>1062</v>
      </c>
      <c r="H144" s="138">
        <v>10</v>
      </c>
      <c r="I144" s="139"/>
      <c r="J144" s="140">
        <f t="shared" si="0"/>
        <v>0</v>
      </c>
      <c r="K144" s="136" t="s">
        <v>1</v>
      </c>
      <c r="L144" s="32"/>
      <c r="M144" s="141" t="s">
        <v>1</v>
      </c>
      <c r="N144" s="142" t="s">
        <v>45</v>
      </c>
      <c r="P144" s="143">
        <f t="shared" si="1"/>
        <v>0</v>
      </c>
      <c r="Q144" s="143">
        <v>0</v>
      </c>
      <c r="R144" s="143">
        <f t="shared" si="2"/>
        <v>0</v>
      </c>
      <c r="S144" s="143">
        <v>0</v>
      </c>
      <c r="T144" s="144">
        <f t="shared" si="3"/>
        <v>0</v>
      </c>
      <c r="AR144" s="145" t="s">
        <v>195</v>
      </c>
      <c r="AT144" s="145" t="s">
        <v>191</v>
      </c>
      <c r="AU144" s="145" t="s">
        <v>88</v>
      </c>
      <c r="AY144" s="17" t="s">
        <v>188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7" t="s">
        <v>88</v>
      </c>
      <c r="BK144" s="146">
        <f t="shared" si="9"/>
        <v>0</v>
      </c>
      <c r="BL144" s="17" t="s">
        <v>195</v>
      </c>
      <c r="BM144" s="145" t="s">
        <v>489</v>
      </c>
    </row>
    <row r="145" spans="2:65" s="1" customFormat="1" ht="24.15" customHeight="1" x14ac:dyDescent="0.2">
      <c r="B145" s="133"/>
      <c r="C145" s="134" t="s">
        <v>354</v>
      </c>
      <c r="D145" s="134" t="s">
        <v>191</v>
      </c>
      <c r="E145" s="135" t="s">
        <v>1877</v>
      </c>
      <c r="F145" s="136" t="s">
        <v>1878</v>
      </c>
      <c r="G145" s="137" t="s">
        <v>1062</v>
      </c>
      <c r="H145" s="138">
        <v>11</v>
      </c>
      <c r="I145" s="139"/>
      <c r="J145" s="140">
        <f t="shared" si="0"/>
        <v>0</v>
      </c>
      <c r="K145" s="136" t="s">
        <v>1</v>
      </c>
      <c r="L145" s="32"/>
      <c r="M145" s="141" t="s">
        <v>1</v>
      </c>
      <c r="N145" s="142" t="s">
        <v>45</v>
      </c>
      <c r="P145" s="143">
        <f t="shared" si="1"/>
        <v>0</v>
      </c>
      <c r="Q145" s="143">
        <v>0</v>
      </c>
      <c r="R145" s="143">
        <f t="shared" si="2"/>
        <v>0</v>
      </c>
      <c r="S145" s="143">
        <v>0</v>
      </c>
      <c r="T145" s="144">
        <f t="shared" si="3"/>
        <v>0</v>
      </c>
      <c r="AR145" s="145" t="s">
        <v>195</v>
      </c>
      <c r="AT145" s="145" t="s">
        <v>191</v>
      </c>
      <c r="AU145" s="145" t="s">
        <v>88</v>
      </c>
      <c r="AY145" s="17" t="s">
        <v>188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7" t="s">
        <v>88</v>
      </c>
      <c r="BK145" s="146">
        <f t="shared" si="9"/>
        <v>0</v>
      </c>
      <c r="BL145" s="17" t="s">
        <v>195</v>
      </c>
      <c r="BM145" s="145" t="s">
        <v>499</v>
      </c>
    </row>
    <row r="146" spans="2:65" s="1" customFormat="1" ht="21.75" customHeight="1" x14ac:dyDescent="0.2">
      <c r="B146" s="133"/>
      <c r="C146" s="134" t="s">
        <v>361</v>
      </c>
      <c r="D146" s="134" t="s">
        <v>191</v>
      </c>
      <c r="E146" s="135" t="s">
        <v>1879</v>
      </c>
      <c r="F146" s="136" t="s">
        <v>1880</v>
      </c>
      <c r="G146" s="137" t="s">
        <v>1062</v>
      </c>
      <c r="H146" s="138">
        <v>4</v>
      </c>
      <c r="I146" s="139"/>
      <c r="J146" s="140">
        <f t="shared" si="0"/>
        <v>0</v>
      </c>
      <c r="K146" s="136" t="s">
        <v>1</v>
      </c>
      <c r="L146" s="32"/>
      <c r="M146" s="141" t="s">
        <v>1</v>
      </c>
      <c r="N146" s="142" t="s">
        <v>45</v>
      </c>
      <c r="P146" s="143">
        <f t="shared" si="1"/>
        <v>0</v>
      </c>
      <c r="Q146" s="143">
        <v>0</v>
      </c>
      <c r="R146" s="143">
        <f t="shared" si="2"/>
        <v>0</v>
      </c>
      <c r="S146" s="143">
        <v>0</v>
      </c>
      <c r="T146" s="144">
        <f t="shared" si="3"/>
        <v>0</v>
      </c>
      <c r="AR146" s="145" t="s">
        <v>195</v>
      </c>
      <c r="AT146" s="145" t="s">
        <v>191</v>
      </c>
      <c r="AU146" s="145" t="s">
        <v>88</v>
      </c>
      <c r="AY146" s="17" t="s">
        <v>188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7" t="s">
        <v>88</v>
      </c>
      <c r="BK146" s="146">
        <f t="shared" si="9"/>
        <v>0</v>
      </c>
      <c r="BL146" s="17" t="s">
        <v>195</v>
      </c>
      <c r="BM146" s="145" t="s">
        <v>509</v>
      </c>
    </row>
    <row r="147" spans="2:65" s="1" customFormat="1" ht="21.75" customHeight="1" x14ac:dyDescent="0.2">
      <c r="B147" s="133"/>
      <c r="C147" s="134" t="s">
        <v>366</v>
      </c>
      <c r="D147" s="134" t="s">
        <v>191</v>
      </c>
      <c r="E147" s="135" t="s">
        <v>1881</v>
      </c>
      <c r="F147" s="136" t="s">
        <v>1882</v>
      </c>
      <c r="G147" s="137" t="s">
        <v>1062</v>
      </c>
      <c r="H147" s="138">
        <v>8</v>
      </c>
      <c r="I147" s="139"/>
      <c r="J147" s="140">
        <f t="shared" si="0"/>
        <v>0</v>
      </c>
      <c r="K147" s="136" t="s">
        <v>1</v>
      </c>
      <c r="L147" s="32"/>
      <c r="M147" s="141" t="s">
        <v>1</v>
      </c>
      <c r="N147" s="142" t="s">
        <v>45</v>
      </c>
      <c r="P147" s="143">
        <f t="shared" si="1"/>
        <v>0</v>
      </c>
      <c r="Q147" s="143">
        <v>0</v>
      </c>
      <c r="R147" s="143">
        <f t="shared" si="2"/>
        <v>0</v>
      </c>
      <c r="S147" s="143">
        <v>0</v>
      </c>
      <c r="T147" s="144">
        <f t="shared" si="3"/>
        <v>0</v>
      </c>
      <c r="AR147" s="145" t="s">
        <v>195</v>
      </c>
      <c r="AT147" s="145" t="s">
        <v>191</v>
      </c>
      <c r="AU147" s="145" t="s">
        <v>88</v>
      </c>
      <c r="AY147" s="17" t="s">
        <v>188</v>
      </c>
      <c r="BE147" s="146">
        <f t="shared" si="4"/>
        <v>0</v>
      </c>
      <c r="BF147" s="146">
        <f t="shared" si="5"/>
        <v>0</v>
      </c>
      <c r="BG147" s="146">
        <f t="shared" si="6"/>
        <v>0</v>
      </c>
      <c r="BH147" s="146">
        <f t="shared" si="7"/>
        <v>0</v>
      </c>
      <c r="BI147" s="146">
        <f t="shared" si="8"/>
        <v>0</v>
      </c>
      <c r="BJ147" s="17" t="s">
        <v>88</v>
      </c>
      <c r="BK147" s="146">
        <f t="shared" si="9"/>
        <v>0</v>
      </c>
      <c r="BL147" s="17" t="s">
        <v>195</v>
      </c>
      <c r="BM147" s="145" t="s">
        <v>521</v>
      </c>
    </row>
    <row r="148" spans="2:65" s="1" customFormat="1" ht="16.5" customHeight="1" x14ac:dyDescent="0.2">
      <c r="B148" s="133"/>
      <c r="C148" s="134" t="s">
        <v>371</v>
      </c>
      <c r="D148" s="134" t="s">
        <v>191</v>
      </c>
      <c r="E148" s="135" t="s">
        <v>1883</v>
      </c>
      <c r="F148" s="136" t="s">
        <v>1884</v>
      </c>
      <c r="G148" s="137" t="s">
        <v>1062</v>
      </c>
      <c r="H148" s="138">
        <v>13</v>
      </c>
      <c r="I148" s="139"/>
      <c r="J148" s="140">
        <f t="shared" si="0"/>
        <v>0</v>
      </c>
      <c r="K148" s="136" t="s">
        <v>1</v>
      </c>
      <c r="L148" s="32"/>
      <c r="M148" s="141" t="s">
        <v>1</v>
      </c>
      <c r="N148" s="142" t="s">
        <v>45</v>
      </c>
      <c r="P148" s="143">
        <f t="shared" si="1"/>
        <v>0</v>
      </c>
      <c r="Q148" s="143">
        <v>0</v>
      </c>
      <c r="R148" s="143">
        <f t="shared" si="2"/>
        <v>0</v>
      </c>
      <c r="S148" s="143">
        <v>0</v>
      </c>
      <c r="T148" s="144">
        <f t="shared" si="3"/>
        <v>0</v>
      </c>
      <c r="AR148" s="145" t="s">
        <v>195</v>
      </c>
      <c r="AT148" s="145" t="s">
        <v>191</v>
      </c>
      <c r="AU148" s="145" t="s">
        <v>88</v>
      </c>
      <c r="AY148" s="17" t="s">
        <v>188</v>
      </c>
      <c r="BE148" s="146">
        <f t="shared" si="4"/>
        <v>0</v>
      </c>
      <c r="BF148" s="146">
        <f t="shared" si="5"/>
        <v>0</v>
      </c>
      <c r="BG148" s="146">
        <f t="shared" si="6"/>
        <v>0</v>
      </c>
      <c r="BH148" s="146">
        <f t="shared" si="7"/>
        <v>0</v>
      </c>
      <c r="BI148" s="146">
        <f t="shared" si="8"/>
        <v>0</v>
      </c>
      <c r="BJ148" s="17" t="s">
        <v>88</v>
      </c>
      <c r="BK148" s="146">
        <f t="shared" si="9"/>
        <v>0</v>
      </c>
      <c r="BL148" s="17" t="s">
        <v>195</v>
      </c>
      <c r="BM148" s="145" t="s">
        <v>530</v>
      </c>
    </row>
    <row r="149" spans="2:65" s="1" customFormat="1" ht="24.15" customHeight="1" x14ac:dyDescent="0.2">
      <c r="B149" s="133"/>
      <c r="C149" s="134" t="s">
        <v>375</v>
      </c>
      <c r="D149" s="134" t="s">
        <v>191</v>
      </c>
      <c r="E149" s="135" t="s">
        <v>1885</v>
      </c>
      <c r="F149" s="136" t="s">
        <v>1886</v>
      </c>
      <c r="G149" s="137" t="s">
        <v>1062</v>
      </c>
      <c r="H149" s="138">
        <v>4</v>
      </c>
      <c r="I149" s="139"/>
      <c r="J149" s="140">
        <f t="shared" si="0"/>
        <v>0</v>
      </c>
      <c r="K149" s="136" t="s">
        <v>1</v>
      </c>
      <c r="L149" s="32"/>
      <c r="M149" s="141" t="s">
        <v>1</v>
      </c>
      <c r="N149" s="142" t="s">
        <v>45</v>
      </c>
      <c r="P149" s="143">
        <f t="shared" si="1"/>
        <v>0</v>
      </c>
      <c r="Q149" s="143">
        <v>0</v>
      </c>
      <c r="R149" s="143">
        <f t="shared" si="2"/>
        <v>0</v>
      </c>
      <c r="S149" s="143">
        <v>0</v>
      </c>
      <c r="T149" s="144">
        <f t="shared" si="3"/>
        <v>0</v>
      </c>
      <c r="AR149" s="145" t="s">
        <v>195</v>
      </c>
      <c r="AT149" s="145" t="s">
        <v>191</v>
      </c>
      <c r="AU149" s="145" t="s">
        <v>88</v>
      </c>
      <c r="AY149" s="17" t="s">
        <v>188</v>
      </c>
      <c r="BE149" s="146">
        <f t="shared" si="4"/>
        <v>0</v>
      </c>
      <c r="BF149" s="146">
        <f t="shared" si="5"/>
        <v>0</v>
      </c>
      <c r="BG149" s="146">
        <f t="shared" si="6"/>
        <v>0</v>
      </c>
      <c r="BH149" s="146">
        <f t="shared" si="7"/>
        <v>0</v>
      </c>
      <c r="BI149" s="146">
        <f t="shared" si="8"/>
        <v>0</v>
      </c>
      <c r="BJ149" s="17" t="s">
        <v>88</v>
      </c>
      <c r="BK149" s="146">
        <f t="shared" si="9"/>
        <v>0</v>
      </c>
      <c r="BL149" s="17" t="s">
        <v>195</v>
      </c>
      <c r="BM149" s="145" t="s">
        <v>538</v>
      </c>
    </row>
    <row r="150" spans="2:65" s="1" customFormat="1" ht="24.15" customHeight="1" x14ac:dyDescent="0.2">
      <c r="B150" s="133"/>
      <c r="C150" s="134" t="s">
        <v>380</v>
      </c>
      <c r="D150" s="134" t="s">
        <v>191</v>
      </c>
      <c r="E150" s="135" t="s">
        <v>1887</v>
      </c>
      <c r="F150" s="136" t="s">
        <v>1888</v>
      </c>
      <c r="G150" s="137" t="s">
        <v>1062</v>
      </c>
      <c r="H150" s="138">
        <v>13</v>
      </c>
      <c r="I150" s="139"/>
      <c r="J150" s="140">
        <f t="shared" si="0"/>
        <v>0</v>
      </c>
      <c r="K150" s="136" t="s">
        <v>1</v>
      </c>
      <c r="L150" s="32"/>
      <c r="M150" s="141" t="s">
        <v>1</v>
      </c>
      <c r="N150" s="142" t="s">
        <v>45</v>
      </c>
      <c r="P150" s="143">
        <f t="shared" si="1"/>
        <v>0</v>
      </c>
      <c r="Q150" s="143">
        <v>0</v>
      </c>
      <c r="R150" s="143">
        <f t="shared" si="2"/>
        <v>0</v>
      </c>
      <c r="S150" s="143">
        <v>0</v>
      </c>
      <c r="T150" s="144">
        <f t="shared" si="3"/>
        <v>0</v>
      </c>
      <c r="AR150" s="145" t="s">
        <v>195</v>
      </c>
      <c r="AT150" s="145" t="s">
        <v>191</v>
      </c>
      <c r="AU150" s="145" t="s">
        <v>88</v>
      </c>
      <c r="AY150" s="17" t="s">
        <v>188</v>
      </c>
      <c r="BE150" s="146">
        <f t="shared" si="4"/>
        <v>0</v>
      </c>
      <c r="BF150" s="146">
        <f t="shared" si="5"/>
        <v>0</v>
      </c>
      <c r="BG150" s="146">
        <f t="shared" si="6"/>
        <v>0</v>
      </c>
      <c r="BH150" s="146">
        <f t="shared" si="7"/>
        <v>0</v>
      </c>
      <c r="BI150" s="146">
        <f t="shared" si="8"/>
        <v>0</v>
      </c>
      <c r="BJ150" s="17" t="s">
        <v>88</v>
      </c>
      <c r="BK150" s="146">
        <f t="shared" si="9"/>
        <v>0</v>
      </c>
      <c r="BL150" s="17" t="s">
        <v>195</v>
      </c>
      <c r="BM150" s="145" t="s">
        <v>546</v>
      </c>
    </row>
    <row r="151" spans="2:65" s="1" customFormat="1" ht="24.15" customHeight="1" x14ac:dyDescent="0.2">
      <c r="B151" s="133"/>
      <c r="C151" s="134" t="s">
        <v>385</v>
      </c>
      <c r="D151" s="134" t="s">
        <v>191</v>
      </c>
      <c r="E151" s="135" t="s">
        <v>1889</v>
      </c>
      <c r="F151" s="136" t="s">
        <v>1890</v>
      </c>
      <c r="G151" s="137" t="s">
        <v>1062</v>
      </c>
      <c r="H151" s="138">
        <v>0</v>
      </c>
      <c r="I151" s="139"/>
      <c r="J151" s="140">
        <f t="shared" ref="J151:J182" si="10">ROUND(I151*H151,2)</f>
        <v>0</v>
      </c>
      <c r="K151" s="136" t="s">
        <v>1</v>
      </c>
      <c r="L151" s="32"/>
      <c r="M151" s="141" t="s">
        <v>1</v>
      </c>
      <c r="N151" s="142" t="s">
        <v>45</v>
      </c>
      <c r="P151" s="143">
        <f t="shared" ref="P151:P182" si="11">O151*H151</f>
        <v>0</v>
      </c>
      <c r="Q151" s="143">
        <v>0</v>
      </c>
      <c r="R151" s="143">
        <f t="shared" ref="R151:R182" si="12">Q151*H151</f>
        <v>0</v>
      </c>
      <c r="S151" s="143">
        <v>0</v>
      </c>
      <c r="T151" s="144">
        <f t="shared" ref="T151:T182" si="13">S151*H151</f>
        <v>0</v>
      </c>
      <c r="AR151" s="145" t="s">
        <v>195</v>
      </c>
      <c r="AT151" s="145" t="s">
        <v>191</v>
      </c>
      <c r="AU151" s="145" t="s">
        <v>88</v>
      </c>
      <c r="AY151" s="17" t="s">
        <v>188</v>
      </c>
      <c r="BE151" s="146">
        <f t="shared" ref="BE151:BE182" si="14">IF(N151="základní",J151,0)</f>
        <v>0</v>
      </c>
      <c r="BF151" s="146">
        <f t="shared" ref="BF151:BF182" si="15">IF(N151="snížená",J151,0)</f>
        <v>0</v>
      </c>
      <c r="BG151" s="146">
        <f t="shared" ref="BG151:BG182" si="16">IF(N151="zákl. přenesená",J151,0)</f>
        <v>0</v>
      </c>
      <c r="BH151" s="146">
        <f t="shared" ref="BH151:BH182" si="17">IF(N151="sníž. přenesená",J151,0)</f>
        <v>0</v>
      </c>
      <c r="BI151" s="146">
        <f t="shared" ref="BI151:BI182" si="18">IF(N151="nulová",J151,0)</f>
        <v>0</v>
      </c>
      <c r="BJ151" s="17" t="s">
        <v>88</v>
      </c>
      <c r="BK151" s="146">
        <f t="shared" ref="BK151:BK182" si="19">ROUND(I151*H151,2)</f>
        <v>0</v>
      </c>
      <c r="BL151" s="17" t="s">
        <v>195</v>
      </c>
      <c r="BM151" s="145" t="s">
        <v>554</v>
      </c>
    </row>
    <row r="152" spans="2:65" s="1" customFormat="1" ht="21.75" customHeight="1" x14ac:dyDescent="0.2">
      <c r="B152" s="133"/>
      <c r="C152" s="134" t="s">
        <v>389</v>
      </c>
      <c r="D152" s="134" t="s">
        <v>191</v>
      </c>
      <c r="E152" s="135" t="s">
        <v>1891</v>
      </c>
      <c r="F152" s="136" t="s">
        <v>1892</v>
      </c>
      <c r="G152" s="137" t="s">
        <v>1062</v>
      </c>
      <c r="H152" s="138">
        <v>12</v>
      </c>
      <c r="I152" s="139"/>
      <c r="J152" s="140">
        <f t="shared" si="10"/>
        <v>0</v>
      </c>
      <c r="K152" s="136" t="s">
        <v>1</v>
      </c>
      <c r="L152" s="32"/>
      <c r="M152" s="141" t="s">
        <v>1</v>
      </c>
      <c r="N152" s="142" t="s">
        <v>45</v>
      </c>
      <c r="P152" s="143">
        <f t="shared" si="11"/>
        <v>0</v>
      </c>
      <c r="Q152" s="143">
        <v>0</v>
      </c>
      <c r="R152" s="143">
        <f t="shared" si="12"/>
        <v>0</v>
      </c>
      <c r="S152" s="143">
        <v>0</v>
      </c>
      <c r="T152" s="144">
        <f t="shared" si="13"/>
        <v>0</v>
      </c>
      <c r="AR152" s="145" t="s">
        <v>195</v>
      </c>
      <c r="AT152" s="145" t="s">
        <v>191</v>
      </c>
      <c r="AU152" s="145" t="s">
        <v>88</v>
      </c>
      <c r="AY152" s="17" t="s">
        <v>188</v>
      </c>
      <c r="BE152" s="146">
        <f t="shared" si="14"/>
        <v>0</v>
      </c>
      <c r="BF152" s="146">
        <f t="shared" si="15"/>
        <v>0</v>
      </c>
      <c r="BG152" s="146">
        <f t="shared" si="16"/>
        <v>0</v>
      </c>
      <c r="BH152" s="146">
        <f t="shared" si="17"/>
        <v>0</v>
      </c>
      <c r="BI152" s="146">
        <f t="shared" si="18"/>
        <v>0</v>
      </c>
      <c r="BJ152" s="17" t="s">
        <v>88</v>
      </c>
      <c r="BK152" s="146">
        <f t="shared" si="19"/>
        <v>0</v>
      </c>
      <c r="BL152" s="17" t="s">
        <v>195</v>
      </c>
      <c r="BM152" s="145" t="s">
        <v>562</v>
      </c>
    </row>
    <row r="153" spans="2:65" s="1" customFormat="1" ht="16.5" customHeight="1" x14ac:dyDescent="0.2">
      <c r="B153" s="133"/>
      <c r="C153" s="134" t="s">
        <v>398</v>
      </c>
      <c r="D153" s="134" t="s">
        <v>191</v>
      </c>
      <c r="E153" s="135" t="s">
        <v>1893</v>
      </c>
      <c r="F153" s="136" t="s">
        <v>1894</v>
      </c>
      <c r="G153" s="137" t="s">
        <v>209</v>
      </c>
      <c r="H153" s="138">
        <v>300</v>
      </c>
      <c r="I153" s="139"/>
      <c r="J153" s="140">
        <f t="shared" si="10"/>
        <v>0</v>
      </c>
      <c r="K153" s="136" t="s">
        <v>1</v>
      </c>
      <c r="L153" s="32"/>
      <c r="M153" s="141" t="s">
        <v>1</v>
      </c>
      <c r="N153" s="142" t="s">
        <v>45</v>
      </c>
      <c r="P153" s="143">
        <f t="shared" si="11"/>
        <v>0</v>
      </c>
      <c r="Q153" s="143">
        <v>0</v>
      </c>
      <c r="R153" s="143">
        <f t="shared" si="12"/>
        <v>0</v>
      </c>
      <c r="S153" s="143">
        <v>0</v>
      </c>
      <c r="T153" s="144">
        <f t="shared" si="13"/>
        <v>0</v>
      </c>
      <c r="AR153" s="145" t="s">
        <v>195</v>
      </c>
      <c r="AT153" s="145" t="s">
        <v>191</v>
      </c>
      <c r="AU153" s="145" t="s">
        <v>88</v>
      </c>
      <c r="AY153" s="17" t="s">
        <v>188</v>
      </c>
      <c r="BE153" s="146">
        <f t="shared" si="14"/>
        <v>0</v>
      </c>
      <c r="BF153" s="146">
        <f t="shared" si="15"/>
        <v>0</v>
      </c>
      <c r="BG153" s="146">
        <f t="shared" si="16"/>
        <v>0</v>
      </c>
      <c r="BH153" s="146">
        <f t="shared" si="17"/>
        <v>0</v>
      </c>
      <c r="BI153" s="146">
        <f t="shared" si="18"/>
        <v>0</v>
      </c>
      <c r="BJ153" s="17" t="s">
        <v>88</v>
      </c>
      <c r="BK153" s="146">
        <f t="shared" si="19"/>
        <v>0</v>
      </c>
      <c r="BL153" s="17" t="s">
        <v>195</v>
      </c>
      <c r="BM153" s="145" t="s">
        <v>570</v>
      </c>
    </row>
    <row r="154" spans="2:65" s="1" customFormat="1" ht="16.5" customHeight="1" x14ac:dyDescent="0.2">
      <c r="B154" s="133"/>
      <c r="C154" s="134" t="s">
        <v>404</v>
      </c>
      <c r="D154" s="134" t="s">
        <v>191</v>
      </c>
      <c r="E154" s="135" t="s">
        <v>1895</v>
      </c>
      <c r="F154" s="136" t="s">
        <v>1896</v>
      </c>
      <c r="G154" s="137" t="s">
        <v>209</v>
      </c>
      <c r="H154" s="138">
        <v>1200</v>
      </c>
      <c r="I154" s="139"/>
      <c r="J154" s="140">
        <f t="shared" si="10"/>
        <v>0</v>
      </c>
      <c r="K154" s="136" t="s">
        <v>1</v>
      </c>
      <c r="L154" s="32"/>
      <c r="M154" s="141" t="s">
        <v>1</v>
      </c>
      <c r="N154" s="142" t="s">
        <v>45</v>
      </c>
      <c r="P154" s="143">
        <f t="shared" si="11"/>
        <v>0</v>
      </c>
      <c r="Q154" s="143">
        <v>0</v>
      </c>
      <c r="R154" s="143">
        <f t="shared" si="12"/>
        <v>0</v>
      </c>
      <c r="S154" s="143">
        <v>0</v>
      </c>
      <c r="T154" s="144">
        <f t="shared" si="13"/>
        <v>0</v>
      </c>
      <c r="AR154" s="145" t="s">
        <v>195</v>
      </c>
      <c r="AT154" s="145" t="s">
        <v>191</v>
      </c>
      <c r="AU154" s="145" t="s">
        <v>88</v>
      </c>
      <c r="AY154" s="17" t="s">
        <v>188</v>
      </c>
      <c r="BE154" s="146">
        <f t="shared" si="14"/>
        <v>0</v>
      </c>
      <c r="BF154" s="146">
        <f t="shared" si="15"/>
        <v>0</v>
      </c>
      <c r="BG154" s="146">
        <f t="shared" si="16"/>
        <v>0</v>
      </c>
      <c r="BH154" s="146">
        <f t="shared" si="17"/>
        <v>0</v>
      </c>
      <c r="BI154" s="146">
        <f t="shared" si="18"/>
        <v>0</v>
      </c>
      <c r="BJ154" s="17" t="s">
        <v>88</v>
      </c>
      <c r="BK154" s="146">
        <f t="shared" si="19"/>
        <v>0</v>
      </c>
      <c r="BL154" s="17" t="s">
        <v>195</v>
      </c>
      <c r="BM154" s="145" t="s">
        <v>580</v>
      </c>
    </row>
    <row r="155" spans="2:65" s="1" customFormat="1" ht="16.5" customHeight="1" x14ac:dyDescent="0.2">
      <c r="B155" s="133"/>
      <c r="C155" s="134" t="s">
        <v>410</v>
      </c>
      <c r="D155" s="134" t="s">
        <v>191</v>
      </c>
      <c r="E155" s="135" t="s">
        <v>1897</v>
      </c>
      <c r="F155" s="136" t="s">
        <v>1898</v>
      </c>
      <c r="G155" s="137" t="s">
        <v>209</v>
      </c>
      <c r="H155" s="138">
        <v>300</v>
      </c>
      <c r="I155" s="139"/>
      <c r="J155" s="140">
        <f t="shared" si="10"/>
        <v>0</v>
      </c>
      <c r="K155" s="136" t="s">
        <v>1</v>
      </c>
      <c r="L155" s="32"/>
      <c r="M155" s="141" t="s">
        <v>1</v>
      </c>
      <c r="N155" s="142" t="s">
        <v>45</v>
      </c>
      <c r="P155" s="143">
        <f t="shared" si="11"/>
        <v>0</v>
      </c>
      <c r="Q155" s="143">
        <v>0</v>
      </c>
      <c r="R155" s="143">
        <f t="shared" si="12"/>
        <v>0</v>
      </c>
      <c r="S155" s="143">
        <v>0</v>
      </c>
      <c r="T155" s="144">
        <f t="shared" si="13"/>
        <v>0</v>
      </c>
      <c r="AR155" s="145" t="s">
        <v>195</v>
      </c>
      <c r="AT155" s="145" t="s">
        <v>191</v>
      </c>
      <c r="AU155" s="145" t="s">
        <v>88</v>
      </c>
      <c r="AY155" s="17" t="s">
        <v>188</v>
      </c>
      <c r="BE155" s="146">
        <f t="shared" si="14"/>
        <v>0</v>
      </c>
      <c r="BF155" s="146">
        <f t="shared" si="15"/>
        <v>0</v>
      </c>
      <c r="BG155" s="146">
        <f t="shared" si="16"/>
        <v>0</v>
      </c>
      <c r="BH155" s="146">
        <f t="shared" si="17"/>
        <v>0</v>
      </c>
      <c r="BI155" s="146">
        <f t="shared" si="18"/>
        <v>0</v>
      </c>
      <c r="BJ155" s="17" t="s">
        <v>88</v>
      </c>
      <c r="BK155" s="146">
        <f t="shared" si="19"/>
        <v>0</v>
      </c>
      <c r="BL155" s="17" t="s">
        <v>195</v>
      </c>
      <c r="BM155" s="145" t="s">
        <v>590</v>
      </c>
    </row>
    <row r="156" spans="2:65" s="1" customFormat="1" ht="16.5" customHeight="1" x14ac:dyDescent="0.2">
      <c r="B156" s="133"/>
      <c r="C156" s="134" t="s">
        <v>416</v>
      </c>
      <c r="D156" s="134" t="s">
        <v>191</v>
      </c>
      <c r="E156" s="135" t="s">
        <v>1899</v>
      </c>
      <c r="F156" s="136" t="s">
        <v>1900</v>
      </c>
      <c r="G156" s="137" t="s">
        <v>209</v>
      </c>
      <c r="H156" s="138">
        <v>4200</v>
      </c>
      <c r="I156" s="139"/>
      <c r="J156" s="140">
        <f t="shared" si="10"/>
        <v>0</v>
      </c>
      <c r="K156" s="136" t="s">
        <v>1</v>
      </c>
      <c r="L156" s="32"/>
      <c r="M156" s="141" t="s">
        <v>1</v>
      </c>
      <c r="N156" s="142" t="s">
        <v>45</v>
      </c>
      <c r="P156" s="143">
        <f t="shared" si="11"/>
        <v>0</v>
      </c>
      <c r="Q156" s="143">
        <v>0</v>
      </c>
      <c r="R156" s="143">
        <f t="shared" si="12"/>
        <v>0</v>
      </c>
      <c r="S156" s="143">
        <v>0</v>
      </c>
      <c r="T156" s="144">
        <f t="shared" si="13"/>
        <v>0</v>
      </c>
      <c r="AR156" s="145" t="s">
        <v>195</v>
      </c>
      <c r="AT156" s="145" t="s">
        <v>191</v>
      </c>
      <c r="AU156" s="145" t="s">
        <v>88</v>
      </c>
      <c r="AY156" s="17" t="s">
        <v>188</v>
      </c>
      <c r="BE156" s="146">
        <f t="shared" si="14"/>
        <v>0</v>
      </c>
      <c r="BF156" s="146">
        <f t="shared" si="15"/>
        <v>0</v>
      </c>
      <c r="BG156" s="146">
        <f t="shared" si="16"/>
        <v>0</v>
      </c>
      <c r="BH156" s="146">
        <f t="shared" si="17"/>
        <v>0</v>
      </c>
      <c r="BI156" s="146">
        <f t="shared" si="18"/>
        <v>0</v>
      </c>
      <c r="BJ156" s="17" t="s">
        <v>88</v>
      </c>
      <c r="BK156" s="146">
        <f t="shared" si="19"/>
        <v>0</v>
      </c>
      <c r="BL156" s="17" t="s">
        <v>195</v>
      </c>
      <c r="BM156" s="145" t="s">
        <v>600</v>
      </c>
    </row>
    <row r="157" spans="2:65" s="1" customFormat="1" ht="16.5" customHeight="1" x14ac:dyDescent="0.2">
      <c r="B157" s="133"/>
      <c r="C157" s="134" t="s">
        <v>424</v>
      </c>
      <c r="D157" s="134" t="s">
        <v>191</v>
      </c>
      <c r="E157" s="135" t="s">
        <v>1901</v>
      </c>
      <c r="F157" s="136" t="s">
        <v>1902</v>
      </c>
      <c r="G157" s="137" t="s">
        <v>209</v>
      </c>
      <c r="H157" s="138">
        <v>200</v>
      </c>
      <c r="I157" s="139"/>
      <c r="J157" s="140">
        <f t="shared" si="10"/>
        <v>0</v>
      </c>
      <c r="K157" s="136" t="s">
        <v>1</v>
      </c>
      <c r="L157" s="32"/>
      <c r="M157" s="141" t="s">
        <v>1</v>
      </c>
      <c r="N157" s="142" t="s">
        <v>45</v>
      </c>
      <c r="P157" s="143">
        <f t="shared" si="11"/>
        <v>0</v>
      </c>
      <c r="Q157" s="143">
        <v>0</v>
      </c>
      <c r="R157" s="143">
        <f t="shared" si="12"/>
        <v>0</v>
      </c>
      <c r="S157" s="143">
        <v>0</v>
      </c>
      <c r="T157" s="144">
        <f t="shared" si="13"/>
        <v>0</v>
      </c>
      <c r="AR157" s="145" t="s">
        <v>195</v>
      </c>
      <c r="AT157" s="145" t="s">
        <v>191</v>
      </c>
      <c r="AU157" s="145" t="s">
        <v>88</v>
      </c>
      <c r="AY157" s="17" t="s">
        <v>188</v>
      </c>
      <c r="BE157" s="146">
        <f t="shared" si="14"/>
        <v>0</v>
      </c>
      <c r="BF157" s="146">
        <f t="shared" si="15"/>
        <v>0</v>
      </c>
      <c r="BG157" s="146">
        <f t="shared" si="16"/>
        <v>0</v>
      </c>
      <c r="BH157" s="146">
        <f t="shared" si="17"/>
        <v>0</v>
      </c>
      <c r="BI157" s="146">
        <f t="shared" si="18"/>
        <v>0</v>
      </c>
      <c r="BJ157" s="17" t="s">
        <v>88</v>
      </c>
      <c r="BK157" s="146">
        <f t="shared" si="19"/>
        <v>0</v>
      </c>
      <c r="BL157" s="17" t="s">
        <v>195</v>
      </c>
      <c r="BM157" s="145" t="s">
        <v>608</v>
      </c>
    </row>
    <row r="158" spans="2:65" s="1" customFormat="1" ht="16.5" customHeight="1" x14ac:dyDescent="0.2">
      <c r="B158" s="133"/>
      <c r="C158" s="134" t="s">
        <v>432</v>
      </c>
      <c r="D158" s="134" t="s">
        <v>191</v>
      </c>
      <c r="E158" s="135" t="s">
        <v>1903</v>
      </c>
      <c r="F158" s="136" t="s">
        <v>1904</v>
      </c>
      <c r="G158" s="137" t="s">
        <v>209</v>
      </c>
      <c r="H158" s="138">
        <v>60</v>
      </c>
      <c r="I158" s="139"/>
      <c r="J158" s="140">
        <f t="shared" si="10"/>
        <v>0</v>
      </c>
      <c r="K158" s="136" t="s">
        <v>1</v>
      </c>
      <c r="L158" s="32"/>
      <c r="M158" s="141" t="s">
        <v>1</v>
      </c>
      <c r="N158" s="142" t="s">
        <v>45</v>
      </c>
      <c r="P158" s="143">
        <f t="shared" si="11"/>
        <v>0</v>
      </c>
      <c r="Q158" s="143">
        <v>0</v>
      </c>
      <c r="R158" s="143">
        <f t="shared" si="12"/>
        <v>0</v>
      </c>
      <c r="S158" s="143">
        <v>0</v>
      </c>
      <c r="T158" s="144">
        <f t="shared" si="13"/>
        <v>0</v>
      </c>
      <c r="AR158" s="145" t="s">
        <v>195</v>
      </c>
      <c r="AT158" s="145" t="s">
        <v>191</v>
      </c>
      <c r="AU158" s="145" t="s">
        <v>88</v>
      </c>
      <c r="AY158" s="17" t="s">
        <v>188</v>
      </c>
      <c r="BE158" s="146">
        <f t="shared" si="14"/>
        <v>0</v>
      </c>
      <c r="BF158" s="146">
        <f t="shared" si="15"/>
        <v>0</v>
      </c>
      <c r="BG158" s="146">
        <f t="shared" si="16"/>
        <v>0</v>
      </c>
      <c r="BH158" s="146">
        <f t="shared" si="17"/>
        <v>0</v>
      </c>
      <c r="BI158" s="146">
        <f t="shared" si="18"/>
        <v>0</v>
      </c>
      <c r="BJ158" s="17" t="s">
        <v>88</v>
      </c>
      <c r="BK158" s="146">
        <f t="shared" si="19"/>
        <v>0</v>
      </c>
      <c r="BL158" s="17" t="s">
        <v>195</v>
      </c>
      <c r="BM158" s="145" t="s">
        <v>619</v>
      </c>
    </row>
    <row r="159" spans="2:65" s="1" customFormat="1" ht="16.5" customHeight="1" x14ac:dyDescent="0.2">
      <c r="B159" s="133"/>
      <c r="C159" s="134" t="s">
        <v>437</v>
      </c>
      <c r="D159" s="134" t="s">
        <v>191</v>
      </c>
      <c r="E159" s="135" t="s">
        <v>1905</v>
      </c>
      <c r="F159" s="136" t="s">
        <v>1906</v>
      </c>
      <c r="G159" s="137" t="s">
        <v>209</v>
      </c>
      <c r="H159" s="138">
        <v>0</v>
      </c>
      <c r="I159" s="139"/>
      <c r="J159" s="140">
        <f t="shared" si="10"/>
        <v>0</v>
      </c>
      <c r="K159" s="136" t="s">
        <v>1</v>
      </c>
      <c r="L159" s="32"/>
      <c r="M159" s="141" t="s">
        <v>1</v>
      </c>
      <c r="N159" s="142" t="s">
        <v>45</v>
      </c>
      <c r="P159" s="143">
        <f t="shared" si="11"/>
        <v>0</v>
      </c>
      <c r="Q159" s="143">
        <v>0</v>
      </c>
      <c r="R159" s="143">
        <f t="shared" si="12"/>
        <v>0</v>
      </c>
      <c r="S159" s="143">
        <v>0</v>
      </c>
      <c r="T159" s="144">
        <f t="shared" si="13"/>
        <v>0</v>
      </c>
      <c r="AR159" s="145" t="s">
        <v>195</v>
      </c>
      <c r="AT159" s="145" t="s">
        <v>191</v>
      </c>
      <c r="AU159" s="145" t="s">
        <v>88</v>
      </c>
      <c r="AY159" s="17" t="s">
        <v>188</v>
      </c>
      <c r="BE159" s="146">
        <f t="shared" si="14"/>
        <v>0</v>
      </c>
      <c r="BF159" s="146">
        <f t="shared" si="15"/>
        <v>0</v>
      </c>
      <c r="BG159" s="146">
        <f t="shared" si="16"/>
        <v>0</v>
      </c>
      <c r="BH159" s="146">
        <f t="shared" si="17"/>
        <v>0</v>
      </c>
      <c r="BI159" s="146">
        <f t="shared" si="18"/>
        <v>0</v>
      </c>
      <c r="BJ159" s="17" t="s">
        <v>88</v>
      </c>
      <c r="BK159" s="146">
        <f t="shared" si="19"/>
        <v>0</v>
      </c>
      <c r="BL159" s="17" t="s">
        <v>195</v>
      </c>
      <c r="BM159" s="145" t="s">
        <v>630</v>
      </c>
    </row>
    <row r="160" spans="2:65" s="1" customFormat="1" ht="16.5" customHeight="1" x14ac:dyDescent="0.2">
      <c r="B160" s="133"/>
      <c r="C160" s="134" t="s">
        <v>441</v>
      </c>
      <c r="D160" s="134" t="s">
        <v>191</v>
      </c>
      <c r="E160" s="135" t="s">
        <v>1907</v>
      </c>
      <c r="F160" s="136" t="s">
        <v>1908</v>
      </c>
      <c r="G160" s="137" t="s">
        <v>209</v>
      </c>
      <c r="H160" s="138">
        <v>380</v>
      </c>
      <c r="I160" s="139"/>
      <c r="J160" s="140">
        <f t="shared" si="10"/>
        <v>0</v>
      </c>
      <c r="K160" s="136" t="s">
        <v>1</v>
      </c>
      <c r="L160" s="32"/>
      <c r="M160" s="141" t="s">
        <v>1</v>
      </c>
      <c r="N160" s="142" t="s">
        <v>45</v>
      </c>
      <c r="P160" s="143">
        <f t="shared" si="11"/>
        <v>0</v>
      </c>
      <c r="Q160" s="143">
        <v>0</v>
      </c>
      <c r="R160" s="143">
        <f t="shared" si="12"/>
        <v>0</v>
      </c>
      <c r="S160" s="143">
        <v>0</v>
      </c>
      <c r="T160" s="144">
        <f t="shared" si="13"/>
        <v>0</v>
      </c>
      <c r="AR160" s="145" t="s">
        <v>195</v>
      </c>
      <c r="AT160" s="145" t="s">
        <v>191</v>
      </c>
      <c r="AU160" s="145" t="s">
        <v>88</v>
      </c>
      <c r="AY160" s="17" t="s">
        <v>188</v>
      </c>
      <c r="BE160" s="146">
        <f t="shared" si="14"/>
        <v>0</v>
      </c>
      <c r="BF160" s="146">
        <f t="shared" si="15"/>
        <v>0</v>
      </c>
      <c r="BG160" s="146">
        <f t="shared" si="16"/>
        <v>0</v>
      </c>
      <c r="BH160" s="146">
        <f t="shared" si="17"/>
        <v>0</v>
      </c>
      <c r="BI160" s="146">
        <f t="shared" si="18"/>
        <v>0</v>
      </c>
      <c r="BJ160" s="17" t="s">
        <v>88</v>
      </c>
      <c r="BK160" s="146">
        <f t="shared" si="19"/>
        <v>0</v>
      </c>
      <c r="BL160" s="17" t="s">
        <v>195</v>
      </c>
      <c r="BM160" s="145" t="s">
        <v>639</v>
      </c>
    </row>
    <row r="161" spans="2:65" s="1" customFormat="1" ht="16.5" customHeight="1" x14ac:dyDescent="0.2">
      <c r="B161" s="133"/>
      <c r="C161" s="134" t="s">
        <v>445</v>
      </c>
      <c r="D161" s="134" t="s">
        <v>191</v>
      </c>
      <c r="E161" s="135" t="s">
        <v>1909</v>
      </c>
      <c r="F161" s="136" t="s">
        <v>1910</v>
      </c>
      <c r="G161" s="137" t="s">
        <v>209</v>
      </c>
      <c r="H161" s="138">
        <v>550</v>
      </c>
      <c r="I161" s="139"/>
      <c r="J161" s="140">
        <f t="shared" si="10"/>
        <v>0</v>
      </c>
      <c r="K161" s="136" t="s">
        <v>1</v>
      </c>
      <c r="L161" s="32"/>
      <c r="M161" s="141" t="s">
        <v>1</v>
      </c>
      <c r="N161" s="142" t="s">
        <v>45</v>
      </c>
      <c r="P161" s="143">
        <f t="shared" si="11"/>
        <v>0</v>
      </c>
      <c r="Q161" s="143">
        <v>0</v>
      </c>
      <c r="R161" s="143">
        <f t="shared" si="12"/>
        <v>0</v>
      </c>
      <c r="S161" s="143">
        <v>0</v>
      </c>
      <c r="T161" s="144">
        <f t="shared" si="13"/>
        <v>0</v>
      </c>
      <c r="AR161" s="145" t="s">
        <v>195</v>
      </c>
      <c r="AT161" s="145" t="s">
        <v>191</v>
      </c>
      <c r="AU161" s="145" t="s">
        <v>88</v>
      </c>
      <c r="AY161" s="17" t="s">
        <v>188</v>
      </c>
      <c r="BE161" s="146">
        <f t="shared" si="14"/>
        <v>0</v>
      </c>
      <c r="BF161" s="146">
        <f t="shared" si="15"/>
        <v>0</v>
      </c>
      <c r="BG161" s="146">
        <f t="shared" si="16"/>
        <v>0</v>
      </c>
      <c r="BH161" s="146">
        <f t="shared" si="17"/>
        <v>0</v>
      </c>
      <c r="BI161" s="146">
        <f t="shared" si="18"/>
        <v>0</v>
      </c>
      <c r="BJ161" s="17" t="s">
        <v>88</v>
      </c>
      <c r="BK161" s="146">
        <f t="shared" si="19"/>
        <v>0</v>
      </c>
      <c r="BL161" s="17" t="s">
        <v>195</v>
      </c>
      <c r="BM161" s="145" t="s">
        <v>648</v>
      </c>
    </row>
    <row r="162" spans="2:65" s="1" customFormat="1" ht="16.5" customHeight="1" x14ac:dyDescent="0.2">
      <c r="B162" s="133"/>
      <c r="C162" s="134" t="s">
        <v>449</v>
      </c>
      <c r="D162" s="134" t="s">
        <v>191</v>
      </c>
      <c r="E162" s="135" t="s">
        <v>1911</v>
      </c>
      <c r="F162" s="136" t="s">
        <v>1912</v>
      </c>
      <c r="G162" s="137" t="s">
        <v>209</v>
      </c>
      <c r="H162" s="138">
        <v>360</v>
      </c>
      <c r="I162" s="139"/>
      <c r="J162" s="140">
        <f t="shared" si="10"/>
        <v>0</v>
      </c>
      <c r="K162" s="136" t="s">
        <v>1</v>
      </c>
      <c r="L162" s="32"/>
      <c r="M162" s="141" t="s">
        <v>1</v>
      </c>
      <c r="N162" s="142" t="s">
        <v>45</v>
      </c>
      <c r="P162" s="143">
        <f t="shared" si="11"/>
        <v>0</v>
      </c>
      <c r="Q162" s="143">
        <v>0</v>
      </c>
      <c r="R162" s="143">
        <f t="shared" si="12"/>
        <v>0</v>
      </c>
      <c r="S162" s="143">
        <v>0</v>
      </c>
      <c r="T162" s="144">
        <f t="shared" si="13"/>
        <v>0</v>
      </c>
      <c r="AR162" s="145" t="s">
        <v>195</v>
      </c>
      <c r="AT162" s="145" t="s">
        <v>191</v>
      </c>
      <c r="AU162" s="145" t="s">
        <v>88</v>
      </c>
      <c r="AY162" s="17" t="s">
        <v>188</v>
      </c>
      <c r="BE162" s="146">
        <f t="shared" si="14"/>
        <v>0</v>
      </c>
      <c r="BF162" s="146">
        <f t="shared" si="15"/>
        <v>0</v>
      </c>
      <c r="BG162" s="146">
        <f t="shared" si="16"/>
        <v>0</v>
      </c>
      <c r="BH162" s="146">
        <f t="shared" si="17"/>
        <v>0</v>
      </c>
      <c r="BI162" s="146">
        <f t="shared" si="18"/>
        <v>0</v>
      </c>
      <c r="BJ162" s="17" t="s">
        <v>88</v>
      </c>
      <c r="BK162" s="146">
        <f t="shared" si="19"/>
        <v>0</v>
      </c>
      <c r="BL162" s="17" t="s">
        <v>195</v>
      </c>
      <c r="BM162" s="145" t="s">
        <v>658</v>
      </c>
    </row>
    <row r="163" spans="2:65" s="1" customFormat="1" ht="16.5" customHeight="1" x14ac:dyDescent="0.2">
      <c r="B163" s="133"/>
      <c r="C163" s="134" t="s">
        <v>455</v>
      </c>
      <c r="D163" s="134" t="s">
        <v>191</v>
      </c>
      <c r="E163" s="135" t="s">
        <v>1913</v>
      </c>
      <c r="F163" s="136" t="s">
        <v>1914</v>
      </c>
      <c r="G163" s="137" t="s">
        <v>209</v>
      </c>
      <c r="H163" s="138">
        <v>330</v>
      </c>
      <c r="I163" s="139"/>
      <c r="J163" s="140">
        <f t="shared" si="10"/>
        <v>0</v>
      </c>
      <c r="K163" s="136" t="s">
        <v>1</v>
      </c>
      <c r="L163" s="32"/>
      <c r="M163" s="141" t="s">
        <v>1</v>
      </c>
      <c r="N163" s="142" t="s">
        <v>45</v>
      </c>
      <c r="P163" s="143">
        <f t="shared" si="11"/>
        <v>0</v>
      </c>
      <c r="Q163" s="143">
        <v>0</v>
      </c>
      <c r="R163" s="143">
        <f t="shared" si="12"/>
        <v>0</v>
      </c>
      <c r="S163" s="143">
        <v>0</v>
      </c>
      <c r="T163" s="144">
        <f t="shared" si="13"/>
        <v>0</v>
      </c>
      <c r="AR163" s="145" t="s">
        <v>195</v>
      </c>
      <c r="AT163" s="145" t="s">
        <v>191</v>
      </c>
      <c r="AU163" s="145" t="s">
        <v>88</v>
      </c>
      <c r="AY163" s="17" t="s">
        <v>188</v>
      </c>
      <c r="BE163" s="146">
        <f t="shared" si="14"/>
        <v>0</v>
      </c>
      <c r="BF163" s="146">
        <f t="shared" si="15"/>
        <v>0</v>
      </c>
      <c r="BG163" s="146">
        <f t="shared" si="16"/>
        <v>0</v>
      </c>
      <c r="BH163" s="146">
        <f t="shared" si="17"/>
        <v>0</v>
      </c>
      <c r="BI163" s="146">
        <f t="shared" si="18"/>
        <v>0</v>
      </c>
      <c r="BJ163" s="17" t="s">
        <v>88</v>
      </c>
      <c r="BK163" s="146">
        <f t="shared" si="19"/>
        <v>0</v>
      </c>
      <c r="BL163" s="17" t="s">
        <v>195</v>
      </c>
      <c r="BM163" s="145" t="s">
        <v>674</v>
      </c>
    </row>
    <row r="164" spans="2:65" s="1" customFormat="1" ht="16.5" customHeight="1" x14ac:dyDescent="0.2">
      <c r="B164" s="133"/>
      <c r="C164" s="134" t="s">
        <v>459</v>
      </c>
      <c r="D164" s="134" t="s">
        <v>191</v>
      </c>
      <c r="E164" s="135" t="s">
        <v>1915</v>
      </c>
      <c r="F164" s="136" t="s">
        <v>1916</v>
      </c>
      <c r="G164" s="137" t="s">
        <v>1062</v>
      </c>
      <c r="H164" s="138">
        <v>10</v>
      </c>
      <c r="I164" s="139"/>
      <c r="J164" s="140">
        <f t="shared" si="10"/>
        <v>0</v>
      </c>
      <c r="K164" s="136" t="s">
        <v>1</v>
      </c>
      <c r="L164" s="32"/>
      <c r="M164" s="141" t="s">
        <v>1</v>
      </c>
      <c r="N164" s="142" t="s">
        <v>45</v>
      </c>
      <c r="P164" s="143">
        <f t="shared" si="11"/>
        <v>0</v>
      </c>
      <c r="Q164" s="143">
        <v>0</v>
      </c>
      <c r="R164" s="143">
        <f t="shared" si="12"/>
        <v>0</v>
      </c>
      <c r="S164" s="143">
        <v>0</v>
      </c>
      <c r="T164" s="144">
        <f t="shared" si="13"/>
        <v>0</v>
      </c>
      <c r="AR164" s="145" t="s">
        <v>195</v>
      </c>
      <c r="AT164" s="145" t="s">
        <v>191</v>
      </c>
      <c r="AU164" s="145" t="s">
        <v>88</v>
      </c>
      <c r="AY164" s="17" t="s">
        <v>188</v>
      </c>
      <c r="BE164" s="146">
        <f t="shared" si="14"/>
        <v>0</v>
      </c>
      <c r="BF164" s="146">
        <f t="shared" si="15"/>
        <v>0</v>
      </c>
      <c r="BG164" s="146">
        <f t="shared" si="16"/>
        <v>0</v>
      </c>
      <c r="BH164" s="146">
        <f t="shared" si="17"/>
        <v>0</v>
      </c>
      <c r="BI164" s="146">
        <f t="shared" si="18"/>
        <v>0</v>
      </c>
      <c r="BJ164" s="17" t="s">
        <v>88</v>
      </c>
      <c r="BK164" s="146">
        <f t="shared" si="19"/>
        <v>0</v>
      </c>
      <c r="BL164" s="17" t="s">
        <v>195</v>
      </c>
      <c r="BM164" s="145" t="s">
        <v>682</v>
      </c>
    </row>
    <row r="165" spans="2:65" s="1" customFormat="1" ht="16.5" customHeight="1" x14ac:dyDescent="0.2">
      <c r="B165" s="133"/>
      <c r="C165" s="134" t="s">
        <v>463</v>
      </c>
      <c r="D165" s="134" t="s">
        <v>191</v>
      </c>
      <c r="E165" s="135" t="s">
        <v>1917</v>
      </c>
      <c r="F165" s="136" t="s">
        <v>1918</v>
      </c>
      <c r="G165" s="137" t="s">
        <v>1062</v>
      </c>
      <c r="H165" s="138">
        <v>10</v>
      </c>
      <c r="I165" s="139"/>
      <c r="J165" s="140">
        <f t="shared" si="10"/>
        <v>0</v>
      </c>
      <c r="K165" s="136" t="s">
        <v>1</v>
      </c>
      <c r="L165" s="32"/>
      <c r="M165" s="141" t="s">
        <v>1</v>
      </c>
      <c r="N165" s="142" t="s">
        <v>45</v>
      </c>
      <c r="P165" s="143">
        <f t="shared" si="11"/>
        <v>0</v>
      </c>
      <c r="Q165" s="143">
        <v>0</v>
      </c>
      <c r="R165" s="143">
        <f t="shared" si="12"/>
        <v>0</v>
      </c>
      <c r="S165" s="143">
        <v>0</v>
      </c>
      <c r="T165" s="144">
        <f t="shared" si="13"/>
        <v>0</v>
      </c>
      <c r="AR165" s="145" t="s">
        <v>195</v>
      </c>
      <c r="AT165" s="145" t="s">
        <v>191</v>
      </c>
      <c r="AU165" s="145" t="s">
        <v>88</v>
      </c>
      <c r="AY165" s="17" t="s">
        <v>188</v>
      </c>
      <c r="BE165" s="146">
        <f t="shared" si="14"/>
        <v>0</v>
      </c>
      <c r="BF165" s="146">
        <f t="shared" si="15"/>
        <v>0</v>
      </c>
      <c r="BG165" s="146">
        <f t="shared" si="16"/>
        <v>0</v>
      </c>
      <c r="BH165" s="146">
        <f t="shared" si="17"/>
        <v>0</v>
      </c>
      <c r="BI165" s="146">
        <f t="shared" si="18"/>
        <v>0</v>
      </c>
      <c r="BJ165" s="17" t="s">
        <v>88</v>
      </c>
      <c r="BK165" s="146">
        <f t="shared" si="19"/>
        <v>0</v>
      </c>
      <c r="BL165" s="17" t="s">
        <v>195</v>
      </c>
      <c r="BM165" s="145" t="s">
        <v>692</v>
      </c>
    </row>
    <row r="166" spans="2:65" s="1" customFormat="1" ht="16.5" customHeight="1" x14ac:dyDescent="0.2">
      <c r="B166" s="133"/>
      <c r="C166" s="134" t="s">
        <v>469</v>
      </c>
      <c r="D166" s="134" t="s">
        <v>191</v>
      </c>
      <c r="E166" s="135" t="s">
        <v>1919</v>
      </c>
      <c r="F166" s="136" t="s">
        <v>1920</v>
      </c>
      <c r="G166" s="137" t="s">
        <v>1062</v>
      </c>
      <c r="H166" s="138">
        <v>378</v>
      </c>
      <c r="I166" s="139"/>
      <c r="J166" s="140">
        <f t="shared" si="10"/>
        <v>0</v>
      </c>
      <c r="K166" s="136" t="s">
        <v>1</v>
      </c>
      <c r="L166" s="32"/>
      <c r="M166" s="141" t="s">
        <v>1</v>
      </c>
      <c r="N166" s="142" t="s">
        <v>45</v>
      </c>
      <c r="P166" s="143">
        <f t="shared" si="11"/>
        <v>0</v>
      </c>
      <c r="Q166" s="143">
        <v>0</v>
      </c>
      <c r="R166" s="143">
        <f t="shared" si="12"/>
        <v>0</v>
      </c>
      <c r="S166" s="143">
        <v>0</v>
      </c>
      <c r="T166" s="144">
        <f t="shared" si="13"/>
        <v>0</v>
      </c>
      <c r="AR166" s="145" t="s">
        <v>195</v>
      </c>
      <c r="AT166" s="145" t="s">
        <v>191</v>
      </c>
      <c r="AU166" s="145" t="s">
        <v>88</v>
      </c>
      <c r="AY166" s="17" t="s">
        <v>188</v>
      </c>
      <c r="BE166" s="146">
        <f t="shared" si="14"/>
        <v>0</v>
      </c>
      <c r="BF166" s="146">
        <f t="shared" si="15"/>
        <v>0</v>
      </c>
      <c r="BG166" s="146">
        <f t="shared" si="16"/>
        <v>0</v>
      </c>
      <c r="BH166" s="146">
        <f t="shared" si="17"/>
        <v>0</v>
      </c>
      <c r="BI166" s="146">
        <f t="shared" si="18"/>
        <v>0</v>
      </c>
      <c r="BJ166" s="17" t="s">
        <v>88</v>
      </c>
      <c r="BK166" s="146">
        <f t="shared" si="19"/>
        <v>0</v>
      </c>
      <c r="BL166" s="17" t="s">
        <v>195</v>
      </c>
      <c r="BM166" s="145" t="s">
        <v>701</v>
      </c>
    </row>
    <row r="167" spans="2:65" s="1" customFormat="1" ht="16.5" customHeight="1" x14ac:dyDescent="0.2">
      <c r="B167" s="133"/>
      <c r="C167" s="134" t="s">
        <v>475</v>
      </c>
      <c r="D167" s="134" t="s">
        <v>191</v>
      </c>
      <c r="E167" s="135" t="s">
        <v>1921</v>
      </c>
      <c r="F167" s="136" t="s">
        <v>1922</v>
      </c>
      <c r="G167" s="137" t="s">
        <v>1062</v>
      </c>
      <c r="H167" s="138">
        <v>65</v>
      </c>
      <c r="I167" s="139"/>
      <c r="J167" s="140">
        <f t="shared" si="10"/>
        <v>0</v>
      </c>
      <c r="K167" s="136" t="s">
        <v>1</v>
      </c>
      <c r="L167" s="32"/>
      <c r="M167" s="141" t="s">
        <v>1</v>
      </c>
      <c r="N167" s="142" t="s">
        <v>45</v>
      </c>
      <c r="P167" s="143">
        <f t="shared" si="11"/>
        <v>0</v>
      </c>
      <c r="Q167" s="143">
        <v>0</v>
      </c>
      <c r="R167" s="143">
        <f t="shared" si="12"/>
        <v>0</v>
      </c>
      <c r="S167" s="143">
        <v>0</v>
      </c>
      <c r="T167" s="144">
        <f t="shared" si="13"/>
        <v>0</v>
      </c>
      <c r="AR167" s="145" t="s">
        <v>195</v>
      </c>
      <c r="AT167" s="145" t="s">
        <v>191</v>
      </c>
      <c r="AU167" s="145" t="s">
        <v>88</v>
      </c>
      <c r="AY167" s="17" t="s">
        <v>188</v>
      </c>
      <c r="BE167" s="146">
        <f t="shared" si="14"/>
        <v>0</v>
      </c>
      <c r="BF167" s="146">
        <f t="shared" si="15"/>
        <v>0</v>
      </c>
      <c r="BG167" s="146">
        <f t="shared" si="16"/>
        <v>0</v>
      </c>
      <c r="BH167" s="146">
        <f t="shared" si="17"/>
        <v>0</v>
      </c>
      <c r="BI167" s="146">
        <f t="shared" si="18"/>
        <v>0</v>
      </c>
      <c r="BJ167" s="17" t="s">
        <v>88</v>
      </c>
      <c r="BK167" s="146">
        <f t="shared" si="19"/>
        <v>0</v>
      </c>
      <c r="BL167" s="17" t="s">
        <v>195</v>
      </c>
      <c r="BM167" s="145" t="s">
        <v>710</v>
      </c>
    </row>
    <row r="168" spans="2:65" s="1" customFormat="1" ht="16.5" customHeight="1" x14ac:dyDescent="0.2">
      <c r="B168" s="133"/>
      <c r="C168" s="134" t="s">
        <v>480</v>
      </c>
      <c r="D168" s="134" t="s">
        <v>191</v>
      </c>
      <c r="E168" s="135" t="s">
        <v>1923</v>
      </c>
      <c r="F168" s="136" t="s">
        <v>1924</v>
      </c>
      <c r="G168" s="137" t="s">
        <v>1062</v>
      </c>
      <c r="H168" s="138">
        <v>45</v>
      </c>
      <c r="I168" s="139"/>
      <c r="J168" s="140">
        <f t="shared" si="10"/>
        <v>0</v>
      </c>
      <c r="K168" s="136" t="s">
        <v>1</v>
      </c>
      <c r="L168" s="32"/>
      <c r="M168" s="141" t="s">
        <v>1</v>
      </c>
      <c r="N168" s="142" t="s">
        <v>45</v>
      </c>
      <c r="P168" s="143">
        <f t="shared" si="11"/>
        <v>0</v>
      </c>
      <c r="Q168" s="143">
        <v>0</v>
      </c>
      <c r="R168" s="143">
        <f t="shared" si="12"/>
        <v>0</v>
      </c>
      <c r="S168" s="143">
        <v>0</v>
      </c>
      <c r="T168" s="144">
        <f t="shared" si="13"/>
        <v>0</v>
      </c>
      <c r="AR168" s="145" t="s">
        <v>195</v>
      </c>
      <c r="AT168" s="145" t="s">
        <v>191</v>
      </c>
      <c r="AU168" s="145" t="s">
        <v>88</v>
      </c>
      <c r="AY168" s="17" t="s">
        <v>188</v>
      </c>
      <c r="BE168" s="146">
        <f t="shared" si="14"/>
        <v>0</v>
      </c>
      <c r="BF168" s="146">
        <f t="shared" si="15"/>
        <v>0</v>
      </c>
      <c r="BG168" s="146">
        <f t="shared" si="16"/>
        <v>0</v>
      </c>
      <c r="BH168" s="146">
        <f t="shared" si="17"/>
        <v>0</v>
      </c>
      <c r="BI168" s="146">
        <f t="shared" si="18"/>
        <v>0</v>
      </c>
      <c r="BJ168" s="17" t="s">
        <v>88</v>
      </c>
      <c r="BK168" s="146">
        <f t="shared" si="19"/>
        <v>0</v>
      </c>
      <c r="BL168" s="17" t="s">
        <v>195</v>
      </c>
      <c r="BM168" s="145" t="s">
        <v>723</v>
      </c>
    </row>
    <row r="169" spans="2:65" s="1" customFormat="1" ht="16.5" customHeight="1" x14ac:dyDescent="0.2">
      <c r="B169" s="133"/>
      <c r="C169" s="134" t="s">
        <v>485</v>
      </c>
      <c r="D169" s="134" t="s">
        <v>191</v>
      </c>
      <c r="E169" s="135" t="s">
        <v>1925</v>
      </c>
      <c r="F169" s="136" t="s">
        <v>1926</v>
      </c>
      <c r="G169" s="137" t="s">
        <v>1062</v>
      </c>
      <c r="H169" s="138">
        <v>35</v>
      </c>
      <c r="I169" s="139"/>
      <c r="J169" s="140">
        <f t="shared" si="10"/>
        <v>0</v>
      </c>
      <c r="K169" s="136" t="s">
        <v>1</v>
      </c>
      <c r="L169" s="32"/>
      <c r="M169" s="141" t="s">
        <v>1</v>
      </c>
      <c r="N169" s="142" t="s">
        <v>45</v>
      </c>
      <c r="P169" s="143">
        <f t="shared" si="11"/>
        <v>0</v>
      </c>
      <c r="Q169" s="143">
        <v>0</v>
      </c>
      <c r="R169" s="143">
        <f t="shared" si="12"/>
        <v>0</v>
      </c>
      <c r="S169" s="143">
        <v>0</v>
      </c>
      <c r="T169" s="144">
        <f t="shared" si="13"/>
        <v>0</v>
      </c>
      <c r="AR169" s="145" t="s">
        <v>195</v>
      </c>
      <c r="AT169" s="145" t="s">
        <v>191</v>
      </c>
      <c r="AU169" s="145" t="s">
        <v>88</v>
      </c>
      <c r="AY169" s="17" t="s">
        <v>188</v>
      </c>
      <c r="BE169" s="146">
        <f t="shared" si="14"/>
        <v>0</v>
      </c>
      <c r="BF169" s="146">
        <f t="shared" si="15"/>
        <v>0</v>
      </c>
      <c r="BG169" s="146">
        <f t="shared" si="16"/>
        <v>0</v>
      </c>
      <c r="BH169" s="146">
        <f t="shared" si="17"/>
        <v>0</v>
      </c>
      <c r="BI169" s="146">
        <f t="shared" si="18"/>
        <v>0</v>
      </c>
      <c r="BJ169" s="17" t="s">
        <v>88</v>
      </c>
      <c r="BK169" s="146">
        <f t="shared" si="19"/>
        <v>0</v>
      </c>
      <c r="BL169" s="17" t="s">
        <v>195</v>
      </c>
      <c r="BM169" s="145" t="s">
        <v>729</v>
      </c>
    </row>
    <row r="170" spans="2:65" s="1" customFormat="1" ht="24.15" customHeight="1" x14ac:dyDescent="0.2">
      <c r="B170" s="133"/>
      <c r="C170" s="134" t="s">
        <v>489</v>
      </c>
      <c r="D170" s="134" t="s">
        <v>191</v>
      </c>
      <c r="E170" s="135" t="s">
        <v>1927</v>
      </c>
      <c r="F170" s="136" t="s">
        <v>1928</v>
      </c>
      <c r="G170" s="137" t="s">
        <v>1062</v>
      </c>
      <c r="H170" s="138">
        <v>203</v>
      </c>
      <c r="I170" s="139"/>
      <c r="J170" s="140">
        <f t="shared" si="10"/>
        <v>0</v>
      </c>
      <c r="K170" s="136" t="s">
        <v>1</v>
      </c>
      <c r="L170" s="32"/>
      <c r="M170" s="141" t="s">
        <v>1</v>
      </c>
      <c r="N170" s="142" t="s">
        <v>45</v>
      </c>
      <c r="P170" s="143">
        <f t="shared" si="11"/>
        <v>0</v>
      </c>
      <c r="Q170" s="143">
        <v>0</v>
      </c>
      <c r="R170" s="143">
        <f t="shared" si="12"/>
        <v>0</v>
      </c>
      <c r="S170" s="143">
        <v>0</v>
      </c>
      <c r="T170" s="144">
        <f t="shared" si="13"/>
        <v>0</v>
      </c>
      <c r="AR170" s="145" t="s">
        <v>195</v>
      </c>
      <c r="AT170" s="145" t="s">
        <v>191</v>
      </c>
      <c r="AU170" s="145" t="s">
        <v>88</v>
      </c>
      <c r="AY170" s="17" t="s">
        <v>188</v>
      </c>
      <c r="BE170" s="146">
        <f t="shared" si="14"/>
        <v>0</v>
      </c>
      <c r="BF170" s="146">
        <f t="shared" si="15"/>
        <v>0</v>
      </c>
      <c r="BG170" s="146">
        <f t="shared" si="16"/>
        <v>0</v>
      </c>
      <c r="BH170" s="146">
        <f t="shared" si="17"/>
        <v>0</v>
      </c>
      <c r="BI170" s="146">
        <f t="shared" si="18"/>
        <v>0</v>
      </c>
      <c r="BJ170" s="17" t="s">
        <v>88</v>
      </c>
      <c r="BK170" s="146">
        <f t="shared" si="19"/>
        <v>0</v>
      </c>
      <c r="BL170" s="17" t="s">
        <v>195</v>
      </c>
      <c r="BM170" s="145" t="s">
        <v>737</v>
      </c>
    </row>
    <row r="171" spans="2:65" s="1" customFormat="1" ht="21.75" customHeight="1" x14ac:dyDescent="0.2">
      <c r="B171" s="133"/>
      <c r="C171" s="134" t="s">
        <v>493</v>
      </c>
      <c r="D171" s="134" t="s">
        <v>191</v>
      </c>
      <c r="E171" s="135" t="s">
        <v>1929</v>
      </c>
      <c r="F171" s="136" t="s">
        <v>1930</v>
      </c>
      <c r="G171" s="137" t="s">
        <v>1053</v>
      </c>
      <c r="H171" s="138">
        <v>40</v>
      </c>
      <c r="I171" s="139"/>
      <c r="J171" s="140">
        <f t="shared" si="10"/>
        <v>0</v>
      </c>
      <c r="K171" s="136" t="s">
        <v>1</v>
      </c>
      <c r="L171" s="32"/>
      <c r="M171" s="141" t="s">
        <v>1</v>
      </c>
      <c r="N171" s="142" t="s">
        <v>45</v>
      </c>
      <c r="P171" s="143">
        <f t="shared" si="11"/>
        <v>0</v>
      </c>
      <c r="Q171" s="143">
        <v>0</v>
      </c>
      <c r="R171" s="143">
        <f t="shared" si="12"/>
        <v>0</v>
      </c>
      <c r="S171" s="143">
        <v>0</v>
      </c>
      <c r="T171" s="144">
        <f t="shared" si="13"/>
        <v>0</v>
      </c>
      <c r="AR171" s="145" t="s">
        <v>195</v>
      </c>
      <c r="AT171" s="145" t="s">
        <v>191</v>
      </c>
      <c r="AU171" s="145" t="s">
        <v>88</v>
      </c>
      <c r="AY171" s="17" t="s">
        <v>188</v>
      </c>
      <c r="BE171" s="146">
        <f t="shared" si="14"/>
        <v>0</v>
      </c>
      <c r="BF171" s="146">
        <f t="shared" si="15"/>
        <v>0</v>
      </c>
      <c r="BG171" s="146">
        <f t="shared" si="16"/>
        <v>0</v>
      </c>
      <c r="BH171" s="146">
        <f t="shared" si="17"/>
        <v>0</v>
      </c>
      <c r="BI171" s="146">
        <f t="shared" si="18"/>
        <v>0</v>
      </c>
      <c r="BJ171" s="17" t="s">
        <v>88</v>
      </c>
      <c r="BK171" s="146">
        <f t="shared" si="19"/>
        <v>0</v>
      </c>
      <c r="BL171" s="17" t="s">
        <v>195</v>
      </c>
      <c r="BM171" s="145" t="s">
        <v>747</v>
      </c>
    </row>
    <row r="172" spans="2:65" s="1" customFormat="1" ht="16.5" customHeight="1" x14ac:dyDescent="0.2">
      <c r="B172" s="133"/>
      <c r="C172" s="134" t="s">
        <v>499</v>
      </c>
      <c r="D172" s="134" t="s">
        <v>191</v>
      </c>
      <c r="E172" s="135" t="s">
        <v>1931</v>
      </c>
      <c r="F172" s="136" t="s">
        <v>1932</v>
      </c>
      <c r="G172" s="137" t="s">
        <v>1053</v>
      </c>
      <c r="H172" s="138">
        <v>80</v>
      </c>
      <c r="I172" s="139"/>
      <c r="J172" s="140">
        <f t="shared" si="10"/>
        <v>0</v>
      </c>
      <c r="K172" s="136" t="s">
        <v>1</v>
      </c>
      <c r="L172" s="32"/>
      <c r="M172" s="141" t="s">
        <v>1</v>
      </c>
      <c r="N172" s="142" t="s">
        <v>45</v>
      </c>
      <c r="P172" s="143">
        <f t="shared" si="11"/>
        <v>0</v>
      </c>
      <c r="Q172" s="143">
        <v>0</v>
      </c>
      <c r="R172" s="143">
        <f t="shared" si="12"/>
        <v>0</v>
      </c>
      <c r="S172" s="143">
        <v>0</v>
      </c>
      <c r="T172" s="144">
        <f t="shared" si="13"/>
        <v>0</v>
      </c>
      <c r="AR172" s="145" t="s">
        <v>195</v>
      </c>
      <c r="AT172" s="145" t="s">
        <v>191</v>
      </c>
      <c r="AU172" s="145" t="s">
        <v>88</v>
      </c>
      <c r="AY172" s="17" t="s">
        <v>188</v>
      </c>
      <c r="BE172" s="146">
        <f t="shared" si="14"/>
        <v>0</v>
      </c>
      <c r="BF172" s="146">
        <f t="shared" si="15"/>
        <v>0</v>
      </c>
      <c r="BG172" s="146">
        <f t="shared" si="16"/>
        <v>0</v>
      </c>
      <c r="BH172" s="146">
        <f t="shared" si="17"/>
        <v>0</v>
      </c>
      <c r="BI172" s="146">
        <f t="shared" si="18"/>
        <v>0</v>
      </c>
      <c r="BJ172" s="17" t="s">
        <v>88</v>
      </c>
      <c r="BK172" s="146">
        <f t="shared" si="19"/>
        <v>0</v>
      </c>
      <c r="BL172" s="17" t="s">
        <v>195</v>
      </c>
      <c r="BM172" s="145" t="s">
        <v>755</v>
      </c>
    </row>
    <row r="173" spans="2:65" s="1" customFormat="1" ht="16.5" customHeight="1" x14ac:dyDescent="0.2">
      <c r="B173" s="133"/>
      <c r="C173" s="134" t="s">
        <v>503</v>
      </c>
      <c r="D173" s="134" t="s">
        <v>191</v>
      </c>
      <c r="E173" s="135" t="s">
        <v>1933</v>
      </c>
      <c r="F173" s="136" t="s">
        <v>1934</v>
      </c>
      <c r="G173" s="137" t="s">
        <v>528</v>
      </c>
      <c r="H173" s="138">
        <v>1</v>
      </c>
      <c r="I173" s="139"/>
      <c r="J173" s="140">
        <f t="shared" si="10"/>
        <v>0</v>
      </c>
      <c r="K173" s="136" t="s">
        <v>1</v>
      </c>
      <c r="L173" s="32"/>
      <c r="M173" s="141" t="s">
        <v>1</v>
      </c>
      <c r="N173" s="142" t="s">
        <v>45</v>
      </c>
      <c r="P173" s="143">
        <f t="shared" si="11"/>
        <v>0</v>
      </c>
      <c r="Q173" s="143">
        <v>0</v>
      </c>
      <c r="R173" s="143">
        <f t="shared" si="12"/>
        <v>0</v>
      </c>
      <c r="S173" s="143">
        <v>0</v>
      </c>
      <c r="T173" s="144">
        <f t="shared" si="13"/>
        <v>0</v>
      </c>
      <c r="AR173" s="145" t="s">
        <v>195</v>
      </c>
      <c r="AT173" s="145" t="s">
        <v>191</v>
      </c>
      <c r="AU173" s="145" t="s">
        <v>88</v>
      </c>
      <c r="AY173" s="17" t="s">
        <v>188</v>
      </c>
      <c r="BE173" s="146">
        <f t="shared" si="14"/>
        <v>0</v>
      </c>
      <c r="BF173" s="146">
        <f t="shared" si="15"/>
        <v>0</v>
      </c>
      <c r="BG173" s="146">
        <f t="shared" si="16"/>
        <v>0</v>
      </c>
      <c r="BH173" s="146">
        <f t="shared" si="17"/>
        <v>0</v>
      </c>
      <c r="BI173" s="146">
        <f t="shared" si="18"/>
        <v>0</v>
      </c>
      <c r="BJ173" s="17" t="s">
        <v>88</v>
      </c>
      <c r="BK173" s="146">
        <f t="shared" si="19"/>
        <v>0</v>
      </c>
      <c r="BL173" s="17" t="s">
        <v>195</v>
      </c>
      <c r="BM173" s="145" t="s">
        <v>766</v>
      </c>
    </row>
    <row r="174" spans="2:65" s="1" customFormat="1" ht="16.5" customHeight="1" x14ac:dyDescent="0.2">
      <c r="B174" s="133"/>
      <c r="C174" s="134" t="s">
        <v>509</v>
      </c>
      <c r="D174" s="134" t="s">
        <v>191</v>
      </c>
      <c r="E174" s="135" t="s">
        <v>1935</v>
      </c>
      <c r="F174" s="136" t="s">
        <v>1936</v>
      </c>
      <c r="G174" s="137" t="s">
        <v>1053</v>
      </c>
      <c r="H174" s="138">
        <v>0</v>
      </c>
      <c r="I174" s="139"/>
      <c r="J174" s="140">
        <f t="shared" si="10"/>
        <v>0</v>
      </c>
      <c r="K174" s="136" t="s">
        <v>1</v>
      </c>
      <c r="L174" s="32"/>
      <c r="M174" s="141" t="s">
        <v>1</v>
      </c>
      <c r="N174" s="142" t="s">
        <v>45</v>
      </c>
      <c r="P174" s="143">
        <f t="shared" si="11"/>
        <v>0</v>
      </c>
      <c r="Q174" s="143">
        <v>0</v>
      </c>
      <c r="R174" s="143">
        <f t="shared" si="12"/>
        <v>0</v>
      </c>
      <c r="S174" s="143">
        <v>0</v>
      </c>
      <c r="T174" s="144">
        <f t="shared" si="13"/>
        <v>0</v>
      </c>
      <c r="AR174" s="145" t="s">
        <v>195</v>
      </c>
      <c r="AT174" s="145" t="s">
        <v>191</v>
      </c>
      <c r="AU174" s="145" t="s">
        <v>88</v>
      </c>
      <c r="AY174" s="17" t="s">
        <v>188</v>
      </c>
      <c r="BE174" s="146">
        <f t="shared" si="14"/>
        <v>0</v>
      </c>
      <c r="BF174" s="146">
        <f t="shared" si="15"/>
        <v>0</v>
      </c>
      <c r="BG174" s="146">
        <f t="shared" si="16"/>
        <v>0</v>
      </c>
      <c r="BH174" s="146">
        <f t="shared" si="17"/>
        <v>0</v>
      </c>
      <c r="BI174" s="146">
        <f t="shared" si="18"/>
        <v>0</v>
      </c>
      <c r="BJ174" s="17" t="s">
        <v>88</v>
      </c>
      <c r="BK174" s="146">
        <f t="shared" si="19"/>
        <v>0</v>
      </c>
      <c r="BL174" s="17" t="s">
        <v>195</v>
      </c>
      <c r="BM174" s="145" t="s">
        <v>775</v>
      </c>
    </row>
    <row r="175" spans="2:65" s="1" customFormat="1" ht="24.15" customHeight="1" x14ac:dyDescent="0.2">
      <c r="B175" s="133"/>
      <c r="C175" s="134" t="s">
        <v>515</v>
      </c>
      <c r="D175" s="134" t="s">
        <v>191</v>
      </c>
      <c r="E175" s="135" t="s">
        <v>1937</v>
      </c>
      <c r="F175" s="136" t="s">
        <v>1938</v>
      </c>
      <c r="G175" s="137" t="s">
        <v>1062</v>
      </c>
      <c r="H175" s="138">
        <v>1</v>
      </c>
      <c r="I175" s="139"/>
      <c r="J175" s="140">
        <f t="shared" si="10"/>
        <v>0</v>
      </c>
      <c r="K175" s="136" t="s">
        <v>1</v>
      </c>
      <c r="L175" s="32"/>
      <c r="M175" s="141" t="s">
        <v>1</v>
      </c>
      <c r="N175" s="142" t="s">
        <v>45</v>
      </c>
      <c r="P175" s="143">
        <f t="shared" si="11"/>
        <v>0</v>
      </c>
      <c r="Q175" s="143">
        <v>0</v>
      </c>
      <c r="R175" s="143">
        <f t="shared" si="12"/>
        <v>0</v>
      </c>
      <c r="S175" s="143">
        <v>0</v>
      </c>
      <c r="T175" s="144">
        <f t="shared" si="13"/>
        <v>0</v>
      </c>
      <c r="AR175" s="145" t="s">
        <v>195</v>
      </c>
      <c r="AT175" s="145" t="s">
        <v>191</v>
      </c>
      <c r="AU175" s="145" t="s">
        <v>88</v>
      </c>
      <c r="AY175" s="17" t="s">
        <v>188</v>
      </c>
      <c r="BE175" s="146">
        <f t="shared" si="14"/>
        <v>0</v>
      </c>
      <c r="BF175" s="146">
        <f t="shared" si="15"/>
        <v>0</v>
      </c>
      <c r="BG175" s="146">
        <f t="shared" si="16"/>
        <v>0</v>
      </c>
      <c r="BH175" s="146">
        <f t="shared" si="17"/>
        <v>0</v>
      </c>
      <c r="BI175" s="146">
        <f t="shared" si="18"/>
        <v>0</v>
      </c>
      <c r="BJ175" s="17" t="s">
        <v>88</v>
      </c>
      <c r="BK175" s="146">
        <f t="shared" si="19"/>
        <v>0</v>
      </c>
      <c r="BL175" s="17" t="s">
        <v>195</v>
      </c>
      <c r="BM175" s="145" t="s">
        <v>786</v>
      </c>
    </row>
    <row r="176" spans="2:65" s="1" customFormat="1" ht="16.5" customHeight="1" x14ac:dyDescent="0.2">
      <c r="B176" s="133"/>
      <c r="C176" s="134" t="s">
        <v>521</v>
      </c>
      <c r="D176" s="134" t="s">
        <v>191</v>
      </c>
      <c r="E176" s="135" t="s">
        <v>1939</v>
      </c>
      <c r="F176" s="136" t="s">
        <v>1940</v>
      </c>
      <c r="G176" s="137" t="s">
        <v>528</v>
      </c>
      <c r="H176" s="138">
        <v>1</v>
      </c>
      <c r="I176" s="139"/>
      <c r="J176" s="140">
        <f t="shared" si="10"/>
        <v>0</v>
      </c>
      <c r="K176" s="136" t="s">
        <v>1</v>
      </c>
      <c r="L176" s="32"/>
      <c r="M176" s="141" t="s">
        <v>1</v>
      </c>
      <c r="N176" s="142" t="s">
        <v>45</v>
      </c>
      <c r="P176" s="143">
        <f t="shared" si="11"/>
        <v>0</v>
      </c>
      <c r="Q176" s="143">
        <v>0</v>
      </c>
      <c r="R176" s="143">
        <f t="shared" si="12"/>
        <v>0</v>
      </c>
      <c r="S176" s="143">
        <v>0</v>
      </c>
      <c r="T176" s="144">
        <f t="shared" si="13"/>
        <v>0</v>
      </c>
      <c r="AR176" s="145" t="s">
        <v>195</v>
      </c>
      <c r="AT176" s="145" t="s">
        <v>191</v>
      </c>
      <c r="AU176" s="145" t="s">
        <v>88</v>
      </c>
      <c r="AY176" s="17" t="s">
        <v>188</v>
      </c>
      <c r="BE176" s="146">
        <f t="shared" si="14"/>
        <v>0</v>
      </c>
      <c r="BF176" s="146">
        <f t="shared" si="15"/>
        <v>0</v>
      </c>
      <c r="BG176" s="146">
        <f t="shared" si="16"/>
        <v>0</v>
      </c>
      <c r="BH176" s="146">
        <f t="shared" si="17"/>
        <v>0</v>
      </c>
      <c r="BI176" s="146">
        <f t="shared" si="18"/>
        <v>0</v>
      </c>
      <c r="BJ176" s="17" t="s">
        <v>88</v>
      </c>
      <c r="BK176" s="146">
        <f t="shared" si="19"/>
        <v>0</v>
      </c>
      <c r="BL176" s="17" t="s">
        <v>195</v>
      </c>
      <c r="BM176" s="145" t="s">
        <v>796</v>
      </c>
    </row>
    <row r="177" spans="2:65" s="1" customFormat="1" ht="21.75" customHeight="1" x14ac:dyDescent="0.2">
      <c r="B177" s="133"/>
      <c r="C177" s="134" t="s">
        <v>525</v>
      </c>
      <c r="D177" s="134" t="s">
        <v>191</v>
      </c>
      <c r="E177" s="135" t="s">
        <v>1941</v>
      </c>
      <c r="F177" s="136" t="s">
        <v>1942</v>
      </c>
      <c r="G177" s="137" t="s">
        <v>1053</v>
      </c>
      <c r="H177" s="138">
        <v>80</v>
      </c>
      <c r="I177" s="139"/>
      <c r="J177" s="140">
        <f t="shared" si="10"/>
        <v>0</v>
      </c>
      <c r="K177" s="136" t="s">
        <v>1</v>
      </c>
      <c r="L177" s="32"/>
      <c r="M177" s="141" t="s">
        <v>1</v>
      </c>
      <c r="N177" s="142" t="s">
        <v>45</v>
      </c>
      <c r="P177" s="143">
        <f t="shared" si="11"/>
        <v>0</v>
      </c>
      <c r="Q177" s="143">
        <v>0</v>
      </c>
      <c r="R177" s="143">
        <f t="shared" si="12"/>
        <v>0</v>
      </c>
      <c r="S177" s="143">
        <v>0</v>
      </c>
      <c r="T177" s="144">
        <f t="shared" si="13"/>
        <v>0</v>
      </c>
      <c r="AR177" s="145" t="s">
        <v>195</v>
      </c>
      <c r="AT177" s="145" t="s">
        <v>191</v>
      </c>
      <c r="AU177" s="145" t="s">
        <v>88</v>
      </c>
      <c r="AY177" s="17" t="s">
        <v>188</v>
      </c>
      <c r="BE177" s="146">
        <f t="shared" si="14"/>
        <v>0</v>
      </c>
      <c r="BF177" s="146">
        <f t="shared" si="15"/>
        <v>0</v>
      </c>
      <c r="BG177" s="146">
        <f t="shared" si="16"/>
        <v>0</v>
      </c>
      <c r="BH177" s="146">
        <f t="shared" si="17"/>
        <v>0</v>
      </c>
      <c r="BI177" s="146">
        <f t="shared" si="18"/>
        <v>0</v>
      </c>
      <c r="BJ177" s="17" t="s">
        <v>88</v>
      </c>
      <c r="BK177" s="146">
        <f t="shared" si="19"/>
        <v>0</v>
      </c>
      <c r="BL177" s="17" t="s">
        <v>195</v>
      </c>
      <c r="BM177" s="145" t="s">
        <v>805</v>
      </c>
    </row>
    <row r="178" spans="2:65" s="1" customFormat="1" ht="21.75" customHeight="1" x14ac:dyDescent="0.2">
      <c r="B178" s="133"/>
      <c r="C178" s="134" t="s">
        <v>530</v>
      </c>
      <c r="D178" s="134" t="s">
        <v>191</v>
      </c>
      <c r="E178" s="135" t="s">
        <v>1943</v>
      </c>
      <c r="F178" s="136" t="s">
        <v>1944</v>
      </c>
      <c r="G178" s="137" t="s">
        <v>1053</v>
      </c>
      <c r="H178" s="138">
        <v>30</v>
      </c>
      <c r="I178" s="139"/>
      <c r="J178" s="140">
        <f t="shared" si="10"/>
        <v>0</v>
      </c>
      <c r="K178" s="136" t="s">
        <v>1</v>
      </c>
      <c r="L178" s="32"/>
      <c r="M178" s="141" t="s">
        <v>1</v>
      </c>
      <c r="N178" s="142" t="s">
        <v>45</v>
      </c>
      <c r="P178" s="143">
        <f t="shared" si="11"/>
        <v>0</v>
      </c>
      <c r="Q178" s="143">
        <v>0</v>
      </c>
      <c r="R178" s="143">
        <f t="shared" si="12"/>
        <v>0</v>
      </c>
      <c r="S178" s="143">
        <v>0</v>
      </c>
      <c r="T178" s="144">
        <f t="shared" si="13"/>
        <v>0</v>
      </c>
      <c r="AR178" s="145" t="s">
        <v>195</v>
      </c>
      <c r="AT178" s="145" t="s">
        <v>191</v>
      </c>
      <c r="AU178" s="145" t="s">
        <v>88</v>
      </c>
      <c r="AY178" s="17" t="s">
        <v>188</v>
      </c>
      <c r="BE178" s="146">
        <f t="shared" si="14"/>
        <v>0</v>
      </c>
      <c r="BF178" s="146">
        <f t="shared" si="15"/>
        <v>0</v>
      </c>
      <c r="BG178" s="146">
        <f t="shared" si="16"/>
        <v>0</v>
      </c>
      <c r="BH178" s="146">
        <f t="shared" si="17"/>
        <v>0</v>
      </c>
      <c r="BI178" s="146">
        <f t="shared" si="18"/>
        <v>0</v>
      </c>
      <c r="BJ178" s="17" t="s">
        <v>88</v>
      </c>
      <c r="BK178" s="146">
        <f t="shared" si="19"/>
        <v>0</v>
      </c>
      <c r="BL178" s="17" t="s">
        <v>195</v>
      </c>
      <c r="BM178" s="145" t="s">
        <v>813</v>
      </c>
    </row>
    <row r="179" spans="2:65" s="1" customFormat="1" ht="21.75" customHeight="1" x14ac:dyDescent="0.2">
      <c r="B179" s="133"/>
      <c r="C179" s="134" t="s">
        <v>534</v>
      </c>
      <c r="D179" s="134" t="s">
        <v>191</v>
      </c>
      <c r="E179" s="135" t="s">
        <v>1945</v>
      </c>
      <c r="F179" s="136" t="s">
        <v>1946</v>
      </c>
      <c r="G179" s="137" t="s">
        <v>528</v>
      </c>
      <c r="H179" s="138">
        <v>1</v>
      </c>
      <c r="I179" s="139"/>
      <c r="J179" s="140">
        <f t="shared" si="10"/>
        <v>0</v>
      </c>
      <c r="K179" s="136" t="s">
        <v>1</v>
      </c>
      <c r="L179" s="32"/>
      <c r="M179" s="141" t="s">
        <v>1</v>
      </c>
      <c r="N179" s="142" t="s">
        <v>45</v>
      </c>
      <c r="P179" s="143">
        <f t="shared" si="11"/>
        <v>0</v>
      </c>
      <c r="Q179" s="143">
        <v>0</v>
      </c>
      <c r="R179" s="143">
        <f t="shared" si="12"/>
        <v>0</v>
      </c>
      <c r="S179" s="143">
        <v>0</v>
      </c>
      <c r="T179" s="144">
        <f t="shared" si="13"/>
        <v>0</v>
      </c>
      <c r="AR179" s="145" t="s">
        <v>195</v>
      </c>
      <c r="AT179" s="145" t="s">
        <v>191</v>
      </c>
      <c r="AU179" s="145" t="s">
        <v>88</v>
      </c>
      <c r="AY179" s="17" t="s">
        <v>188</v>
      </c>
      <c r="BE179" s="146">
        <f t="shared" si="14"/>
        <v>0</v>
      </c>
      <c r="BF179" s="146">
        <f t="shared" si="15"/>
        <v>0</v>
      </c>
      <c r="BG179" s="146">
        <f t="shared" si="16"/>
        <v>0</v>
      </c>
      <c r="BH179" s="146">
        <f t="shared" si="17"/>
        <v>0</v>
      </c>
      <c r="BI179" s="146">
        <f t="shared" si="18"/>
        <v>0</v>
      </c>
      <c r="BJ179" s="17" t="s">
        <v>88</v>
      </c>
      <c r="BK179" s="146">
        <f t="shared" si="19"/>
        <v>0</v>
      </c>
      <c r="BL179" s="17" t="s">
        <v>195</v>
      </c>
      <c r="BM179" s="145" t="s">
        <v>823</v>
      </c>
    </row>
    <row r="180" spans="2:65" s="1" customFormat="1" ht="24.15" customHeight="1" x14ac:dyDescent="0.2">
      <c r="B180" s="133"/>
      <c r="C180" s="134" t="s">
        <v>538</v>
      </c>
      <c r="D180" s="134" t="s">
        <v>191</v>
      </c>
      <c r="E180" s="135" t="s">
        <v>1947</v>
      </c>
      <c r="F180" s="136" t="s">
        <v>1948</v>
      </c>
      <c r="G180" s="137" t="s">
        <v>528</v>
      </c>
      <c r="H180" s="138">
        <v>1</v>
      </c>
      <c r="I180" s="139"/>
      <c r="J180" s="140">
        <f t="shared" si="10"/>
        <v>0</v>
      </c>
      <c r="K180" s="136" t="s">
        <v>1</v>
      </c>
      <c r="L180" s="32"/>
      <c r="M180" s="141" t="s">
        <v>1</v>
      </c>
      <c r="N180" s="142" t="s">
        <v>45</v>
      </c>
      <c r="P180" s="143">
        <f t="shared" si="11"/>
        <v>0</v>
      </c>
      <c r="Q180" s="143">
        <v>0</v>
      </c>
      <c r="R180" s="143">
        <f t="shared" si="12"/>
        <v>0</v>
      </c>
      <c r="S180" s="143">
        <v>0</v>
      </c>
      <c r="T180" s="144">
        <f t="shared" si="13"/>
        <v>0</v>
      </c>
      <c r="AR180" s="145" t="s">
        <v>195</v>
      </c>
      <c r="AT180" s="145" t="s">
        <v>191</v>
      </c>
      <c r="AU180" s="145" t="s">
        <v>88</v>
      </c>
      <c r="AY180" s="17" t="s">
        <v>188</v>
      </c>
      <c r="BE180" s="146">
        <f t="shared" si="14"/>
        <v>0</v>
      </c>
      <c r="BF180" s="146">
        <f t="shared" si="15"/>
        <v>0</v>
      </c>
      <c r="BG180" s="146">
        <f t="shared" si="16"/>
        <v>0</v>
      </c>
      <c r="BH180" s="146">
        <f t="shared" si="17"/>
        <v>0</v>
      </c>
      <c r="BI180" s="146">
        <f t="shared" si="18"/>
        <v>0</v>
      </c>
      <c r="BJ180" s="17" t="s">
        <v>88</v>
      </c>
      <c r="BK180" s="146">
        <f t="shared" si="19"/>
        <v>0</v>
      </c>
      <c r="BL180" s="17" t="s">
        <v>195</v>
      </c>
      <c r="BM180" s="145" t="s">
        <v>833</v>
      </c>
    </row>
    <row r="181" spans="2:65" s="1" customFormat="1" ht="16.5" customHeight="1" x14ac:dyDescent="0.2">
      <c r="B181" s="133"/>
      <c r="C181" s="134" t="s">
        <v>542</v>
      </c>
      <c r="D181" s="134" t="s">
        <v>191</v>
      </c>
      <c r="E181" s="135" t="s">
        <v>1949</v>
      </c>
      <c r="F181" s="136" t="s">
        <v>1950</v>
      </c>
      <c r="G181" s="137" t="s">
        <v>1053</v>
      </c>
      <c r="H181" s="138">
        <v>40</v>
      </c>
      <c r="I181" s="139"/>
      <c r="J181" s="140">
        <f t="shared" si="10"/>
        <v>0</v>
      </c>
      <c r="K181" s="136" t="s">
        <v>1</v>
      </c>
      <c r="L181" s="32"/>
      <c r="M181" s="141" t="s">
        <v>1</v>
      </c>
      <c r="N181" s="142" t="s">
        <v>45</v>
      </c>
      <c r="P181" s="143">
        <f t="shared" si="11"/>
        <v>0</v>
      </c>
      <c r="Q181" s="143">
        <v>0</v>
      </c>
      <c r="R181" s="143">
        <f t="shared" si="12"/>
        <v>0</v>
      </c>
      <c r="S181" s="143">
        <v>0</v>
      </c>
      <c r="T181" s="144">
        <f t="shared" si="13"/>
        <v>0</v>
      </c>
      <c r="AR181" s="145" t="s">
        <v>195</v>
      </c>
      <c r="AT181" s="145" t="s">
        <v>191</v>
      </c>
      <c r="AU181" s="145" t="s">
        <v>88</v>
      </c>
      <c r="AY181" s="17" t="s">
        <v>188</v>
      </c>
      <c r="BE181" s="146">
        <f t="shared" si="14"/>
        <v>0</v>
      </c>
      <c r="BF181" s="146">
        <f t="shared" si="15"/>
        <v>0</v>
      </c>
      <c r="BG181" s="146">
        <f t="shared" si="16"/>
        <v>0</v>
      </c>
      <c r="BH181" s="146">
        <f t="shared" si="17"/>
        <v>0</v>
      </c>
      <c r="BI181" s="146">
        <f t="shared" si="18"/>
        <v>0</v>
      </c>
      <c r="BJ181" s="17" t="s">
        <v>88</v>
      </c>
      <c r="BK181" s="146">
        <f t="shared" si="19"/>
        <v>0</v>
      </c>
      <c r="BL181" s="17" t="s">
        <v>195</v>
      </c>
      <c r="BM181" s="145" t="s">
        <v>841</v>
      </c>
    </row>
    <row r="182" spans="2:65" s="1" customFormat="1" ht="16.5" customHeight="1" x14ac:dyDescent="0.2">
      <c r="B182" s="133"/>
      <c r="C182" s="134" t="s">
        <v>546</v>
      </c>
      <c r="D182" s="134" t="s">
        <v>191</v>
      </c>
      <c r="E182" s="135" t="s">
        <v>1951</v>
      </c>
      <c r="F182" s="136" t="s">
        <v>1952</v>
      </c>
      <c r="G182" s="137" t="s">
        <v>1053</v>
      </c>
      <c r="H182" s="138">
        <v>25</v>
      </c>
      <c r="I182" s="139"/>
      <c r="J182" s="140">
        <f t="shared" si="10"/>
        <v>0</v>
      </c>
      <c r="K182" s="136" t="s">
        <v>1</v>
      </c>
      <c r="L182" s="32"/>
      <c r="M182" s="141" t="s">
        <v>1</v>
      </c>
      <c r="N182" s="142" t="s">
        <v>45</v>
      </c>
      <c r="P182" s="143">
        <f t="shared" si="11"/>
        <v>0</v>
      </c>
      <c r="Q182" s="143">
        <v>0</v>
      </c>
      <c r="R182" s="143">
        <f t="shared" si="12"/>
        <v>0</v>
      </c>
      <c r="S182" s="143">
        <v>0</v>
      </c>
      <c r="T182" s="144">
        <f t="shared" si="13"/>
        <v>0</v>
      </c>
      <c r="AR182" s="145" t="s">
        <v>195</v>
      </c>
      <c r="AT182" s="145" t="s">
        <v>191</v>
      </c>
      <c r="AU182" s="145" t="s">
        <v>88</v>
      </c>
      <c r="AY182" s="17" t="s">
        <v>188</v>
      </c>
      <c r="BE182" s="146">
        <f t="shared" si="14"/>
        <v>0</v>
      </c>
      <c r="BF182" s="146">
        <f t="shared" si="15"/>
        <v>0</v>
      </c>
      <c r="BG182" s="146">
        <f t="shared" si="16"/>
        <v>0</v>
      </c>
      <c r="BH182" s="146">
        <f t="shared" si="17"/>
        <v>0</v>
      </c>
      <c r="BI182" s="146">
        <f t="shared" si="18"/>
        <v>0</v>
      </c>
      <c r="BJ182" s="17" t="s">
        <v>88</v>
      </c>
      <c r="BK182" s="146">
        <f t="shared" si="19"/>
        <v>0</v>
      </c>
      <c r="BL182" s="17" t="s">
        <v>195</v>
      </c>
      <c r="BM182" s="145" t="s">
        <v>850</v>
      </c>
    </row>
    <row r="183" spans="2:65" s="1" customFormat="1" ht="16.5" customHeight="1" x14ac:dyDescent="0.2">
      <c r="B183" s="133"/>
      <c r="C183" s="134" t="s">
        <v>550</v>
      </c>
      <c r="D183" s="134" t="s">
        <v>191</v>
      </c>
      <c r="E183" s="135" t="s">
        <v>1953</v>
      </c>
      <c r="F183" s="136" t="s">
        <v>1954</v>
      </c>
      <c r="G183" s="137" t="s">
        <v>1062</v>
      </c>
      <c r="H183" s="138">
        <v>20</v>
      </c>
      <c r="I183" s="139"/>
      <c r="J183" s="140">
        <f t="shared" ref="J183:J190" si="20">ROUND(I183*H183,2)</f>
        <v>0</v>
      </c>
      <c r="K183" s="136" t="s">
        <v>1</v>
      </c>
      <c r="L183" s="32"/>
      <c r="M183" s="141" t="s">
        <v>1</v>
      </c>
      <c r="N183" s="142" t="s">
        <v>45</v>
      </c>
      <c r="P183" s="143">
        <f t="shared" ref="P183:P190" si="21">O183*H183</f>
        <v>0</v>
      </c>
      <c r="Q183" s="143">
        <v>0</v>
      </c>
      <c r="R183" s="143">
        <f t="shared" ref="R183:R190" si="22">Q183*H183</f>
        <v>0</v>
      </c>
      <c r="S183" s="143">
        <v>0</v>
      </c>
      <c r="T183" s="144">
        <f t="shared" ref="T183:T190" si="23">S183*H183</f>
        <v>0</v>
      </c>
      <c r="AR183" s="145" t="s">
        <v>195</v>
      </c>
      <c r="AT183" s="145" t="s">
        <v>191</v>
      </c>
      <c r="AU183" s="145" t="s">
        <v>88</v>
      </c>
      <c r="AY183" s="17" t="s">
        <v>188</v>
      </c>
      <c r="BE183" s="146">
        <f t="shared" ref="BE183:BE190" si="24">IF(N183="základní",J183,0)</f>
        <v>0</v>
      </c>
      <c r="BF183" s="146">
        <f t="shared" ref="BF183:BF190" si="25">IF(N183="snížená",J183,0)</f>
        <v>0</v>
      </c>
      <c r="BG183" s="146">
        <f t="shared" ref="BG183:BG190" si="26">IF(N183="zákl. přenesená",J183,0)</f>
        <v>0</v>
      </c>
      <c r="BH183" s="146">
        <f t="shared" ref="BH183:BH190" si="27">IF(N183="sníž. přenesená",J183,0)</f>
        <v>0</v>
      </c>
      <c r="BI183" s="146">
        <f t="shared" ref="BI183:BI190" si="28">IF(N183="nulová",J183,0)</f>
        <v>0</v>
      </c>
      <c r="BJ183" s="17" t="s">
        <v>88</v>
      </c>
      <c r="BK183" s="146">
        <f t="shared" ref="BK183:BK190" si="29">ROUND(I183*H183,2)</f>
        <v>0</v>
      </c>
      <c r="BL183" s="17" t="s">
        <v>195</v>
      </c>
      <c r="BM183" s="145" t="s">
        <v>858</v>
      </c>
    </row>
    <row r="184" spans="2:65" s="1" customFormat="1" ht="16.5" customHeight="1" x14ac:dyDescent="0.2">
      <c r="B184" s="133"/>
      <c r="C184" s="134" t="s">
        <v>554</v>
      </c>
      <c r="D184" s="134" t="s">
        <v>191</v>
      </c>
      <c r="E184" s="135" t="s">
        <v>1955</v>
      </c>
      <c r="F184" s="136" t="s">
        <v>1956</v>
      </c>
      <c r="G184" s="137" t="s">
        <v>1062</v>
      </c>
      <c r="H184" s="138">
        <v>4</v>
      </c>
      <c r="I184" s="139"/>
      <c r="J184" s="140">
        <f t="shared" si="20"/>
        <v>0</v>
      </c>
      <c r="K184" s="136" t="s">
        <v>1</v>
      </c>
      <c r="L184" s="32"/>
      <c r="M184" s="141" t="s">
        <v>1</v>
      </c>
      <c r="N184" s="142" t="s">
        <v>45</v>
      </c>
      <c r="P184" s="143">
        <f t="shared" si="21"/>
        <v>0</v>
      </c>
      <c r="Q184" s="143">
        <v>0</v>
      </c>
      <c r="R184" s="143">
        <f t="shared" si="22"/>
        <v>0</v>
      </c>
      <c r="S184" s="143">
        <v>0</v>
      </c>
      <c r="T184" s="144">
        <f t="shared" si="23"/>
        <v>0</v>
      </c>
      <c r="AR184" s="145" t="s">
        <v>195</v>
      </c>
      <c r="AT184" s="145" t="s">
        <v>191</v>
      </c>
      <c r="AU184" s="145" t="s">
        <v>88</v>
      </c>
      <c r="AY184" s="17" t="s">
        <v>188</v>
      </c>
      <c r="BE184" s="146">
        <f t="shared" si="24"/>
        <v>0</v>
      </c>
      <c r="BF184" s="146">
        <f t="shared" si="25"/>
        <v>0</v>
      </c>
      <c r="BG184" s="146">
        <f t="shared" si="26"/>
        <v>0</v>
      </c>
      <c r="BH184" s="146">
        <f t="shared" si="27"/>
        <v>0</v>
      </c>
      <c r="BI184" s="146">
        <f t="shared" si="28"/>
        <v>0</v>
      </c>
      <c r="BJ184" s="17" t="s">
        <v>88</v>
      </c>
      <c r="BK184" s="146">
        <f t="shared" si="29"/>
        <v>0</v>
      </c>
      <c r="BL184" s="17" t="s">
        <v>195</v>
      </c>
      <c r="BM184" s="145" t="s">
        <v>1718</v>
      </c>
    </row>
    <row r="185" spans="2:65" s="1" customFormat="1" ht="16.5" customHeight="1" x14ac:dyDescent="0.2">
      <c r="B185" s="133"/>
      <c r="C185" s="134" t="s">
        <v>558</v>
      </c>
      <c r="D185" s="134" t="s">
        <v>191</v>
      </c>
      <c r="E185" s="135" t="s">
        <v>1957</v>
      </c>
      <c r="F185" s="136" t="s">
        <v>1958</v>
      </c>
      <c r="G185" s="137" t="s">
        <v>1959</v>
      </c>
      <c r="H185" s="138">
        <v>40</v>
      </c>
      <c r="I185" s="139"/>
      <c r="J185" s="140">
        <f t="shared" si="20"/>
        <v>0</v>
      </c>
      <c r="K185" s="136" t="s">
        <v>1</v>
      </c>
      <c r="L185" s="32"/>
      <c r="M185" s="141" t="s">
        <v>1</v>
      </c>
      <c r="N185" s="142" t="s">
        <v>45</v>
      </c>
      <c r="P185" s="143">
        <f t="shared" si="21"/>
        <v>0</v>
      </c>
      <c r="Q185" s="143">
        <v>0</v>
      </c>
      <c r="R185" s="143">
        <f t="shared" si="22"/>
        <v>0</v>
      </c>
      <c r="S185" s="143">
        <v>0</v>
      </c>
      <c r="T185" s="144">
        <f t="shared" si="23"/>
        <v>0</v>
      </c>
      <c r="AR185" s="145" t="s">
        <v>195</v>
      </c>
      <c r="AT185" s="145" t="s">
        <v>191</v>
      </c>
      <c r="AU185" s="145" t="s">
        <v>88</v>
      </c>
      <c r="AY185" s="17" t="s">
        <v>188</v>
      </c>
      <c r="BE185" s="146">
        <f t="shared" si="24"/>
        <v>0</v>
      </c>
      <c r="BF185" s="146">
        <f t="shared" si="25"/>
        <v>0</v>
      </c>
      <c r="BG185" s="146">
        <f t="shared" si="26"/>
        <v>0</v>
      </c>
      <c r="BH185" s="146">
        <f t="shared" si="27"/>
        <v>0</v>
      </c>
      <c r="BI185" s="146">
        <f t="shared" si="28"/>
        <v>0</v>
      </c>
      <c r="BJ185" s="17" t="s">
        <v>88</v>
      </c>
      <c r="BK185" s="146">
        <f t="shared" si="29"/>
        <v>0</v>
      </c>
      <c r="BL185" s="17" t="s">
        <v>195</v>
      </c>
      <c r="BM185" s="145" t="s">
        <v>1726</v>
      </c>
    </row>
    <row r="186" spans="2:65" s="1" customFormat="1" ht="16.5" customHeight="1" x14ac:dyDescent="0.2">
      <c r="B186" s="133"/>
      <c r="C186" s="134" t="s">
        <v>562</v>
      </c>
      <c r="D186" s="134" t="s">
        <v>191</v>
      </c>
      <c r="E186" s="135" t="s">
        <v>1960</v>
      </c>
      <c r="F186" s="136" t="s">
        <v>1961</v>
      </c>
      <c r="G186" s="137" t="s">
        <v>435</v>
      </c>
      <c r="H186" s="138">
        <v>1</v>
      </c>
      <c r="I186" s="139"/>
      <c r="J186" s="140">
        <f t="shared" si="20"/>
        <v>0</v>
      </c>
      <c r="K186" s="136" t="s">
        <v>1</v>
      </c>
      <c r="L186" s="32"/>
      <c r="M186" s="141" t="s">
        <v>1</v>
      </c>
      <c r="N186" s="142" t="s">
        <v>45</v>
      </c>
      <c r="P186" s="143">
        <f t="shared" si="21"/>
        <v>0</v>
      </c>
      <c r="Q186" s="143">
        <v>0</v>
      </c>
      <c r="R186" s="143">
        <f t="shared" si="22"/>
        <v>0</v>
      </c>
      <c r="S186" s="143">
        <v>0</v>
      </c>
      <c r="T186" s="144">
        <f t="shared" si="23"/>
        <v>0</v>
      </c>
      <c r="AR186" s="145" t="s">
        <v>195</v>
      </c>
      <c r="AT186" s="145" t="s">
        <v>191</v>
      </c>
      <c r="AU186" s="145" t="s">
        <v>88</v>
      </c>
      <c r="AY186" s="17" t="s">
        <v>188</v>
      </c>
      <c r="BE186" s="146">
        <f t="shared" si="24"/>
        <v>0</v>
      </c>
      <c r="BF186" s="146">
        <f t="shared" si="25"/>
        <v>0</v>
      </c>
      <c r="BG186" s="146">
        <f t="shared" si="26"/>
        <v>0</v>
      </c>
      <c r="BH186" s="146">
        <f t="shared" si="27"/>
        <v>0</v>
      </c>
      <c r="BI186" s="146">
        <f t="shared" si="28"/>
        <v>0</v>
      </c>
      <c r="BJ186" s="17" t="s">
        <v>88</v>
      </c>
      <c r="BK186" s="146">
        <f t="shared" si="29"/>
        <v>0</v>
      </c>
      <c r="BL186" s="17" t="s">
        <v>195</v>
      </c>
      <c r="BM186" s="145" t="s">
        <v>1734</v>
      </c>
    </row>
    <row r="187" spans="2:65" s="1" customFormat="1" ht="16.5" customHeight="1" x14ac:dyDescent="0.2">
      <c r="B187" s="133"/>
      <c r="C187" s="134" t="s">
        <v>566</v>
      </c>
      <c r="D187" s="134" t="s">
        <v>191</v>
      </c>
      <c r="E187" s="135" t="s">
        <v>1962</v>
      </c>
      <c r="F187" s="136" t="s">
        <v>1963</v>
      </c>
      <c r="G187" s="137" t="s">
        <v>1325</v>
      </c>
      <c r="H187" s="138">
        <v>1</v>
      </c>
      <c r="I187" s="139"/>
      <c r="J187" s="140">
        <f t="shared" si="20"/>
        <v>0</v>
      </c>
      <c r="K187" s="136" t="s">
        <v>1</v>
      </c>
      <c r="L187" s="32"/>
      <c r="M187" s="141" t="s">
        <v>1</v>
      </c>
      <c r="N187" s="142" t="s">
        <v>45</v>
      </c>
      <c r="P187" s="143">
        <f t="shared" si="21"/>
        <v>0</v>
      </c>
      <c r="Q187" s="143">
        <v>0</v>
      </c>
      <c r="R187" s="143">
        <f t="shared" si="22"/>
        <v>0</v>
      </c>
      <c r="S187" s="143">
        <v>0</v>
      </c>
      <c r="T187" s="144">
        <f t="shared" si="23"/>
        <v>0</v>
      </c>
      <c r="AR187" s="145" t="s">
        <v>195</v>
      </c>
      <c r="AT187" s="145" t="s">
        <v>191</v>
      </c>
      <c r="AU187" s="145" t="s">
        <v>88</v>
      </c>
      <c r="AY187" s="17" t="s">
        <v>188</v>
      </c>
      <c r="BE187" s="146">
        <f t="shared" si="24"/>
        <v>0</v>
      </c>
      <c r="BF187" s="146">
        <f t="shared" si="25"/>
        <v>0</v>
      </c>
      <c r="BG187" s="146">
        <f t="shared" si="26"/>
        <v>0</v>
      </c>
      <c r="BH187" s="146">
        <f t="shared" si="27"/>
        <v>0</v>
      </c>
      <c r="BI187" s="146">
        <f t="shared" si="28"/>
        <v>0</v>
      </c>
      <c r="BJ187" s="17" t="s">
        <v>88</v>
      </c>
      <c r="BK187" s="146">
        <f t="shared" si="29"/>
        <v>0</v>
      </c>
      <c r="BL187" s="17" t="s">
        <v>195</v>
      </c>
      <c r="BM187" s="145" t="s">
        <v>1742</v>
      </c>
    </row>
    <row r="188" spans="2:65" s="1" customFormat="1" ht="16.5" customHeight="1" x14ac:dyDescent="0.2">
      <c r="B188" s="133"/>
      <c r="C188" s="134" t="s">
        <v>570</v>
      </c>
      <c r="D188" s="134" t="s">
        <v>191</v>
      </c>
      <c r="E188" s="135" t="s">
        <v>1964</v>
      </c>
      <c r="F188" s="136" t="s">
        <v>1965</v>
      </c>
      <c r="G188" s="137" t="s">
        <v>1325</v>
      </c>
      <c r="H188" s="138">
        <v>1</v>
      </c>
      <c r="I188" s="139"/>
      <c r="J188" s="140">
        <f t="shared" si="20"/>
        <v>0</v>
      </c>
      <c r="K188" s="136" t="s">
        <v>1</v>
      </c>
      <c r="L188" s="32"/>
      <c r="M188" s="141" t="s">
        <v>1</v>
      </c>
      <c r="N188" s="142" t="s">
        <v>45</v>
      </c>
      <c r="P188" s="143">
        <f t="shared" si="21"/>
        <v>0</v>
      </c>
      <c r="Q188" s="143">
        <v>0</v>
      </c>
      <c r="R188" s="143">
        <f t="shared" si="22"/>
        <v>0</v>
      </c>
      <c r="S188" s="143">
        <v>0</v>
      </c>
      <c r="T188" s="144">
        <f t="shared" si="23"/>
        <v>0</v>
      </c>
      <c r="AR188" s="145" t="s">
        <v>195</v>
      </c>
      <c r="AT188" s="145" t="s">
        <v>191</v>
      </c>
      <c r="AU188" s="145" t="s">
        <v>88</v>
      </c>
      <c r="AY188" s="17" t="s">
        <v>188</v>
      </c>
      <c r="BE188" s="146">
        <f t="shared" si="24"/>
        <v>0</v>
      </c>
      <c r="BF188" s="146">
        <f t="shared" si="25"/>
        <v>0</v>
      </c>
      <c r="BG188" s="146">
        <f t="shared" si="26"/>
        <v>0</v>
      </c>
      <c r="BH188" s="146">
        <f t="shared" si="27"/>
        <v>0</v>
      </c>
      <c r="BI188" s="146">
        <f t="shared" si="28"/>
        <v>0</v>
      </c>
      <c r="BJ188" s="17" t="s">
        <v>88</v>
      </c>
      <c r="BK188" s="146">
        <f t="shared" si="29"/>
        <v>0</v>
      </c>
      <c r="BL188" s="17" t="s">
        <v>195</v>
      </c>
      <c r="BM188" s="145" t="s">
        <v>1750</v>
      </c>
    </row>
    <row r="189" spans="2:65" s="1" customFormat="1" ht="16.5" customHeight="1" x14ac:dyDescent="0.2">
      <c r="B189" s="133"/>
      <c r="C189" s="134" t="s">
        <v>576</v>
      </c>
      <c r="D189" s="134" t="s">
        <v>191</v>
      </c>
      <c r="E189" s="135" t="s">
        <v>1966</v>
      </c>
      <c r="F189" s="136" t="s">
        <v>1967</v>
      </c>
      <c r="G189" s="137" t="s">
        <v>1325</v>
      </c>
      <c r="H189" s="138">
        <v>1</v>
      </c>
      <c r="I189" s="139"/>
      <c r="J189" s="140">
        <f t="shared" si="20"/>
        <v>0</v>
      </c>
      <c r="K189" s="136" t="s">
        <v>1</v>
      </c>
      <c r="L189" s="32"/>
      <c r="M189" s="141" t="s">
        <v>1</v>
      </c>
      <c r="N189" s="142" t="s">
        <v>45</v>
      </c>
      <c r="P189" s="143">
        <f t="shared" si="21"/>
        <v>0</v>
      </c>
      <c r="Q189" s="143">
        <v>0</v>
      </c>
      <c r="R189" s="143">
        <f t="shared" si="22"/>
        <v>0</v>
      </c>
      <c r="S189" s="143">
        <v>0</v>
      </c>
      <c r="T189" s="144">
        <f t="shared" si="23"/>
        <v>0</v>
      </c>
      <c r="AR189" s="145" t="s">
        <v>195</v>
      </c>
      <c r="AT189" s="145" t="s">
        <v>191</v>
      </c>
      <c r="AU189" s="145" t="s">
        <v>88</v>
      </c>
      <c r="AY189" s="17" t="s">
        <v>188</v>
      </c>
      <c r="BE189" s="146">
        <f t="shared" si="24"/>
        <v>0</v>
      </c>
      <c r="BF189" s="146">
        <f t="shared" si="25"/>
        <v>0</v>
      </c>
      <c r="BG189" s="146">
        <f t="shared" si="26"/>
        <v>0</v>
      </c>
      <c r="BH189" s="146">
        <f t="shared" si="27"/>
        <v>0</v>
      </c>
      <c r="BI189" s="146">
        <f t="shared" si="28"/>
        <v>0</v>
      </c>
      <c r="BJ189" s="17" t="s">
        <v>88</v>
      </c>
      <c r="BK189" s="146">
        <f t="shared" si="29"/>
        <v>0</v>
      </c>
      <c r="BL189" s="17" t="s">
        <v>195</v>
      </c>
      <c r="BM189" s="145" t="s">
        <v>1758</v>
      </c>
    </row>
    <row r="190" spans="2:65" s="1" customFormat="1" ht="16.5" customHeight="1" x14ac:dyDescent="0.2">
      <c r="B190" s="133"/>
      <c r="C190" s="134" t="s">
        <v>580</v>
      </c>
      <c r="D190" s="134" t="s">
        <v>191</v>
      </c>
      <c r="E190" s="135" t="s">
        <v>1968</v>
      </c>
      <c r="F190" s="136" t="s">
        <v>1969</v>
      </c>
      <c r="G190" s="137" t="s">
        <v>1325</v>
      </c>
      <c r="H190" s="138">
        <v>1</v>
      </c>
      <c r="I190" s="139"/>
      <c r="J190" s="140">
        <f t="shared" si="20"/>
        <v>0</v>
      </c>
      <c r="K190" s="136" t="s">
        <v>1</v>
      </c>
      <c r="L190" s="32"/>
      <c r="M190" s="192" t="s">
        <v>1</v>
      </c>
      <c r="N190" s="193" t="s">
        <v>45</v>
      </c>
      <c r="O190" s="190"/>
      <c r="P190" s="194">
        <f t="shared" si="21"/>
        <v>0</v>
      </c>
      <c r="Q190" s="194">
        <v>0</v>
      </c>
      <c r="R190" s="194">
        <f t="shared" si="22"/>
        <v>0</v>
      </c>
      <c r="S190" s="194">
        <v>0</v>
      </c>
      <c r="T190" s="195">
        <f t="shared" si="23"/>
        <v>0</v>
      </c>
      <c r="AR190" s="145" t="s">
        <v>195</v>
      </c>
      <c r="AT190" s="145" t="s">
        <v>191</v>
      </c>
      <c r="AU190" s="145" t="s">
        <v>88</v>
      </c>
      <c r="AY190" s="17" t="s">
        <v>188</v>
      </c>
      <c r="BE190" s="146">
        <f t="shared" si="24"/>
        <v>0</v>
      </c>
      <c r="BF190" s="146">
        <f t="shared" si="25"/>
        <v>0</v>
      </c>
      <c r="BG190" s="146">
        <f t="shared" si="26"/>
        <v>0</v>
      </c>
      <c r="BH190" s="146">
        <f t="shared" si="27"/>
        <v>0</v>
      </c>
      <c r="BI190" s="146">
        <f t="shared" si="28"/>
        <v>0</v>
      </c>
      <c r="BJ190" s="17" t="s">
        <v>88</v>
      </c>
      <c r="BK190" s="146">
        <f t="shared" si="29"/>
        <v>0</v>
      </c>
      <c r="BL190" s="17" t="s">
        <v>195</v>
      </c>
      <c r="BM190" s="145" t="s">
        <v>1766</v>
      </c>
    </row>
    <row r="191" spans="2:65" s="1" customFormat="1" ht="6.9" customHeight="1" x14ac:dyDescent="0.2">
      <c r="B191" s="44"/>
      <c r="C191" s="45"/>
      <c r="D191" s="45"/>
      <c r="E191" s="45"/>
      <c r="F191" s="45"/>
      <c r="G191" s="45"/>
      <c r="H191" s="45"/>
      <c r="I191" s="45"/>
      <c r="J191" s="45"/>
      <c r="K191" s="45"/>
      <c r="L191" s="32"/>
    </row>
  </sheetData>
  <autoFilter ref="C116:K190" xr:uid="{00000000-0009-0000-0000-000007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6" fitToHeight="100" orientation="portrait" blackAndWhite="1" r:id="rId1"/>
  <headerFooter>
    <oddHeader>&amp;F</oddHead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75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25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111</v>
      </c>
    </row>
    <row r="3" spans="2:46" ht="6.9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 x14ac:dyDescent="0.2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5" t="str">
        <f>'Rekapitulace stavby'!K6</f>
        <v>Revitalizace endoskopického oddělení</v>
      </c>
      <c r="F7" s="246"/>
      <c r="G7" s="246"/>
      <c r="H7" s="246"/>
      <c r="L7" s="20"/>
    </row>
    <row r="8" spans="2:46" s="1" customFormat="1" ht="12" hidden="1" customHeight="1" x14ac:dyDescent="0.2">
      <c r="B8" s="32"/>
      <c r="D8" s="27" t="s">
        <v>137</v>
      </c>
      <c r="L8" s="32"/>
    </row>
    <row r="9" spans="2:46" s="1" customFormat="1" ht="16.5" hidden="1" customHeight="1" x14ac:dyDescent="0.2">
      <c r="B9" s="32"/>
      <c r="E9" s="235" t="s">
        <v>1970</v>
      </c>
      <c r="F9" s="244"/>
      <c r="G9" s="244"/>
      <c r="H9" s="244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863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tr">
        <f>IF('Rekapitulace stavby'!AN10="","",'Rekapitulace stavby'!AN10)</f>
        <v>26000202</v>
      </c>
      <c r="L14" s="32"/>
    </row>
    <row r="15" spans="2:46" s="1" customFormat="1" ht="18" hidden="1" customHeight="1" x14ac:dyDescent="0.2">
      <c r="B15" s="32"/>
      <c r="E15" s="25" t="str">
        <f>IF('Rekapitulace stavby'!E11="","",'Rekapitulace stavby'!E11)</f>
        <v>Oblastní Nemocnice Náchod</v>
      </c>
      <c r="I15" s="27" t="s">
        <v>28</v>
      </c>
      <c r="J15" s="25" t="str">
        <f>IF('Rekapitulace stavby'!AN11="","",'Rekapitulace stavby'!AN11)</f>
        <v>CZ26000202</v>
      </c>
      <c r="L15" s="32"/>
    </row>
    <row r="16" spans="2:46" s="1" customFormat="1" ht="6.9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 x14ac:dyDescent="0.2">
      <c r="B18" s="32"/>
      <c r="E18" s="247" t="str">
        <f>'Rekapitulace stavby'!E14</f>
        <v>Vyplň údaj</v>
      </c>
      <c r="F18" s="213"/>
      <c r="G18" s="213"/>
      <c r="H18" s="213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32</v>
      </c>
      <c r="I20" s="27" t="s">
        <v>25</v>
      </c>
      <c r="J20" s="25" t="str">
        <f>IF('Rekapitulace stavby'!AN16="","",'Rekapitulace stavby'!AN16)</f>
        <v>13997220</v>
      </c>
      <c r="L20" s="32"/>
    </row>
    <row r="21" spans="2:12" s="1" customFormat="1" ht="18" hidden="1" customHeight="1" x14ac:dyDescent="0.2">
      <c r="B21" s="32"/>
      <c r="E21" s="25" t="str">
        <f>IF('Rekapitulace stavby'!E17="","",'Rekapitulace stavby'!E17)</f>
        <v>PRISPO s.r.o.</v>
      </c>
      <c r="I21" s="27" t="s">
        <v>28</v>
      </c>
      <c r="J21" s="25" t="str">
        <f>IF('Rekapitulace stavby'!AN17="","",'Rekapitulace stavby'!AN17)</f>
        <v>CZ13997220</v>
      </c>
      <c r="L21" s="32"/>
    </row>
    <row r="22" spans="2:12" s="1" customFormat="1" ht="6.9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37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 x14ac:dyDescent="0.2">
      <c r="B24" s="32"/>
      <c r="E24" s="25" t="str">
        <f>IF('Rekapitulace stavby'!E20="","",'Rekapitulace stavby'!E20)</f>
        <v>Ing. Petr Chobotský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39</v>
      </c>
      <c r="L26" s="32"/>
    </row>
    <row r="27" spans="2:12" s="7" customFormat="1" ht="16.5" hidden="1" customHeight="1" x14ac:dyDescent="0.2">
      <c r="B27" s="90"/>
      <c r="E27" s="218" t="s">
        <v>1</v>
      </c>
      <c r="F27" s="218"/>
      <c r="G27" s="218"/>
      <c r="H27" s="218"/>
      <c r="L27" s="90"/>
    </row>
    <row r="28" spans="2:12" s="1" customFormat="1" ht="6.9" hidden="1" customHeight="1" x14ac:dyDescent="0.2">
      <c r="B28" s="32"/>
      <c r="L28" s="32"/>
    </row>
    <row r="29" spans="2:12" s="1" customFormat="1" ht="6.9" hidden="1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 x14ac:dyDescent="0.2">
      <c r="B30" s="32"/>
      <c r="D30" s="91" t="s">
        <v>40</v>
      </c>
      <c r="J30" s="66">
        <f>ROUND(J117, 2)</f>
        <v>0</v>
      </c>
      <c r="L30" s="32"/>
    </row>
    <row r="31" spans="2:12" s="1" customFormat="1" ht="6.9" hidden="1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 x14ac:dyDescent="0.2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 x14ac:dyDescent="0.2">
      <c r="B33" s="32"/>
      <c r="D33" s="55" t="s">
        <v>44</v>
      </c>
      <c r="E33" s="27" t="s">
        <v>45</v>
      </c>
      <c r="F33" s="92">
        <f>ROUND((SUM(BE117:BE174)),  2)</f>
        <v>0</v>
      </c>
      <c r="I33" s="93">
        <v>0.21</v>
      </c>
      <c r="J33" s="92">
        <f>ROUND(((SUM(BE117:BE174))*I33),  2)</f>
        <v>0</v>
      </c>
      <c r="L33" s="32"/>
    </row>
    <row r="34" spans="2:12" s="1" customFormat="1" ht="14.4" hidden="1" customHeight="1" x14ac:dyDescent="0.2">
      <c r="B34" s="32"/>
      <c r="E34" s="27" t="s">
        <v>46</v>
      </c>
      <c r="F34" s="92">
        <f>ROUND((SUM(BF117:BF174)),  2)</f>
        <v>0</v>
      </c>
      <c r="I34" s="93">
        <v>0.12</v>
      </c>
      <c r="J34" s="92">
        <f>ROUND(((SUM(BF117:BF174))*I34),  2)</f>
        <v>0</v>
      </c>
      <c r="L34" s="32"/>
    </row>
    <row r="35" spans="2:12" s="1" customFormat="1" ht="14.4" hidden="1" customHeight="1" x14ac:dyDescent="0.2">
      <c r="B35" s="32"/>
      <c r="E35" s="27" t="s">
        <v>47</v>
      </c>
      <c r="F35" s="92">
        <f>ROUND((SUM(BG117:BG174)),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 x14ac:dyDescent="0.2">
      <c r="B36" s="32"/>
      <c r="E36" s="27" t="s">
        <v>48</v>
      </c>
      <c r="F36" s="92">
        <f>ROUND((SUM(BH117:BH174)),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 x14ac:dyDescent="0.2">
      <c r="B37" s="32"/>
      <c r="E37" s="27" t="s">
        <v>49</v>
      </c>
      <c r="F37" s="92">
        <f>ROUND((SUM(BI117:BI174)),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 x14ac:dyDescent="0.2">
      <c r="B38" s="32"/>
      <c r="L38" s="32"/>
    </row>
    <row r="39" spans="2:12" s="1" customFormat="1" ht="25.35" hidden="1" customHeight="1" x14ac:dyDescent="0.2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 x14ac:dyDescent="0.2">
      <c r="B40" s="32"/>
      <c r="L40" s="32"/>
    </row>
    <row r="41" spans="2:12" ht="14.4" hidden="1" customHeight="1" x14ac:dyDescent="0.2">
      <c r="B41" s="20"/>
      <c r="L41" s="20"/>
    </row>
    <row r="42" spans="2:12" ht="14.4" hidden="1" customHeight="1" x14ac:dyDescent="0.2">
      <c r="B42" s="20"/>
      <c r="L42" s="20"/>
    </row>
    <row r="43" spans="2:12" ht="14.4" hidden="1" customHeight="1" x14ac:dyDescent="0.2">
      <c r="B43" s="20"/>
      <c r="L43" s="20"/>
    </row>
    <row r="44" spans="2:12" ht="14.4" hidden="1" customHeight="1" x14ac:dyDescent="0.2">
      <c r="B44" s="20"/>
      <c r="L44" s="20"/>
    </row>
    <row r="45" spans="2:12" ht="14.4" hidden="1" customHeight="1" x14ac:dyDescent="0.2">
      <c r="B45" s="20"/>
      <c r="L45" s="20"/>
    </row>
    <row r="46" spans="2:12" ht="14.4" hidden="1" customHeight="1" x14ac:dyDescent="0.2">
      <c r="B46" s="20"/>
      <c r="L46" s="20"/>
    </row>
    <row r="47" spans="2:12" ht="14.4" hidden="1" customHeight="1" x14ac:dyDescent="0.2">
      <c r="B47" s="20"/>
      <c r="L47" s="20"/>
    </row>
    <row r="48" spans="2:12" ht="14.4" hidden="1" customHeight="1" x14ac:dyDescent="0.2">
      <c r="B48" s="20"/>
      <c r="L48" s="20"/>
    </row>
    <row r="49" spans="2:12" ht="14.4" hidden="1" customHeight="1" x14ac:dyDescent="0.2">
      <c r="B49" s="20"/>
      <c r="L49" s="20"/>
    </row>
    <row r="50" spans="2:12" s="1" customFormat="1" ht="14.4" hidden="1" customHeight="1" x14ac:dyDescent="0.2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3.2" hidden="1" x14ac:dyDescent="0.2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3.2" hidden="1" x14ac:dyDescent="0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3.2" hidden="1" x14ac:dyDescent="0.2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 x14ac:dyDescent="0.2">
      <c r="B82" s="32"/>
      <c r="C82" s="21" t="s">
        <v>152</v>
      </c>
      <c r="L82" s="32"/>
    </row>
    <row r="83" spans="2:47" s="1" customFormat="1" ht="6.9" hidden="1" customHeight="1" x14ac:dyDescent="0.2">
      <c r="B83" s="32"/>
      <c r="L83" s="32"/>
    </row>
    <row r="84" spans="2:47" s="1" customFormat="1" ht="12" hidden="1" customHeight="1" x14ac:dyDescent="0.2">
      <c r="B84" s="32"/>
      <c r="C84" s="27" t="s">
        <v>16</v>
      </c>
      <c r="L84" s="32"/>
    </row>
    <row r="85" spans="2:47" s="1" customFormat="1" ht="16.5" hidden="1" customHeight="1" x14ac:dyDescent="0.2">
      <c r="B85" s="32"/>
      <c r="E85" s="245" t="str">
        <f>E7</f>
        <v>Revitalizace endoskopického oddělení</v>
      </c>
      <c r="F85" s="246"/>
      <c r="G85" s="246"/>
      <c r="H85" s="246"/>
      <c r="L85" s="32"/>
    </row>
    <row r="86" spans="2:47" s="1" customFormat="1" ht="12" hidden="1" customHeight="1" x14ac:dyDescent="0.2">
      <c r="B86" s="32"/>
      <c r="C86" s="27" t="s">
        <v>137</v>
      </c>
      <c r="L86" s="32"/>
    </row>
    <row r="87" spans="2:47" s="1" customFormat="1" ht="16.5" hidden="1" customHeight="1" x14ac:dyDescent="0.2">
      <c r="B87" s="32"/>
      <c r="E87" s="235" t="str">
        <f>E9</f>
        <v>08 - EL - slaboproud</v>
      </c>
      <c r="F87" s="244"/>
      <c r="G87" s="244"/>
      <c r="H87" s="244"/>
      <c r="L87" s="32"/>
    </row>
    <row r="88" spans="2:47" s="1" customFormat="1" ht="6.9" hidden="1" customHeight="1" x14ac:dyDescent="0.2">
      <c r="B88" s="32"/>
      <c r="L88" s="32"/>
    </row>
    <row r="89" spans="2:47" s="1" customFormat="1" ht="12" hidden="1" customHeight="1" x14ac:dyDescent="0.2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 x14ac:dyDescent="0.2">
      <c r="B90" s="32"/>
      <c r="L90" s="32"/>
    </row>
    <row r="91" spans="2:47" s="1" customFormat="1" ht="15.15" hidden="1" customHeight="1" x14ac:dyDescent="0.2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 x14ac:dyDescent="0.2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Ing. Petr Chobotský</v>
      </c>
      <c r="L92" s="32"/>
    </row>
    <row r="93" spans="2:47" s="1" customFormat="1" ht="10.35" hidden="1" customHeight="1" x14ac:dyDescent="0.2">
      <c r="B93" s="32"/>
      <c r="L93" s="32"/>
    </row>
    <row r="94" spans="2:47" s="1" customFormat="1" ht="29.25" hidden="1" customHeight="1" x14ac:dyDescent="0.2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 x14ac:dyDescent="0.2">
      <c r="B95" s="32"/>
      <c r="L95" s="32"/>
    </row>
    <row r="96" spans="2:47" s="1" customFormat="1" ht="22.95" hidden="1" customHeight="1" x14ac:dyDescent="0.2">
      <c r="B96" s="32"/>
      <c r="C96" s="104" t="s">
        <v>155</v>
      </c>
      <c r="J96" s="66">
        <f>J117</f>
        <v>0</v>
      </c>
      <c r="L96" s="32"/>
      <c r="AU96" s="17" t="s">
        <v>156</v>
      </c>
    </row>
    <row r="97" spans="2:12" s="8" customFormat="1" ht="24.9" hidden="1" customHeight="1" x14ac:dyDescent="0.2">
      <c r="B97" s="105"/>
      <c r="D97" s="106" t="s">
        <v>1823</v>
      </c>
      <c r="E97" s="107"/>
      <c r="F97" s="107"/>
      <c r="G97" s="107"/>
      <c r="H97" s="107"/>
      <c r="I97" s="107"/>
      <c r="J97" s="108">
        <f>J118</f>
        <v>0</v>
      </c>
      <c r="L97" s="105"/>
    </row>
    <row r="98" spans="2:12" s="1" customFormat="1" ht="21.75" hidden="1" customHeight="1" x14ac:dyDescent="0.2">
      <c r="B98" s="32"/>
      <c r="L98" s="32"/>
    </row>
    <row r="99" spans="2:12" s="1" customFormat="1" ht="6.9" hidden="1" customHeight="1" x14ac:dyDescent="0.2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0" spans="2:12" hidden="1" x14ac:dyDescent="0.2"/>
    <row r="101" spans="2:12" hidden="1" x14ac:dyDescent="0.2"/>
    <row r="102" spans="2:12" hidden="1" x14ac:dyDescent="0.2"/>
    <row r="103" spans="2:12" s="1" customFormat="1" ht="6.9" customHeight="1" x14ac:dyDescent="0.2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" customHeight="1" x14ac:dyDescent="0.2">
      <c r="B104" s="32"/>
      <c r="C104" s="21" t="s">
        <v>173</v>
      </c>
      <c r="L104" s="32"/>
    </row>
    <row r="105" spans="2:12" s="1" customFormat="1" ht="6.9" customHeight="1" x14ac:dyDescent="0.2">
      <c r="B105" s="32"/>
      <c r="L105" s="32"/>
    </row>
    <row r="106" spans="2:12" s="1" customFormat="1" ht="12" customHeight="1" x14ac:dyDescent="0.2">
      <c r="B106" s="32"/>
      <c r="C106" s="27" t="s">
        <v>16</v>
      </c>
      <c r="L106" s="32"/>
    </row>
    <row r="107" spans="2:12" s="1" customFormat="1" ht="16.5" customHeight="1" x14ac:dyDescent="0.2">
      <c r="B107" s="32"/>
      <c r="E107" s="245" t="str">
        <f>E7</f>
        <v>Revitalizace endoskopického oddělení</v>
      </c>
      <c r="F107" s="246"/>
      <c r="G107" s="246"/>
      <c r="H107" s="246"/>
      <c r="L107" s="32"/>
    </row>
    <row r="108" spans="2:12" s="1" customFormat="1" ht="12" customHeight="1" x14ac:dyDescent="0.2">
      <c r="B108" s="32"/>
      <c r="C108" s="27" t="s">
        <v>137</v>
      </c>
      <c r="L108" s="32"/>
    </row>
    <row r="109" spans="2:12" s="1" customFormat="1" ht="16.5" customHeight="1" x14ac:dyDescent="0.2">
      <c r="B109" s="32"/>
      <c r="E109" s="235" t="str">
        <f>E9</f>
        <v>08 - EL - slaboproud</v>
      </c>
      <c r="F109" s="244"/>
      <c r="G109" s="244"/>
      <c r="H109" s="244"/>
      <c r="L109" s="32"/>
    </row>
    <row r="110" spans="2:12" s="1" customFormat="1" ht="6.9" customHeight="1" x14ac:dyDescent="0.2">
      <c r="B110" s="32"/>
      <c r="L110" s="32"/>
    </row>
    <row r="111" spans="2:12" s="1" customFormat="1" ht="12" customHeight="1" x14ac:dyDescent="0.2">
      <c r="B111" s="32"/>
      <c r="C111" s="27" t="s">
        <v>20</v>
      </c>
      <c r="F111" s="25" t="str">
        <f>F12</f>
        <v xml:space="preserve"> </v>
      </c>
      <c r="I111" s="27" t="s">
        <v>22</v>
      </c>
      <c r="J111" s="52" t="str">
        <f>IF(J12="","",J12)</f>
        <v>15. 12. 2025</v>
      </c>
      <c r="L111" s="32"/>
    </row>
    <row r="112" spans="2:12" s="1" customFormat="1" ht="6.9" customHeight="1" x14ac:dyDescent="0.2">
      <c r="B112" s="32"/>
      <c r="L112" s="32"/>
    </row>
    <row r="113" spans="2:65" s="1" customFormat="1" ht="15.15" customHeight="1" x14ac:dyDescent="0.2">
      <c r="B113" s="32"/>
      <c r="C113" s="27" t="s">
        <v>24</v>
      </c>
      <c r="F113" s="25" t="str">
        <f>E15</f>
        <v>Oblastní Nemocnice Náchod</v>
      </c>
      <c r="I113" s="27" t="s">
        <v>32</v>
      </c>
      <c r="J113" s="30" t="str">
        <f>E21</f>
        <v>PRISPO s.r.o.</v>
      </c>
      <c r="L113" s="32"/>
    </row>
    <row r="114" spans="2:65" s="1" customFormat="1" ht="15.15" customHeight="1" x14ac:dyDescent="0.2">
      <c r="B114" s="32"/>
      <c r="C114" s="27" t="s">
        <v>30</v>
      </c>
      <c r="F114" s="25" t="str">
        <f>IF(E18="","",E18)</f>
        <v>Vyplň údaj</v>
      </c>
      <c r="I114" s="27" t="s">
        <v>37</v>
      </c>
      <c r="J114" s="30" t="str">
        <f>E24</f>
        <v>Ing. Petr Chobotský</v>
      </c>
      <c r="L114" s="32"/>
    </row>
    <row r="115" spans="2:65" s="1" customFormat="1" ht="10.35" customHeight="1" x14ac:dyDescent="0.2">
      <c r="B115" s="32"/>
      <c r="L115" s="32"/>
    </row>
    <row r="116" spans="2:65" s="10" customFormat="1" ht="29.25" customHeight="1" x14ac:dyDescent="0.2">
      <c r="B116" s="113"/>
      <c r="C116" s="114" t="s">
        <v>174</v>
      </c>
      <c r="D116" s="115" t="s">
        <v>65</v>
      </c>
      <c r="E116" s="115" t="s">
        <v>61</v>
      </c>
      <c r="F116" s="115" t="s">
        <v>62</v>
      </c>
      <c r="G116" s="115" t="s">
        <v>175</v>
      </c>
      <c r="H116" s="115" t="s">
        <v>176</v>
      </c>
      <c r="I116" s="115" t="s">
        <v>177</v>
      </c>
      <c r="J116" s="115" t="s">
        <v>154</v>
      </c>
      <c r="K116" s="116" t="s">
        <v>178</v>
      </c>
      <c r="L116" s="113"/>
      <c r="M116" s="59" t="s">
        <v>1</v>
      </c>
      <c r="N116" s="60" t="s">
        <v>44</v>
      </c>
      <c r="O116" s="60" t="s">
        <v>179</v>
      </c>
      <c r="P116" s="60" t="s">
        <v>180</v>
      </c>
      <c r="Q116" s="60" t="s">
        <v>181</v>
      </c>
      <c r="R116" s="60" t="s">
        <v>182</v>
      </c>
      <c r="S116" s="60" t="s">
        <v>183</v>
      </c>
      <c r="T116" s="61" t="s">
        <v>184</v>
      </c>
    </row>
    <row r="117" spans="2:65" s="1" customFormat="1" ht="22.95" customHeight="1" x14ac:dyDescent="0.3">
      <c r="B117" s="32"/>
      <c r="C117" s="64" t="s">
        <v>185</v>
      </c>
      <c r="J117" s="117">
        <f>BK117</f>
        <v>0</v>
      </c>
      <c r="L117" s="32"/>
      <c r="M117" s="62"/>
      <c r="N117" s="53"/>
      <c r="O117" s="53"/>
      <c r="P117" s="118">
        <f>P118</f>
        <v>0</v>
      </c>
      <c r="Q117" s="53"/>
      <c r="R117" s="118">
        <f>R118</f>
        <v>0</v>
      </c>
      <c r="S117" s="53"/>
      <c r="T117" s="119">
        <f>T118</f>
        <v>0</v>
      </c>
      <c r="AT117" s="17" t="s">
        <v>79</v>
      </c>
      <c r="AU117" s="17" t="s">
        <v>156</v>
      </c>
      <c r="BK117" s="120">
        <f>BK118</f>
        <v>0</v>
      </c>
    </row>
    <row r="118" spans="2:65" s="11" customFormat="1" ht="25.95" customHeight="1" x14ac:dyDescent="0.25">
      <c r="B118" s="121"/>
      <c r="D118" s="122" t="s">
        <v>79</v>
      </c>
      <c r="E118" s="123" t="s">
        <v>1227</v>
      </c>
      <c r="F118" s="123" t="s">
        <v>1824</v>
      </c>
      <c r="I118" s="124"/>
      <c r="J118" s="125">
        <f>BK118</f>
        <v>0</v>
      </c>
      <c r="L118" s="121"/>
      <c r="M118" s="126"/>
      <c r="P118" s="127">
        <f>SUM(P119:P174)</f>
        <v>0</v>
      </c>
      <c r="R118" s="127">
        <f>SUM(R119:R174)</f>
        <v>0</v>
      </c>
      <c r="T118" s="128">
        <f>SUM(T119:T174)</f>
        <v>0</v>
      </c>
      <c r="AR118" s="122" t="s">
        <v>88</v>
      </c>
      <c r="AT118" s="129" t="s">
        <v>79</v>
      </c>
      <c r="AU118" s="129" t="s">
        <v>80</v>
      </c>
      <c r="AY118" s="122" t="s">
        <v>188</v>
      </c>
      <c r="BK118" s="130">
        <f>SUM(BK119:BK174)</f>
        <v>0</v>
      </c>
    </row>
    <row r="119" spans="2:65" s="1" customFormat="1" ht="24.15" customHeight="1" x14ac:dyDescent="0.2">
      <c r="B119" s="133"/>
      <c r="C119" s="134" t="s">
        <v>88</v>
      </c>
      <c r="D119" s="134" t="s">
        <v>191</v>
      </c>
      <c r="E119" s="135" t="s">
        <v>1971</v>
      </c>
      <c r="F119" s="136" t="s">
        <v>1972</v>
      </c>
      <c r="G119" s="137" t="s">
        <v>209</v>
      </c>
      <c r="H119" s="138">
        <v>20</v>
      </c>
      <c r="I119" s="139"/>
      <c r="J119" s="140">
        <f t="shared" ref="J119:J150" si="0">ROUND(I119*H119,2)</f>
        <v>0</v>
      </c>
      <c r="K119" s="136" t="s">
        <v>1</v>
      </c>
      <c r="L119" s="32"/>
      <c r="M119" s="141" t="s">
        <v>1</v>
      </c>
      <c r="N119" s="142" t="s">
        <v>45</v>
      </c>
      <c r="P119" s="143">
        <f t="shared" ref="P119:P150" si="1">O119*H119</f>
        <v>0</v>
      </c>
      <c r="Q119" s="143">
        <v>0</v>
      </c>
      <c r="R119" s="143">
        <f t="shared" ref="R119:R150" si="2">Q119*H119</f>
        <v>0</v>
      </c>
      <c r="S119" s="143">
        <v>0</v>
      </c>
      <c r="T119" s="144">
        <f t="shared" ref="T119:T150" si="3">S119*H119</f>
        <v>0</v>
      </c>
      <c r="AR119" s="145" t="s">
        <v>195</v>
      </c>
      <c r="AT119" s="145" t="s">
        <v>191</v>
      </c>
      <c r="AU119" s="145" t="s">
        <v>88</v>
      </c>
      <c r="AY119" s="17" t="s">
        <v>188</v>
      </c>
      <c r="BE119" s="146">
        <f t="shared" ref="BE119:BE150" si="4">IF(N119="základní",J119,0)</f>
        <v>0</v>
      </c>
      <c r="BF119" s="146">
        <f t="shared" ref="BF119:BF150" si="5">IF(N119="snížená",J119,0)</f>
        <v>0</v>
      </c>
      <c r="BG119" s="146">
        <f t="shared" ref="BG119:BG150" si="6">IF(N119="zákl. přenesená",J119,0)</f>
        <v>0</v>
      </c>
      <c r="BH119" s="146">
        <f t="shared" ref="BH119:BH150" si="7">IF(N119="sníž. přenesená",J119,0)</f>
        <v>0</v>
      </c>
      <c r="BI119" s="146">
        <f t="shared" ref="BI119:BI150" si="8">IF(N119="nulová",J119,0)</f>
        <v>0</v>
      </c>
      <c r="BJ119" s="17" t="s">
        <v>88</v>
      </c>
      <c r="BK119" s="146">
        <f t="shared" ref="BK119:BK150" si="9">ROUND(I119*H119,2)</f>
        <v>0</v>
      </c>
      <c r="BL119" s="17" t="s">
        <v>195</v>
      </c>
      <c r="BM119" s="145" t="s">
        <v>90</v>
      </c>
    </row>
    <row r="120" spans="2:65" s="1" customFormat="1" ht="24.15" customHeight="1" x14ac:dyDescent="0.2">
      <c r="B120" s="133"/>
      <c r="C120" s="134" t="s">
        <v>90</v>
      </c>
      <c r="D120" s="134" t="s">
        <v>191</v>
      </c>
      <c r="E120" s="135" t="s">
        <v>1973</v>
      </c>
      <c r="F120" s="136" t="s">
        <v>1974</v>
      </c>
      <c r="G120" s="137" t="s">
        <v>209</v>
      </c>
      <c r="H120" s="138">
        <v>40</v>
      </c>
      <c r="I120" s="139"/>
      <c r="J120" s="140">
        <f t="shared" si="0"/>
        <v>0</v>
      </c>
      <c r="K120" s="136" t="s">
        <v>1</v>
      </c>
      <c r="L120" s="32"/>
      <c r="M120" s="141" t="s">
        <v>1</v>
      </c>
      <c r="N120" s="142" t="s">
        <v>45</v>
      </c>
      <c r="P120" s="143">
        <f t="shared" si="1"/>
        <v>0</v>
      </c>
      <c r="Q120" s="143">
        <v>0</v>
      </c>
      <c r="R120" s="143">
        <f t="shared" si="2"/>
        <v>0</v>
      </c>
      <c r="S120" s="143">
        <v>0</v>
      </c>
      <c r="T120" s="144">
        <f t="shared" si="3"/>
        <v>0</v>
      </c>
      <c r="AR120" s="145" t="s">
        <v>195</v>
      </c>
      <c r="AT120" s="145" t="s">
        <v>191</v>
      </c>
      <c r="AU120" s="145" t="s">
        <v>88</v>
      </c>
      <c r="AY120" s="17" t="s">
        <v>188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7" t="s">
        <v>88</v>
      </c>
      <c r="BK120" s="146">
        <f t="shared" si="9"/>
        <v>0</v>
      </c>
      <c r="BL120" s="17" t="s">
        <v>195</v>
      </c>
      <c r="BM120" s="145" t="s">
        <v>195</v>
      </c>
    </row>
    <row r="121" spans="2:65" s="1" customFormat="1" ht="24.15" customHeight="1" x14ac:dyDescent="0.2">
      <c r="B121" s="133"/>
      <c r="C121" s="134" t="s">
        <v>189</v>
      </c>
      <c r="D121" s="134" t="s">
        <v>191</v>
      </c>
      <c r="E121" s="135" t="s">
        <v>1975</v>
      </c>
      <c r="F121" s="136" t="s">
        <v>1828</v>
      </c>
      <c r="G121" s="137" t="s">
        <v>209</v>
      </c>
      <c r="H121" s="138">
        <v>20</v>
      </c>
      <c r="I121" s="139"/>
      <c r="J121" s="140">
        <f t="shared" si="0"/>
        <v>0</v>
      </c>
      <c r="K121" s="136" t="s">
        <v>1</v>
      </c>
      <c r="L121" s="32"/>
      <c r="M121" s="141" t="s">
        <v>1</v>
      </c>
      <c r="N121" s="142" t="s">
        <v>45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195</v>
      </c>
      <c r="AT121" s="145" t="s">
        <v>191</v>
      </c>
      <c r="AU121" s="145" t="s">
        <v>88</v>
      </c>
      <c r="AY121" s="17" t="s">
        <v>188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7" t="s">
        <v>88</v>
      </c>
      <c r="BK121" s="146">
        <f t="shared" si="9"/>
        <v>0</v>
      </c>
      <c r="BL121" s="17" t="s">
        <v>195</v>
      </c>
      <c r="BM121" s="145" t="s">
        <v>212</v>
      </c>
    </row>
    <row r="122" spans="2:65" s="1" customFormat="1" ht="16.5" customHeight="1" x14ac:dyDescent="0.2">
      <c r="B122" s="133"/>
      <c r="C122" s="134" t="s">
        <v>195</v>
      </c>
      <c r="D122" s="134" t="s">
        <v>191</v>
      </c>
      <c r="E122" s="135" t="s">
        <v>1976</v>
      </c>
      <c r="F122" s="136" t="s">
        <v>1830</v>
      </c>
      <c r="G122" s="137" t="s">
        <v>1062</v>
      </c>
      <c r="H122" s="138">
        <v>350</v>
      </c>
      <c r="I122" s="139"/>
      <c r="J122" s="140">
        <f t="shared" si="0"/>
        <v>0</v>
      </c>
      <c r="K122" s="136" t="s">
        <v>1</v>
      </c>
      <c r="L122" s="32"/>
      <c r="M122" s="141" t="s">
        <v>1</v>
      </c>
      <c r="N122" s="142" t="s">
        <v>45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195</v>
      </c>
      <c r="AT122" s="145" t="s">
        <v>191</v>
      </c>
      <c r="AU122" s="145" t="s">
        <v>88</v>
      </c>
      <c r="AY122" s="17" t="s">
        <v>188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7" t="s">
        <v>88</v>
      </c>
      <c r="BK122" s="146">
        <f t="shared" si="9"/>
        <v>0</v>
      </c>
      <c r="BL122" s="17" t="s">
        <v>195</v>
      </c>
      <c r="BM122" s="145" t="s">
        <v>247</v>
      </c>
    </row>
    <row r="123" spans="2:65" s="1" customFormat="1" ht="16.5" customHeight="1" x14ac:dyDescent="0.2">
      <c r="B123" s="133"/>
      <c r="C123" s="134" t="s">
        <v>227</v>
      </c>
      <c r="D123" s="134" t="s">
        <v>191</v>
      </c>
      <c r="E123" s="135" t="s">
        <v>1977</v>
      </c>
      <c r="F123" s="136" t="s">
        <v>1832</v>
      </c>
      <c r="G123" s="137" t="s">
        <v>209</v>
      </c>
      <c r="H123" s="138">
        <v>150</v>
      </c>
      <c r="I123" s="139"/>
      <c r="J123" s="140">
        <f t="shared" si="0"/>
        <v>0</v>
      </c>
      <c r="K123" s="136" t="s">
        <v>1</v>
      </c>
      <c r="L123" s="32"/>
      <c r="M123" s="141" t="s">
        <v>1</v>
      </c>
      <c r="N123" s="142" t="s">
        <v>45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195</v>
      </c>
      <c r="AT123" s="145" t="s">
        <v>191</v>
      </c>
      <c r="AU123" s="145" t="s">
        <v>88</v>
      </c>
      <c r="AY123" s="17" t="s">
        <v>188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7" t="s">
        <v>88</v>
      </c>
      <c r="BK123" s="146">
        <f t="shared" si="9"/>
        <v>0</v>
      </c>
      <c r="BL123" s="17" t="s">
        <v>195</v>
      </c>
      <c r="BM123" s="145" t="s">
        <v>264</v>
      </c>
    </row>
    <row r="124" spans="2:65" s="1" customFormat="1" ht="24.15" customHeight="1" x14ac:dyDescent="0.2">
      <c r="B124" s="133"/>
      <c r="C124" s="134" t="s">
        <v>212</v>
      </c>
      <c r="D124" s="134" t="s">
        <v>191</v>
      </c>
      <c r="E124" s="135" t="s">
        <v>1978</v>
      </c>
      <c r="F124" s="136" t="s">
        <v>1979</v>
      </c>
      <c r="G124" s="137" t="s">
        <v>1062</v>
      </c>
      <c r="H124" s="138">
        <v>12</v>
      </c>
      <c r="I124" s="139"/>
      <c r="J124" s="140">
        <f t="shared" si="0"/>
        <v>0</v>
      </c>
      <c r="K124" s="136" t="s">
        <v>1</v>
      </c>
      <c r="L124" s="32"/>
      <c r="M124" s="141" t="s">
        <v>1</v>
      </c>
      <c r="N124" s="142" t="s">
        <v>45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195</v>
      </c>
      <c r="AT124" s="145" t="s">
        <v>191</v>
      </c>
      <c r="AU124" s="145" t="s">
        <v>88</v>
      </c>
      <c r="AY124" s="17" t="s">
        <v>188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7" t="s">
        <v>88</v>
      </c>
      <c r="BK124" s="146">
        <f t="shared" si="9"/>
        <v>0</v>
      </c>
      <c r="BL124" s="17" t="s">
        <v>195</v>
      </c>
      <c r="BM124" s="145" t="s">
        <v>8</v>
      </c>
    </row>
    <row r="125" spans="2:65" s="1" customFormat="1" ht="16.5" customHeight="1" x14ac:dyDescent="0.2">
      <c r="B125" s="133"/>
      <c r="C125" s="134" t="s">
        <v>234</v>
      </c>
      <c r="D125" s="134" t="s">
        <v>191</v>
      </c>
      <c r="E125" s="135" t="s">
        <v>1980</v>
      </c>
      <c r="F125" s="136" t="s">
        <v>1981</v>
      </c>
      <c r="G125" s="137" t="s">
        <v>1062</v>
      </c>
      <c r="H125" s="138">
        <v>12</v>
      </c>
      <c r="I125" s="139"/>
      <c r="J125" s="140">
        <f t="shared" si="0"/>
        <v>0</v>
      </c>
      <c r="K125" s="136" t="s">
        <v>1</v>
      </c>
      <c r="L125" s="32"/>
      <c r="M125" s="141" t="s">
        <v>1</v>
      </c>
      <c r="N125" s="142" t="s">
        <v>45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195</v>
      </c>
      <c r="AT125" s="145" t="s">
        <v>191</v>
      </c>
      <c r="AU125" s="145" t="s">
        <v>88</v>
      </c>
      <c r="AY125" s="17" t="s">
        <v>188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7" t="s">
        <v>88</v>
      </c>
      <c r="BK125" s="146">
        <f t="shared" si="9"/>
        <v>0</v>
      </c>
      <c r="BL125" s="17" t="s">
        <v>195</v>
      </c>
      <c r="BM125" s="145" t="s">
        <v>284</v>
      </c>
    </row>
    <row r="126" spans="2:65" s="1" customFormat="1" ht="24.15" customHeight="1" x14ac:dyDescent="0.2">
      <c r="B126" s="133"/>
      <c r="C126" s="134" t="s">
        <v>247</v>
      </c>
      <c r="D126" s="134" t="s">
        <v>191</v>
      </c>
      <c r="E126" s="135" t="s">
        <v>1982</v>
      </c>
      <c r="F126" s="136" t="s">
        <v>1983</v>
      </c>
      <c r="G126" s="137" t="s">
        <v>1062</v>
      </c>
      <c r="H126" s="138">
        <v>12</v>
      </c>
      <c r="I126" s="139"/>
      <c r="J126" s="140">
        <f t="shared" si="0"/>
        <v>0</v>
      </c>
      <c r="K126" s="136" t="s">
        <v>1</v>
      </c>
      <c r="L126" s="32"/>
      <c r="M126" s="141" t="s">
        <v>1</v>
      </c>
      <c r="N126" s="142" t="s">
        <v>45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195</v>
      </c>
      <c r="AT126" s="145" t="s">
        <v>191</v>
      </c>
      <c r="AU126" s="145" t="s">
        <v>88</v>
      </c>
      <c r="AY126" s="17" t="s">
        <v>188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7" t="s">
        <v>88</v>
      </c>
      <c r="BK126" s="146">
        <f t="shared" si="9"/>
        <v>0</v>
      </c>
      <c r="BL126" s="17" t="s">
        <v>195</v>
      </c>
      <c r="BM126" s="145" t="s">
        <v>292</v>
      </c>
    </row>
    <row r="127" spans="2:65" s="1" customFormat="1" ht="16.5" customHeight="1" x14ac:dyDescent="0.2">
      <c r="B127" s="133"/>
      <c r="C127" s="134" t="s">
        <v>256</v>
      </c>
      <c r="D127" s="134" t="s">
        <v>191</v>
      </c>
      <c r="E127" s="135" t="s">
        <v>1984</v>
      </c>
      <c r="F127" s="136" t="s">
        <v>1985</v>
      </c>
      <c r="G127" s="137" t="s">
        <v>1062</v>
      </c>
      <c r="H127" s="138">
        <v>12</v>
      </c>
      <c r="I127" s="139"/>
      <c r="J127" s="140">
        <f t="shared" si="0"/>
        <v>0</v>
      </c>
      <c r="K127" s="136" t="s">
        <v>1</v>
      </c>
      <c r="L127" s="32"/>
      <c r="M127" s="141" t="s">
        <v>1</v>
      </c>
      <c r="N127" s="142" t="s">
        <v>45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195</v>
      </c>
      <c r="AT127" s="145" t="s">
        <v>191</v>
      </c>
      <c r="AU127" s="145" t="s">
        <v>88</v>
      </c>
      <c r="AY127" s="17" t="s">
        <v>188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88</v>
      </c>
      <c r="BK127" s="146">
        <f t="shared" si="9"/>
        <v>0</v>
      </c>
      <c r="BL127" s="17" t="s">
        <v>195</v>
      </c>
      <c r="BM127" s="145" t="s">
        <v>301</v>
      </c>
    </row>
    <row r="128" spans="2:65" s="1" customFormat="1" ht="16.5" customHeight="1" x14ac:dyDescent="0.2">
      <c r="B128" s="133"/>
      <c r="C128" s="134" t="s">
        <v>264</v>
      </c>
      <c r="D128" s="134" t="s">
        <v>191</v>
      </c>
      <c r="E128" s="135" t="s">
        <v>1986</v>
      </c>
      <c r="F128" s="136" t="s">
        <v>1987</v>
      </c>
      <c r="G128" s="137" t="s">
        <v>1062</v>
      </c>
      <c r="H128" s="138">
        <v>9</v>
      </c>
      <c r="I128" s="139"/>
      <c r="J128" s="140">
        <f t="shared" si="0"/>
        <v>0</v>
      </c>
      <c r="K128" s="136" t="s">
        <v>1</v>
      </c>
      <c r="L128" s="32"/>
      <c r="M128" s="141" t="s">
        <v>1</v>
      </c>
      <c r="N128" s="142" t="s">
        <v>45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195</v>
      </c>
      <c r="AT128" s="145" t="s">
        <v>191</v>
      </c>
      <c r="AU128" s="145" t="s">
        <v>88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195</v>
      </c>
      <c r="BM128" s="145" t="s">
        <v>312</v>
      </c>
    </row>
    <row r="129" spans="2:65" s="1" customFormat="1" ht="16.5" customHeight="1" x14ac:dyDescent="0.2">
      <c r="B129" s="133"/>
      <c r="C129" s="134" t="s">
        <v>272</v>
      </c>
      <c r="D129" s="134" t="s">
        <v>191</v>
      </c>
      <c r="E129" s="135" t="s">
        <v>1988</v>
      </c>
      <c r="F129" s="136" t="s">
        <v>1989</v>
      </c>
      <c r="G129" s="137" t="s">
        <v>1062</v>
      </c>
      <c r="H129" s="138">
        <v>144</v>
      </c>
      <c r="I129" s="139"/>
      <c r="J129" s="140">
        <f t="shared" si="0"/>
        <v>0</v>
      </c>
      <c r="K129" s="136" t="s">
        <v>1</v>
      </c>
      <c r="L129" s="32"/>
      <c r="M129" s="141" t="s">
        <v>1</v>
      </c>
      <c r="N129" s="142" t="s">
        <v>45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195</v>
      </c>
      <c r="AT129" s="145" t="s">
        <v>191</v>
      </c>
      <c r="AU129" s="145" t="s">
        <v>88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195</v>
      </c>
      <c r="BM129" s="145" t="s">
        <v>325</v>
      </c>
    </row>
    <row r="130" spans="2:65" s="1" customFormat="1" ht="16.5" customHeight="1" x14ac:dyDescent="0.2">
      <c r="B130" s="133"/>
      <c r="C130" s="134" t="s">
        <v>8</v>
      </c>
      <c r="D130" s="134" t="s">
        <v>191</v>
      </c>
      <c r="E130" s="135" t="s">
        <v>1990</v>
      </c>
      <c r="F130" s="136" t="s">
        <v>1991</v>
      </c>
      <c r="G130" s="137" t="s">
        <v>1062</v>
      </c>
      <c r="H130" s="138">
        <v>14</v>
      </c>
      <c r="I130" s="139"/>
      <c r="J130" s="140">
        <f t="shared" si="0"/>
        <v>0</v>
      </c>
      <c r="K130" s="136" t="s">
        <v>1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195</v>
      </c>
      <c r="AT130" s="145" t="s">
        <v>191</v>
      </c>
      <c r="AU130" s="145" t="s">
        <v>88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195</v>
      </c>
      <c r="BM130" s="145" t="s">
        <v>339</v>
      </c>
    </row>
    <row r="131" spans="2:65" s="1" customFormat="1" ht="16.5" customHeight="1" x14ac:dyDescent="0.2">
      <c r="B131" s="133"/>
      <c r="C131" s="134" t="s">
        <v>280</v>
      </c>
      <c r="D131" s="134" t="s">
        <v>191</v>
      </c>
      <c r="E131" s="135" t="s">
        <v>1992</v>
      </c>
      <c r="F131" s="136" t="s">
        <v>1993</v>
      </c>
      <c r="G131" s="137" t="s">
        <v>209</v>
      </c>
      <c r="H131" s="138">
        <v>30</v>
      </c>
      <c r="I131" s="139"/>
      <c r="J131" s="140">
        <f t="shared" si="0"/>
        <v>0</v>
      </c>
      <c r="K131" s="136" t="s">
        <v>1</v>
      </c>
      <c r="L131" s="32"/>
      <c r="M131" s="141" t="s">
        <v>1</v>
      </c>
      <c r="N131" s="142" t="s">
        <v>45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195</v>
      </c>
      <c r="AT131" s="145" t="s">
        <v>191</v>
      </c>
      <c r="AU131" s="145" t="s">
        <v>88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195</v>
      </c>
      <c r="BM131" s="145" t="s">
        <v>350</v>
      </c>
    </row>
    <row r="132" spans="2:65" s="1" customFormat="1" ht="16.5" customHeight="1" x14ac:dyDescent="0.2">
      <c r="B132" s="133"/>
      <c r="C132" s="134" t="s">
        <v>284</v>
      </c>
      <c r="D132" s="134" t="s">
        <v>191</v>
      </c>
      <c r="E132" s="135" t="s">
        <v>1994</v>
      </c>
      <c r="F132" s="136" t="s">
        <v>1995</v>
      </c>
      <c r="G132" s="137" t="s">
        <v>1062</v>
      </c>
      <c r="H132" s="138">
        <v>2</v>
      </c>
      <c r="I132" s="139"/>
      <c r="J132" s="140">
        <f t="shared" si="0"/>
        <v>0</v>
      </c>
      <c r="K132" s="136" t="s">
        <v>1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195</v>
      </c>
      <c r="AT132" s="145" t="s">
        <v>191</v>
      </c>
      <c r="AU132" s="145" t="s">
        <v>88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195</v>
      </c>
      <c r="BM132" s="145" t="s">
        <v>361</v>
      </c>
    </row>
    <row r="133" spans="2:65" s="1" customFormat="1" ht="24.15" customHeight="1" x14ac:dyDescent="0.2">
      <c r="B133" s="133"/>
      <c r="C133" s="134" t="s">
        <v>288</v>
      </c>
      <c r="D133" s="134" t="s">
        <v>191</v>
      </c>
      <c r="E133" s="135" t="s">
        <v>1996</v>
      </c>
      <c r="F133" s="136" t="s">
        <v>1997</v>
      </c>
      <c r="G133" s="137" t="s">
        <v>1062</v>
      </c>
      <c r="H133" s="138">
        <v>6</v>
      </c>
      <c r="I133" s="139"/>
      <c r="J133" s="140">
        <f t="shared" si="0"/>
        <v>0</v>
      </c>
      <c r="K133" s="136" t="s">
        <v>1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195</v>
      </c>
      <c r="AT133" s="145" t="s">
        <v>191</v>
      </c>
      <c r="AU133" s="145" t="s">
        <v>88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195</v>
      </c>
      <c r="BM133" s="145" t="s">
        <v>371</v>
      </c>
    </row>
    <row r="134" spans="2:65" s="1" customFormat="1" ht="16.5" customHeight="1" x14ac:dyDescent="0.2">
      <c r="B134" s="133"/>
      <c r="C134" s="134" t="s">
        <v>292</v>
      </c>
      <c r="D134" s="134" t="s">
        <v>191</v>
      </c>
      <c r="E134" s="135" t="s">
        <v>1998</v>
      </c>
      <c r="F134" s="136" t="s">
        <v>1999</v>
      </c>
      <c r="G134" s="137" t="s">
        <v>209</v>
      </c>
      <c r="H134" s="138">
        <v>8500</v>
      </c>
      <c r="I134" s="139"/>
      <c r="J134" s="140">
        <f t="shared" si="0"/>
        <v>0</v>
      </c>
      <c r="K134" s="136" t="s">
        <v>1</v>
      </c>
      <c r="L134" s="32"/>
      <c r="M134" s="141" t="s">
        <v>1</v>
      </c>
      <c r="N134" s="142" t="s">
        <v>45</v>
      </c>
      <c r="P134" s="143">
        <f t="shared" si="1"/>
        <v>0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AR134" s="145" t="s">
        <v>195</v>
      </c>
      <c r="AT134" s="145" t="s">
        <v>191</v>
      </c>
      <c r="AU134" s="145" t="s">
        <v>88</v>
      </c>
      <c r="AY134" s="17" t="s">
        <v>188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7" t="s">
        <v>88</v>
      </c>
      <c r="BK134" s="146">
        <f t="shared" si="9"/>
        <v>0</v>
      </c>
      <c r="BL134" s="17" t="s">
        <v>195</v>
      </c>
      <c r="BM134" s="145" t="s">
        <v>380</v>
      </c>
    </row>
    <row r="135" spans="2:65" s="1" customFormat="1" ht="21.75" customHeight="1" x14ac:dyDescent="0.2">
      <c r="B135" s="133"/>
      <c r="C135" s="134" t="s">
        <v>296</v>
      </c>
      <c r="D135" s="134" t="s">
        <v>191</v>
      </c>
      <c r="E135" s="135" t="s">
        <v>2000</v>
      </c>
      <c r="F135" s="136" t="s">
        <v>2001</v>
      </c>
      <c r="G135" s="137" t="s">
        <v>1062</v>
      </c>
      <c r="H135" s="138">
        <v>26</v>
      </c>
      <c r="I135" s="139"/>
      <c r="J135" s="140">
        <f t="shared" si="0"/>
        <v>0</v>
      </c>
      <c r="K135" s="136" t="s">
        <v>1</v>
      </c>
      <c r="L135" s="32"/>
      <c r="M135" s="141" t="s">
        <v>1</v>
      </c>
      <c r="N135" s="142" t="s">
        <v>45</v>
      </c>
      <c r="P135" s="143">
        <f t="shared" si="1"/>
        <v>0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AR135" s="145" t="s">
        <v>195</v>
      </c>
      <c r="AT135" s="145" t="s">
        <v>191</v>
      </c>
      <c r="AU135" s="145" t="s">
        <v>88</v>
      </c>
      <c r="AY135" s="17" t="s">
        <v>188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7" t="s">
        <v>88</v>
      </c>
      <c r="BK135" s="146">
        <f t="shared" si="9"/>
        <v>0</v>
      </c>
      <c r="BL135" s="17" t="s">
        <v>195</v>
      </c>
      <c r="BM135" s="145" t="s">
        <v>389</v>
      </c>
    </row>
    <row r="136" spans="2:65" s="1" customFormat="1" ht="21.75" customHeight="1" x14ac:dyDescent="0.2">
      <c r="B136" s="133"/>
      <c r="C136" s="134" t="s">
        <v>301</v>
      </c>
      <c r="D136" s="134" t="s">
        <v>191</v>
      </c>
      <c r="E136" s="135" t="s">
        <v>2002</v>
      </c>
      <c r="F136" s="136" t="s">
        <v>2003</v>
      </c>
      <c r="G136" s="137" t="s">
        <v>1062</v>
      </c>
      <c r="H136" s="138">
        <v>8</v>
      </c>
      <c r="I136" s="139"/>
      <c r="J136" s="140">
        <f t="shared" si="0"/>
        <v>0</v>
      </c>
      <c r="K136" s="136" t="s">
        <v>1</v>
      </c>
      <c r="L136" s="32"/>
      <c r="M136" s="141" t="s">
        <v>1</v>
      </c>
      <c r="N136" s="142" t="s">
        <v>45</v>
      </c>
      <c r="P136" s="143">
        <f t="shared" si="1"/>
        <v>0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AR136" s="145" t="s">
        <v>195</v>
      </c>
      <c r="AT136" s="145" t="s">
        <v>191</v>
      </c>
      <c r="AU136" s="145" t="s">
        <v>88</v>
      </c>
      <c r="AY136" s="17" t="s">
        <v>188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7" t="s">
        <v>88</v>
      </c>
      <c r="BK136" s="146">
        <f t="shared" si="9"/>
        <v>0</v>
      </c>
      <c r="BL136" s="17" t="s">
        <v>195</v>
      </c>
      <c r="BM136" s="145" t="s">
        <v>404</v>
      </c>
    </row>
    <row r="137" spans="2:65" s="1" customFormat="1" ht="16.5" customHeight="1" x14ac:dyDescent="0.2">
      <c r="B137" s="133"/>
      <c r="C137" s="134" t="s">
        <v>305</v>
      </c>
      <c r="D137" s="134" t="s">
        <v>191</v>
      </c>
      <c r="E137" s="135" t="s">
        <v>2004</v>
      </c>
      <c r="F137" s="136" t="s">
        <v>2005</v>
      </c>
      <c r="G137" s="137" t="s">
        <v>209</v>
      </c>
      <c r="H137" s="138">
        <v>80</v>
      </c>
      <c r="I137" s="139"/>
      <c r="J137" s="140">
        <f t="shared" si="0"/>
        <v>0</v>
      </c>
      <c r="K137" s="136" t="s">
        <v>1</v>
      </c>
      <c r="L137" s="32"/>
      <c r="M137" s="141" t="s">
        <v>1</v>
      </c>
      <c r="N137" s="142" t="s">
        <v>45</v>
      </c>
      <c r="P137" s="143">
        <f t="shared" si="1"/>
        <v>0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AR137" s="145" t="s">
        <v>195</v>
      </c>
      <c r="AT137" s="145" t="s">
        <v>191</v>
      </c>
      <c r="AU137" s="145" t="s">
        <v>88</v>
      </c>
      <c r="AY137" s="17" t="s">
        <v>188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7" t="s">
        <v>88</v>
      </c>
      <c r="BK137" s="146">
        <f t="shared" si="9"/>
        <v>0</v>
      </c>
      <c r="BL137" s="17" t="s">
        <v>195</v>
      </c>
      <c r="BM137" s="145" t="s">
        <v>416</v>
      </c>
    </row>
    <row r="138" spans="2:65" s="1" customFormat="1" ht="21.75" customHeight="1" x14ac:dyDescent="0.2">
      <c r="B138" s="133"/>
      <c r="C138" s="134" t="s">
        <v>312</v>
      </c>
      <c r="D138" s="134" t="s">
        <v>191</v>
      </c>
      <c r="E138" s="135" t="s">
        <v>2006</v>
      </c>
      <c r="F138" s="136" t="s">
        <v>2007</v>
      </c>
      <c r="G138" s="137" t="s">
        <v>1062</v>
      </c>
      <c r="H138" s="138">
        <v>5</v>
      </c>
      <c r="I138" s="139"/>
      <c r="J138" s="140">
        <f t="shared" si="0"/>
        <v>0</v>
      </c>
      <c r="K138" s="136" t="s">
        <v>1</v>
      </c>
      <c r="L138" s="32"/>
      <c r="M138" s="141" t="s">
        <v>1</v>
      </c>
      <c r="N138" s="142" t="s">
        <v>45</v>
      </c>
      <c r="P138" s="143">
        <f t="shared" si="1"/>
        <v>0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AR138" s="145" t="s">
        <v>195</v>
      </c>
      <c r="AT138" s="145" t="s">
        <v>191</v>
      </c>
      <c r="AU138" s="145" t="s">
        <v>88</v>
      </c>
      <c r="AY138" s="17" t="s">
        <v>188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7" t="s">
        <v>88</v>
      </c>
      <c r="BK138" s="146">
        <f t="shared" si="9"/>
        <v>0</v>
      </c>
      <c r="BL138" s="17" t="s">
        <v>195</v>
      </c>
      <c r="BM138" s="145" t="s">
        <v>432</v>
      </c>
    </row>
    <row r="139" spans="2:65" s="1" customFormat="1" ht="16.5" customHeight="1" x14ac:dyDescent="0.2">
      <c r="B139" s="133"/>
      <c r="C139" s="134" t="s">
        <v>7</v>
      </c>
      <c r="D139" s="134" t="s">
        <v>191</v>
      </c>
      <c r="E139" s="135" t="s">
        <v>2008</v>
      </c>
      <c r="F139" s="136" t="s">
        <v>2009</v>
      </c>
      <c r="G139" s="137" t="s">
        <v>1062</v>
      </c>
      <c r="H139" s="138">
        <v>5</v>
      </c>
      <c r="I139" s="139"/>
      <c r="J139" s="140">
        <f t="shared" si="0"/>
        <v>0</v>
      </c>
      <c r="K139" s="136" t="s">
        <v>1</v>
      </c>
      <c r="L139" s="32"/>
      <c r="M139" s="141" t="s">
        <v>1</v>
      </c>
      <c r="N139" s="142" t="s">
        <v>45</v>
      </c>
      <c r="P139" s="143">
        <f t="shared" si="1"/>
        <v>0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AR139" s="145" t="s">
        <v>195</v>
      </c>
      <c r="AT139" s="145" t="s">
        <v>191</v>
      </c>
      <c r="AU139" s="145" t="s">
        <v>88</v>
      </c>
      <c r="AY139" s="17" t="s">
        <v>188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7" t="s">
        <v>88</v>
      </c>
      <c r="BK139" s="146">
        <f t="shared" si="9"/>
        <v>0</v>
      </c>
      <c r="BL139" s="17" t="s">
        <v>195</v>
      </c>
      <c r="BM139" s="145" t="s">
        <v>441</v>
      </c>
    </row>
    <row r="140" spans="2:65" s="1" customFormat="1" ht="16.5" customHeight="1" x14ac:dyDescent="0.2">
      <c r="B140" s="133"/>
      <c r="C140" s="134" t="s">
        <v>325</v>
      </c>
      <c r="D140" s="134" t="s">
        <v>191</v>
      </c>
      <c r="E140" s="135" t="s">
        <v>2010</v>
      </c>
      <c r="F140" s="136" t="s">
        <v>2011</v>
      </c>
      <c r="G140" s="137" t="s">
        <v>1062</v>
      </c>
      <c r="H140" s="138">
        <v>1</v>
      </c>
      <c r="I140" s="139"/>
      <c r="J140" s="140">
        <f t="shared" si="0"/>
        <v>0</v>
      </c>
      <c r="K140" s="136" t="s">
        <v>1</v>
      </c>
      <c r="L140" s="32"/>
      <c r="M140" s="141" t="s">
        <v>1</v>
      </c>
      <c r="N140" s="142" t="s">
        <v>45</v>
      </c>
      <c r="P140" s="143">
        <f t="shared" si="1"/>
        <v>0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AR140" s="145" t="s">
        <v>195</v>
      </c>
      <c r="AT140" s="145" t="s">
        <v>191</v>
      </c>
      <c r="AU140" s="145" t="s">
        <v>88</v>
      </c>
      <c r="AY140" s="17" t="s">
        <v>188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7" t="s">
        <v>88</v>
      </c>
      <c r="BK140" s="146">
        <f t="shared" si="9"/>
        <v>0</v>
      </c>
      <c r="BL140" s="17" t="s">
        <v>195</v>
      </c>
      <c r="BM140" s="145" t="s">
        <v>449</v>
      </c>
    </row>
    <row r="141" spans="2:65" s="1" customFormat="1" ht="16.5" customHeight="1" x14ac:dyDescent="0.2">
      <c r="B141" s="133"/>
      <c r="C141" s="134" t="s">
        <v>331</v>
      </c>
      <c r="D141" s="134" t="s">
        <v>191</v>
      </c>
      <c r="E141" s="135" t="s">
        <v>2012</v>
      </c>
      <c r="F141" s="136" t="s">
        <v>2013</v>
      </c>
      <c r="G141" s="137" t="s">
        <v>1062</v>
      </c>
      <c r="H141" s="138">
        <v>8</v>
      </c>
      <c r="I141" s="139"/>
      <c r="J141" s="140">
        <f t="shared" si="0"/>
        <v>0</v>
      </c>
      <c r="K141" s="136" t="s">
        <v>1</v>
      </c>
      <c r="L141" s="32"/>
      <c r="M141" s="141" t="s">
        <v>1</v>
      </c>
      <c r="N141" s="142" t="s">
        <v>45</v>
      </c>
      <c r="P141" s="143">
        <f t="shared" si="1"/>
        <v>0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AR141" s="145" t="s">
        <v>195</v>
      </c>
      <c r="AT141" s="145" t="s">
        <v>191</v>
      </c>
      <c r="AU141" s="145" t="s">
        <v>88</v>
      </c>
      <c r="AY141" s="17" t="s">
        <v>188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7" t="s">
        <v>88</v>
      </c>
      <c r="BK141" s="146">
        <f t="shared" si="9"/>
        <v>0</v>
      </c>
      <c r="BL141" s="17" t="s">
        <v>195</v>
      </c>
      <c r="BM141" s="145" t="s">
        <v>459</v>
      </c>
    </row>
    <row r="142" spans="2:65" s="1" customFormat="1" ht="16.5" customHeight="1" x14ac:dyDescent="0.2">
      <c r="B142" s="133"/>
      <c r="C142" s="134" t="s">
        <v>339</v>
      </c>
      <c r="D142" s="134" t="s">
        <v>191</v>
      </c>
      <c r="E142" s="135" t="s">
        <v>2014</v>
      </c>
      <c r="F142" s="136" t="s">
        <v>2015</v>
      </c>
      <c r="G142" s="137" t="s">
        <v>1062</v>
      </c>
      <c r="H142" s="138">
        <v>1</v>
      </c>
      <c r="I142" s="139"/>
      <c r="J142" s="140">
        <f t="shared" si="0"/>
        <v>0</v>
      </c>
      <c r="K142" s="136" t="s">
        <v>1</v>
      </c>
      <c r="L142" s="32"/>
      <c r="M142" s="141" t="s">
        <v>1</v>
      </c>
      <c r="N142" s="142" t="s">
        <v>45</v>
      </c>
      <c r="P142" s="143">
        <f t="shared" si="1"/>
        <v>0</v>
      </c>
      <c r="Q142" s="143">
        <v>0</v>
      </c>
      <c r="R142" s="143">
        <f t="shared" si="2"/>
        <v>0</v>
      </c>
      <c r="S142" s="143">
        <v>0</v>
      </c>
      <c r="T142" s="144">
        <f t="shared" si="3"/>
        <v>0</v>
      </c>
      <c r="AR142" s="145" t="s">
        <v>195</v>
      </c>
      <c r="AT142" s="145" t="s">
        <v>191</v>
      </c>
      <c r="AU142" s="145" t="s">
        <v>88</v>
      </c>
      <c r="AY142" s="17" t="s">
        <v>188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7" t="s">
        <v>88</v>
      </c>
      <c r="BK142" s="146">
        <f t="shared" si="9"/>
        <v>0</v>
      </c>
      <c r="BL142" s="17" t="s">
        <v>195</v>
      </c>
      <c r="BM142" s="145" t="s">
        <v>469</v>
      </c>
    </row>
    <row r="143" spans="2:65" s="1" customFormat="1" ht="21.75" customHeight="1" x14ac:dyDescent="0.2">
      <c r="B143" s="133"/>
      <c r="C143" s="134" t="s">
        <v>344</v>
      </c>
      <c r="D143" s="134" t="s">
        <v>191</v>
      </c>
      <c r="E143" s="135" t="s">
        <v>2016</v>
      </c>
      <c r="F143" s="136" t="s">
        <v>2017</v>
      </c>
      <c r="G143" s="137" t="s">
        <v>1062</v>
      </c>
      <c r="H143" s="138">
        <v>1</v>
      </c>
      <c r="I143" s="139"/>
      <c r="J143" s="140">
        <f t="shared" si="0"/>
        <v>0</v>
      </c>
      <c r="K143" s="136" t="s">
        <v>1</v>
      </c>
      <c r="L143" s="32"/>
      <c r="M143" s="141" t="s">
        <v>1</v>
      </c>
      <c r="N143" s="142" t="s">
        <v>45</v>
      </c>
      <c r="P143" s="143">
        <f t="shared" si="1"/>
        <v>0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AR143" s="145" t="s">
        <v>195</v>
      </c>
      <c r="AT143" s="145" t="s">
        <v>191</v>
      </c>
      <c r="AU143" s="145" t="s">
        <v>88</v>
      </c>
      <c r="AY143" s="17" t="s">
        <v>188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7" t="s">
        <v>88</v>
      </c>
      <c r="BK143" s="146">
        <f t="shared" si="9"/>
        <v>0</v>
      </c>
      <c r="BL143" s="17" t="s">
        <v>195</v>
      </c>
      <c r="BM143" s="145" t="s">
        <v>480</v>
      </c>
    </row>
    <row r="144" spans="2:65" s="1" customFormat="1" ht="21.75" customHeight="1" x14ac:dyDescent="0.2">
      <c r="B144" s="133"/>
      <c r="C144" s="134" t="s">
        <v>350</v>
      </c>
      <c r="D144" s="134" t="s">
        <v>191</v>
      </c>
      <c r="E144" s="135" t="s">
        <v>2018</v>
      </c>
      <c r="F144" s="136" t="s">
        <v>2019</v>
      </c>
      <c r="G144" s="137" t="s">
        <v>1062</v>
      </c>
      <c r="H144" s="138">
        <v>12</v>
      </c>
      <c r="I144" s="139"/>
      <c r="J144" s="140">
        <f t="shared" si="0"/>
        <v>0</v>
      </c>
      <c r="K144" s="136" t="s">
        <v>1</v>
      </c>
      <c r="L144" s="32"/>
      <c r="M144" s="141" t="s">
        <v>1</v>
      </c>
      <c r="N144" s="142" t="s">
        <v>45</v>
      </c>
      <c r="P144" s="143">
        <f t="shared" si="1"/>
        <v>0</v>
      </c>
      <c r="Q144" s="143">
        <v>0</v>
      </c>
      <c r="R144" s="143">
        <f t="shared" si="2"/>
        <v>0</v>
      </c>
      <c r="S144" s="143">
        <v>0</v>
      </c>
      <c r="T144" s="144">
        <f t="shared" si="3"/>
        <v>0</v>
      </c>
      <c r="AR144" s="145" t="s">
        <v>195</v>
      </c>
      <c r="AT144" s="145" t="s">
        <v>191</v>
      </c>
      <c r="AU144" s="145" t="s">
        <v>88</v>
      </c>
      <c r="AY144" s="17" t="s">
        <v>188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7" t="s">
        <v>88</v>
      </c>
      <c r="BK144" s="146">
        <f t="shared" si="9"/>
        <v>0</v>
      </c>
      <c r="BL144" s="17" t="s">
        <v>195</v>
      </c>
      <c r="BM144" s="145" t="s">
        <v>489</v>
      </c>
    </row>
    <row r="145" spans="2:65" s="1" customFormat="1" ht="16.5" customHeight="1" x14ac:dyDescent="0.2">
      <c r="B145" s="133"/>
      <c r="C145" s="134" t="s">
        <v>354</v>
      </c>
      <c r="D145" s="134" t="s">
        <v>191</v>
      </c>
      <c r="E145" s="135" t="s">
        <v>2020</v>
      </c>
      <c r="F145" s="136" t="s">
        <v>2021</v>
      </c>
      <c r="G145" s="137" t="s">
        <v>1062</v>
      </c>
      <c r="H145" s="138">
        <v>1</v>
      </c>
      <c r="I145" s="139"/>
      <c r="J145" s="140">
        <f t="shared" si="0"/>
        <v>0</v>
      </c>
      <c r="K145" s="136" t="s">
        <v>1</v>
      </c>
      <c r="L145" s="32"/>
      <c r="M145" s="141" t="s">
        <v>1</v>
      </c>
      <c r="N145" s="142" t="s">
        <v>45</v>
      </c>
      <c r="P145" s="143">
        <f t="shared" si="1"/>
        <v>0</v>
      </c>
      <c r="Q145" s="143">
        <v>0</v>
      </c>
      <c r="R145" s="143">
        <f t="shared" si="2"/>
        <v>0</v>
      </c>
      <c r="S145" s="143">
        <v>0</v>
      </c>
      <c r="T145" s="144">
        <f t="shared" si="3"/>
        <v>0</v>
      </c>
      <c r="AR145" s="145" t="s">
        <v>195</v>
      </c>
      <c r="AT145" s="145" t="s">
        <v>191</v>
      </c>
      <c r="AU145" s="145" t="s">
        <v>88</v>
      </c>
      <c r="AY145" s="17" t="s">
        <v>188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7" t="s">
        <v>88</v>
      </c>
      <c r="BK145" s="146">
        <f t="shared" si="9"/>
        <v>0</v>
      </c>
      <c r="BL145" s="17" t="s">
        <v>195</v>
      </c>
      <c r="BM145" s="145" t="s">
        <v>499</v>
      </c>
    </row>
    <row r="146" spans="2:65" s="1" customFormat="1" ht="16.5" customHeight="1" x14ac:dyDescent="0.2">
      <c r="B146" s="133"/>
      <c r="C146" s="134" t="s">
        <v>361</v>
      </c>
      <c r="D146" s="134" t="s">
        <v>191</v>
      </c>
      <c r="E146" s="135" t="s">
        <v>2022</v>
      </c>
      <c r="F146" s="136" t="s">
        <v>2023</v>
      </c>
      <c r="G146" s="137" t="s">
        <v>528</v>
      </c>
      <c r="H146" s="138">
        <v>12</v>
      </c>
      <c r="I146" s="139"/>
      <c r="J146" s="140">
        <f t="shared" si="0"/>
        <v>0</v>
      </c>
      <c r="K146" s="136" t="s">
        <v>1</v>
      </c>
      <c r="L146" s="32"/>
      <c r="M146" s="141" t="s">
        <v>1</v>
      </c>
      <c r="N146" s="142" t="s">
        <v>45</v>
      </c>
      <c r="P146" s="143">
        <f t="shared" si="1"/>
        <v>0</v>
      </c>
      <c r="Q146" s="143">
        <v>0</v>
      </c>
      <c r="R146" s="143">
        <f t="shared" si="2"/>
        <v>0</v>
      </c>
      <c r="S146" s="143">
        <v>0</v>
      </c>
      <c r="T146" s="144">
        <f t="shared" si="3"/>
        <v>0</v>
      </c>
      <c r="AR146" s="145" t="s">
        <v>195</v>
      </c>
      <c r="AT146" s="145" t="s">
        <v>191</v>
      </c>
      <c r="AU146" s="145" t="s">
        <v>88</v>
      </c>
      <c r="AY146" s="17" t="s">
        <v>188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7" t="s">
        <v>88</v>
      </c>
      <c r="BK146" s="146">
        <f t="shared" si="9"/>
        <v>0</v>
      </c>
      <c r="BL146" s="17" t="s">
        <v>195</v>
      </c>
      <c r="BM146" s="145" t="s">
        <v>509</v>
      </c>
    </row>
    <row r="147" spans="2:65" s="1" customFormat="1" ht="16.5" customHeight="1" x14ac:dyDescent="0.2">
      <c r="B147" s="133"/>
      <c r="C147" s="134" t="s">
        <v>366</v>
      </c>
      <c r="D147" s="134" t="s">
        <v>191</v>
      </c>
      <c r="E147" s="135" t="s">
        <v>2024</v>
      </c>
      <c r="F147" s="136" t="s">
        <v>2025</v>
      </c>
      <c r="G147" s="137" t="s">
        <v>1062</v>
      </c>
      <c r="H147" s="138">
        <v>8</v>
      </c>
      <c r="I147" s="139"/>
      <c r="J147" s="140">
        <f t="shared" si="0"/>
        <v>0</v>
      </c>
      <c r="K147" s="136" t="s">
        <v>1</v>
      </c>
      <c r="L147" s="32"/>
      <c r="M147" s="141" t="s">
        <v>1</v>
      </c>
      <c r="N147" s="142" t="s">
        <v>45</v>
      </c>
      <c r="P147" s="143">
        <f t="shared" si="1"/>
        <v>0</v>
      </c>
      <c r="Q147" s="143">
        <v>0</v>
      </c>
      <c r="R147" s="143">
        <f t="shared" si="2"/>
        <v>0</v>
      </c>
      <c r="S147" s="143">
        <v>0</v>
      </c>
      <c r="T147" s="144">
        <f t="shared" si="3"/>
        <v>0</v>
      </c>
      <c r="AR147" s="145" t="s">
        <v>195</v>
      </c>
      <c r="AT147" s="145" t="s">
        <v>191</v>
      </c>
      <c r="AU147" s="145" t="s">
        <v>88</v>
      </c>
      <c r="AY147" s="17" t="s">
        <v>188</v>
      </c>
      <c r="BE147" s="146">
        <f t="shared" si="4"/>
        <v>0</v>
      </c>
      <c r="BF147" s="146">
        <f t="shared" si="5"/>
        <v>0</v>
      </c>
      <c r="BG147" s="146">
        <f t="shared" si="6"/>
        <v>0</v>
      </c>
      <c r="BH147" s="146">
        <f t="shared" si="7"/>
        <v>0</v>
      </c>
      <c r="BI147" s="146">
        <f t="shared" si="8"/>
        <v>0</v>
      </c>
      <c r="BJ147" s="17" t="s">
        <v>88</v>
      </c>
      <c r="BK147" s="146">
        <f t="shared" si="9"/>
        <v>0</v>
      </c>
      <c r="BL147" s="17" t="s">
        <v>195</v>
      </c>
      <c r="BM147" s="145" t="s">
        <v>521</v>
      </c>
    </row>
    <row r="148" spans="2:65" s="1" customFormat="1" ht="21.75" customHeight="1" x14ac:dyDescent="0.2">
      <c r="B148" s="133"/>
      <c r="C148" s="134" t="s">
        <v>371</v>
      </c>
      <c r="D148" s="134" t="s">
        <v>191</v>
      </c>
      <c r="E148" s="135" t="s">
        <v>2026</v>
      </c>
      <c r="F148" s="136" t="s">
        <v>2027</v>
      </c>
      <c r="G148" s="137" t="s">
        <v>1062</v>
      </c>
      <c r="H148" s="138">
        <v>1</v>
      </c>
      <c r="I148" s="139"/>
      <c r="J148" s="140">
        <f t="shared" si="0"/>
        <v>0</v>
      </c>
      <c r="K148" s="136" t="s">
        <v>1</v>
      </c>
      <c r="L148" s="32"/>
      <c r="M148" s="141" t="s">
        <v>1</v>
      </c>
      <c r="N148" s="142" t="s">
        <v>45</v>
      </c>
      <c r="P148" s="143">
        <f t="shared" si="1"/>
        <v>0</v>
      </c>
      <c r="Q148" s="143">
        <v>0</v>
      </c>
      <c r="R148" s="143">
        <f t="shared" si="2"/>
        <v>0</v>
      </c>
      <c r="S148" s="143">
        <v>0</v>
      </c>
      <c r="T148" s="144">
        <f t="shared" si="3"/>
        <v>0</v>
      </c>
      <c r="AR148" s="145" t="s">
        <v>195</v>
      </c>
      <c r="AT148" s="145" t="s">
        <v>191</v>
      </c>
      <c r="AU148" s="145" t="s">
        <v>88</v>
      </c>
      <c r="AY148" s="17" t="s">
        <v>188</v>
      </c>
      <c r="BE148" s="146">
        <f t="shared" si="4"/>
        <v>0</v>
      </c>
      <c r="BF148" s="146">
        <f t="shared" si="5"/>
        <v>0</v>
      </c>
      <c r="BG148" s="146">
        <f t="shared" si="6"/>
        <v>0</v>
      </c>
      <c r="BH148" s="146">
        <f t="shared" si="7"/>
        <v>0</v>
      </c>
      <c r="BI148" s="146">
        <f t="shared" si="8"/>
        <v>0</v>
      </c>
      <c r="BJ148" s="17" t="s">
        <v>88</v>
      </c>
      <c r="BK148" s="146">
        <f t="shared" si="9"/>
        <v>0</v>
      </c>
      <c r="BL148" s="17" t="s">
        <v>195</v>
      </c>
      <c r="BM148" s="145" t="s">
        <v>530</v>
      </c>
    </row>
    <row r="149" spans="2:65" s="1" customFormat="1" ht="16.5" customHeight="1" x14ac:dyDescent="0.2">
      <c r="B149" s="133"/>
      <c r="C149" s="134" t="s">
        <v>375</v>
      </c>
      <c r="D149" s="134" t="s">
        <v>191</v>
      </c>
      <c r="E149" s="135" t="s">
        <v>2028</v>
      </c>
      <c r="F149" s="136" t="s">
        <v>2029</v>
      </c>
      <c r="G149" s="137" t="s">
        <v>1062</v>
      </c>
      <c r="H149" s="138">
        <v>110</v>
      </c>
      <c r="I149" s="139"/>
      <c r="J149" s="140">
        <f t="shared" si="0"/>
        <v>0</v>
      </c>
      <c r="K149" s="136" t="s">
        <v>1</v>
      </c>
      <c r="L149" s="32"/>
      <c r="M149" s="141" t="s">
        <v>1</v>
      </c>
      <c r="N149" s="142" t="s">
        <v>45</v>
      </c>
      <c r="P149" s="143">
        <f t="shared" si="1"/>
        <v>0</v>
      </c>
      <c r="Q149" s="143">
        <v>0</v>
      </c>
      <c r="R149" s="143">
        <f t="shared" si="2"/>
        <v>0</v>
      </c>
      <c r="S149" s="143">
        <v>0</v>
      </c>
      <c r="T149" s="144">
        <f t="shared" si="3"/>
        <v>0</v>
      </c>
      <c r="AR149" s="145" t="s">
        <v>195</v>
      </c>
      <c r="AT149" s="145" t="s">
        <v>191</v>
      </c>
      <c r="AU149" s="145" t="s">
        <v>88</v>
      </c>
      <c r="AY149" s="17" t="s">
        <v>188</v>
      </c>
      <c r="BE149" s="146">
        <f t="shared" si="4"/>
        <v>0</v>
      </c>
      <c r="BF149" s="146">
        <f t="shared" si="5"/>
        <v>0</v>
      </c>
      <c r="BG149" s="146">
        <f t="shared" si="6"/>
        <v>0</v>
      </c>
      <c r="BH149" s="146">
        <f t="shared" si="7"/>
        <v>0</v>
      </c>
      <c r="BI149" s="146">
        <f t="shared" si="8"/>
        <v>0</v>
      </c>
      <c r="BJ149" s="17" t="s">
        <v>88</v>
      </c>
      <c r="BK149" s="146">
        <f t="shared" si="9"/>
        <v>0</v>
      </c>
      <c r="BL149" s="17" t="s">
        <v>195</v>
      </c>
      <c r="BM149" s="145" t="s">
        <v>538</v>
      </c>
    </row>
    <row r="150" spans="2:65" s="1" customFormat="1" ht="16.5" customHeight="1" x14ac:dyDescent="0.2">
      <c r="B150" s="133"/>
      <c r="C150" s="134" t="s">
        <v>380</v>
      </c>
      <c r="D150" s="134" t="s">
        <v>191</v>
      </c>
      <c r="E150" s="135" t="s">
        <v>2030</v>
      </c>
      <c r="F150" s="136" t="s">
        <v>2031</v>
      </c>
      <c r="G150" s="137" t="s">
        <v>1062</v>
      </c>
      <c r="H150" s="138">
        <v>55</v>
      </c>
      <c r="I150" s="139"/>
      <c r="J150" s="140">
        <f t="shared" si="0"/>
        <v>0</v>
      </c>
      <c r="K150" s="136" t="s">
        <v>1</v>
      </c>
      <c r="L150" s="32"/>
      <c r="M150" s="141" t="s">
        <v>1</v>
      </c>
      <c r="N150" s="142" t="s">
        <v>45</v>
      </c>
      <c r="P150" s="143">
        <f t="shared" si="1"/>
        <v>0</v>
      </c>
      <c r="Q150" s="143">
        <v>0</v>
      </c>
      <c r="R150" s="143">
        <f t="shared" si="2"/>
        <v>0</v>
      </c>
      <c r="S150" s="143">
        <v>0</v>
      </c>
      <c r="T150" s="144">
        <f t="shared" si="3"/>
        <v>0</v>
      </c>
      <c r="AR150" s="145" t="s">
        <v>195</v>
      </c>
      <c r="AT150" s="145" t="s">
        <v>191</v>
      </c>
      <c r="AU150" s="145" t="s">
        <v>88</v>
      </c>
      <c r="AY150" s="17" t="s">
        <v>188</v>
      </c>
      <c r="BE150" s="146">
        <f t="shared" si="4"/>
        <v>0</v>
      </c>
      <c r="BF150" s="146">
        <f t="shared" si="5"/>
        <v>0</v>
      </c>
      <c r="BG150" s="146">
        <f t="shared" si="6"/>
        <v>0</v>
      </c>
      <c r="BH150" s="146">
        <f t="shared" si="7"/>
        <v>0</v>
      </c>
      <c r="BI150" s="146">
        <f t="shared" si="8"/>
        <v>0</v>
      </c>
      <c r="BJ150" s="17" t="s">
        <v>88</v>
      </c>
      <c r="BK150" s="146">
        <f t="shared" si="9"/>
        <v>0</v>
      </c>
      <c r="BL150" s="17" t="s">
        <v>195</v>
      </c>
      <c r="BM150" s="145" t="s">
        <v>546</v>
      </c>
    </row>
    <row r="151" spans="2:65" s="1" customFormat="1" ht="16.5" customHeight="1" x14ac:dyDescent="0.2">
      <c r="B151" s="133"/>
      <c r="C151" s="134" t="s">
        <v>385</v>
      </c>
      <c r="D151" s="134" t="s">
        <v>191</v>
      </c>
      <c r="E151" s="135" t="s">
        <v>2032</v>
      </c>
      <c r="F151" s="136" t="s">
        <v>2033</v>
      </c>
      <c r="G151" s="137" t="s">
        <v>1062</v>
      </c>
      <c r="H151" s="138">
        <v>15</v>
      </c>
      <c r="I151" s="139"/>
      <c r="J151" s="140">
        <f t="shared" ref="J151:J174" si="10">ROUND(I151*H151,2)</f>
        <v>0</v>
      </c>
      <c r="K151" s="136" t="s">
        <v>1</v>
      </c>
      <c r="L151" s="32"/>
      <c r="M151" s="141" t="s">
        <v>1</v>
      </c>
      <c r="N151" s="142" t="s">
        <v>45</v>
      </c>
      <c r="P151" s="143">
        <f t="shared" ref="P151:P174" si="11">O151*H151</f>
        <v>0</v>
      </c>
      <c r="Q151" s="143">
        <v>0</v>
      </c>
      <c r="R151" s="143">
        <f t="shared" ref="R151:R174" si="12">Q151*H151</f>
        <v>0</v>
      </c>
      <c r="S151" s="143">
        <v>0</v>
      </c>
      <c r="T151" s="144">
        <f t="shared" ref="T151:T174" si="13">S151*H151</f>
        <v>0</v>
      </c>
      <c r="AR151" s="145" t="s">
        <v>195</v>
      </c>
      <c r="AT151" s="145" t="s">
        <v>191</v>
      </c>
      <c r="AU151" s="145" t="s">
        <v>88</v>
      </c>
      <c r="AY151" s="17" t="s">
        <v>188</v>
      </c>
      <c r="BE151" s="146">
        <f t="shared" ref="BE151:BE174" si="14">IF(N151="základní",J151,0)</f>
        <v>0</v>
      </c>
      <c r="BF151" s="146">
        <f t="shared" ref="BF151:BF174" si="15">IF(N151="snížená",J151,0)</f>
        <v>0</v>
      </c>
      <c r="BG151" s="146">
        <f t="shared" ref="BG151:BG174" si="16">IF(N151="zákl. přenesená",J151,0)</f>
        <v>0</v>
      </c>
      <c r="BH151" s="146">
        <f t="shared" ref="BH151:BH174" si="17">IF(N151="sníž. přenesená",J151,0)</f>
        <v>0</v>
      </c>
      <c r="BI151" s="146">
        <f t="shared" ref="BI151:BI174" si="18">IF(N151="nulová",J151,0)</f>
        <v>0</v>
      </c>
      <c r="BJ151" s="17" t="s">
        <v>88</v>
      </c>
      <c r="BK151" s="146">
        <f t="shared" ref="BK151:BK174" si="19">ROUND(I151*H151,2)</f>
        <v>0</v>
      </c>
      <c r="BL151" s="17" t="s">
        <v>195</v>
      </c>
      <c r="BM151" s="145" t="s">
        <v>554</v>
      </c>
    </row>
    <row r="152" spans="2:65" s="1" customFormat="1" ht="16.5" customHeight="1" x14ac:dyDescent="0.2">
      <c r="B152" s="133"/>
      <c r="C152" s="134" t="s">
        <v>389</v>
      </c>
      <c r="D152" s="134" t="s">
        <v>191</v>
      </c>
      <c r="E152" s="135" t="s">
        <v>2034</v>
      </c>
      <c r="F152" s="136" t="s">
        <v>2035</v>
      </c>
      <c r="G152" s="137" t="s">
        <v>528</v>
      </c>
      <c r="H152" s="138">
        <v>1</v>
      </c>
      <c r="I152" s="139"/>
      <c r="J152" s="140">
        <f t="shared" si="10"/>
        <v>0</v>
      </c>
      <c r="K152" s="136" t="s">
        <v>1</v>
      </c>
      <c r="L152" s="32"/>
      <c r="M152" s="141" t="s">
        <v>1</v>
      </c>
      <c r="N152" s="142" t="s">
        <v>45</v>
      </c>
      <c r="P152" s="143">
        <f t="shared" si="11"/>
        <v>0</v>
      </c>
      <c r="Q152" s="143">
        <v>0</v>
      </c>
      <c r="R152" s="143">
        <f t="shared" si="12"/>
        <v>0</v>
      </c>
      <c r="S152" s="143">
        <v>0</v>
      </c>
      <c r="T152" s="144">
        <f t="shared" si="13"/>
        <v>0</v>
      </c>
      <c r="AR152" s="145" t="s">
        <v>195</v>
      </c>
      <c r="AT152" s="145" t="s">
        <v>191</v>
      </c>
      <c r="AU152" s="145" t="s">
        <v>88</v>
      </c>
      <c r="AY152" s="17" t="s">
        <v>188</v>
      </c>
      <c r="BE152" s="146">
        <f t="shared" si="14"/>
        <v>0</v>
      </c>
      <c r="BF152" s="146">
        <f t="shared" si="15"/>
        <v>0</v>
      </c>
      <c r="BG152" s="146">
        <f t="shared" si="16"/>
        <v>0</v>
      </c>
      <c r="BH152" s="146">
        <f t="shared" si="17"/>
        <v>0</v>
      </c>
      <c r="BI152" s="146">
        <f t="shared" si="18"/>
        <v>0</v>
      </c>
      <c r="BJ152" s="17" t="s">
        <v>88</v>
      </c>
      <c r="BK152" s="146">
        <f t="shared" si="19"/>
        <v>0</v>
      </c>
      <c r="BL152" s="17" t="s">
        <v>195</v>
      </c>
      <c r="BM152" s="145" t="s">
        <v>562</v>
      </c>
    </row>
    <row r="153" spans="2:65" s="1" customFormat="1" ht="16.5" customHeight="1" x14ac:dyDescent="0.2">
      <c r="B153" s="133"/>
      <c r="C153" s="134" t="s">
        <v>398</v>
      </c>
      <c r="D153" s="134" t="s">
        <v>191</v>
      </c>
      <c r="E153" s="135" t="s">
        <v>2036</v>
      </c>
      <c r="F153" s="136" t="s">
        <v>2037</v>
      </c>
      <c r="G153" s="137" t="s">
        <v>1062</v>
      </c>
      <c r="H153" s="138">
        <v>48</v>
      </c>
      <c r="I153" s="139"/>
      <c r="J153" s="140">
        <f t="shared" si="10"/>
        <v>0</v>
      </c>
      <c r="K153" s="136" t="s">
        <v>1</v>
      </c>
      <c r="L153" s="32"/>
      <c r="M153" s="141" t="s">
        <v>1</v>
      </c>
      <c r="N153" s="142" t="s">
        <v>45</v>
      </c>
      <c r="P153" s="143">
        <f t="shared" si="11"/>
        <v>0</v>
      </c>
      <c r="Q153" s="143">
        <v>0</v>
      </c>
      <c r="R153" s="143">
        <f t="shared" si="12"/>
        <v>0</v>
      </c>
      <c r="S153" s="143">
        <v>0</v>
      </c>
      <c r="T153" s="144">
        <f t="shared" si="13"/>
        <v>0</v>
      </c>
      <c r="AR153" s="145" t="s">
        <v>195</v>
      </c>
      <c r="AT153" s="145" t="s">
        <v>191</v>
      </c>
      <c r="AU153" s="145" t="s">
        <v>88</v>
      </c>
      <c r="AY153" s="17" t="s">
        <v>188</v>
      </c>
      <c r="BE153" s="146">
        <f t="shared" si="14"/>
        <v>0</v>
      </c>
      <c r="BF153" s="146">
        <f t="shared" si="15"/>
        <v>0</v>
      </c>
      <c r="BG153" s="146">
        <f t="shared" si="16"/>
        <v>0</v>
      </c>
      <c r="BH153" s="146">
        <f t="shared" si="17"/>
        <v>0</v>
      </c>
      <c r="BI153" s="146">
        <f t="shared" si="18"/>
        <v>0</v>
      </c>
      <c r="BJ153" s="17" t="s">
        <v>88</v>
      </c>
      <c r="BK153" s="146">
        <f t="shared" si="19"/>
        <v>0</v>
      </c>
      <c r="BL153" s="17" t="s">
        <v>195</v>
      </c>
      <c r="BM153" s="145" t="s">
        <v>570</v>
      </c>
    </row>
    <row r="154" spans="2:65" s="1" customFormat="1" ht="16.5" customHeight="1" x14ac:dyDescent="0.2">
      <c r="B154" s="133"/>
      <c r="C154" s="134" t="s">
        <v>404</v>
      </c>
      <c r="D154" s="134" t="s">
        <v>191</v>
      </c>
      <c r="E154" s="135" t="s">
        <v>2038</v>
      </c>
      <c r="F154" s="136" t="s">
        <v>2039</v>
      </c>
      <c r="G154" s="137" t="s">
        <v>1062</v>
      </c>
      <c r="H154" s="138">
        <v>90</v>
      </c>
      <c r="I154" s="139"/>
      <c r="J154" s="140">
        <f t="shared" si="10"/>
        <v>0</v>
      </c>
      <c r="K154" s="136" t="s">
        <v>1</v>
      </c>
      <c r="L154" s="32"/>
      <c r="M154" s="141" t="s">
        <v>1</v>
      </c>
      <c r="N154" s="142" t="s">
        <v>45</v>
      </c>
      <c r="P154" s="143">
        <f t="shared" si="11"/>
        <v>0</v>
      </c>
      <c r="Q154" s="143">
        <v>0</v>
      </c>
      <c r="R154" s="143">
        <f t="shared" si="12"/>
        <v>0</v>
      </c>
      <c r="S154" s="143">
        <v>0</v>
      </c>
      <c r="T154" s="144">
        <f t="shared" si="13"/>
        <v>0</v>
      </c>
      <c r="AR154" s="145" t="s">
        <v>195</v>
      </c>
      <c r="AT154" s="145" t="s">
        <v>191</v>
      </c>
      <c r="AU154" s="145" t="s">
        <v>88</v>
      </c>
      <c r="AY154" s="17" t="s">
        <v>188</v>
      </c>
      <c r="BE154" s="146">
        <f t="shared" si="14"/>
        <v>0</v>
      </c>
      <c r="BF154" s="146">
        <f t="shared" si="15"/>
        <v>0</v>
      </c>
      <c r="BG154" s="146">
        <f t="shared" si="16"/>
        <v>0</v>
      </c>
      <c r="BH154" s="146">
        <f t="shared" si="17"/>
        <v>0</v>
      </c>
      <c r="BI154" s="146">
        <f t="shared" si="18"/>
        <v>0</v>
      </c>
      <c r="BJ154" s="17" t="s">
        <v>88</v>
      </c>
      <c r="BK154" s="146">
        <f t="shared" si="19"/>
        <v>0</v>
      </c>
      <c r="BL154" s="17" t="s">
        <v>195</v>
      </c>
      <c r="BM154" s="145" t="s">
        <v>580</v>
      </c>
    </row>
    <row r="155" spans="2:65" s="1" customFormat="1" ht="16.5" customHeight="1" x14ac:dyDescent="0.2">
      <c r="B155" s="133"/>
      <c r="C155" s="134" t="s">
        <v>410</v>
      </c>
      <c r="D155" s="134" t="s">
        <v>191</v>
      </c>
      <c r="E155" s="135" t="s">
        <v>2040</v>
      </c>
      <c r="F155" s="136" t="s">
        <v>2041</v>
      </c>
      <c r="G155" s="137" t="s">
        <v>1053</v>
      </c>
      <c r="H155" s="138">
        <v>12</v>
      </c>
      <c r="I155" s="139"/>
      <c r="J155" s="140">
        <f t="shared" si="10"/>
        <v>0</v>
      </c>
      <c r="K155" s="136" t="s">
        <v>1</v>
      </c>
      <c r="L155" s="32"/>
      <c r="M155" s="141" t="s">
        <v>1</v>
      </c>
      <c r="N155" s="142" t="s">
        <v>45</v>
      </c>
      <c r="P155" s="143">
        <f t="shared" si="11"/>
        <v>0</v>
      </c>
      <c r="Q155" s="143">
        <v>0</v>
      </c>
      <c r="R155" s="143">
        <f t="shared" si="12"/>
        <v>0</v>
      </c>
      <c r="S155" s="143">
        <v>0</v>
      </c>
      <c r="T155" s="144">
        <f t="shared" si="13"/>
        <v>0</v>
      </c>
      <c r="AR155" s="145" t="s">
        <v>195</v>
      </c>
      <c r="AT155" s="145" t="s">
        <v>191</v>
      </c>
      <c r="AU155" s="145" t="s">
        <v>88</v>
      </c>
      <c r="AY155" s="17" t="s">
        <v>188</v>
      </c>
      <c r="BE155" s="146">
        <f t="shared" si="14"/>
        <v>0</v>
      </c>
      <c r="BF155" s="146">
        <f t="shared" si="15"/>
        <v>0</v>
      </c>
      <c r="BG155" s="146">
        <f t="shared" si="16"/>
        <v>0</v>
      </c>
      <c r="BH155" s="146">
        <f t="shared" si="17"/>
        <v>0</v>
      </c>
      <c r="BI155" s="146">
        <f t="shared" si="18"/>
        <v>0</v>
      </c>
      <c r="BJ155" s="17" t="s">
        <v>88</v>
      </c>
      <c r="BK155" s="146">
        <f t="shared" si="19"/>
        <v>0</v>
      </c>
      <c r="BL155" s="17" t="s">
        <v>195</v>
      </c>
      <c r="BM155" s="145" t="s">
        <v>590</v>
      </c>
    </row>
    <row r="156" spans="2:65" s="1" customFormat="1" ht="21.75" customHeight="1" x14ac:dyDescent="0.2">
      <c r="B156" s="133"/>
      <c r="C156" s="134" t="s">
        <v>416</v>
      </c>
      <c r="D156" s="134" t="s">
        <v>191</v>
      </c>
      <c r="E156" s="135" t="s">
        <v>2042</v>
      </c>
      <c r="F156" s="136" t="s">
        <v>2043</v>
      </c>
      <c r="G156" s="137" t="s">
        <v>1053</v>
      </c>
      <c r="H156" s="138">
        <v>20</v>
      </c>
      <c r="I156" s="139"/>
      <c r="J156" s="140">
        <f t="shared" si="10"/>
        <v>0</v>
      </c>
      <c r="K156" s="136" t="s">
        <v>1</v>
      </c>
      <c r="L156" s="32"/>
      <c r="M156" s="141" t="s">
        <v>1</v>
      </c>
      <c r="N156" s="142" t="s">
        <v>45</v>
      </c>
      <c r="P156" s="143">
        <f t="shared" si="11"/>
        <v>0</v>
      </c>
      <c r="Q156" s="143">
        <v>0</v>
      </c>
      <c r="R156" s="143">
        <f t="shared" si="12"/>
        <v>0</v>
      </c>
      <c r="S156" s="143">
        <v>0</v>
      </c>
      <c r="T156" s="144">
        <f t="shared" si="13"/>
        <v>0</v>
      </c>
      <c r="AR156" s="145" t="s">
        <v>195</v>
      </c>
      <c r="AT156" s="145" t="s">
        <v>191</v>
      </c>
      <c r="AU156" s="145" t="s">
        <v>88</v>
      </c>
      <c r="AY156" s="17" t="s">
        <v>188</v>
      </c>
      <c r="BE156" s="146">
        <f t="shared" si="14"/>
        <v>0</v>
      </c>
      <c r="BF156" s="146">
        <f t="shared" si="15"/>
        <v>0</v>
      </c>
      <c r="BG156" s="146">
        <f t="shared" si="16"/>
        <v>0</v>
      </c>
      <c r="BH156" s="146">
        <f t="shared" si="17"/>
        <v>0</v>
      </c>
      <c r="BI156" s="146">
        <f t="shared" si="18"/>
        <v>0</v>
      </c>
      <c r="BJ156" s="17" t="s">
        <v>88</v>
      </c>
      <c r="BK156" s="146">
        <f t="shared" si="19"/>
        <v>0</v>
      </c>
      <c r="BL156" s="17" t="s">
        <v>195</v>
      </c>
      <c r="BM156" s="145" t="s">
        <v>600</v>
      </c>
    </row>
    <row r="157" spans="2:65" s="1" customFormat="1" ht="16.5" customHeight="1" x14ac:dyDescent="0.2">
      <c r="B157" s="133"/>
      <c r="C157" s="134" t="s">
        <v>424</v>
      </c>
      <c r="D157" s="134" t="s">
        <v>191</v>
      </c>
      <c r="E157" s="135" t="s">
        <v>2044</v>
      </c>
      <c r="F157" s="136" t="s">
        <v>2045</v>
      </c>
      <c r="G157" s="137" t="s">
        <v>1053</v>
      </c>
      <c r="H157" s="138">
        <v>10</v>
      </c>
      <c r="I157" s="139"/>
      <c r="J157" s="140">
        <f t="shared" si="10"/>
        <v>0</v>
      </c>
      <c r="K157" s="136" t="s">
        <v>1</v>
      </c>
      <c r="L157" s="32"/>
      <c r="M157" s="141" t="s">
        <v>1</v>
      </c>
      <c r="N157" s="142" t="s">
        <v>45</v>
      </c>
      <c r="P157" s="143">
        <f t="shared" si="11"/>
        <v>0</v>
      </c>
      <c r="Q157" s="143">
        <v>0</v>
      </c>
      <c r="R157" s="143">
        <f t="shared" si="12"/>
        <v>0</v>
      </c>
      <c r="S157" s="143">
        <v>0</v>
      </c>
      <c r="T157" s="144">
        <f t="shared" si="13"/>
        <v>0</v>
      </c>
      <c r="AR157" s="145" t="s">
        <v>195</v>
      </c>
      <c r="AT157" s="145" t="s">
        <v>191</v>
      </c>
      <c r="AU157" s="145" t="s">
        <v>88</v>
      </c>
      <c r="AY157" s="17" t="s">
        <v>188</v>
      </c>
      <c r="BE157" s="146">
        <f t="shared" si="14"/>
        <v>0</v>
      </c>
      <c r="BF157" s="146">
        <f t="shared" si="15"/>
        <v>0</v>
      </c>
      <c r="BG157" s="146">
        <f t="shared" si="16"/>
        <v>0</v>
      </c>
      <c r="BH157" s="146">
        <f t="shared" si="17"/>
        <v>0</v>
      </c>
      <c r="BI157" s="146">
        <f t="shared" si="18"/>
        <v>0</v>
      </c>
      <c r="BJ157" s="17" t="s">
        <v>88</v>
      </c>
      <c r="BK157" s="146">
        <f t="shared" si="19"/>
        <v>0</v>
      </c>
      <c r="BL157" s="17" t="s">
        <v>195</v>
      </c>
      <c r="BM157" s="145" t="s">
        <v>608</v>
      </c>
    </row>
    <row r="158" spans="2:65" s="1" customFormat="1" ht="16.5" customHeight="1" x14ac:dyDescent="0.2">
      <c r="B158" s="133"/>
      <c r="C158" s="134" t="s">
        <v>432</v>
      </c>
      <c r="D158" s="134" t="s">
        <v>191</v>
      </c>
      <c r="E158" s="135" t="s">
        <v>1949</v>
      </c>
      <c r="F158" s="136" t="s">
        <v>1950</v>
      </c>
      <c r="G158" s="137" t="s">
        <v>1053</v>
      </c>
      <c r="H158" s="138">
        <v>30</v>
      </c>
      <c r="I158" s="139"/>
      <c r="J158" s="140">
        <f t="shared" si="10"/>
        <v>0</v>
      </c>
      <c r="K158" s="136" t="s">
        <v>1</v>
      </c>
      <c r="L158" s="32"/>
      <c r="M158" s="141" t="s">
        <v>1</v>
      </c>
      <c r="N158" s="142" t="s">
        <v>45</v>
      </c>
      <c r="P158" s="143">
        <f t="shared" si="11"/>
        <v>0</v>
      </c>
      <c r="Q158" s="143">
        <v>0</v>
      </c>
      <c r="R158" s="143">
        <f t="shared" si="12"/>
        <v>0</v>
      </c>
      <c r="S158" s="143">
        <v>0</v>
      </c>
      <c r="T158" s="144">
        <f t="shared" si="13"/>
        <v>0</v>
      </c>
      <c r="AR158" s="145" t="s">
        <v>195</v>
      </c>
      <c r="AT158" s="145" t="s">
        <v>191</v>
      </c>
      <c r="AU158" s="145" t="s">
        <v>88</v>
      </c>
      <c r="AY158" s="17" t="s">
        <v>188</v>
      </c>
      <c r="BE158" s="146">
        <f t="shared" si="14"/>
        <v>0</v>
      </c>
      <c r="BF158" s="146">
        <f t="shared" si="15"/>
        <v>0</v>
      </c>
      <c r="BG158" s="146">
        <f t="shared" si="16"/>
        <v>0</v>
      </c>
      <c r="BH158" s="146">
        <f t="shared" si="17"/>
        <v>0</v>
      </c>
      <c r="BI158" s="146">
        <f t="shared" si="18"/>
        <v>0</v>
      </c>
      <c r="BJ158" s="17" t="s">
        <v>88</v>
      </c>
      <c r="BK158" s="146">
        <f t="shared" si="19"/>
        <v>0</v>
      </c>
      <c r="BL158" s="17" t="s">
        <v>195</v>
      </c>
      <c r="BM158" s="145" t="s">
        <v>619</v>
      </c>
    </row>
    <row r="159" spans="2:65" s="1" customFormat="1" ht="16.5" customHeight="1" x14ac:dyDescent="0.2">
      <c r="B159" s="133"/>
      <c r="C159" s="134" t="s">
        <v>437</v>
      </c>
      <c r="D159" s="134" t="s">
        <v>191</v>
      </c>
      <c r="E159" s="135" t="s">
        <v>1951</v>
      </c>
      <c r="F159" s="136" t="s">
        <v>1952</v>
      </c>
      <c r="G159" s="137" t="s">
        <v>1053</v>
      </c>
      <c r="H159" s="138">
        <v>16</v>
      </c>
      <c r="I159" s="139"/>
      <c r="J159" s="140">
        <f t="shared" si="10"/>
        <v>0</v>
      </c>
      <c r="K159" s="136" t="s">
        <v>1</v>
      </c>
      <c r="L159" s="32"/>
      <c r="M159" s="141" t="s">
        <v>1</v>
      </c>
      <c r="N159" s="142" t="s">
        <v>45</v>
      </c>
      <c r="P159" s="143">
        <f t="shared" si="11"/>
        <v>0</v>
      </c>
      <c r="Q159" s="143">
        <v>0</v>
      </c>
      <c r="R159" s="143">
        <f t="shared" si="12"/>
        <v>0</v>
      </c>
      <c r="S159" s="143">
        <v>0</v>
      </c>
      <c r="T159" s="144">
        <f t="shared" si="13"/>
        <v>0</v>
      </c>
      <c r="AR159" s="145" t="s">
        <v>195</v>
      </c>
      <c r="AT159" s="145" t="s">
        <v>191</v>
      </c>
      <c r="AU159" s="145" t="s">
        <v>88</v>
      </c>
      <c r="AY159" s="17" t="s">
        <v>188</v>
      </c>
      <c r="BE159" s="146">
        <f t="shared" si="14"/>
        <v>0</v>
      </c>
      <c r="BF159" s="146">
        <f t="shared" si="15"/>
        <v>0</v>
      </c>
      <c r="BG159" s="146">
        <f t="shared" si="16"/>
        <v>0</v>
      </c>
      <c r="BH159" s="146">
        <f t="shared" si="17"/>
        <v>0</v>
      </c>
      <c r="BI159" s="146">
        <f t="shared" si="18"/>
        <v>0</v>
      </c>
      <c r="BJ159" s="17" t="s">
        <v>88</v>
      </c>
      <c r="BK159" s="146">
        <f t="shared" si="19"/>
        <v>0</v>
      </c>
      <c r="BL159" s="17" t="s">
        <v>195</v>
      </c>
      <c r="BM159" s="145" t="s">
        <v>630</v>
      </c>
    </row>
    <row r="160" spans="2:65" s="1" customFormat="1" ht="16.5" customHeight="1" x14ac:dyDescent="0.2">
      <c r="B160" s="133"/>
      <c r="C160" s="134" t="s">
        <v>441</v>
      </c>
      <c r="D160" s="134" t="s">
        <v>191</v>
      </c>
      <c r="E160" s="135" t="s">
        <v>1953</v>
      </c>
      <c r="F160" s="136" t="s">
        <v>1954</v>
      </c>
      <c r="G160" s="137" t="s">
        <v>1062</v>
      </c>
      <c r="H160" s="138">
        <v>20</v>
      </c>
      <c r="I160" s="139"/>
      <c r="J160" s="140">
        <f t="shared" si="10"/>
        <v>0</v>
      </c>
      <c r="K160" s="136" t="s">
        <v>1</v>
      </c>
      <c r="L160" s="32"/>
      <c r="M160" s="141" t="s">
        <v>1</v>
      </c>
      <c r="N160" s="142" t="s">
        <v>45</v>
      </c>
      <c r="P160" s="143">
        <f t="shared" si="11"/>
        <v>0</v>
      </c>
      <c r="Q160" s="143">
        <v>0</v>
      </c>
      <c r="R160" s="143">
        <f t="shared" si="12"/>
        <v>0</v>
      </c>
      <c r="S160" s="143">
        <v>0</v>
      </c>
      <c r="T160" s="144">
        <f t="shared" si="13"/>
        <v>0</v>
      </c>
      <c r="AR160" s="145" t="s">
        <v>195</v>
      </c>
      <c r="AT160" s="145" t="s">
        <v>191</v>
      </c>
      <c r="AU160" s="145" t="s">
        <v>88</v>
      </c>
      <c r="AY160" s="17" t="s">
        <v>188</v>
      </c>
      <c r="BE160" s="146">
        <f t="shared" si="14"/>
        <v>0</v>
      </c>
      <c r="BF160" s="146">
        <f t="shared" si="15"/>
        <v>0</v>
      </c>
      <c r="BG160" s="146">
        <f t="shared" si="16"/>
        <v>0</v>
      </c>
      <c r="BH160" s="146">
        <f t="shared" si="17"/>
        <v>0</v>
      </c>
      <c r="BI160" s="146">
        <f t="shared" si="18"/>
        <v>0</v>
      </c>
      <c r="BJ160" s="17" t="s">
        <v>88</v>
      </c>
      <c r="BK160" s="146">
        <f t="shared" si="19"/>
        <v>0</v>
      </c>
      <c r="BL160" s="17" t="s">
        <v>195</v>
      </c>
      <c r="BM160" s="145" t="s">
        <v>639</v>
      </c>
    </row>
    <row r="161" spans="2:65" s="1" customFormat="1" ht="16.5" customHeight="1" x14ac:dyDescent="0.2">
      <c r="B161" s="133"/>
      <c r="C161" s="134" t="s">
        <v>445</v>
      </c>
      <c r="D161" s="134" t="s">
        <v>191</v>
      </c>
      <c r="E161" s="135" t="s">
        <v>1955</v>
      </c>
      <c r="F161" s="136" t="s">
        <v>1956</v>
      </c>
      <c r="G161" s="137" t="s">
        <v>1062</v>
      </c>
      <c r="H161" s="138">
        <v>2</v>
      </c>
      <c r="I161" s="139"/>
      <c r="J161" s="140">
        <f t="shared" si="10"/>
        <v>0</v>
      </c>
      <c r="K161" s="136" t="s">
        <v>1</v>
      </c>
      <c r="L161" s="32"/>
      <c r="M161" s="141" t="s">
        <v>1</v>
      </c>
      <c r="N161" s="142" t="s">
        <v>45</v>
      </c>
      <c r="P161" s="143">
        <f t="shared" si="11"/>
        <v>0</v>
      </c>
      <c r="Q161" s="143">
        <v>0</v>
      </c>
      <c r="R161" s="143">
        <f t="shared" si="12"/>
        <v>0</v>
      </c>
      <c r="S161" s="143">
        <v>0</v>
      </c>
      <c r="T161" s="144">
        <f t="shared" si="13"/>
        <v>0</v>
      </c>
      <c r="AR161" s="145" t="s">
        <v>195</v>
      </c>
      <c r="AT161" s="145" t="s">
        <v>191</v>
      </c>
      <c r="AU161" s="145" t="s">
        <v>88</v>
      </c>
      <c r="AY161" s="17" t="s">
        <v>188</v>
      </c>
      <c r="BE161" s="146">
        <f t="shared" si="14"/>
        <v>0</v>
      </c>
      <c r="BF161" s="146">
        <f t="shared" si="15"/>
        <v>0</v>
      </c>
      <c r="BG161" s="146">
        <f t="shared" si="16"/>
        <v>0</v>
      </c>
      <c r="BH161" s="146">
        <f t="shared" si="17"/>
        <v>0</v>
      </c>
      <c r="BI161" s="146">
        <f t="shared" si="18"/>
        <v>0</v>
      </c>
      <c r="BJ161" s="17" t="s">
        <v>88</v>
      </c>
      <c r="BK161" s="146">
        <f t="shared" si="19"/>
        <v>0</v>
      </c>
      <c r="BL161" s="17" t="s">
        <v>195</v>
      </c>
      <c r="BM161" s="145" t="s">
        <v>648</v>
      </c>
    </row>
    <row r="162" spans="2:65" s="1" customFormat="1" ht="16.5" customHeight="1" x14ac:dyDescent="0.2">
      <c r="B162" s="133"/>
      <c r="C162" s="134" t="s">
        <v>449</v>
      </c>
      <c r="D162" s="134" t="s">
        <v>191</v>
      </c>
      <c r="E162" s="135" t="s">
        <v>2046</v>
      </c>
      <c r="F162" s="136" t="s">
        <v>2047</v>
      </c>
      <c r="G162" s="137" t="s">
        <v>528</v>
      </c>
      <c r="H162" s="138">
        <v>1</v>
      </c>
      <c r="I162" s="139"/>
      <c r="J162" s="140">
        <f t="shared" si="10"/>
        <v>0</v>
      </c>
      <c r="K162" s="136" t="s">
        <v>1</v>
      </c>
      <c r="L162" s="32"/>
      <c r="M162" s="141" t="s">
        <v>1</v>
      </c>
      <c r="N162" s="142" t="s">
        <v>45</v>
      </c>
      <c r="P162" s="143">
        <f t="shared" si="11"/>
        <v>0</v>
      </c>
      <c r="Q162" s="143">
        <v>0</v>
      </c>
      <c r="R162" s="143">
        <f t="shared" si="12"/>
        <v>0</v>
      </c>
      <c r="S162" s="143">
        <v>0</v>
      </c>
      <c r="T162" s="144">
        <f t="shared" si="13"/>
        <v>0</v>
      </c>
      <c r="AR162" s="145" t="s">
        <v>195</v>
      </c>
      <c r="AT162" s="145" t="s">
        <v>191</v>
      </c>
      <c r="AU162" s="145" t="s">
        <v>88</v>
      </c>
      <c r="AY162" s="17" t="s">
        <v>188</v>
      </c>
      <c r="BE162" s="146">
        <f t="shared" si="14"/>
        <v>0</v>
      </c>
      <c r="BF162" s="146">
        <f t="shared" si="15"/>
        <v>0</v>
      </c>
      <c r="BG162" s="146">
        <f t="shared" si="16"/>
        <v>0</v>
      </c>
      <c r="BH162" s="146">
        <f t="shared" si="17"/>
        <v>0</v>
      </c>
      <c r="BI162" s="146">
        <f t="shared" si="18"/>
        <v>0</v>
      </c>
      <c r="BJ162" s="17" t="s">
        <v>88</v>
      </c>
      <c r="BK162" s="146">
        <f t="shared" si="19"/>
        <v>0</v>
      </c>
      <c r="BL162" s="17" t="s">
        <v>195</v>
      </c>
      <c r="BM162" s="145" t="s">
        <v>658</v>
      </c>
    </row>
    <row r="163" spans="2:65" s="1" customFormat="1" ht="16.5" customHeight="1" x14ac:dyDescent="0.2">
      <c r="B163" s="133"/>
      <c r="C163" s="134" t="s">
        <v>455</v>
      </c>
      <c r="D163" s="134" t="s">
        <v>191</v>
      </c>
      <c r="E163" s="135" t="s">
        <v>1957</v>
      </c>
      <c r="F163" s="136" t="s">
        <v>1958</v>
      </c>
      <c r="G163" s="137" t="s">
        <v>1959</v>
      </c>
      <c r="H163" s="138">
        <v>40</v>
      </c>
      <c r="I163" s="139"/>
      <c r="J163" s="140">
        <f t="shared" si="10"/>
        <v>0</v>
      </c>
      <c r="K163" s="136" t="s">
        <v>1</v>
      </c>
      <c r="L163" s="32"/>
      <c r="M163" s="141" t="s">
        <v>1</v>
      </c>
      <c r="N163" s="142" t="s">
        <v>45</v>
      </c>
      <c r="P163" s="143">
        <f t="shared" si="11"/>
        <v>0</v>
      </c>
      <c r="Q163" s="143">
        <v>0</v>
      </c>
      <c r="R163" s="143">
        <f t="shared" si="12"/>
        <v>0</v>
      </c>
      <c r="S163" s="143">
        <v>0</v>
      </c>
      <c r="T163" s="144">
        <f t="shared" si="13"/>
        <v>0</v>
      </c>
      <c r="AR163" s="145" t="s">
        <v>195</v>
      </c>
      <c r="AT163" s="145" t="s">
        <v>191</v>
      </c>
      <c r="AU163" s="145" t="s">
        <v>88</v>
      </c>
      <c r="AY163" s="17" t="s">
        <v>188</v>
      </c>
      <c r="BE163" s="146">
        <f t="shared" si="14"/>
        <v>0</v>
      </c>
      <c r="BF163" s="146">
        <f t="shared" si="15"/>
        <v>0</v>
      </c>
      <c r="BG163" s="146">
        <f t="shared" si="16"/>
        <v>0</v>
      </c>
      <c r="BH163" s="146">
        <f t="shared" si="17"/>
        <v>0</v>
      </c>
      <c r="BI163" s="146">
        <f t="shared" si="18"/>
        <v>0</v>
      </c>
      <c r="BJ163" s="17" t="s">
        <v>88</v>
      </c>
      <c r="BK163" s="146">
        <f t="shared" si="19"/>
        <v>0</v>
      </c>
      <c r="BL163" s="17" t="s">
        <v>195</v>
      </c>
      <c r="BM163" s="145" t="s">
        <v>674</v>
      </c>
    </row>
    <row r="164" spans="2:65" s="1" customFormat="1" ht="16.5" customHeight="1" x14ac:dyDescent="0.2">
      <c r="B164" s="133"/>
      <c r="C164" s="134" t="s">
        <v>459</v>
      </c>
      <c r="D164" s="134" t="s">
        <v>191</v>
      </c>
      <c r="E164" s="135" t="s">
        <v>2048</v>
      </c>
      <c r="F164" s="136" t="s">
        <v>2049</v>
      </c>
      <c r="G164" s="137" t="s">
        <v>1062</v>
      </c>
      <c r="H164" s="138">
        <v>15</v>
      </c>
      <c r="I164" s="139"/>
      <c r="J164" s="140">
        <f t="shared" si="10"/>
        <v>0</v>
      </c>
      <c r="K164" s="136" t="s">
        <v>1</v>
      </c>
      <c r="L164" s="32"/>
      <c r="M164" s="141" t="s">
        <v>1</v>
      </c>
      <c r="N164" s="142" t="s">
        <v>45</v>
      </c>
      <c r="P164" s="143">
        <f t="shared" si="11"/>
        <v>0</v>
      </c>
      <c r="Q164" s="143">
        <v>0</v>
      </c>
      <c r="R164" s="143">
        <f t="shared" si="12"/>
        <v>0</v>
      </c>
      <c r="S164" s="143">
        <v>0</v>
      </c>
      <c r="T164" s="144">
        <f t="shared" si="13"/>
        <v>0</v>
      </c>
      <c r="AR164" s="145" t="s">
        <v>195</v>
      </c>
      <c r="AT164" s="145" t="s">
        <v>191</v>
      </c>
      <c r="AU164" s="145" t="s">
        <v>88</v>
      </c>
      <c r="AY164" s="17" t="s">
        <v>188</v>
      </c>
      <c r="BE164" s="146">
        <f t="shared" si="14"/>
        <v>0</v>
      </c>
      <c r="BF164" s="146">
        <f t="shared" si="15"/>
        <v>0</v>
      </c>
      <c r="BG164" s="146">
        <f t="shared" si="16"/>
        <v>0</v>
      </c>
      <c r="BH164" s="146">
        <f t="shared" si="17"/>
        <v>0</v>
      </c>
      <c r="BI164" s="146">
        <f t="shared" si="18"/>
        <v>0</v>
      </c>
      <c r="BJ164" s="17" t="s">
        <v>88</v>
      </c>
      <c r="BK164" s="146">
        <f t="shared" si="19"/>
        <v>0</v>
      </c>
      <c r="BL164" s="17" t="s">
        <v>195</v>
      </c>
      <c r="BM164" s="145" t="s">
        <v>682</v>
      </c>
    </row>
    <row r="165" spans="2:65" s="1" customFormat="1" ht="16.5" customHeight="1" x14ac:dyDescent="0.2">
      <c r="B165" s="133"/>
      <c r="C165" s="134" t="s">
        <v>463</v>
      </c>
      <c r="D165" s="134" t="s">
        <v>191</v>
      </c>
      <c r="E165" s="135" t="s">
        <v>2050</v>
      </c>
      <c r="F165" s="136" t="s">
        <v>2051</v>
      </c>
      <c r="G165" s="137" t="s">
        <v>1062</v>
      </c>
      <c r="H165" s="138">
        <v>10</v>
      </c>
      <c r="I165" s="139"/>
      <c r="J165" s="140">
        <f t="shared" si="10"/>
        <v>0</v>
      </c>
      <c r="K165" s="136" t="s">
        <v>1</v>
      </c>
      <c r="L165" s="32"/>
      <c r="M165" s="141" t="s">
        <v>1</v>
      </c>
      <c r="N165" s="142" t="s">
        <v>45</v>
      </c>
      <c r="P165" s="143">
        <f t="shared" si="11"/>
        <v>0</v>
      </c>
      <c r="Q165" s="143">
        <v>0</v>
      </c>
      <c r="R165" s="143">
        <f t="shared" si="12"/>
        <v>0</v>
      </c>
      <c r="S165" s="143">
        <v>0</v>
      </c>
      <c r="T165" s="144">
        <f t="shared" si="13"/>
        <v>0</v>
      </c>
      <c r="AR165" s="145" t="s">
        <v>195</v>
      </c>
      <c r="AT165" s="145" t="s">
        <v>191</v>
      </c>
      <c r="AU165" s="145" t="s">
        <v>88</v>
      </c>
      <c r="AY165" s="17" t="s">
        <v>188</v>
      </c>
      <c r="BE165" s="146">
        <f t="shared" si="14"/>
        <v>0</v>
      </c>
      <c r="BF165" s="146">
        <f t="shared" si="15"/>
        <v>0</v>
      </c>
      <c r="BG165" s="146">
        <f t="shared" si="16"/>
        <v>0</v>
      </c>
      <c r="BH165" s="146">
        <f t="shared" si="17"/>
        <v>0</v>
      </c>
      <c r="BI165" s="146">
        <f t="shared" si="18"/>
        <v>0</v>
      </c>
      <c r="BJ165" s="17" t="s">
        <v>88</v>
      </c>
      <c r="BK165" s="146">
        <f t="shared" si="19"/>
        <v>0</v>
      </c>
      <c r="BL165" s="17" t="s">
        <v>195</v>
      </c>
      <c r="BM165" s="145" t="s">
        <v>692</v>
      </c>
    </row>
    <row r="166" spans="2:65" s="1" customFormat="1" ht="16.5" customHeight="1" x14ac:dyDescent="0.2">
      <c r="B166" s="133"/>
      <c r="C166" s="134" t="s">
        <v>469</v>
      </c>
      <c r="D166" s="134" t="s">
        <v>191</v>
      </c>
      <c r="E166" s="135" t="s">
        <v>2052</v>
      </c>
      <c r="F166" s="136" t="s">
        <v>2053</v>
      </c>
      <c r="G166" s="137" t="s">
        <v>1062</v>
      </c>
      <c r="H166" s="138">
        <v>0</v>
      </c>
      <c r="I166" s="139"/>
      <c r="J166" s="140">
        <f t="shared" si="10"/>
        <v>0</v>
      </c>
      <c r="K166" s="136" t="s">
        <v>1</v>
      </c>
      <c r="L166" s="32"/>
      <c r="M166" s="141" t="s">
        <v>1</v>
      </c>
      <c r="N166" s="142" t="s">
        <v>45</v>
      </c>
      <c r="P166" s="143">
        <f t="shared" si="11"/>
        <v>0</v>
      </c>
      <c r="Q166" s="143">
        <v>0</v>
      </c>
      <c r="R166" s="143">
        <f t="shared" si="12"/>
        <v>0</v>
      </c>
      <c r="S166" s="143">
        <v>0</v>
      </c>
      <c r="T166" s="144">
        <f t="shared" si="13"/>
        <v>0</v>
      </c>
      <c r="AR166" s="145" t="s">
        <v>195</v>
      </c>
      <c r="AT166" s="145" t="s">
        <v>191</v>
      </c>
      <c r="AU166" s="145" t="s">
        <v>88</v>
      </c>
      <c r="AY166" s="17" t="s">
        <v>188</v>
      </c>
      <c r="BE166" s="146">
        <f t="shared" si="14"/>
        <v>0</v>
      </c>
      <c r="BF166" s="146">
        <f t="shared" si="15"/>
        <v>0</v>
      </c>
      <c r="BG166" s="146">
        <f t="shared" si="16"/>
        <v>0</v>
      </c>
      <c r="BH166" s="146">
        <f t="shared" si="17"/>
        <v>0</v>
      </c>
      <c r="BI166" s="146">
        <f t="shared" si="18"/>
        <v>0</v>
      </c>
      <c r="BJ166" s="17" t="s">
        <v>88</v>
      </c>
      <c r="BK166" s="146">
        <f t="shared" si="19"/>
        <v>0</v>
      </c>
      <c r="BL166" s="17" t="s">
        <v>195</v>
      </c>
      <c r="BM166" s="145" t="s">
        <v>701</v>
      </c>
    </row>
    <row r="167" spans="2:65" s="1" customFormat="1" ht="16.5" customHeight="1" x14ac:dyDescent="0.2">
      <c r="B167" s="133"/>
      <c r="C167" s="134" t="s">
        <v>475</v>
      </c>
      <c r="D167" s="134" t="s">
        <v>191</v>
      </c>
      <c r="E167" s="135" t="s">
        <v>2054</v>
      </c>
      <c r="F167" s="136" t="s">
        <v>2055</v>
      </c>
      <c r="G167" s="137" t="s">
        <v>1062</v>
      </c>
      <c r="H167" s="138">
        <v>1</v>
      </c>
      <c r="I167" s="139"/>
      <c r="J167" s="140">
        <f t="shared" si="10"/>
        <v>0</v>
      </c>
      <c r="K167" s="136" t="s">
        <v>1</v>
      </c>
      <c r="L167" s="32"/>
      <c r="M167" s="141" t="s">
        <v>1</v>
      </c>
      <c r="N167" s="142" t="s">
        <v>45</v>
      </c>
      <c r="P167" s="143">
        <f t="shared" si="11"/>
        <v>0</v>
      </c>
      <c r="Q167" s="143">
        <v>0</v>
      </c>
      <c r="R167" s="143">
        <f t="shared" si="12"/>
        <v>0</v>
      </c>
      <c r="S167" s="143">
        <v>0</v>
      </c>
      <c r="T167" s="144">
        <f t="shared" si="13"/>
        <v>0</v>
      </c>
      <c r="AR167" s="145" t="s">
        <v>195</v>
      </c>
      <c r="AT167" s="145" t="s">
        <v>191</v>
      </c>
      <c r="AU167" s="145" t="s">
        <v>88</v>
      </c>
      <c r="AY167" s="17" t="s">
        <v>188</v>
      </c>
      <c r="BE167" s="146">
        <f t="shared" si="14"/>
        <v>0</v>
      </c>
      <c r="BF167" s="146">
        <f t="shared" si="15"/>
        <v>0</v>
      </c>
      <c r="BG167" s="146">
        <f t="shared" si="16"/>
        <v>0</v>
      </c>
      <c r="BH167" s="146">
        <f t="shared" si="17"/>
        <v>0</v>
      </c>
      <c r="BI167" s="146">
        <f t="shared" si="18"/>
        <v>0</v>
      </c>
      <c r="BJ167" s="17" t="s">
        <v>88</v>
      </c>
      <c r="BK167" s="146">
        <f t="shared" si="19"/>
        <v>0</v>
      </c>
      <c r="BL167" s="17" t="s">
        <v>195</v>
      </c>
      <c r="BM167" s="145" t="s">
        <v>710</v>
      </c>
    </row>
    <row r="168" spans="2:65" s="1" customFormat="1" ht="16.5" customHeight="1" x14ac:dyDescent="0.2">
      <c r="B168" s="133"/>
      <c r="C168" s="134" t="s">
        <v>480</v>
      </c>
      <c r="D168" s="134" t="s">
        <v>191</v>
      </c>
      <c r="E168" s="135" t="s">
        <v>2056</v>
      </c>
      <c r="F168" s="136" t="s">
        <v>2057</v>
      </c>
      <c r="G168" s="137" t="s">
        <v>1062</v>
      </c>
      <c r="H168" s="138">
        <v>11</v>
      </c>
      <c r="I168" s="139"/>
      <c r="J168" s="140">
        <f t="shared" si="10"/>
        <v>0</v>
      </c>
      <c r="K168" s="136" t="s">
        <v>1</v>
      </c>
      <c r="L168" s="32"/>
      <c r="M168" s="141" t="s">
        <v>1</v>
      </c>
      <c r="N168" s="142" t="s">
        <v>45</v>
      </c>
      <c r="P168" s="143">
        <f t="shared" si="11"/>
        <v>0</v>
      </c>
      <c r="Q168" s="143">
        <v>0</v>
      </c>
      <c r="R168" s="143">
        <f t="shared" si="12"/>
        <v>0</v>
      </c>
      <c r="S168" s="143">
        <v>0</v>
      </c>
      <c r="T168" s="144">
        <f t="shared" si="13"/>
        <v>0</v>
      </c>
      <c r="AR168" s="145" t="s">
        <v>195</v>
      </c>
      <c r="AT168" s="145" t="s">
        <v>191</v>
      </c>
      <c r="AU168" s="145" t="s">
        <v>88</v>
      </c>
      <c r="AY168" s="17" t="s">
        <v>188</v>
      </c>
      <c r="BE168" s="146">
        <f t="shared" si="14"/>
        <v>0</v>
      </c>
      <c r="BF168" s="146">
        <f t="shared" si="15"/>
        <v>0</v>
      </c>
      <c r="BG168" s="146">
        <f t="shared" si="16"/>
        <v>0</v>
      </c>
      <c r="BH168" s="146">
        <f t="shared" si="17"/>
        <v>0</v>
      </c>
      <c r="BI168" s="146">
        <f t="shared" si="18"/>
        <v>0</v>
      </c>
      <c r="BJ168" s="17" t="s">
        <v>88</v>
      </c>
      <c r="BK168" s="146">
        <f t="shared" si="19"/>
        <v>0</v>
      </c>
      <c r="BL168" s="17" t="s">
        <v>195</v>
      </c>
      <c r="BM168" s="145" t="s">
        <v>723</v>
      </c>
    </row>
    <row r="169" spans="2:65" s="1" customFormat="1" ht="21.75" customHeight="1" x14ac:dyDescent="0.2">
      <c r="B169" s="133"/>
      <c r="C169" s="134" t="s">
        <v>485</v>
      </c>
      <c r="D169" s="134" t="s">
        <v>191</v>
      </c>
      <c r="E169" s="135" t="s">
        <v>2058</v>
      </c>
      <c r="F169" s="136" t="s">
        <v>2059</v>
      </c>
      <c r="G169" s="137" t="s">
        <v>1062</v>
      </c>
      <c r="H169" s="138">
        <v>4</v>
      </c>
      <c r="I169" s="139"/>
      <c r="J169" s="140">
        <f t="shared" si="10"/>
        <v>0</v>
      </c>
      <c r="K169" s="136" t="s">
        <v>1</v>
      </c>
      <c r="L169" s="32"/>
      <c r="M169" s="141" t="s">
        <v>1</v>
      </c>
      <c r="N169" s="142" t="s">
        <v>45</v>
      </c>
      <c r="P169" s="143">
        <f t="shared" si="11"/>
        <v>0</v>
      </c>
      <c r="Q169" s="143">
        <v>0</v>
      </c>
      <c r="R169" s="143">
        <f t="shared" si="12"/>
        <v>0</v>
      </c>
      <c r="S169" s="143">
        <v>0</v>
      </c>
      <c r="T169" s="144">
        <f t="shared" si="13"/>
        <v>0</v>
      </c>
      <c r="AR169" s="145" t="s">
        <v>195</v>
      </c>
      <c r="AT169" s="145" t="s">
        <v>191</v>
      </c>
      <c r="AU169" s="145" t="s">
        <v>88</v>
      </c>
      <c r="AY169" s="17" t="s">
        <v>188</v>
      </c>
      <c r="BE169" s="146">
        <f t="shared" si="14"/>
        <v>0</v>
      </c>
      <c r="BF169" s="146">
        <f t="shared" si="15"/>
        <v>0</v>
      </c>
      <c r="BG169" s="146">
        <f t="shared" si="16"/>
        <v>0</v>
      </c>
      <c r="BH169" s="146">
        <f t="shared" si="17"/>
        <v>0</v>
      </c>
      <c r="BI169" s="146">
        <f t="shared" si="18"/>
        <v>0</v>
      </c>
      <c r="BJ169" s="17" t="s">
        <v>88</v>
      </c>
      <c r="BK169" s="146">
        <f t="shared" si="19"/>
        <v>0</v>
      </c>
      <c r="BL169" s="17" t="s">
        <v>195</v>
      </c>
      <c r="BM169" s="145" t="s">
        <v>729</v>
      </c>
    </row>
    <row r="170" spans="2:65" s="1" customFormat="1" ht="21.75" customHeight="1" x14ac:dyDescent="0.2">
      <c r="B170" s="133"/>
      <c r="C170" s="134" t="s">
        <v>489</v>
      </c>
      <c r="D170" s="134" t="s">
        <v>191</v>
      </c>
      <c r="E170" s="135" t="s">
        <v>2060</v>
      </c>
      <c r="F170" s="136" t="s">
        <v>2061</v>
      </c>
      <c r="G170" s="137" t="s">
        <v>1062</v>
      </c>
      <c r="H170" s="138">
        <v>2</v>
      </c>
      <c r="I170" s="139"/>
      <c r="J170" s="140">
        <f t="shared" si="10"/>
        <v>0</v>
      </c>
      <c r="K170" s="136" t="s">
        <v>1</v>
      </c>
      <c r="L170" s="32"/>
      <c r="M170" s="141" t="s">
        <v>1</v>
      </c>
      <c r="N170" s="142" t="s">
        <v>45</v>
      </c>
      <c r="P170" s="143">
        <f t="shared" si="11"/>
        <v>0</v>
      </c>
      <c r="Q170" s="143">
        <v>0</v>
      </c>
      <c r="R170" s="143">
        <f t="shared" si="12"/>
        <v>0</v>
      </c>
      <c r="S170" s="143">
        <v>0</v>
      </c>
      <c r="T170" s="144">
        <f t="shared" si="13"/>
        <v>0</v>
      </c>
      <c r="AR170" s="145" t="s">
        <v>195</v>
      </c>
      <c r="AT170" s="145" t="s">
        <v>191</v>
      </c>
      <c r="AU170" s="145" t="s">
        <v>88</v>
      </c>
      <c r="AY170" s="17" t="s">
        <v>188</v>
      </c>
      <c r="BE170" s="146">
        <f t="shared" si="14"/>
        <v>0</v>
      </c>
      <c r="BF170" s="146">
        <f t="shared" si="15"/>
        <v>0</v>
      </c>
      <c r="BG170" s="146">
        <f t="shared" si="16"/>
        <v>0</v>
      </c>
      <c r="BH170" s="146">
        <f t="shared" si="17"/>
        <v>0</v>
      </c>
      <c r="BI170" s="146">
        <f t="shared" si="18"/>
        <v>0</v>
      </c>
      <c r="BJ170" s="17" t="s">
        <v>88</v>
      </c>
      <c r="BK170" s="146">
        <f t="shared" si="19"/>
        <v>0</v>
      </c>
      <c r="BL170" s="17" t="s">
        <v>195</v>
      </c>
      <c r="BM170" s="145" t="s">
        <v>737</v>
      </c>
    </row>
    <row r="171" spans="2:65" s="1" customFormat="1" ht="21.75" customHeight="1" x14ac:dyDescent="0.2">
      <c r="B171" s="133"/>
      <c r="C171" s="134" t="s">
        <v>493</v>
      </c>
      <c r="D171" s="134" t="s">
        <v>191</v>
      </c>
      <c r="E171" s="135" t="s">
        <v>2062</v>
      </c>
      <c r="F171" s="136" t="s">
        <v>2063</v>
      </c>
      <c r="G171" s="137" t="s">
        <v>1062</v>
      </c>
      <c r="H171" s="138">
        <v>6</v>
      </c>
      <c r="I171" s="139"/>
      <c r="J171" s="140">
        <f t="shared" si="10"/>
        <v>0</v>
      </c>
      <c r="K171" s="136" t="s">
        <v>1</v>
      </c>
      <c r="L171" s="32"/>
      <c r="M171" s="141" t="s">
        <v>1</v>
      </c>
      <c r="N171" s="142" t="s">
        <v>45</v>
      </c>
      <c r="P171" s="143">
        <f t="shared" si="11"/>
        <v>0</v>
      </c>
      <c r="Q171" s="143">
        <v>0</v>
      </c>
      <c r="R171" s="143">
        <f t="shared" si="12"/>
        <v>0</v>
      </c>
      <c r="S171" s="143">
        <v>0</v>
      </c>
      <c r="T171" s="144">
        <f t="shared" si="13"/>
        <v>0</v>
      </c>
      <c r="AR171" s="145" t="s">
        <v>195</v>
      </c>
      <c r="AT171" s="145" t="s">
        <v>191</v>
      </c>
      <c r="AU171" s="145" t="s">
        <v>88</v>
      </c>
      <c r="AY171" s="17" t="s">
        <v>188</v>
      </c>
      <c r="BE171" s="146">
        <f t="shared" si="14"/>
        <v>0</v>
      </c>
      <c r="BF171" s="146">
        <f t="shared" si="15"/>
        <v>0</v>
      </c>
      <c r="BG171" s="146">
        <f t="shared" si="16"/>
        <v>0</v>
      </c>
      <c r="BH171" s="146">
        <f t="shared" si="17"/>
        <v>0</v>
      </c>
      <c r="BI171" s="146">
        <f t="shared" si="18"/>
        <v>0</v>
      </c>
      <c r="BJ171" s="17" t="s">
        <v>88</v>
      </c>
      <c r="BK171" s="146">
        <f t="shared" si="19"/>
        <v>0</v>
      </c>
      <c r="BL171" s="17" t="s">
        <v>195</v>
      </c>
      <c r="BM171" s="145" t="s">
        <v>747</v>
      </c>
    </row>
    <row r="172" spans="2:65" s="1" customFormat="1" ht="16.5" customHeight="1" x14ac:dyDescent="0.2">
      <c r="B172" s="133"/>
      <c r="C172" s="134" t="s">
        <v>499</v>
      </c>
      <c r="D172" s="134" t="s">
        <v>191</v>
      </c>
      <c r="E172" s="135" t="s">
        <v>2064</v>
      </c>
      <c r="F172" s="136" t="s">
        <v>2065</v>
      </c>
      <c r="G172" s="137" t="s">
        <v>1062</v>
      </c>
      <c r="H172" s="138">
        <v>1</v>
      </c>
      <c r="I172" s="139"/>
      <c r="J172" s="140">
        <f t="shared" si="10"/>
        <v>0</v>
      </c>
      <c r="K172" s="136" t="s">
        <v>1</v>
      </c>
      <c r="L172" s="32"/>
      <c r="M172" s="141" t="s">
        <v>1</v>
      </c>
      <c r="N172" s="142" t="s">
        <v>45</v>
      </c>
      <c r="P172" s="143">
        <f t="shared" si="11"/>
        <v>0</v>
      </c>
      <c r="Q172" s="143">
        <v>0</v>
      </c>
      <c r="R172" s="143">
        <f t="shared" si="12"/>
        <v>0</v>
      </c>
      <c r="S172" s="143">
        <v>0</v>
      </c>
      <c r="T172" s="144">
        <f t="shared" si="13"/>
        <v>0</v>
      </c>
      <c r="AR172" s="145" t="s">
        <v>195</v>
      </c>
      <c r="AT172" s="145" t="s">
        <v>191</v>
      </c>
      <c r="AU172" s="145" t="s">
        <v>88</v>
      </c>
      <c r="AY172" s="17" t="s">
        <v>188</v>
      </c>
      <c r="BE172" s="146">
        <f t="shared" si="14"/>
        <v>0</v>
      </c>
      <c r="BF172" s="146">
        <f t="shared" si="15"/>
        <v>0</v>
      </c>
      <c r="BG172" s="146">
        <f t="shared" si="16"/>
        <v>0</v>
      </c>
      <c r="BH172" s="146">
        <f t="shared" si="17"/>
        <v>0</v>
      </c>
      <c r="BI172" s="146">
        <f t="shared" si="18"/>
        <v>0</v>
      </c>
      <c r="BJ172" s="17" t="s">
        <v>88</v>
      </c>
      <c r="BK172" s="146">
        <f t="shared" si="19"/>
        <v>0</v>
      </c>
      <c r="BL172" s="17" t="s">
        <v>195</v>
      </c>
      <c r="BM172" s="145" t="s">
        <v>755</v>
      </c>
    </row>
    <row r="173" spans="2:65" s="1" customFormat="1" ht="16.5" customHeight="1" x14ac:dyDescent="0.2">
      <c r="B173" s="133"/>
      <c r="C173" s="134" t="s">
        <v>503</v>
      </c>
      <c r="D173" s="134" t="s">
        <v>191</v>
      </c>
      <c r="E173" s="135" t="s">
        <v>2066</v>
      </c>
      <c r="F173" s="136" t="s">
        <v>2067</v>
      </c>
      <c r="G173" s="137" t="s">
        <v>1062</v>
      </c>
      <c r="H173" s="138">
        <v>1</v>
      </c>
      <c r="I173" s="139"/>
      <c r="J173" s="140">
        <f t="shared" si="10"/>
        <v>0</v>
      </c>
      <c r="K173" s="136" t="s">
        <v>1</v>
      </c>
      <c r="L173" s="32"/>
      <c r="M173" s="141" t="s">
        <v>1</v>
      </c>
      <c r="N173" s="142" t="s">
        <v>45</v>
      </c>
      <c r="P173" s="143">
        <f t="shared" si="11"/>
        <v>0</v>
      </c>
      <c r="Q173" s="143">
        <v>0</v>
      </c>
      <c r="R173" s="143">
        <f t="shared" si="12"/>
        <v>0</v>
      </c>
      <c r="S173" s="143">
        <v>0</v>
      </c>
      <c r="T173" s="144">
        <f t="shared" si="13"/>
        <v>0</v>
      </c>
      <c r="AR173" s="145" t="s">
        <v>195</v>
      </c>
      <c r="AT173" s="145" t="s">
        <v>191</v>
      </c>
      <c r="AU173" s="145" t="s">
        <v>88</v>
      </c>
      <c r="AY173" s="17" t="s">
        <v>188</v>
      </c>
      <c r="BE173" s="146">
        <f t="shared" si="14"/>
        <v>0</v>
      </c>
      <c r="BF173" s="146">
        <f t="shared" si="15"/>
        <v>0</v>
      </c>
      <c r="BG173" s="146">
        <f t="shared" si="16"/>
        <v>0</v>
      </c>
      <c r="BH173" s="146">
        <f t="shared" si="17"/>
        <v>0</v>
      </c>
      <c r="BI173" s="146">
        <f t="shared" si="18"/>
        <v>0</v>
      </c>
      <c r="BJ173" s="17" t="s">
        <v>88</v>
      </c>
      <c r="BK173" s="146">
        <f t="shared" si="19"/>
        <v>0</v>
      </c>
      <c r="BL173" s="17" t="s">
        <v>195</v>
      </c>
      <c r="BM173" s="145" t="s">
        <v>766</v>
      </c>
    </row>
    <row r="174" spans="2:65" s="1" customFormat="1" ht="16.5" customHeight="1" x14ac:dyDescent="0.2">
      <c r="B174" s="133"/>
      <c r="C174" s="134" t="s">
        <v>509</v>
      </c>
      <c r="D174" s="134" t="s">
        <v>191</v>
      </c>
      <c r="E174" s="135" t="s">
        <v>2068</v>
      </c>
      <c r="F174" s="136" t="s">
        <v>1969</v>
      </c>
      <c r="G174" s="137" t="s">
        <v>1062</v>
      </c>
      <c r="H174" s="138">
        <v>1</v>
      </c>
      <c r="I174" s="139"/>
      <c r="J174" s="140">
        <f t="shared" si="10"/>
        <v>0</v>
      </c>
      <c r="K174" s="136" t="s">
        <v>1</v>
      </c>
      <c r="L174" s="32"/>
      <c r="M174" s="192" t="s">
        <v>1</v>
      </c>
      <c r="N174" s="193" t="s">
        <v>45</v>
      </c>
      <c r="O174" s="190"/>
      <c r="P174" s="194">
        <f t="shared" si="11"/>
        <v>0</v>
      </c>
      <c r="Q174" s="194">
        <v>0</v>
      </c>
      <c r="R174" s="194">
        <f t="shared" si="12"/>
        <v>0</v>
      </c>
      <c r="S174" s="194">
        <v>0</v>
      </c>
      <c r="T174" s="195">
        <f t="shared" si="13"/>
        <v>0</v>
      </c>
      <c r="AR174" s="145" t="s">
        <v>195</v>
      </c>
      <c r="AT174" s="145" t="s">
        <v>191</v>
      </c>
      <c r="AU174" s="145" t="s">
        <v>88</v>
      </c>
      <c r="AY174" s="17" t="s">
        <v>188</v>
      </c>
      <c r="BE174" s="146">
        <f t="shared" si="14"/>
        <v>0</v>
      </c>
      <c r="BF174" s="146">
        <f t="shared" si="15"/>
        <v>0</v>
      </c>
      <c r="BG174" s="146">
        <f t="shared" si="16"/>
        <v>0</v>
      </c>
      <c r="BH174" s="146">
        <f t="shared" si="17"/>
        <v>0</v>
      </c>
      <c r="BI174" s="146">
        <f t="shared" si="18"/>
        <v>0</v>
      </c>
      <c r="BJ174" s="17" t="s">
        <v>88</v>
      </c>
      <c r="BK174" s="146">
        <f t="shared" si="19"/>
        <v>0</v>
      </c>
      <c r="BL174" s="17" t="s">
        <v>195</v>
      </c>
      <c r="BM174" s="145" t="s">
        <v>775</v>
      </c>
    </row>
    <row r="175" spans="2:65" s="1" customFormat="1" ht="6.9" customHeight="1" x14ac:dyDescent="0.2">
      <c r="B175" s="44"/>
      <c r="C175" s="45"/>
      <c r="D175" s="45"/>
      <c r="E175" s="45"/>
      <c r="F175" s="45"/>
      <c r="G175" s="45"/>
      <c r="H175" s="45"/>
      <c r="I175" s="45"/>
      <c r="J175" s="45"/>
      <c r="K175" s="45"/>
      <c r="L175" s="32"/>
    </row>
  </sheetData>
  <autoFilter ref="C116:K174" xr:uid="{00000000-0009-0000-0000-000008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6" fitToHeight="100" orientation="portrait" blackAndWhite="1" r:id="rId1"/>
  <headerFooter>
    <oddHeader>&amp;F</oddHead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24</vt:i4>
      </vt:variant>
    </vt:vector>
  </HeadingPairs>
  <TitlesOfParts>
    <vt:vector size="36" baseType="lpstr">
      <vt:lpstr>Rekapitulace stavby</vt:lpstr>
      <vt:lpstr>01 - Stavební část</vt:lpstr>
      <vt:lpstr>02 - VZT,UT</vt:lpstr>
      <vt:lpstr>03 - ZT,mobiliář,IT,ostatní</vt:lpstr>
      <vt:lpstr>04 - Interiér</vt:lpstr>
      <vt:lpstr>05 - MaR</vt:lpstr>
      <vt:lpstr>06 - Zdravotně-technické ...</vt:lpstr>
      <vt:lpstr>07 - EL - Silnoproud</vt:lpstr>
      <vt:lpstr>08 - EL - slaboproud</vt:lpstr>
      <vt:lpstr>09 - Mediciální plyny</vt:lpstr>
      <vt:lpstr>VRN - VRN</vt:lpstr>
      <vt:lpstr>Seznam figur</vt:lpstr>
      <vt:lpstr>'01 - Stavební část'!Názvy_tisku</vt:lpstr>
      <vt:lpstr>'02 - VZT,UT'!Názvy_tisku</vt:lpstr>
      <vt:lpstr>'03 - ZT,mobiliář,IT,ostatní'!Názvy_tisku</vt:lpstr>
      <vt:lpstr>'04 - Interiér'!Názvy_tisku</vt:lpstr>
      <vt:lpstr>'05 - MaR'!Názvy_tisku</vt:lpstr>
      <vt:lpstr>'06 - Zdravotně-technické ...'!Názvy_tisku</vt:lpstr>
      <vt:lpstr>'07 - EL - Silnoproud'!Názvy_tisku</vt:lpstr>
      <vt:lpstr>'08 - EL - slaboproud'!Názvy_tisku</vt:lpstr>
      <vt:lpstr>'09 - Mediciální plyny'!Názvy_tisku</vt:lpstr>
      <vt:lpstr>'Rekapitulace stavby'!Názvy_tisku</vt:lpstr>
      <vt:lpstr>'Seznam figur'!Názvy_tisku</vt:lpstr>
      <vt:lpstr>'VRN - VRN'!Názvy_tisku</vt:lpstr>
      <vt:lpstr>'01 - Stavební část'!Oblast_tisku</vt:lpstr>
      <vt:lpstr>'02 - VZT,UT'!Oblast_tisku</vt:lpstr>
      <vt:lpstr>'03 - ZT,mobiliář,IT,ostatní'!Oblast_tisku</vt:lpstr>
      <vt:lpstr>'04 - Interiér'!Oblast_tisku</vt:lpstr>
      <vt:lpstr>'05 - MaR'!Oblast_tisku</vt:lpstr>
      <vt:lpstr>'06 - Zdravotně-technické ...'!Oblast_tisku</vt:lpstr>
      <vt:lpstr>'07 - EL - Silnoproud'!Oblast_tisku</vt:lpstr>
      <vt:lpstr>'08 - EL - slaboproud'!Oblast_tisku</vt:lpstr>
      <vt:lpstr>'09 - Mediciální plyny'!Oblast_tisku</vt:lpstr>
      <vt:lpstr>'Rekapitulace stavby'!Oblast_tisku</vt:lpstr>
      <vt:lpstr>'Seznam figur'!Oblast_tisku</vt:lpstr>
      <vt:lpstr>'VRN - VRN'!Oblast_tisku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Hlušek</dc:creator>
  <cp:lastModifiedBy>Veronika Sokolová, DiS.</cp:lastModifiedBy>
  <cp:lastPrinted>2026-02-11T08:09:41Z</cp:lastPrinted>
  <dcterms:created xsi:type="dcterms:W3CDTF">2026-01-27T08:29:29Z</dcterms:created>
  <dcterms:modified xsi:type="dcterms:W3CDTF">2026-02-11T08:11:59Z</dcterms:modified>
</cp:coreProperties>
</file>