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kom - Komunikace" sheetId="2" r:id="rId2"/>
    <sheet name="Pokyny pro vyplnění" sheetId="3" r:id="rId3"/>
  </sheets>
  <definedNames>
    <definedName name="_xlnm.Print_Area" localSheetId="0">'Rekapitulace stavby'!$D$4:$AO$36,'Rekapitulace stavby'!$C$42:$AQ$57</definedName>
    <definedName name="_xlnm.Print_Titles" localSheetId="0">'Rekapitulace stavby'!$52:$52</definedName>
    <definedName name="_xlnm._FilterDatabase" localSheetId="1" hidden="1">'kom - Komunikace'!$C$91:$K$146</definedName>
    <definedName name="_xlnm.Print_Area" localSheetId="1">'kom - Komunikace'!$C$4:$J$41,'kom - Komunikace'!$C$47:$J$71,'kom - Komunikace'!$C$77:$K$146</definedName>
    <definedName name="_xlnm.Print_Titles" localSheetId="1">'kom - Komunikace'!$91:$91</definedName>
    <definedName name="_xlnm.Print_Area" localSheetId="2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2" l="1" r="J39"/>
  <c r="J38"/>
  <c i="1" r="AY56"/>
  <c i="2" r="J37"/>
  <c i="1" r="AX56"/>
  <c i="2" r="BI145"/>
  <c r="BH145"/>
  <c r="BG145"/>
  <c r="BF145"/>
  <c r="T145"/>
  <c r="T144"/>
  <c r="T143"/>
  <c r="R145"/>
  <c r="R144"/>
  <c r="R143"/>
  <c r="P145"/>
  <c r="P144"/>
  <c r="P143"/>
  <c r="BI141"/>
  <c r="BH141"/>
  <c r="BG141"/>
  <c r="BF141"/>
  <c r="T141"/>
  <c r="T140"/>
  <c r="R141"/>
  <c r="R140"/>
  <c r="P141"/>
  <c r="P140"/>
  <c r="BI131"/>
  <c r="BH131"/>
  <c r="BG131"/>
  <c r="BF131"/>
  <c r="T131"/>
  <c r="T130"/>
  <c r="R131"/>
  <c r="R130"/>
  <c r="P131"/>
  <c r="P130"/>
  <c r="BI125"/>
  <c r="BH125"/>
  <c r="BG125"/>
  <c r="BF125"/>
  <c r="T125"/>
  <c r="T124"/>
  <c r="R125"/>
  <c r="R124"/>
  <c r="P125"/>
  <c r="P124"/>
  <c r="BI119"/>
  <c r="BH119"/>
  <c r="BG119"/>
  <c r="BF119"/>
  <c r="T119"/>
  <c r="R119"/>
  <c r="P119"/>
  <c r="BI114"/>
  <c r="BH114"/>
  <c r="BG114"/>
  <c r="BF114"/>
  <c r="T114"/>
  <c r="R114"/>
  <c r="P114"/>
  <c r="BI110"/>
  <c r="BH110"/>
  <c r="BG110"/>
  <c r="BF110"/>
  <c r="T110"/>
  <c r="R110"/>
  <c r="P110"/>
  <c r="BI105"/>
  <c r="BH105"/>
  <c r="BG105"/>
  <c r="BF105"/>
  <c r="T105"/>
  <c r="R105"/>
  <c r="P105"/>
  <c r="BI100"/>
  <c r="BH100"/>
  <c r="BG100"/>
  <c r="BF100"/>
  <c r="T100"/>
  <c r="R100"/>
  <c r="P100"/>
  <c r="BI95"/>
  <c r="BH95"/>
  <c r="BG95"/>
  <c r="BF95"/>
  <c r="T95"/>
  <c r="R95"/>
  <c r="P95"/>
  <c r="J88"/>
  <c r="F88"/>
  <c r="F86"/>
  <c r="E84"/>
  <c r="J58"/>
  <c r="F58"/>
  <c r="F56"/>
  <c r="E54"/>
  <c r="J26"/>
  <c r="E26"/>
  <c r="J59"/>
  <c r="J25"/>
  <c r="J20"/>
  <c r="E20"/>
  <c r="F89"/>
  <c r="J19"/>
  <c r="J14"/>
  <c r="J86"/>
  <c r="E7"/>
  <c r="E80"/>
  <c i="1" r="L50"/>
  <c r="AM50"/>
  <c r="AM49"/>
  <c r="L49"/>
  <c r="AM47"/>
  <c r="L47"/>
  <c r="L45"/>
  <c r="L44"/>
  <c i="2" r="BK145"/>
  <c r="J114"/>
  <c r="J145"/>
  <c r="J125"/>
  <c r="J95"/>
  <c r="BK100"/>
  <c r="BK95"/>
  <c r="BK110"/>
  <c r="J110"/>
  <c r="F39"/>
  <c i="1" r="BD56"/>
  <c r="BD55"/>
  <c r="BD54"/>
  <c r="W33"/>
  <c i="2" r="BK105"/>
  <c r="BK131"/>
  <c r="J131"/>
  <c r="J100"/>
  <c r="BK119"/>
  <c r="J105"/>
  <c r="BK125"/>
  <c r="BK141"/>
  <c i="1" r="AS55"/>
  <c i="2" r="BK114"/>
  <c r="J141"/>
  <c r="J119"/>
  <c l="1" r="R94"/>
  <c r="R93"/>
  <c r="R92"/>
  <c r="BK94"/>
  <c r="P94"/>
  <c r="P93"/>
  <c r="P92"/>
  <c i="1" r="AU56"/>
  <c i="2" r="T94"/>
  <c r="T93"/>
  <c r="T92"/>
  <c r="BK130"/>
  <c r="J130"/>
  <c r="J67"/>
  <c r="BK140"/>
  <c r="J140"/>
  <c r="J68"/>
  <c r="BK144"/>
  <c r="J144"/>
  <c r="J70"/>
  <c r="BK124"/>
  <c r="J124"/>
  <c r="J66"/>
  <c r="BE100"/>
  <c r="BE105"/>
  <c r="BE114"/>
  <c r="BE119"/>
  <c r="BE125"/>
  <c r="BE131"/>
  <c r="BE141"/>
  <c r="BE145"/>
  <c r="F59"/>
  <c r="J89"/>
  <c r="J56"/>
  <c r="BE95"/>
  <c r="E50"/>
  <c r="BE110"/>
  <c r="F38"/>
  <c i="1" r="BC56"/>
  <c r="BC55"/>
  <c r="AY55"/>
  <c r="AU55"/>
  <c i="2" r="F36"/>
  <c i="1" r="BA56"/>
  <c r="BA55"/>
  <c r="BA54"/>
  <c r="W30"/>
  <c i="2" r="J36"/>
  <c i="1" r="AW56"/>
  <c i="2" r="F37"/>
  <c i="1" r="BB56"/>
  <c r="BB55"/>
  <c r="AX55"/>
  <c r="AS54"/>
  <c i="2" l="1" r="BK93"/>
  <c r="J93"/>
  <c r="J64"/>
  <c r="J94"/>
  <c r="J65"/>
  <c r="BK143"/>
  <c r="J143"/>
  <c r="J69"/>
  <c i="1" r="AU54"/>
  <c r="BC54"/>
  <c r="W32"/>
  <c r="BB54"/>
  <c r="AX54"/>
  <c i="2" r="F35"/>
  <c i="1" r="AZ56"/>
  <c r="AZ55"/>
  <c r="AV55"/>
  <c r="AW55"/>
  <c r="AW54"/>
  <c r="AK30"/>
  <c i="2" r="J35"/>
  <c i="1" r="AV56"/>
  <c r="AT56"/>
  <c i="2" l="1" r="BK92"/>
  <c r="J92"/>
  <c r="J32"/>
  <c i="1" r="AG56"/>
  <c r="AG55"/>
  <c r="AG54"/>
  <c r="AK26"/>
  <c r="W31"/>
  <c r="AY54"/>
  <c r="AZ54"/>
  <c r="AV54"/>
  <c r="AK29"/>
  <c r="AK35"/>
  <c r="AT55"/>
  <c r="AN55"/>
  <c i="2" l="1" r="J41"/>
  <c r="J63"/>
  <c i="1" r="AN56"/>
  <c r="W29"/>
  <c r="AT54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<sst xmlns="http://schemas.openxmlformats.org/spreadsheetml/2006/main">
  <si>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</si>
  <si>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</si>
  <si>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</si>
  <si>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</si>
  <si>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</si>
  <si>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{4fefc78a-fe67-4d7f-8823-d64d4683a053}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</si>
  <si>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</si>
  <si>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</si>
  <si>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</si>
  <si>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</si>
  <si>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</si>
  <si>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</si>
  <si>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</si>
  <si>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</si>
  <si>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cast_trans_stav-0001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</si>
  <si>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</si>
  <si>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</si>
  <si>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Transformace USP pro mládež Kvasiny, Výstavba v lokalitě Častolovice</t>
  </si>
  <si>
    <t>KSO:</t>
  </si>
  <si>
    <t/>
  </si>
  <si>
    <t>CC-CZ:</t>
  </si>
  <si>
    <t>Místo:</t>
  </si>
  <si>
    <t>Castolovice, pč. 88/2, 83/4, 84/1 a 1337</t>
  </si>
  <si>
    <t>Datum:</t>
  </si>
  <si>
    <t>28. 11. 2025</t>
  </si>
  <si>
    <t>Zadavatel:</t>
  </si>
  <si>
    <t>IČ:</t>
  </si>
  <si>
    <t xml:space="preserve"> 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</si>
  <si>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</si>
  <si>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</si>
  <si>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</si>
  <si>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</si>
  <si>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</si>
  <si>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</si>
  <si>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</si>
  <si>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</si>
  <si>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</si>
  <si>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</si>
  <si>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</si>
  <si>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</si>
  <si>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</si>
  <si>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</si>
  <si>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</si>
  <si>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</si>
  <si>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</si>
  <si>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</si>
  <si>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</si>
  <si>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</si>
  <si>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</si>
  <si>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</si>
  <si>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</si>
  <si>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</si>
  <si>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</si>
  <si>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</si>
  <si>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</si>
  <si>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</si>
  <si>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</si>
  <si>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</si>
  <si>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</si>
  <si>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</si>
  <si>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</si>
  <si>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</si>
  <si>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</si>
  <si>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</si>
  <si>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</si>
  <si>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</si>
  <si>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</si>
  <si>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</si>
  <si>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</si>
  <si>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</si>
  <si>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</si>
  <si>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</si>
  <si>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</si>
  <si>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</si>
  <si>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dod</t>
  </si>
  <si>
    <t>Dodatek projektové dokumentace č.1</t>
  </si>
  <si>
    <t>STA</t>
  </si>
  <si>
    <t>1</t>
  </si>
  <si>
    <t>{6016470d-2593-46df-b71b-9886abb0541f}</t>
  </si>
  <si>
    <t>2</t>
  </si>
  <si>
    <t>/</t>
  </si>
  <si>
    <t>kom</t>
  </si>
  <si>
    <t>Komunikace</t>
  </si>
  <si>
    <t>Soupis</t>
  </si>
  <si>
    <t>{5e702361-739a-4655-9a65-8a23d9e12424}</t>
  </si>
  <si>
    <t>KRYCÍ LIST SOUPISU PRACÍ</t>
  </si>
  <si>
    <t>Objekt:</t>
  </si>
  <si>
    <t>dod - Dodatek projektové dokumentace č.1</t>
  </si>
  <si>
    <t>Soupis:</t>
  </si>
  <si>
    <t>kom - Komunikace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</si>
  <si>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</si>
  <si>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</si>
  <si>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</si>
  <si>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</si>
  <si>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</si>
  <si>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</si>
  <si>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</si>
  <si>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</si>
  <si>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998 - Přesun hmot</t>
  </si>
  <si>
    <t>VRN - Vedlejší rozpočtové náklady</t>
  </si>
  <si>
    <t xml:space="preserve">    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</si>
  <si>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</si>
  <si>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</si>
  <si>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</si>
  <si>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</si>
  <si>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</si>
  <si>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</si>
  <si>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</si>
  <si>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</si>
  <si>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</si>
  <si>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</si>
  <si>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</si>
  <si>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</si>
  <si>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</si>
  <si>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</si>
  <si>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</si>
  <si>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</si>
  <si>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</si>
  <si>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</si>
  <si>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122452204</t>
  </si>
  <si>
    <t>Odkopávky a prokopávky nezapažené pro silnice a dálnice strojně v hornině třídy těžitelnosti II přes 100 do 500 m3</t>
  </si>
  <si>
    <t>m3</t>
  </si>
  <si>
    <t>CS ÚRS 2025 02</t>
  </si>
  <si>
    <t>4</t>
  </si>
  <si>
    <t>-823634221</t>
  </si>
  <si>
    <t>Online PSC</t>
  </si>
  <si>
    <t>https://podminky.urs.cz/item/CS_URS_2025_02/122452204</t>
  </si>
  <si>
    <t>VV</t>
  </si>
  <si>
    <t>(34,105+5,00)*5,00*0,25</t>
  </si>
  <si>
    <t>68,00*5,00*0,25</t>
  </si>
  <si>
    <t>Součet dle koordinační situace C3</t>
  </si>
  <si>
    <t>162751137</t>
  </si>
  <si>
    <t>Vodorovné přemístění výkopku nebo sypaniny po suchu na obvyklém dopravním prostředku, bez naložení výkopku, avšak se složením bez rozhrnutí z horniny třídy těžitelnosti II skupiny 4 a 5 na vzdálenost přes 9 000 do 10 000 m</t>
  </si>
  <si>
    <t>-1444076352</t>
  </si>
  <si>
    <t>https://podminky.urs.cz/item/CS_URS_2025_02/162751137</t>
  </si>
  <si>
    <t>Součet</t>
  </si>
  <si>
    <t>3</t>
  </si>
  <si>
    <t>167151112</t>
  </si>
  <si>
    <t>Nakládání, skládání a překládání neulehlého výkopku nebo sypaniny strojně nakládání, množství přes 100 m3, z hornin třídy těžitelnosti II, skupiny 4 a 5</t>
  </si>
  <si>
    <t>81444517</t>
  </si>
  <si>
    <t>https://podminky.urs.cz/item/CS_URS_2025_02/167151112</t>
  </si>
  <si>
    <t>171201231</t>
  </si>
  <si>
    <t>Poplatek za uložení stavebního odpadu na recyklační skládce (skládkovné) zeminy a kamení zatříděného do Katalogu odpadů pod kódem 17 05 04</t>
  </si>
  <si>
    <t>t</t>
  </si>
  <si>
    <t>82398382</t>
  </si>
  <si>
    <t>https://podminky.urs.cz/item/CS_URS_2025_02/171201231</t>
  </si>
  <si>
    <t>133,881*1,80</t>
  </si>
  <si>
    <t>5</t>
  </si>
  <si>
    <t>171251201</t>
  </si>
  <si>
    <t>Uložení sypaniny na skládky nebo meziskládky bez hutnění s upravením uložené sypaniny do předepsaného tvaru</t>
  </si>
  <si>
    <t>-588468567</t>
  </si>
  <si>
    <t>https://podminky.urs.cz/item/CS_URS_2025_02/171251201</t>
  </si>
  <si>
    <t>6</t>
  </si>
  <si>
    <t>181951114</t>
  </si>
  <si>
    <t>Úprava pláně vyrovnáním výškových rozdílů strojně v hornině třídy těžitelnosti II, skupiny 4 a 5 se zhutněním</t>
  </si>
  <si>
    <t>m2</t>
  </si>
  <si>
    <t>2136422982</t>
  </si>
  <si>
    <t>https://podminky.urs.cz/item/CS_URS_2025_02/181951114</t>
  </si>
  <si>
    <t>(34,105+5,00)*5,00</t>
  </si>
  <si>
    <t>68,00*5,00</t>
  </si>
  <si>
    <t>Komunikace pozemní</t>
  </si>
  <si>
    <t>7</t>
  </si>
  <si>
    <t>564772111</t>
  </si>
  <si>
    <t>Podklad nebo kryt z vibrovaného štěrku VŠ s rozprostřením, vlhčením a zhutněním, po zhutnění tl. 250 mm</t>
  </si>
  <si>
    <t>-2116520892</t>
  </si>
  <si>
    <t>https://podminky.urs.cz/item/CS_URS_2025_02/564772111</t>
  </si>
  <si>
    <t>9</t>
  </si>
  <si>
    <t>Ostatní konstrukce a práce, bourání</t>
  </si>
  <si>
    <t>8</t>
  </si>
  <si>
    <t>919726122</t>
  </si>
  <si>
    <t>Geotextilie netkaná pro ochranu, separaci nebo filtraci měrná hmotnost přes 200 do 300 g/m2</t>
  </si>
  <si>
    <t>-2064303221</t>
  </si>
  <si>
    <t>https://podminky.urs.cz/item/CS_URS_2025_02/919726122</t>
  </si>
  <si>
    <t>Mezisoučet plocha vodorovná komunikace</t>
  </si>
  <si>
    <t>0,40*(34,105+5,00+68,00)</t>
  </si>
  <si>
    <t>0,40*(34,105+63,00)</t>
  </si>
  <si>
    <t>Mezisoučet svislé stěny výkopu</t>
  </si>
  <si>
    <t>998</t>
  </si>
  <si>
    <t>Přesun hmot</t>
  </si>
  <si>
    <t>998225111</t>
  </si>
  <si>
    <t>Přesun hmot pro komunikace s krytem z kameniva, monolitickým betonovým nebo živičným dopravní vzdálenost do 200 m jakékoliv délky objektu</t>
  </si>
  <si>
    <t>-2072046014</t>
  </si>
  <si>
    <t>https://podminky.urs.cz/item/CS_URS_2025_02/998225111</t>
  </si>
  <si>
    <t>VRN</t>
  </si>
  <si>
    <t>Vedlejší rozpočtové náklady</t>
  </si>
  <si>
    <t>VRN3</t>
  </si>
  <si>
    <t>Zařízení staveniště</t>
  </si>
  <si>
    <t>10</t>
  </si>
  <si>
    <t>031002000</t>
  </si>
  <si>
    <t>kpl</t>
  </si>
  <si>
    <t>1024</t>
  </si>
  <si>
    <t>-1890321281</t>
  </si>
  <si>
    <t>https://podminky.urs.cz/item/CS_URS_2025_02/031002000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</si>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</sst>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9" fillId="0" borderId="0" applyNumberFormat="0" applyFill="0" applyBorder="0" applyAlignment="0" applyProtection="0"/>
  </cellStyleXfs>
  <cellXfs count="35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166" fontId="1" fillId="0" borderId="21" xfId="0" applyNumberFormat="1" applyFont="1" applyBorder="1" applyAlignment="1" applyProtection="1">
      <alignment vertical="center"/>
    </xf>
    <xf numFmtId="4" fontId="1" fillId="0" borderId="22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8" fillId="0" borderId="24" xfId="0" applyFont="1" applyBorder="1" applyAlignment="1">
      <alignment vertical="center" wrapText="1"/>
    </xf>
    <xf numFmtId="0" fontId="38" fillId="0" borderId="25" xfId="0" applyFont="1" applyBorder="1" applyAlignment="1">
      <alignment vertical="center" wrapText="1"/>
    </xf>
    <xf numFmtId="0" fontId="38" fillId="0" borderId="26" xfId="0" applyFont="1" applyBorder="1" applyAlignment="1">
      <alignment vertical="center" wrapText="1"/>
    </xf>
    <xf numFmtId="0" fontId="38" fillId="0" borderId="27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7" xfId="0" applyFont="1" applyBorder="1" applyAlignment="1">
      <alignment vertical="center" wrapText="1"/>
    </xf>
    <xf numFmtId="0" fontId="40" fillId="0" borderId="29" xfId="0" applyFont="1" applyBorder="1" applyAlignment="1">
      <alignment horizontal="left" wrapText="1"/>
    </xf>
    <xf numFmtId="0" fontId="38" fillId="0" borderId="28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27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vertical="center"/>
    </xf>
    <xf numFmtId="49" fontId="41" fillId="0" borderId="1" xfId="0" applyNumberFormat="1" applyFont="1" applyBorder="1" applyAlignment="1">
      <alignment horizontal="left" vertical="center" wrapText="1"/>
    </xf>
    <xf numFmtId="49" fontId="41" fillId="0" borderId="1" xfId="0" applyNumberFormat="1" applyFont="1" applyBorder="1" applyAlignment="1">
      <alignment vertical="center" wrapText="1"/>
    </xf>
    <xf numFmtId="0" fontId="38" fillId="0" borderId="30" xfId="0" applyFont="1" applyBorder="1" applyAlignment="1">
      <alignment vertical="center" wrapText="1"/>
    </xf>
    <xf numFmtId="0" fontId="43" fillId="0" borderId="29" xfId="0" applyFont="1" applyBorder="1" applyAlignment="1">
      <alignment vertical="center" wrapText="1"/>
    </xf>
    <xf numFmtId="0" fontId="38" fillId="0" borderId="31" xfId="0" applyFont="1" applyBorder="1" applyAlignment="1">
      <alignment vertical="center" wrapText="1"/>
    </xf>
    <xf numFmtId="0" fontId="38" fillId="0" borderId="1" xfId="0" applyFont="1" applyBorder="1" applyAlignment="1">
      <alignment vertical="top"/>
    </xf>
    <xf numFmtId="0" fontId="38" fillId="0" borderId="0" xfId="0" applyFont="1" applyAlignment="1">
      <alignment vertical="top"/>
    </xf>
    <xf numFmtId="0" fontId="38" fillId="0" borderId="24" xfId="0" applyFont="1" applyBorder="1" applyAlignment="1">
      <alignment horizontal="left" vertical="center"/>
    </xf>
    <xf numFmtId="0" fontId="38" fillId="0" borderId="25" xfId="0" applyFont="1" applyBorder="1" applyAlignment="1">
      <alignment horizontal="left" vertical="center"/>
    </xf>
    <xf numFmtId="0" fontId="38" fillId="0" borderId="26" xfId="0" applyFont="1" applyBorder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8" fillId="0" borderId="28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40" fillId="0" borderId="29" xfId="0" applyFont="1" applyBorder="1" applyAlignment="1">
      <alignment horizontal="center" vertical="center"/>
    </xf>
    <xf numFmtId="0" fontId="44" fillId="0" borderId="29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1" fillId="0" borderId="1" xfId="0" applyFont="1" applyFill="1" applyBorder="1" applyAlignment="1">
      <alignment horizontal="left" vertical="center"/>
    </xf>
    <xf numFmtId="0" fontId="41" fillId="0" borderId="1" xfId="0" applyFont="1" applyFill="1" applyBorder="1" applyAlignment="1">
      <alignment horizontal="center" vertical="center"/>
    </xf>
    <xf numFmtId="0" fontId="38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/>
    </xf>
    <xf numFmtId="0" fontId="42" fillId="0" borderId="30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vertical="center" wrapText="1"/>
    </xf>
    <xf numFmtId="0" fontId="42" fillId="0" borderId="3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center" vertical="top"/>
    </xf>
    <xf numFmtId="0" fontId="42" fillId="0" borderId="30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0" fillId="0" borderId="1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41" fillId="0" borderId="1" xfId="0" applyFont="1" applyBorder="1" applyAlignment="1">
      <alignment vertical="top"/>
    </xf>
    <xf numFmtId="49" fontId="41" fillId="0" borderId="1" xfId="0" applyNumberFormat="1" applyFont="1" applyBorder="1" applyAlignment="1">
      <alignment horizontal="left" vertical="center"/>
    </xf>
    <xf numFmtId="0" fontId="47" fillId="0" borderId="27" xfId="0" applyFont="1" applyBorder="1" applyAlignment="1" applyProtection="1">
      <alignment horizontal="left" vertical="center"/>
    </xf>
    <xf numFmtId="0" fontId="48" fillId="0" borderId="1" xfId="0" applyFont="1" applyBorder="1" applyAlignment="1" applyProtection="1">
      <alignment vertical="top"/>
    </xf>
    <xf numFmtId="0" fontId="48" fillId="0" borderId="1" xfId="0" applyFont="1" applyBorder="1" applyAlignment="1" applyProtection="1">
      <alignment horizontal="left" vertical="center"/>
    </xf>
    <xf numFmtId="0" fontId="48" fillId="0" borderId="1" xfId="0" applyFont="1" applyBorder="1" applyAlignment="1" applyProtection="1">
      <alignment horizontal="center" vertical="center"/>
    </xf>
    <xf numFmtId="49" fontId="48" fillId="0" borderId="1" xfId="0" applyNumberFormat="1" applyFont="1" applyBorder="1" applyAlignment="1" applyProtection="1">
      <alignment horizontal="left" vertical="center"/>
    </xf>
    <xf numFmtId="0" fontId="47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0" fillId="0" borderId="29" xfId="0" applyFont="1" applyBorder="1" applyAlignment="1">
      <alignment horizontal="left"/>
    </xf>
    <xf numFmtId="0" fontId="44" fillId="0" borderId="29" xfId="0" applyFont="1" applyBorder="1" applyAlignment="1"/>
    <xf numFmtId="0" fontId="38" fillId="0" borderId="27" xfId="0" applyFont="1" applyBorder="1" applyAlignment="1">
      <alignment vertical="top"/>
    </xf>
    <xf numFmtId="0" fontId="38" fillId="0" borderId="28" xfId="0" applyFont="1" applyBorder="1" applyAlignment="1">
      <alignment vertical="top"/>
    </xf>
    <xf numFmtId="0" fontId="38" fillId="0" borderId="30" xfId="0" applyFont="1" applyBorder="1" applyAlignment="1">
      <alignment vertical="top"/>
    </xf>
    <xf numFmtId="0" fontId="38" fillId="0" borderId="29" xfId="0" applyFont="1" applyBorder="1" applyAlignment="1">
      <alignment vertical="top"/>
    </xf>
    <xf numFmtId="0" fontId="38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22452204" TargetMode="External" /><Relationship Id="rId2" Type="http://schemas.openxmlformats.org/officeDocument/2006/relationships/hyperlink" Target="https://podminky.urs.cz/item/CS_URS_2025_02/162751137" TargetMode="External" /><Relationship Id="rId3" Type="http://schemas.openxmlformats.org/officeDocument/2006/relationships/hyperlink" Target="https://podminky.urs.cz/item/CS_URS_2025_02/167151112" TargetMode="External" /><Relationship Id="rId4" Type="http://schemas.openxmlformats.org/officeDocument/2006/relationships/hyperlink" Target="https://podminky.urs.cz/item/CS_URS_2025_02/171201231" TargetMode="External" /><Relationship Id="rId5" Type="http://schemas.openxmlformats.org/officeDocument/2006/relationships/hyperlink" Target="https://podminky.urs.cz/item/CS_URS_2025_02/171251201" TargetMode="External" /><Relationship Id="rId6" Type="http://schemas.openxmlformats.org/officeDocument/2006/relationships/hyperlink" Target="https://podminky.urs.cz/item/CS_URS_2025_02/181951114" TargetMode="External" /><Relationship Id="rId7" Type="http://schemas.openxmlformats.org/officeDocument/2006/relationships/hyperlink" Target="https://podminky.urs.cz/item/CS_URS_2025_02/564772111" TargetMode="External" /><Relationship Id="rId8" Type="http://schemas.openxmlformats.org/officeDocument/2006/relationships/hyperlink" Target="https://podminky.urs.cz/item/CS_URS_2025_02/919726122" TargetMode="External" /><Relationship Id="rId9" Type="http://schemas.openxmlformats.org/officeDocument/2006/relationships/hyperlink" Target="https://podminky.urs.cz/item/CS_URS_2025_02/998225111" TargetMode="External" /><Relationship Id="rId10" Type="http://schemas.openxmlformats.org/officeDocument/2006/relationships/hyperlink" Target="https://podminky.urs.cz/item/CS_URS_2025_02/031002000" TargetMode="External" /><Relationship Id="rId1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28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29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30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30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28</v>
      </c>
      <c r="AL14" s="24"/>
      <c r="AM14" s="24"/>
      <c r="AN14" s="36" t="s">
        <v>30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27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28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32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33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27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28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34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35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36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37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38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39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40</v>
      </c>
      <c r="E29" s="49"/>
      <c r="F29" s="34" t="s">
        <v>41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42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43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44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45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46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47</v>
      </c>
      <c r="U35" s="56"/>
      <c r="V35" s="56"/>
      <c r="W35" s="56"/>
      <c r="X35" s="58" t="s">
        <v>48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49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cast_trans_stav-0001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Transformace USP pro mládež Kvasiny, Výstavba v lokalitě Častolovice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Castolovice, pč. 88/2, 83/4, 84/1 a 1337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28. 11. 2025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 xml:space="preserve"> 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31</v>
      </c>
      <c r="AJ49" s="42"/>
      <c r="AK49" s="42"/>
      <c r="AL49" s="42"/>
      <c r="AM49" s="75" t="str">
        <f>IF(E17="","",E17)</f>
        <v xml:space="preserve"> </v>
      </c>
      <c r="AN49" s="66"/>
      <c r="AO49" s="66"/>
      <c r="AP49" s="66"/>
      <c r="AQ49" s="42"/>
      <c r="AR49" s="46"/>
      <c r="AS49" s="76" t="s">
        <v>50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29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33</v>
      </c>
      <c r="AJ50" s="42"/>
      <c r="AK50" s="42"/>
      <c r="AL50" s="42"/>
      <c r="AM50" s="75" t="str">
        <f>IF(E20="","",E20)</f>
        <v xml:space="preserve"> 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51</v>
      </c>
      <c r="D52" s="89"/>
      <c r="E52" s="89"/>
      <c r="F52" s="89"/>
      <c r="G52" s="89"/>
      <c r="H52" s="90"/>
      <c r="I52" s="91" t="s">
        <v>52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53</v>
      </c>
      <c r="AH52" s="89"/>
      <c r="AI52" s="89"/>
      <c r="AJ52" s="89"/>
      <c r="AK52" s="89"/>
      <c r="AL52" s="89"/>
      <c r="AM52" s="89"/>
      <c r="AN52" s="91" t="s">
        <v>54</v>
      </c>
      <c r="AO52" s="89"/>
      <c r="AP52" s="89"/>
      <c r="AQ52" s="93" t="s">
        <v>55</v>
      </c>
      <c r="AR52" s="46"/>
      <c r="AS52" s="94" t="s">
        <v>56</v>
      </c>
      <c r="AT52" s="95" t="s">
        <v>57</v>
      </c>
      <c r="AU52" s="95" t="s">
        <v>58</v>
      </c>
      <c r="AV52" s="95" t="s">
        <v>59</v>
      </c>
      <c r="AW52" s="95" t="s">
        <v>60</v>
      </c>
      <c r="AX52" s="95" t="s">
        <v>61</v>
      </c>
      <c r="AY52" s="95" t="s">
        <v>62</v>
      </c>
      <c r="AZ52" s="95" t="s">
        <v>63</v>
      </c>
      <c r="BA52" s="95" t="s">
        <v>64</v>
      </c>
      <c r="BB52" s="95" t="s">
        <v>65</v>
      </c>
      <c r="BC52" s="95" t="s">
        <v>66</v>
      </c>
      <c r="BD52" s="96" t="s">
        <v>67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68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ROUND(AG55,2)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ROUND(AS55,2)</f>
        <v>0</v>
      </c>
      <c r="AT54" s="108">
        <f>ROUND(SUM(AV54:AW54),2)</f>
        <v>0</v>
      </c>
      <c r="AU54" s="109">
        <f>ROUND(AU55,5)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ROUND(AZ55,2)</f>
        <v>0</v>
      </c>
      <c r="BA54" s="108">
        <f>ROUND(BA55,2)</f>
        <v>0</v>
      </c>
      <c r="BB54" s="108">
        <f>ROUND(BB55,2)</f>
        <v>0</v>
      </c>
      <c r="BC54" s="108">
        <f>ROUND(BC55,2)</f>
        <v>0</v>
      </c>
      <c r="BD54" s="110">
        <f>ROUND(BD55,2)</f>
        <v>0</v>
      </c>
      <c r="BE54" s="6"/>
      <c r="BS54" s="111" t="s">
        <v>69</v>
      </c>
      <c r="BT54" s="111" t="s">
        <v>70</v>
      </c>
      <c r="BU54" s="112" t="s">
        <v>71</v>
      </c>
      <c r="BV54" s="111" t="s">
        <v>72</v>
      </c>
      <c r="BW54" s="111" t="s">
        <v>5</v>
      </c>
      <c r="BX54" s="111" t="s">
        <v>73</v>
      </c>
      <c r="CL54" s="111" t="s">
        <v>19</v>
      </c>
    </row>
    <row r="55" s="7" customFormat="1" ht="16.5" customHeight="1">
      <c r="A55" s="7"/>
      <c r="B55" s="113"/>
      <c r="C55" s="114"/>
      <c r="D55" s="115" t="s">
        <v>74</v>
      </c>
      <c r="E55" s="115"/>
      <c r="F55" s="115"/>
      <c r="G55" s="115"/>
      <c r="H55" s="115"/>
      <c r="I55" s="116"/>
      <c r="J55" s="115" t="s">
        <v>75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ROUND(AG56,2)</f>
        <v>0</v>
      </c>
      <c r="AH55" s="116"/>
      <c r="AI55" s="116"/>
      <c r="AJ55" s="116"/>
      <c r="AK55" s="116"/>
      <c r="AL55" s="116"/>
      <c r="AM55" s="116"/>
      <c r="AN55" s="118">
        <f>SUM(AG55,AT55)</f>
        <v>0</v>
      </c>
      <c r="AO55" s="116"/>
      <c r="AP55" s="116"/>
      <c r="AQ55" s="119" t="s">
        <v>76</v>
      </c>
      <c r="AR55" s="120"/>
      <c r="AS55" s="121">
        <f>ROUND(AS56,2)</f>
        <v>0</v>
      </c>
      <c r="AT55" s="122">
        <f>ROUND(SUM(AV55:AW55),2)</f>
        <v>0</v>
      </c>
      <c r="AU55" s="123">
        <f>ROUND(AU56,5)</f>
        <v>0</v>
      </c>
      <c r="AV55" s="122">
        <f>ROUND(AZ55*L29,2)</f>
        <v>0</v>
      </c>
      <c r="AW55" s="122">
        <f>ROUND(BA55*L30,2)</f>
        <v>0</v>
      </c>
      <c r="AX55" s="122">
        <f>ROUND(BB55*L29,2)</f>
        <v>0</v>
      </c>
      <c r="AY55" s="122">
        <f>ROUND(BC55*L30,2)</f>
        <v>0</v>
      </c>
      <c r="AZ55" s="122">
        <f>ROUND(AZ56,2)</f>
        <v>0</v>
      </c>
      <c r="BA55" s="122">
        <f>ROUND(BA56,2)</f>
        <v>0</v>
      </c>
      <c r="BB55" s="122">
        <f>ROUND(BB56,2)</f>
        <v>0</v>
      </c>
      <c r="BC55" s="122">
        <f>ROUND(BC56,2)</f>
        <v>0</v>
      </c>
      <c r="BD55" s="124">
        <f>ROUND(BD56,2)</f>
        <v>0</v>
      </c>
      <c r="BE55" s="7"/>
      <c r="BS55" s="125" t="s">
        <v>69</v>
      </c>
      <c r="BT55" s="125" t="s">
        <v>77</v>
      </c>
      <c r="BU55" s="125" t="s">
        <v>71</v>
      </c>
      <c r="BV55" s="125" t="s">
        <v>72</v>
      </c>
      <c r="BW55" s="125" t="s">
        <v>78</v>
      </c>
      <c r="BX55" s="125" t="s">
        <v>5</v>
      </c>
      <c r="CL55" s="125" t="s">
        <v>19</v>
      </c>
      <c r="CM55" s="125" t="s">
        <v>79</v>
      </c>
    </row>
    <row r="56" s="4" customFormat="1" ht="16.5" customHeight="1">
      <c r="A56" s="126" t="s">
        <v>80</v>
      </c>
      <c r="B56" s="65"/>
      <c r="C56" s="127"/>
      <c r="D56" s="127"/>
      <c r="E56" s="128" t="s">
        <v>81</v>
      </c>
      <c r="F56" s="128"/>
      <c r="G56" s="128"/>
      <c r="H56" s="128"/>
      <c r="I56" s="128"/>
      <c r="J56" s="127"/>
      <c r="K56" s="128" t="s">
        <v>82</v>
      </c>
      <c r="L56" s="128"/>
      <c r="M56" s="128"/>
      <c r="N56" s="128"/>
      <c r="O56" s="128"/>
      <c r="P56" s="128"/>
      <c r="Q56" s="128"/>
      <c r="R56" s="128"/>
      <c r="S56" s="128"/>
      <c r="T56" s="128"/>
      <c r="U56" s="128"/>
      <c r="V56" s="128"/>
      <c r="W56" s="128"/>
      <c r="X56" s="128"/>
      <c r="Y56" s="128"/>
      <c r="Z56" s="128"/>
      <c r="AA56" s="128"/>
      <c r="AB56" s="128"/>
      <c r="AC56" s="128"/>
      <c r="AD56" s="128"/>
      <c r="AE56" s="128"/>
      <c r="AF56" s="128"/>
      <c r="AG56" s="129">
        <f>'kom - Komunikace'!J32</f>
        <v>0</v>
      </c>
      <c r="AH56" s="127"/>
      <c r="AI56" s="127"/>
      <c r="AJ56" s="127"/>
      <c r="AK56" s="127"/>
      <c r="AL56" s="127"/>
      <c r="AM56" s="127"/>
      <c r="AN56" s="129">
        <f>SUM(AG56,AT56)</f>
        <v>0</v>
      </c>
      <c r="AO56" s="127"/>
      <c r="AP56" s="127"/>
      <c r="AQ56" s="130" t="s">
        <v>83</v>
      </c>
      <c r="AR56" s="67"/>
      <c r="AS56" s="131">
        <v>0</v>
      </c>
      <c r="AT56" s="132">
        <f>ROUND(SUM(AV56:AW56),2)</f>
        <v>0</v>
      </c>
      <c r="AU56" s="133">
        <f>'kom - Komunikace'!P92</f>
        <v>0</v>
      </c>
      <c r="AV56" s="132">
        <f>'kom - Komunikace'!J35</f>
        <v>0</v>
      </c>
      <c r="AW56" s="132">
        <f>'kom - Komunikace'!J36</f>
        <v>0</v>
      </c>
      <c r="AX56" s="132">
        <f>'kom - Komunikace'!J37</f>
        <v>0</v>
      </c>
      <c r="AY56" s="132">
        <f>'kom - Komunikace'!J38</f>
        <v>0</v>
      </c>
      <c r="AZ56" s="132">
        <f>'kom - Komunikace'!F35</f>
        <v>0</v>
      </c>
      <c r="BA56" s="132">
        <f>'kom - Komunikace'!F36</f>
        <v>0</v>
      </c>
      <c r="BB56" s="132">
        <f>'kom - Komunikace'!F37</f>
        <v>0</v>
      </c>
      <c r="BC56" s="132">
        <f>'kom - Komunikace'!F38</f>
        <v>0</v>
      </c>
      <c r="BD56" s="134">
        <f>'kom - Komunikace'!F39</f>
        <v>0</v>
      </c>
      <c r="BE56" s="4"/>
      <c r="BT56" s="135" t="s">
        <v>79</v>
      </c>
      <c r="BV56" s="135" t="s">
        <v>72</v>
      </c>
      <c r="BW56" s="135" t="s">
        <v>84</v>
      </c>
      <c r="BX56" s="135" t="s">
        <v>78</v>
      </c>
      <c r="CL56" s="135" t="s">
        <v>19</v>
      </c>
    </row>
    <row r="57" s="2" customFormat="1" ht="30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6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="2" customFormat="1" ht="6.96" customHeight="1">
      <c r="A58" s="40"/>
      <c r="B58" s="61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46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</sheetData>
  <sheetProtection sheet="1" formatColumns="0" formatRows="0" objects="1" scenarios="1" spinCount="100000" saltValue="BEIYnJzqmPfyx7iH26hAnX65vURRi5OFMxyOPDofNfzpM30NcREESj5JQftX3a2uqAfcSnnjQKzg61GC6DJJuA==" hashValue="2O4PFtnkVdy0btZVo47cV4+fjt+7KsEaw+TBXfJwuXlA6aNKEl/BvCzzCtIpATytYiUqjvFZ+twbJMaEo3HIyg==" algorithmName="SHA-512" password="CC35"/>
  <mergeCells count="46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E56:I56"/>
    <mergeCell ref="K56:AF56"/>
    <mergeCell ref="AG54:AM54"/>
    <mergeCell ref="AN54:AP54"/>
    <mergeCell ref="AR2:BE2"/>
  </mergeCells>
  <hyperlinks>
    <hyperlink ref="A56" location="'kom - Komunikace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84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2"/>
      <c r="AT3" s="19" t="s">
        <v>79</v>
      </c>
    </row>
    <row r="4" s="1" customFormat="1" ht="24.96" customHeight="1">
      <c r="B4" s="22"/>
      <c r="D4" s="138" t="s">
        <v>85</v>
      </c>
      <c r="L4" s="22"/>
      <c r="M4" s="139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0" t="s">
        <v>16</v>
      </c>
      <c r="L6" s="22"/>
    </row>
    <row r="7" s="1" customFormat="1" ht="26.25" customHeight="1">
      <c r="B7" s="22"/>
      <c r="E7" s="141" t="str">
        <f>'Rekapitulace stavby'!K6</f>
        <v>Transformace USP pro mládež Kvasiny, Výstavba v lokalitě Častolovice</v>
      </c>
      <c r="F7" s="140"/>
      <c r="G7" s="140"/>
      <c r="H7" s="140"/>
      <c r="L7" s="22"/>
    </row>
    <row r="8" s="1" customFormat="1" ht="12" customHeight="1">
      <c r="B8" s="22"/>
      <c r="D8" s="140" t="s">
        <v>86</v>
      </c>
      <c r="L8" s="22"/>
    </row>
    <row r="9" s="2" customFormat="1" ht="16.5" customHeight="1">
      <c r="A9" s="40"/>
      <c r="B9" s="46"/>
      <c r="C9" s="40"/>
      <c r="D9" s="40"/>
      <c r="E9" s="141" t="s">
        <v>87</v>
      </c>
      <c r="F9" s="40"/>
      <c r="G9" s="40"/>
      <c r="H9" s="40"/>
      <c r="I9" s="40"/>
      <c r="J9" s="40"/>
      <c r="K9" s="40"/>
      <c r="L9" s="142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0" t="s">
        <v>88</v>
      </c>
      <c r="E10" s="40"/>
      <c r="F10" s="40"/>
      <c r="G10" s="40"/>
      <c r="H10" s="40"/>
      <c r="I10" s="40"/>
      <c r="J10" s="40"/>
      <c r="K10" s="40"/>
      <c r="L10" s="142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3" t="s">
        <v>89</v>
      </c>
      <c r="F11" s="40"/>
      <c r="G11" s="40"/>
      <c r="H11" s="40"/>
      <c r="I11" s="40"/>
      <c r="J11" s="40"/>
      <c r="K11" s="40"/>
      <c r="L11" s="142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2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0" t="s">
        <v>18</v>
      </c>
      <c r="E13" s="40"/>
      <c r="F13" s="135" t="s">
        <v>19</v>
      </c>
      <c r="G13" s="40"/>
      <c r="H13" s="40"/>
      <c r="I13" s="140" t="s">
        <v>20</v>
      </c>
      <c r="J13" s="135" t="s">
        <v>19</v>
      </c>
      <c r="K13" s="40"/>
      <c r="L13" s="142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0" t="s">
        <v>21</v>
      </c>
      <c r="E14" s="40"/>
      <c r="F14" s="135" t="s">
        <v>22</v>
      </c>
      <c r="G14" s="40"/>
      <c r="H14" s="40"/>
      <c r="I14" s="140" t="s">
        <v>23</v>
      </c>
      <c r="J14" s="144" t="str">
        <f>'Rekapitulace stavby'!AN8</f>
        <v>28. 11. 2025</v>
      </c>
      <c r="K14" s="40"/>
      <c r="L14" s="142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2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0" t="s">
        <v>25</v>
      </c>
      <c r="E16" s="40"/>
      <c r="F16" s="40"/>
      <c r="G16" s="40"/>
      <c r="H16" s="40"/>
      <c r="I16" s="140" t="s">
        <v>26</v>
      </c>
      <c r="J16" s="135" t="s">
        <v>19</v>
      </c>
      <c r="K16" s="40"/>
      <c r="L16" s="142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27</v>
      </c>
      <c r="F17" s="40"/>
      <c r="G17" s="40"/>
      <c r="H17" s="40"/>
      <c r="I17" s="140" t="s">
        <v>28</v>
      </c>
      <c r="J17" s="135" t="s">
        <v>19</v>
      </c>
      <c r="K17" s="40"/>
      <c r="L17" s="142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2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0" t="s">
        <v>29</v>
      </c>
      <c r="E19" s="40"/>
      <c r="F19" s="40"/>
      <c r="G19" s="40"/>
      <c r="H19" s="40"/>
      <c r="I19" s="140" t="s">
        <v>26</v>
      </c>
      <c r="J19" s="35" t="str">
        <f>'Rekapitulace stavby'!AN13</f>
        <v>Vyplň údaj</v>
      </c>
      <c r="K19" s="40"/>
      <c r="L19" s="142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0" t="s">
        <v>28</v>
      </c>
      <c r="J20" s="35" t="str">
        <f>'Rekapitulace stavby'!AN14</f>
        <v>Vyplň údaj</v>
      </c>
      <c r="K20" s="40"/>
      <c r="L20" s="142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2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0" t="s">
        <v>31</v>
      </c>
      <c r="E22" s="40"/>
      <c r="F22" s="40"/>
      <c r="G22" s="40"/>
      <c r="H22" s="40"/>
      <c r="I22" s="140" t="s">
        <v>26</v>
      </c>
      <c r="J22" s="135" t="s">
        <v>19</v>
      </c>
      <c r="K22" s="40"/>
      <c r="L22" s="142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">
        <v>27</v>
      </c>
      <c r="F23" s="40"/>
      <c r="G23" s="40"/>
      <c r="H23" s="40"/>
      <c r="I23" s="140" t="s">
        <v>28</v>
      </c>
      <c r="J23" s="135" t="s">
        <v>19</v>
      </c>
      <c r="K23" s="40"/>
      <c r="L23" s="142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2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0" t="s">
        <v>33</v>
      </c>
      <c r="E25" s="40"/>
      <c r="F25" s="40"/>
      <c r="G25" s="40"/>
      <c r="H25" s="40"/>
      <c r="I25" s="140" t="s">
        <v>26</v>
      </c>
      <c r="J25" s="135" t="str">
        <f>IF('Rekapitulace stavby'!AN19="","",'Rekapitulace stavby'!AN19)</f>
        <v/>
      </c>
      <c r="K25" s="40"/>
      <c r="L25" s="142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tr">
        <f>IF('Rekapitulace stavby'!E20="","",'Rekapitulace stavby'!E20)</f>
        <v xml:space="preserve"> </v>
      </c>
      <c r="F26" s="40"/>
      <c r="G26" s="40"/>
      <c r="H26" s="40"/>
      <c r="I26" s="140" t="s">
        <v>28</v>
      </c>
      <c r="J26" s="135" t="str">
        <f>IF('Rekapitulace stavby'!AN20="","",'Rekapitulace stavby'!AN20)</f>
        <v/>
      </c>
      <c r="K26" s="40"/>
      <c r="L26" s="142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2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0" t="s">
        <v>34</v>
      </c>
      <c r="E28" s="40"/>
      <c r="F28" s="40"/>
      <c r="G28" s="40"/>
      <c r="H28" s="40"/>
      <c r="I28" s="40"/>
      <c r="J28" s="40"/>
      <c r="K28" s="40"/>
      <c r="L28" s="142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71.25" customHeight="1">
      <c r="A29" s="145"/>
      <c r="B29" s="146"/>
      <c r="C29" s="145"/>
      <c r="D29" s="145"/>
      <c r="E29" s="147" t="s">
        <v>35</v>
      </c>
      <c r="F29" s="147"/>
      <c r="G29" s="147"/>
      <c r="H29" s="147"/>
      <c r="I29" s="145"/>
      <c r="J29" s="145"/>
      <c r="K29" s="145"/>
      <c r="L29" s="148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2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9"/>
      <c r="E31" s="149"/>
      <c r="F31" s="149"/>
      <c r="G31" s="149"/>
      <c r="H31" s="149"/>
      <c r="I31" s="149"/>
      <c r="J31" s="149"/>
      <c r="K31" s="149"/>
      <c r="L31" s="142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0" t="s">
        <v>36</v>
      </c>
      <c r="E32" s="40"/>
      <c r="F32" s="40"/>
      <c r="G32" s="40"/>
      <c r="H32" s="40"/>
      <c r="I32" s="40"/>
      <c r="J32" s="151">
        <f>ROUND(J92, 2)</f>
        <v>0</v>
      </c>
      <c r="K32" s="40"/>
      <c r="L32" s="142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49"/>
      <c r="E33" s="149"/>
      <c r="F33" s="149"/>
      <c r="G33" s="149"/>
      <c r="H33" s="149"/>
      <c r="I33" s="149"/>
      <c r="J33" s="149"/>
      <c r="K33" s="149"/>
      <c r="L33" s="142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2" t="s">
        <v>38</v>
      </c>
      <c r="G34" s="40"/>
      <c r="H34" s="40"/>
      <c r="I34" s="152" t="s">
        <v>37</v>
      </c>
      <c r="J34" s="152" t="s">
        <v>39</v>
      </c>
      <c r="K34" s="40"/>
      <c r="L34" s="142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3" t="s">
        <v>40</v>
      </c>
      <c r="E35" s="140" t="s">
        <v>41</v>
      </c>
      <c r="F35" s="154">
        <f>ROUND((SUM(BE92:BE146)),  2)</f>
        <v>0</v>
      </c>
      <c r="G35" s="40"/>
      <c r="H35" s="40"/>
      <c r="I35" s="155">
        <v>0.20999999999999999</v>
      </c>
      <c r="J35" s="154">
        <f>ROUND(((SUM(BE92:BE146))*I35),  2)</f>
        <v>0</v>
      </c>
      <c r="K35" s="40"/>
      <c r="L35" s="142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0" t="s">
        <v>42</v>
      </c>
      <c r="F36" s="154">
        <f>ROUND((SUM(BF92:BF146)),  2)</f>
        <v>0</v>
      </c>
      <c r="G36" s="40"/>
      <c r="H36" s="40"/>
      <c r="I36" s="155">
        <v>0.12</v>
      </c>
      <c r="J36" s="154">
        <f>ROUND(((SUM(BF92:BF146))*I36),  2)</f>
        <v>0</v>
      </c>
      <c r="K36" s="40"/>
      <c r="L36" s="142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0" t="s">
        <v>43</v>
      </c>
      <c r="F37" s="154">
        <f>ROUND((SUM(BG92:BG146)),  2)</f>
        <v>0</v>
      </c>
      <c r="G37" s="40"/>
      <c r="H37" s="40"/>
      <c r="I37" s="155">
        <v>0.20999999999999999</v>
      </c>
      <c r="J37" s="154">
        <f>0</f>
        <v>0</v>
      </c>
      <c r="K37" s="40"/>
      <c r="L37" s="142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0" t="s">
        <v>44</v>
      </c>
      <c r="F38" s="154">
        <f>ROUND((SUM(BH92:BH146)),  2)</f>
        <v>0</v>
      </c>
      <c r="G38" s="40"/>
      <c r="H38" s="40"/>
      <c r="I38" s="155">
        <v>0.12</v>
      </c>
      <c r="J38" s="154">
        <f>0</f>
        <v>0</v>
      </c>
      <c r="K38" s="40"/>
      <c r="L38" s="142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0" t="s">
        <v>45</v>
      </c>
      <c r="F39" s="154">
        <f>ROUND((SUM(BI92:BI146)),  2)</f>
        <v>0</v>
      </c>
      <c r="G39" s="40"/>
      <c r="H39" s="40"/>
      <c r="I39" s="155">
        <v>0</v>
      </c>
      <c r="J39" s="154">
        <f>0</f>
        <v>0</v>
      </c>
      <c r="K39" s="40"/>
      <c r="L39" s="142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2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56"/>
      <c r="D41" s="157" t="s">
        <v>46</v>
      </c>
      <c r="E41" s="158"/>
      <c r="F41" s="158"/>
      <c r="G41" s="159" t="s">
        <v>47</v>
      </c>
      <c r="H41" s="160" t="s">
        <v>48</v>
      </c>
      <c r="I41" s="158"/>
      <c r="J41" s="161">
        <f>SUM(J32:J39)</f>
        <v>0</v>
      </c>
      <c r="K41" s="162"/>
      <c r="L41" s="142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3"/>
      <c r="C42" s="164"/>
      <c r="D42" s="164"/>
      <c r="E42" s="164"/>
      <c r="F42" s="164"/>
      <c r="G42" s="164"/>
      <c r="H42" s="164"/>
      <c r="I42" s="164"/>
      <c r="J42" s="164"/>
      <c r="K42" s="164"/>
      <c r="L42" s="142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5"/>
      <c r="C46" s="166"/>
      <c r="D46" s="166"/>
      <c r="E46" s="166"/>
      <c r="F46" s="166"/>
      <c r="G46" s="166"/>
      <c r="H46" s="166"/>
      <c r="I46" s="166"/>
      <c r="J46" s="166"/>
      <c r="K46" s="166"/>
      <c r="L46" s="142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90</v>
      </c>
      <c r="D47" s="42"/>
      <c r="E47" s="42"/>
      <c r="F47" s="42"/>
      <c r="G47" s="42"/>
      <c r="H47" s="42"/>
      <c r="I47" s="42"/>
      <c r="J47" s="42"/>
      <c r="K47" s="42"/>
      <c r="L47" s="142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2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2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26.25" customHeight="1">
      <c r="A50" s="40"/>
      <c r="B50" s="41"/>
      <c r="C50" s="42"/>
      <c r="D50" s="42"/>
      <c r="E50" s="167" t="str">
        <f>E7</f>
        <v>Transformace USP pro mládež Kvasiny, Výstavba v lokalitě Častolovice</v>
      </c>
      <c r="F50" s="34"/>
      <c r="G50" s="34"/>
      <c r="H50" s="34"/>
      <c r="I50" s="42"/>
      <c r="J50" s="42"/>
      <c r="K50" s="42"/>
      <c r="L50" s="142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86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67" t="s">
        <v>87</v>
      </c>
      <c r="F52" s="42"/>
      <c r="G52" s="42"/>
      <c r="H52" s="42"/>
      <c r="I52" s="42"/>
      <c r="J52" s="42"/>
      <c r="K52" s="42"/>
      <c r="L52" s="142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88</v>
      </c>
      <c r="D53" s="42"/>
      <c r="E53" s="42"/>
      <c r="F53" s="42"/>
      <c r="G53" s="42"/>
      <c r="H53" s="42"/>
      <c r="I53" s="42"/>
      <c r="J53" s="42"/>
      <c r="K53" s="42"/>
      <c r="L53" s="142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kom - Komunikace</v>
      </c>
      <c r="F54" s="42"/>
      <c r="G54" s="42"/>
      <c r="H54" s="42"/>
      <c r="I54" s="42"/>
      <c r="J54" s="42"/>
      <c r="K54" s="42"/>
      <c r="L54" s="142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2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>Castolovice, pč. 88/2, 83/4, 84/1 a 1337</v>
      </c>
      <c r="G56" s="42"/>
      <c r="H56" s="42"/>
      <c r="I56" s="34" t="s">
        <v>23</v>
      </c>
      <c r="J56" s="74" t="str">
        <f>IF(J14="","",J14)</f>
        <v>28. 11. 2025</v>
      </c>
      <c r="K56" s="42"/>
      <c r="L56" s="142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2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2"/>
      <c r="E58" s="42"/>
      <c r="F58" s="29" t="str">
        <f>E17</f>
        <v xml:space="preserve"> </v>
      </c>
      <c r="G58" s="42"/>
      <c r="H58" s="42"/>
      <c r="I58" s="34" t="s">
        <v>31</v>
      </c>
      <c r="J58" s="38" t="str">
        <f>E23</f>
        <v xml:space="preserve"> </v>
      </c>
      <c r="K58" s="42"/>
      <c r="L58" s="142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29</v>
      </c>
      <c r="D59" s="42"/>
      <c r="E59" s="42"/>
      <c r="F59" s="29" t="str">
        <f>IF(E20="","",E20)</f>
        <v>Vyplň údaj</v>
      </c>
      <c r="G59" s="42"/>
      <c r="H59" s="42"/>
      <c r="I59" s="34" t="s">
        <v>33</v>
      </c>
      <c r="J59" s="38" t="str">
        <f>E26</f>
        <v xml:space="preserve"> </v>
      </c>
      <c r="K59" s="42"/>
      <c r="L59" s="142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2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68" t="s">
        <v>91</v>
      </c>
      <c r="D61" s="169"/>
      <c r="E61" s="169"/>
      <c r="F61" s="169"/>
      <c r="G61" s="169"/>
      <c r="H61" s="169"/>
      <c r="I61" s="169"/>
      <c r="J61" s="170" t="s">
        <v>92</v>
      </c>
      <c r="K61" s="169"/>
      <c r="L61" s="142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2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1" t="s">
        <v>68</v>
      </c>
      <c r="D63" s="42"/>
      <c r="E63" s="42"/>
      <c r="F63" s="42"/>
      <c r="G63" s="42"/>
      <c r="H63" s="42"/>
      <c r="I63" s="42"/>
      <c r="J63" s="104">
        <f>J92</f>
        <v>0</v>
      </c>
      <c r="K63" s="42"/>
      <c r="L63" s="142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93</v>
      </c>
    </row>
    <row r="64" s="9" customFormat="1" ht="24.96" customHeight="1">
      <c r="A64" s="9"/>
      <c r="B64" s="172"/>
      <c r="C64" s="173"/>
      <c r="D64" s="174" t="s">
        <v>94</v>
      </c>
      <c r="E64" s="175"/>
      <c r="F64" s="175"/>
      <c r="G64" s="175"/>
      <c r="H64" s="175"/>
      <c r="I64" s="175"/>
      <c r="J64" s="176">
        <f>J93</f>
        <v>0</v>
      </c>
      <c r="K64" s="173"/>
      <c r="L64" s="177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78"/>
      <c r="C65" s="127"/>
      <c r="D65" s="179" t="s">
        <v>95</v>
      </c>
      <c r="E65" s="180"/>
      <c r="F65" s="180"/>
      <c r="G65" s="180"/>
      <c r="H65" s="180"/>
      <c r="I65" s="180"/>
      <c r="J65" s="181">
        <f>J94</f>
        <v>0</v>
      </c>
      <c r="K65" s="127"/>
      <c r="L65" s="182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8"/>
      <c r="C66" s="127"/>
      <c r="D66" s="179" t="s">
        <v>96</v>
      </c>
      <c r="E66" s="180"/>
      <c r="F66" s="180"/>
      <c r="G66" s="180"/>
      <c r="H66" s="180"/>
      <c r="I66" s="180"/>
      <c r="J66" s="181">
        <f>J124</f>
        <v>0</v>
      </c>
      <c r="K66" s="127"/>
      <c r="L66" s="182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8"/>
      <c r="C67" s="127"/>
      <c r="D67" s="179" t="s">
        <v>97</v>
      </c>
      <c r="E67" s="180"/>
      <c r="F67" s="180"/>
      <c r="G67" s="180"/>
      <c r="H67" s="180"/>
      <c r="I67" s="180"/>
      <c r="J67" s="181">
        <f>J130</f>
        <v>0</v>
      </c>
      <c r="K67" s="127"/>
      <c r="L67" s="182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8"/>
      <c r="C68" s="127"/>
      <c r="D68" s="179" t="s">
        <v>98</v>
      </c>
      <c r="E68" s="180"/>
      <c r="F68" s="180"/>
      <c r="G68" s="180"/>
      <c r="H68" s="180"/>
      <c r="I68" s="180"/>
      <c r="J68" s="181">
        <f>J140</f>
        <v>0</v>
      </c>
      <c r="K68" s="127"/>
      <c r="L68" s="182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72"/>
      <c r="C69" s="173"/>
      <c r="D69" s="174" t="s">
        <v>99</v>
      </c>
      <c r="E69" s="175"/>
      <c r="F69" s="175"/>
      <c r="G69" s="175"/>
      <c r="H69" s="175"/>
      <c r="I69" s="175"/>
      <c r="J69" s="176">
        <f>J143</f>
        <v>0</v>
      </c>
      <c r="K69" s="173"/>
      <c r="L69" s="177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10" customFormat="1" ht="19.92" customHeight="1">
      <c r="A70" s="10"/>
      <c r="B70" s="178"/>
      <c r="C70" s="127"/>
      <c r="D70" s="179" t="s">
        <v>100</v>
      </c>
      <c r="E70" s="180"/>
      <c r="F70" s="180"/>
      <c r="G70" s="180"/>
      <c r="H70" s="180"/>
      <c r="I70" s="180"/>
      <c r="J70" s="181">
        <f>J144</f>
        <v>0</v>
      </c>
      <c r="K70" s="127"/>
      <c r="L70" s="182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42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61"/>
      <c r="C72" s="62"/>
      <c r="D72" s="62"/>
      <c r="E72" s="62"/>
      <c r="F72" s="62"/>
      <c r="G72" s="62"/>
      <c r="H72" s="62"/>
      <c r="I72" s="62"/>
      <c r="J72" s="62"/>
      <c r="K72" s="62"/>
      <c r="L72" s="142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6" s="2" customFormat="1" ht="6.96" customHeight="1">
      <c r="A76" s="40"/>
      <c r="B76" s="63"/>
      <c r="C76" s="64"/>
      <c r="D76" s="64"/>
      <c r="E76" s="64"/>
      <c r="F76" s="64"/>
      <c r="G76" s="64"/>
      <c r="H76" s="64"/>
      <c r="I76" s="64"/>
      <c r="J76" s="64"/>
      <c r="K76" s="64"/>
      <c r="L76" s="142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24.96" customHeight="1">
      <c r="A77" s="40"/>
      <c r="B77" s="41"/>
      <c r="C77" s="25" t="s">
        <v>101</v>
      </c>
      <c r="D77" s="42"/>
      <c r="E77" s="42"/>
      <c r="F77" s="42"/>
      <c r="G77" s="42"/>
      <c r="H77" s="42"/>
      <c r="I77" s="42"/>
      <c r="J77" s="42"/>
      <c r="K77" s="42"/>
      <c r="L77" s="142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42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16</v>
      </c>
      <c r="D79" s="42"/>
      <c r="E79" s="42"/>
      <c r="F79" s="42"/>
      <c r="G79" s="42"/>
      <c r="H79" s="42"/>
      <c r="I79" s="42"/>
      <c r="J79" s="42"/>
      <c r="K79" s="42"/>
      <c r="L79" s="142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26.25" customHeight="1">
      <c r="A80" s="40"/>
      <c r="B80" s="41"/>
      <c r="C80" s="42"/>
      <c r="D80" s="42"/>
      <c r="E80" s="167" t="str">
        <f>E7</f>
        <v>Transformace USP pro mládež Kvasiny, Výstavba v lokalitě Častolovice</v>
      </c>
      <c r="F80" s="34"/>
      <c r="G80" s="34"/>
      <c r="H80" s="34"/>
      <c r="I80" s="42"/>
      <c r="J80" s="42"/>
      <c r="K80" s="42"/>
      <c r="L80" s="142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1" customFormat="1" ht="12" customHeight="1">
      <c r="B81" s="23"/>
      <c r="C81" s="34" t="s">
        <v>86</v>
      </c>
      <c r="D81" s="24"/>
      <c r="E81" s="24"/>
      <c r="F81" s="24"/>
      <c r="G81" s="24"/>
      <c r="H81" s="24"/>
      <c r="I81" s="24"/>
      <c r="J81" s="24"/>
      <c r="K81" s="24"/>
      <c r="L81" s="22"/>
    </row>
    <row r="82" s="2" customFormat="1" ht="16.5" customHeight="1">
      <c r="A82" s="40"/>
      <c r="B82" s="41"/>
      <c r="C82" s="42"/>
      <c r="D82" s="42"/>
      <c r="E82" s="167" t="s">
        <v>87</v>
      </c>
      <c r="F82" s="42"/>
      <c r="G82" s="42"/>
      <c r="H82" s="42"/>
      <c r="I82" s="42"/>
      <c r="J82" s="42"/>
      <c r="K82" s="42"/>
      <c r="L82" s="142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88</v>
      </c>
      <c r="D83" s="42"/>
      <c r="E83" s="42"/>
      <c r="F83" s="42"/>
      <c r="G83" s="42"/>
      <c r="H83" s="42"/>
      <c r="I83" s="42"/>
      <c r="J83" s="42"/>
      <c r="K83" s="42"/>
      <c r="L83" s="142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6.5" customHeight="1">
      <c r="A84" s="40"/>
      <c r="B84" s="41"/>
      <c r="C84" s="42"/>
      <c r="D84" s="42"/>
      <c r="E84" s="71" t="str">
        <f>E11</f>
        <v>kom - Komunikace</v>
      </c>
      <c r="F84" s="42"/>
      <c r="G84" s="42"/>
      <c r="H84" s="42"/>
      <c r="I84" s="42"/>
      <c r="J84" s="42"/>
      <c r="K84" s="42"/>
      <c r="L84" s="142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42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4" t="s">
        <v>21</v>
      </c>
      <c r="D86" s="42"/>
      <c r="E86" s="42"/>
      <c r="F86" s="29" t="str">
        <f>F14</f>
        <v>Castolovice, pč. 88/2, 83/4, 84/1 a 1337</v>
      </c>
      <c r="G86" s="42"/>
      <c r="H86" s="42"/>
      <c r="I86" s="34" t="s">
        <v>23</v>
      </c>
      <c r="J86" s="74" t="str">
        <f>IF(J14="","",J14)</f>
        <v>28. 11. 2025</v>
      </c>
      <c r="K86" s="42"/>
      <c r="L86" s="142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6.96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42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5.15" customHeight="1">
      <c r="A88" s="40"/>
      <c r="B88" s="41"/>
      <c r="C88" s="34" t="s">
        <v>25</v>
      </c>
      <c r="D88" s="42"/>
      <c r="E88" s="42"/>
      <c r="F88" s="29" t="str">
        <f>E17</f>
        <v xml:space="preserve"> </v>
      </c>
      <c r="G88" s="42"/>
      <c r="H88" s="42"/>
      <c r="I88" s="34" t="s">
        <v>31</v>
      </c>
      <c r="J88" s="38" t="str">
        <f>E23</f>
        <v xml:space="preserve"> </v>
      </c>
      <c r="K88" s="42"/>
      <c r="L88" s="142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5.15" customHeight="1">
      <c r="A89" s="40"/>
      <c r="B89" s="41"/>
      <c r="C89" s="34" t="s">
        <v>29</v>
      </c>
      <c r="D89" s="42"/>
      <c r="E89" s="42"/>
      <c r="F89" s="29" t="str">
        <f>IF(E20="","",E20)</f>
        <v>Vyplň údaj</v>
      </c>
      <c r="G89" s="42"/>
      <c r="H89" s="42"/>
      <c r="I89" s="34" t="s">
        <v>33</v>
      </c>
      <c r="J89" s="38" t="str">
        <f>E26</f>
        <v xml:space="preserve"> </v>
      </c>
      <c r="K89" s="42"/>
      <c r="L89" s="142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0.32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142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11" customFormat="1" ht="29.28" customHeight="1">
      <c r="A91" s="183"/>
      <c r="B91" s="184"/>
      <c r="C91" s="185" t="s">
        <v>102</v>
      </c>
      <c r="D91" s="186" t="s">
        <v>55</v>
      </c>
      <c r="E91" s="186" t="s">
        <v>51</v>
      </c>
      <c r="F91" s="186" t="s">
        <v>52</v>
      </c>
      <c r="G91" s="186" t="s">
        <v>103</v>
      </c>
      <c r="H91" s="186" t="s">
        <v>104</v>
      </c>
      <c r="I91" s="186" t="s">
        <v>105</v>
      </c>
      <c r="J91" s="186" t="s">
        <v>92</v>
      </c>
      <c r="K91" s="187" t="s">
        <v>106</v>
      </c>
      <c r="L91" s="188"/>
      <c r="M91" s="94" t="s">
        <v>19</v>
      </c>
      <c r="N91" s="95" t="s">
        <v>40</v>
      </c>
      <c r="O91" s="95" t="s">
        <v>107</v>
      </c>
      <c r="P91" s="95" t="s">
        <v>108</v>
      </c>
      <c r="Q91" s="95" t="s">
        <v>109</v>
      </c>
      <c r="R91" s="95" t="s">
        <v>110</v>
      </c>
      <c r="S91" s="95" t="s">
        <v>111</v>
      </c>
      <c r="T91" s="96" t="s">
        <v>112</v>
      </c>
      <c r="U91" s="183"/>
      <c r="V91" s="183"/>
      <c r="W91" s="183"/>
      <c r="X91" s="183"/>
      <c r="Y91" s="183"/>
      <c r="Z91" s="183"/>
      <c r="AA91" s="183"/>
      <c r="AB91" s="183"/>
      <c r="AC91" s="183"/>
      <c r="AD91" s="183"/>
      <c r="AE91" s="183"/>
    </row>
    <row r="92" s="2" customFormat="1" ht="22.8" customHeight="1">
      <c r="A92" s="40"/>
      <c r="B92" s="41"/>
      <c r="C92" s="101" t="s">
        <v>113</v>
      </c>
      <c r="D92" s="42"/>
      <c r="E92" s="42"/>
      <c r="F92" s="42"/>
      <c r="G92" s="42"/>
      <c r="H92" s="42"/>
      <c r="I92" s="42"/>
      <c r="J92" s="189">
        <f>BK92</f>
        <v>0</v>
      </c>
      <c r="K92" s="42"/>
      <c r="L92" s="46"/>
      <c r="M92" s="97"/>
      <c r="N92" s="190"/>
      <c r="O92" s="98"/>
      <c r="P92" s="191">
        <f>P93+P143</f>
        <v>0</v>
      </c>
      <c r="Q92" s="98"/>
      <c r="R92" s="191">
        <f>R93+R143</f>
        <v>322.16203422999996</v>
      </c>
      <c r="S92" s="98"/>
      <c r="T92" s="192">
        <f>T93+T143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69</v>
      </c>
      <c r="AU92" s="19" t="s">
        <v>93</v>
      </c>
      <c r="BK92" s="193">
        <f>BK93+BK143</f>
        <v>0</v>
      </c>
    </row>
    <row r="93" s="12" customFormat="1" ht="25.92" customHeight="1">
      <c r="A93" s="12"/>
      <c r="B93" s="194"/>
      <c r="C93" s="195"/>
      <c r="D93" s="196" t="s">
        <v>69</v>
      </c>
      <c r="E93" s="197" t="s">
        <v>114</v>
      </c>
      <c r="F93" s="197" t="s">
        <v>115</v>
      </c>
      <c r="G93" s="195"/>
      <c r="H93" s="195"/>
      <c r="I93" s="198"/>
      <c r="J93" s="199">
        <f>BK93</f>
        <v>0</v>
      </c>
      <c r="K93" s="195"/>
      <c r="L93" s="200"/>
      <c r="M93" s="201"/>
      <c r="N93" s="202"/>
      <c r="O93" s="202"/>
      <c r="P93" s="203">
        <f>P94+P124+P130+P140</f>
        <v>0</v>
      </c>
      <c r="Q93" s="202"/>
      <c r="R93" s="203">
        <f>R94+R124+R130+R140</f>
        <v>322.16203422999996</v>
      </c>
      <c r="S93" s="202"/>
      <c r="T93" s="204">
        <f>T94+T124+T130+T140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5" t="s">
        <v>77</v>
      </c>
      <c r="AT93" s="206" t="s">
        <v>69</v>
      </c>
      <c r="AU93" s="206" t="s">
        <v>70</v>
      </c>
      <c r="AY93" s="205" t="s">
        <v>116</v>
      </c>
      <c r="BK93" s="207">
        <f>BK94+BK124+BK130+BK140</f>
        <v>0</v>
      </c>
    </row>
    <row r="94" s="12" customFormat="1" ht="22.8" customHeight="1">
      <c r="A94" s="12"/>
      <c r="B94" s="194"/>
      <c r="C94" s="195"/>
      <c r="D94" s="196" t="s">
        <v>69</v>
      </c>
      <c r="E94" s="208" t="s">
        <v>77</v>
      </c>
      <c r="F94" s="208" t="s">
        <v>117</v>
      </c>
      <c r="G94" s="195"/>
      <c r="H94" s="195"/>
      <c r="I94" s="198"/>
      <c r="J94" s="209">
        <f>BK94</f>
        <v>0</v>
      </c>
      <c r="K94" s="195"/>
      <c r="L94" s="200"/>
      <c r="M94" s="201"/>
      <c r="N94" s="202"/>
      <c r="O94" s="202"/>
      <c r="P94" s="203">
        <f>SUM(P95:P123)</f>
        <v>0</v>
      </c>
      <c r="Q94" s="202"/>
      <c r="R94" s="203">
        <f>SUM(R95:R123)</f>
        <v>0</v>
      </c>
      <c r="S94" s="202"/>
      <c r="T94" s="204">
        <f>SUM(T95:T123)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5" t="s">
        <v>77</v>
      </c>
      <c r="AT94" s="206" t="s">
        <v>69</v>
      </c>
      <c r="AU94" s="206" t="s">
        <v>77</v>
      </c>
      <c r="AY94" s="205" t="s">
        <v>116</v>
      </c>
      <c r="BK94" s="207">
        <f>SUM(BK95:BK123)</f>
        <v>0</v>
      </c>
    </row>
    <row r="95" s="2" customFormat="1" ht="37.8" customHeight="1">
      <c r="A95" s="40"/>
      <c r="B95" s="41"/>
      <c r="C95" s="210" t="s">
        <v>77</v>
      </c>
      <c r="D95" s="210" t="s">
        <v>118</v>
      </c>
      <c r="E95" s="211" t="s">
        <v>119</v>
      </c>
      <c r="F95" s="212" t="s">
        <v>120</v>
      </c>
      <c r="G95" s="213" t="s">
        <v>121</v>
      </c>
      <c r="H95" s="214">
        <v>133.881</v>
      </c>
      <c r="I95" s="215"/>
      <c r="J95" s="216">
        <f>ROUND(I95*H95,2)</f>
        <v>0</v>
      </c>
      <c r="K95" s="212" t="s">
        <v>122</v>
      </c>
      <c r="L95" s="46"/>
      <c r="M95" s="217" t="s">
        <v>19</v>
      </c>
      <c r="N95" s="218" t="s">
        <v>41</v>
      </c>
      <c r="O95" s="86"/>
      <c r="P95" s="219">
        <f>O95*H95</f>
        <v>0</v>
      </c>
      <c r="Q95" s="219">
        <v>0</v>
      </c>
      <c r="R95" s="219">
        <f>Q95*H95</f>
        <v>0</v>
      </c>
      <c r="S95" s="219">
        <v>0</v>
      </c>
      <c r="T95" s="220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21" t="s">
        <v>123</v>
      </c>
      <c r="AT95" s="221" t="s">
        <v>118</v>
      </c>
      <c r="AU95" s="221" t="s">
        <v>79</v>
      </c>
      <c r="AY95" s="19" t="s">
        <v>116</v>
      </c>
      <c r="BE95" s="222">
        <f>IF(N95="základní",J95,0)</f>
        <v>0</v>
      </c>
      <c r="BF95" s="222">
        <f>IF(N95="snížená",J95,0)</f>
        <v>0</v>
      </c>
      <c r="BG95" s="222">
        <f>IF(N95="zákl. přenesená",J95,0)</f>
        <v>0</v>
      </c>
      <c r="BH95" s="222">
        <f>IF(N95="sníž. přenesená",J95,0)</f>
        <v>0</v>
      </c>
      <c r="BI95" s="222">
        <f>IF(N95="nulová",J95,0)</f>
        <v>0</v>
      </c>
      <c r="BJ95" s="19" t="s">
        <v>77</v>
      </c>
      <c r="BK95" s="222">
        <f>ROUND(I95*H95,2)</f>
        <v>0</v>
      </c>
      <c r="BL95" s="19" t="s">
        <v>123</v>
      </c>
      <c r="BM95" s="221" t="s">
        <v>124</v>
      </c>
    </row>
    <row r="96" s="2" customFormat="1">
      <c r="A96" s="40"/>
      <c r="B96" s="41"/>
      <c r="C96" s="42"/>
      <c r="D96" s="223" t="s">
        <v>125</v>
      </c>
      <c r="E96" s="42"/>
      <c r="F96" s="224" t="s">
        <v>126</v>
      </c>
      <c r="G96" s="42"/>
      <c r="H96" s="42"/>
      <c r="I96" s="225"/>
      <c r="J96" s="42"/>
      <c r="K96" s="42"/>
      <c r="L96" s="46"/>
      <c r="M96" s="226"/>
      <c r="N96" s="227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125</v>
      </c>
      <c r="AU96" s="19" t="s">
        <v>79</v>
      </c>
    </row>
    <row r="97" s="13" customFormat="1">
      <c r="A97" s="13"/>
      <c r="B97" s="228"/>
      <c r="C97" s="229"/>
      <c r="D97" s="230" t="s">
        <v>127</v>
      </c>
      <c r="E97" s="231" t="s">
        <v>19</v>
      </c>
      <c r="F97" s="232" t="s">
        <v>128</v>
      </c>
      <c r="G97" s="229"/>
      <c r="H97" s="233">
        <v>48.881</v>
      </c>
      <c r="I97" s="234"/>
      <c r="J97" s="229"/>
      <c r="K97" s="229"/>
      <c r="L97" s="235"/>
      <c r="M97" s="236"/>
      <c r="N97" s="237"/>
      <c r="O97" s="237"/>
      <c r="P97" s="237"/>
      <c r="Q97" s="237"/>
      <c r="R97" s="237"/>
      <c r="S97" s="237"/>
      <c r="T97" s="238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9" t="s">
        <v>127</v>
      </c>
      <c r="AU97" s="239" t="s">
        <v>79</v>
      </c>
      <c r="AV97" s="13" t="s">
        <v>79</v>
      </c>
      <c r="AW97" s="13" t="s">
        <v>32</v>
      </c>
      <c r="AX97" s="13" t="s">
        <v>70</v>
      </c>
      <c r="AY97" s="239" t="s">
        <v>116</v>
      </c>
    </row>
    <row r="98" s="13" customFormat="1">
      <c r="A98" s="13"/>
      <c r="B98" s="228"/>
      <c r="C98" s="229"/>
      <c r="D98" s="230" t="s">
        <v>127</v>
      </c>
      <c r="E98" s="231" t="s">
        <v>19</v>
      </c>
      <c r="F98" s="232" t="s">
        <v>129</v>
      </c>
      <c r="G98" s="229"/>
      <c r="H98" s="233">
        <v>85</v>
      </c>
      <c r="I98" s="234"/>
      <c r="J98" s="229"/>
      <c r="K98" s="229"/>
      <c r="L98" s="235"/>
      <c r="M98" s="236"/>
      <c r="N98" s="237"/>
      <c r="O98" s="237"/>
      <c r="P98" s="237"/>
      <c r="Q98" s="237"/>
      <c r="R98" s="237"/>
      <c r="S98" s="237"/>
      <c r="T98" s="238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9" t="s">
        <v>127</v>
      </c>
      <c r="AU98" s="239" t="s">
        <v>79</v>
      </c>
      <c r="AV98" s="13" t="s">
        <v>79</v>
      </c>
      <c r="AW98" s="13" t="s">
        <v>32</v>
      </c>
      <c r="AX98" s="13" t="s">
        <v>70</v>
      </c>
      <c r="AY98" s="239" t="s">
        <v>116</v>
      </c>
    </row>
    <row r="99" s="14" customFormat="1">
      <c r="A99" s="14"/>
      <c r="B99" s="240"/>
      <c r="C99" s="241"/>
      <c r="D99" s="230" t="s">
        <v>127</v>
      </c>
      <c r="E99" s="242" t="s">
        <v>19</v>
      </c>
      <c r="F99" s="243" t="s">
        <v>130</v>
      </c>
      <c r="G99" s="241"/>
      <c r="H99" s="244">
        <v>133.881</v>
      </c>
      <c r="I99" s="245"/>
      <c r="J99" s="241"/>
      <c r="K99" s="241"/>
      <c r="L99" s="246"/>
      <c r="M99" s="247"/>
      <c r="N99" s="248"/>
      <c r="O99" s="248"/>
      <c r="P99" s="248"/>
      <c r="Q99" s="248"/>
      <c r="R99" s="248"/>
      <c r="S99" s="248"/>
      <c r="T99" s="249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50" t="s">
        <v>127</v>
      </c>
      <c r="AU99" s="250" t="s">
        <v>79</v>
      </c>
      <c r="AV99" s="14" t="s">
        <v>123</v>
      </c>
      <c r="AW99" s="14" t="s">
        <v>32</v>
      </c>
      <c r="AX99" s="14" t="s">
        <v>77</v>
      </c>
      <c r="AY99" s="250" t="s">
        <v>116</v>
      </c>
    </row>
    <row r="100" s="2" customFormat="1" ht="62.7" customHeight="1">
      <c r="A100" s="40"/>
      <c r="B100" s="41"/>
      <c r="C100" s="210" t="s">
        <v>79</v>
      </c>
      <c r="D100" s="210" t="s">
        <v>118</v>
      </c>
      <c r="E100" s="211" t="s">
        <v>131</v>
      </c>
      <c r="F100" s="212" t="s">
        <v>132</v>
      </c>
      <c r="G100" s="213" t="s">
        <v>121</v>
      </c>
      <c r="H100" s="214">
        <v>133.881</v>
      </c>
      <c r="I100" s="215"/>
      <c r="J100" s="216">
        <f>ROUND(I100*H100,2)</f>
        <v>0</v>
      </c>
      <c r="K100" s="212" t="s">
        <v>122</v>
      </c>
      <c r="L100" s="46"/>
      <c r="M100" s="217" t="s">
        <v>19</v>
      </c>
      <c r="N100" s="218" t="s">
        <v>41</v>
      </c>
      <c r="O100" s="86"/>
      <c r="P100" s="219">
        <f>O100*H100</f>
        <v>0</v>
      </c>
      <c r="Q100" s="219">
        <v>0</v>
      </c>
      <c r="R100" s="219">
        <f>Q100*H100</f>
        <v>0</v>
      </c>
      <c r="S100" s="219">
        <v>0</v>
      </c>
      <c r="T100" s="220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21" t="s">
        <v>123</v>
      </c>
      <c r="AT100" s="221" t="s">
        <v>118</v>
      </c>
      <c r="AU100" s="221" t="s">
        <v>79</v>
      </c>
      <c r="AY100" s="19" t="s">
        <v>116</v>
      </c>
      <c r="BE100" s="222">
        <f>IF(N100="základní",J100,0)</f>
        <v>0</v>
      </c>
      <c r="BF100" s="222">
        <f>IF(N100="snížená",J100,0)</f>
        <v>0</v>
      </c>
      <c r="BG100" s="222">
        <f>IF(N100="zákl. přenesená",J100,0)</f>
        <v>0</v>
      </c>
      <c r="BH100" s="222">
        <f>IF(N100="sníž. přenesená",J100,0)</f>
        <v>0</v>
      </c>
      <c r="BI100" s="222">
        <f>IF(N100="nulová",J100,0)</f>
        <v>0</v>
      </c>
      <c r="BJ100" s="19" t="s">
        <v>77</v>
      </c>
      <c r="BK100" s="222">
        <f>ROUND(I100*H100,2)</f>
        <v>0</v>
      </c>
      <c r="BL100" s="19" t="s">
        <v>123</v>
      </c>
      <c r="BM100" s="221" t="s">
        <v>133</v>
      </c>
    </row>
    <row r="101" s="2" customFormat="1">
      <c r="A101" s="40"/>
      <c r="B101" s="41"/>
      <c r="C101" s="42"/>
      <c r="D101" s="223" t="s">
        <v>125</v>
      </c>
      <c r="E101" s="42"/>
      <c r="F101" s="224" t="s">
        <v>134</v>
      </c>
      <c r="G101" s="42"/>
      <c r="H101" s="42"/>
      <c r="I101" s="225"/>
      <c r="J101" s="42"/>
      <c r="K101" s="42"/>
      <c r="L101" s="46"/>
      <c r="M101" s="226"/>
      <c r="N101" s="227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125</v>
      </c>
      <c r="AU101" s="19" t="s">
        <v>79</v>
      </c>
    </row>
    <row r="102" s="13" customFormat="1">
      <c r="A102" s="13"/>
      <c r="B102" s="228"/>
      <c r="C102" s="229"/>
      <c r="D102" s="230" t="s">
        <v>127</v>
      </c>
      <c r="E102" s="231" t="s">
        <v>19</v>
      </c>
      <c r="F102" s="232" t="s">
        <v>128</v>
      </c>
      <c r="G102" s="229"/>
      <c r="H102" s="233">
        <v>48.881</v>
      </c>
      <c r="I102" s="234"/>
      <c r="J102" s="229"/>
      <c r="K102" s="229"/>
      <c r="L102" s="235"/>
      <c r="M102" s="236"/>
      <c r="N102" s="237"/>
      <c r="O102" s="237"/>
      <c r="P102" s="237"/>
      <c r="Q102" s="237"/>
      <c r="R102" s="237"/>
      <c r="S102" s="237"/>
      <c r="T102" s="238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9" t="s">
        <v>127</v>
      </c>
      <c r="AU102" s="239" t="s">
        <v>79</v>
      </c>
      <c r="AV102" s="13" t="s">
        <v>79</v>
      </c>
      <c r="AW102" s="13" t="s">
        <v>32</v>
      </c>
      <c r="AX102" s="13" t="s">
        <v>70</v>
      </c>
      <c r="AY102" s="239" t="s">
        <v>116</v>
      </c>
    </row>
    <row r="103" s="13" customFormat="1">
      <c r="A103" s="13"/>
      <c r="B103" s="228"/>
      <c r="C103" s="229"/>
      <c r="D103" s="230" t="s">
        <v>127</v>
      </c>
      <c r="E103" s="231" t="s">
        <v>19</v>
      </c>
      <c r="F103" s="232" t="s">
        <v>129</v>
      </c>
      <c r="G103" s="229"/>
      <c r="H103" s="233">
        <v>85</v>
      </c>
      <c r="I103" s="234"/>
      <c r="J103" s="229"/>
      <c r="K103" s="229"/>
      <c r="L103" s="235"/>
      <c r="M103" s="236"/>
      <c r="N103" s="237"/>
      <c r="O103" s="237"/>
      <c r="P103" s="237"/>
      <c r="Q103" s="237"/>
      <c r="R103" s="237"/>
      <c r="S103" s="237"/>
      <c r="T103" s="238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9" t="s">
        <v>127</v>
      </c>
      <c r="AU103" s="239" t="s">
        <v>79</v>
      </c>
      <c r="AV103" s="13" t="s">
        <v>79</v>
      </c>
      <c r="AW103" s="13" t="s">
        <v>32</v>
      </c>
      <c r="AX103" s="13" t="s">
        <v>70</v>
      </c>
      <c r="AY103" s="239" t="s">
        <v>116</v>
      </c>
    </row>
    <row r="104" s="14" customFormat="1">
      <c r="A104" s="14"/>
      <c r="B104" s="240"/>
      <c r="C104" s="241"/>
      <c r="D104" s="230" t="s">
        <v>127</v>
      </c>
      <c r="E104" s="242" t="s">
        <v>19</v>
      </c>
      <c r="F104" s="243" t="s">
        <v>135</v>
      </c>
      <c r="G104" s="241"/>
      <c r="H104" s="244">
        <v>133.881</v>
      </c>
      <c r="I104" s="245"/>
      <c r="J104" s="241"/>
      <c r="K104" s="241"/>
      <c r="L104" s="246"/>
      <c r="M104" s="247"/>
      <c r="N104" s="248"/>
      <c r="O104" s="248"/>
      <c r="P104" s="248"/>
      <c r="Q104" s="248"/>
      <c r="R104" s="248"/>
      <c r="S104" s="248"/>
      <c r="T104" s="249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50" t="s">
        <v>127</v>
      </c>
      <c r="AU104" s="250" t="s">
        <v>79</v>
      </c>
      <c r="AV104" s="14" t="s">
        <v>123</v>
      </c>
      <c r="AW104" s="14" t="s">
        <v>32</v>
      </c>
      <c r="AX104" s="14" t="s">
        <v>77</v>
      </c>
      <c r="AY104" s="250" t="s">
        <v>116</v>
      </c>
    </row>
    <row r="105" s="2" customFormat="1" ht="44.25" customHeight="1">
      <c r="A105" s="40"/>
      <c r="B105" s="41"/>
      <c r="C105" s="210" t="s">
        <v>136</v>
      </c>
      <c r="D105" s="210" t="s">
        <v>118</v>
      </c>
      <c r="E105" s="211" t="s">
        <v>137</v>
      </c>
      <c r="F105" s="212" t="s">
        <v>138</v>
      </c>
      <c r="G105" s="213" t="s">
        <v>121</v>
      </c>
      <c r="H105" s="214">
        <v>133.881</v>
      </c>
      <c r="I105" s="215"/>
      <c r="J105" s="216">
        <f>ROUND(I105*H105,2)</f>
        <v>0</v>
      </c>
      <c r="K105" s="212" t="s">
        <v>122</v>
      </c>
      <c r="L105" s="46"/>
      <c r="M105" s="217" t="s">
        <v>19</v>
      </c>
      <c r="N105" s="218" t="s">
        <v>41</v>
      </c>
      <c r="O105" s="86"/>
      <c r="P105" s="219">
        <f>O105*H105</f>
        <v>0</v>
      </c>
      <c r="Q105" s="219">
        <v>0</v>
      </c>
      <c r="R105" s="219">
        <f>Q105*H105</f>
        <v>0</v>
      </c>
      <c r="S105" s="219">
        <v>0</v>
      </c>
      <c r="T105" s="220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21" t="s">
        <v>123</v>
      </c>
      <c r="AT105" s="221" t="s">
        <v>118</v>
      </c>
      <c r="AU105" s="221" t="s">
        <v>79</v>
      </c>
      <c r="AY105" s="19" t="s">
        <v>116</v>
      </c>
      <c r="BE105" s="222">
        <f>IF(N105="základní",J105,0)</f>
        <v>0</v>
      </c>
      <c r="BF105" s="222">
        <f>IF(N105="snížená",J105,0)</f>
        <v>0</v>
      </c>
      <c r="BG105" s="222">
        <f>IF(N105="zákl. přenesená",J105,0)</f>
        <v>0</v>
      </c>
      <c r="BH105" s="222">
        <f>IF(N105="sníž. přenesená",J105,0)</f>
        <v>0</v>
      </c>
      <c r="BI105" s="222">
        <f>IF(N105="nulová",J105,0)</f>
        <v>0</v>
      </c>
      <c r="BJ105" s="19" t="s">
        <v>77</v>
      </c>
      <c r="BK105" s="222">
        <f>ROUND(I105*H105,2)</f>
        <v>0</v>
      </c>
      <c r="BL105" s="19" t="s">
        <v>123</v>
      </c>
      <c r="BM105" s="221" t="s">
        <v>139</v>
      </c>
    </row>
    <row r="106" s="2" customFormat="1">
      <c r="A106" s="40"/>
      <c r="B106" s="41"/>
      <c r="C106" s="42"/>
      <c r="D106" s="223" t="s">
        <v>125</v>
      </c>
      <c r="E106" s="42"/>
      <c r="F106" s="224" t="s">
        <v>140</v>
      </c>
      <c r="G106" s="42"/>
      <c r="H106" s="42"/>
      <c r="I106" s="225"/>
      <c r="J106" s="42"/>
      <c r="K106" s="42"/>
      <c r="L106" s="46"/>
      <c r="M106" s="226"/>
      <c r="N106" s="227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125</v>
      </c>
      <c r="AU106" s="19" t="s">
        <v>79</v>
      </c>
    </row>
    <row r="107" s="13" customFormat="1">
      <c r="A107" s="13"/>
      <c r="B107" s="228"/>
      <c r="C107" s="229"/>
      <c r="D107" s="230" t="s">
        <v>127</v>
      </c>
      <c r="E107" s="231" t="s">
        <v>19</v>
      </c>
      <c r="F107" s="232" t="s">
        <v>128</v>
      </c>
      <c r="G107" s="229"/>
      <c r="H107" s="233">
        <v>48.881</v>
      </c>
      <c r="I107" s="234"/>
      <c r="J107" s="229"/>
      <c r="K107" s="229"/>
      <c r="L107" s="235"/>
      <c r="M107" s="236"/>
      <c r="N107" s="237"/>
      <c r="O107" s="237"/>
      <c r="P107" s="237"/>
      <c r="Q107" s="237"/>
      <c r="R107" s="237"/>
      <c r="S107" s="237"/>
      <c r="T107" s="238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9" t="s">
        <v>127</v>
      </c>
      <c r="AU107" s="239" t="s">
        <v>79</v>
      </c>
      <c r="AV107" s="13" t="s">
        <v>79</v>
      </c>
      <c r="AW107" s="13" t="s">
        <v>32</v>
      </c>
      <c r="AX107" s="13" t="s">
        <v>70</v>
      </c>
      <c r="AY107" s="239" t="s">
        <v>116</v>
      </c>
    </row>
    <row r="108" s="13" customFormat="1">
      <c r="A108" s="13"/>
      <c r="B108" s="228"/>
      <c r="C108" s="229"/>
      <c r="D108" s="230" t="s">
        <v>127</v>
      </c>
      <c r="E108" s="231" t="s">
        <v>19</v>
      </c>
      <c r="F108" s="232" t="s">
        <v>129</v>
      </c>
      <c r="G108" s="229"/>
      <c r="H108" s="233">
        <v>85</v>
      </c>
      <c r="I108" s="234"/>
      <c r="J108" s="229"/>
      <c r="K108" s="229"/>
      <c r="L108" s="235"/>
      <c r="M108" s="236"/>
      <c r="N108" s="237"/>
      <c r="O108" s="237"/>
      <c r="P108" s="237"/>
      <c r="Q108" s="237"/>
      <c r="R108" s="237"/>
      <c r="S108" s="237"/>
      <c r="T108" s="238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9" t="s">
        <v>127</v>
      </c>
      <c r="AU108" s="239" t="s">
        <v>79</v>
      </c>
      <c r="AV108" s="13" t="s">
        <v>79</v>
      </c>
      <c r="AW108" s="13" t="s">
        <v>32</v>
      </c>
      <c r="AX108" s="13" t="s">
        <v>70</v>
      </c>
      <c r="AY108" s="239" t="s">
        <v>116</v>
      </c>
    </row>
    <row r="109" s="14" customFormat="1">
      <c r="A109" s="14"/>
      <c r="B109" s="240"/>
      <c r="C109" s="241"/>
      <c r="D109" s="230" t="s">
        <v>127</v>
      </c>
      <c r="E109" s="242" t="s">
        <v>19</v>
      </c>
      <c r="F109" s="243" t="s">
        <v>135</v>
      </c>
      <c r="G109" s="241"/>
      <c r="H109" s="244">
        <v>133.881</v>
      </c>
      <c r="I109" s="245"/>
      <c r="J109" s="241"/>
      <c r="K109" s="241"/>
      <c r="L109" s="246"/>
      <c r="M109" s="247"/>
      <c r="N109" s="248"/>
      <c r="O109" s="248"/>
      <c r="P109" s="248"/>
      <c r="Q109" s="248"/>
      <c r="R109" s="248"/>
      <c r="S109" s="248"/>
      <c r="T109" s="249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50" t="s">
        <v>127</v>
      </c>
      <c r="AU109" s="250" t="s">
        <v>79</v>
      </c>
      <c r="AV109" s="14" t="s">
        <v>123</v>
      </c>
      <c r="AW109" s="14" t="s">
        <v>32</v>
      </c>
      <c r="AX109" s="14" t="s">
        <v>77</v>
      </c>
      <c r="AY109" s="250" t="s">
        <v>116</v>
      </c>
    </row>
    <row r="110" s="2" customFormat="1" ht="44.25" customHeight="1">
      <c r="A110" s="40"/>
      <c r="B110" s="41"/>
      <c r="C110" s="210" t="s">
        <v>123</v>
      </c>
      <c r="D110" s="210" t="s">
        <v>118</v>
      </c>
      <c r="E110" s="211" t="s">
        <v>141</v>
      </c>
      <c r="F110" s="212" t="s">
        <v>142</v>
      </c>
      <c r="G110" s="213" t="s">
        <v>143</v>
      </c>
      <c r="H110" s="214">
        <v>240.98599999999999</v>
      </c>
      <c r="I110" s="215"/>
      <c r="J110" s="216">
        <f>ROUND(I110*H110,2)</f>
        <v>0</v>
      </c>
      <c r="K110" s="212" t="s">
        <v>122</v>
      </c>
      <c r="L110" s="46"/>
      <c r="M110" s="217" t="s">
        <v>19</v>
      </c>
      <c r="N110" s="218" t="s">
        <v>41</v>
      </c>
      <c r="O110" s="86"/>
      <c r="P110" s="219">
        <f>O110*H110</f>
        <v>0</v>
      </c>
      <c r="Q110" s="219">
        <v>0</v>
      </c>
      <c r="R110" s="219">
        <f>Q110*H110</f>
        <v>0</v>
      </c>
      <c r="S110" s="219">
        <v>0</v>
      </c>
      <c r="T110" s="220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21" t="s">
        <v>123</v>
      </c>
      <c r="AT110" s="221" t="s">
        <v>118</v>
      </c>
      <c r="AU110" s="221" t="s">
        <v>79</v>
      </c>
      <c r="AY110" s="19" t="s">
        <v>116</v>
      </c>
      <c r="BE110" s="222">
        <f>IF(N110="základní",J110,0)</f>
        <v>0</v>
      </c>
      <c r="BF110" s="222">
        <f>IF(N110="snížená",J110,0)</f>
        <v>0</v>
      </c>
      <c r="BG110" s="222">
        <f>IF(N110="zákl. přenesená",J110,0)</f>
        <v>0</v>
      </c>
      <c r="BH110" s="222">
        <f>IF(N110="sníž. přenesená",J110,0)</f>
        <v>0</v>
      </c>
      <c r="BI110" s="222">
        <f>IF(N110="nulová",J110,0)</f>
        <v>0</v>
      </c>
      <c r="BJ110" s="19" t="s">
        <v>77</v>
      </c>
      <c r="BK110" s="222">
        <f>ROUND(I110*H110,2)</f>
        <v>0</v>
      </c>
      <c r="BL110" s="19" t="s">
        <v>123</v>
      </c>
      <c r="BM110" s="221" t="s">
        <v>144</v>
      </c>
    </row>
    <row r="111" s="2" customFormat="1">
      <c r="A111" s="40"/>
      <c r="B111" s="41"/>
      <c r="C111" s="42"/>
      <c r="D111" s="223" t="s">
        <v>125</v>
      </c>
      <c r="E111" s="42"/>
      <c r="F111" s="224" t="s">
        <v>145</v>
      </c>
      <c r="G111" s="42"/>
      <c r="H111" s="42"/>
      <c r="I111" s="225"/>
      <c r="J111" s="42"/>
      <c r="K111" s="42"/>
      <c r="L111" s="46"/>
      <c r="M111" s="226"/>
      <c r="N111" s="227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125</v>
      </c>
      <c r="AU111" s="19" t="s">
        <v>79</v>
      </c>
    </row>
    <row r="112" s="13" customFormat="1">
      <c r="A112" s="13"/>
      <c r="B112" s="228"/>
      <c r="C112" s="229"/>
      <c r="D112" s="230" t="s">
        <v>127</v>
      </c>
      <c r="E112" s="231" t="s">
        <v>19</v>
      </c>
      <c r="F112" s="232" t="s">
        <v>146</v>
      </c>
      <c r="G112" s="229"/>
      <c r="H112" s="233">
        <v>240.98599999999999</v>
      </c>
      <c r="I112" s="234"/>
      <c r="J112" s="229"/>
      <c r="K112" s="229"/>
      <c r="L112" s="235"/>
      <c r="M112" s="236"/>
      <c r="N112" s="237"/>
      <c r="O112" s="237"/>
      <c r="P112" s="237"/>
      <c r="Q112" s="237"/>
      <c r="R112" s="237"/>
      <c r="S112" s="237"/>
      <c r="T112" s="238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9" t="s">
        <v>127</v>
      </c>
      <c r="AU112" s="239" t="s">
        <v>79</v>
      </c>
      <c r="AV112" s="13" t="s">
        <v>79</v>
      </c>
      <c r="AW112" s="13" t="s">
        <v>32</v>
      </c>
      <c r="AX112" s="13" t="s">
        <v>70</v>
      </c>
      <c r="AY112" s="239" t="s">
        <v>116</v>
      </c>
    </row>
    <row r="113" s="14" customFormat="1">
      <c r="A113" s="14"/>
      <c r="B113" s="240"/>
      <c r="C113" s="241"/>
      <c r="D113" s="230" t="s">
        <v>127</v>
      </c>
      <c r="E113" s="242" t="s">
        <v>19</v>
      </c>
      <c r="F113" s="243" t="s">
        <v>135</v>
      </c>
      <c r="G113" s="241"/>
      <c r="H113" s="244">
        <v>240.98599999999999</v>
      </c>
      <c r="I113" s="245"/>
      <c r="J113" s="241"/>
      <c r="K113" s="241"/>
      <c r="L113" s="246"/>
      <c r="M113" s="247"/>
      <c r="N113" s="248"/>
      <c r="O113" s="248"/>
      <c r="P113" s="248"/>
      <c r="Q113" s="248"/>
      <c r="R113" s="248"/>
      <c r="S113" s="248"/>
      <c r="T113" s="249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50" t="s">
        <v>127</v>
      </c>
      <c r="AU113" s="250" t="s">
        <v>79</v>
      </c>
      <c r="AV113" s="14" t="s">
        <v>123</v>
      </c>
      <c r="AW113" s="14" t="s">
        <v>32</v>
      </c>
      <c r="AX113" s="14" t="s">
        <v>77</v>
      </c>
      <c r="AY113" s="250" t="s">
        <v>116</v>
      </c>
    </row>
    <row r="114" s="2" customFormat="1" ht="37.8" customHeight="1">
      <c r="A114" s="40"/>
      <c r="B114" s="41"/>
      <c r="C114" s="210" t="s">
        <v>147</v>
      </c>
      <c r="D114" s="210" t="s">
        <v>118</v>
      </c>
      <c r="E114" s="211" t="s">
        <v>148</v>
      </c>
      <c r="F114" s="212" t="s">
        <v>149</v>
      </c>
      <c r="G114" s="213" t="s">
        <v>121</v>
      </c>
      <c r="H114" s="214">
        <v>133.881</v>
      </c>
      <c r="I114" s="215"/>
      <c r="J114" s="216">
        <f>ROUND(I114*H114,2)</f>
        <v>0</v>
      </c>
      <c r="K114" s="212" t="s">
        <v>122</v>
      </c>
      <c r="L114" s="46"/>
      <c r="M114" s="217" t="s">
        <v>19</v>
      </c>
      <c r="N114" s="218" t="s">
        <v>41</v>
      </c>
      <c r="O114" s="86"/>
      <c r="P114" s="219">
        <f>O114*H114</f>
        <v>0</v>
      </c>
      <c r="Q114" s="219">
        <v>0</v>
      </c>
      <c r="R114" s="219">
        <f>Q114*H114</f>
        <v>0</v>
      </c>
      <c r="S114" s="219">
        <v>0</v>
      </c>
      <c r="T114" s="220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21" t="s">
        <v>123</v>
      </c>
      <c r="AT114" s="221" t="s">
        <v>118</v>
      </c>
      <c r="AU114" s="221" t="s">
        <v>79</v>
      </c>
      <c r="AY114" s="19" t="s">
        <v>116</v>
      </c>
      <c r="BE114" s="222">
        <f>IF(N114="základní",J114,0)</f>
        <v>0</v>
      </c>
      <c r="BF114" s="222">
        <f>IF(N114="snížená",J114,0)</f>
        <v>0</v>
      </c>
      <c r="BG114" s="222">
        <f>IF(N114="zákl. přenesená",J114,0)</f>
        <v>0</v>
      </c>
      <c r="BH114" s="222">
        <f>IF(N114="sníž. přenesená",J114,0)</f>
        <v>0</v>
      </c>
      <c r="BI114" s="222">
        <f>IF(N114="nulová",J114,0)</f>
        <v>0</v>
      </c>
      <c r="BJ114" s="19" t="s">
        <v>77</v>
      </c>
      <c r="BK114" s="222">
        <f>ROUND(I114*H114,2)</f>
        <v>0</v>
      </c>
      <c r="BL114" s="19" t="s">
        <v>123</v>
      </c>
      <c r="BM114" s="221" t="s">
        <v>150</v>
      </c>
    </row>
    <row r="115" s="2" customFormat="1">
      <c r="A115" s="40"/>
      <c r="B115" s="41"/>
      <c r="C115" s="42"/>
      <c r="D115" s="223" t="s">
        <v>125</v>
      </c>
      <c r="E115" s="42"/>
      <c r="F115" s="224" t="s">
        <v>151</v>
      </c>
      <c r="G115" s="42"/>
      <c r="H115" s="42"/>
      <c r="I115" s="225"/>
      <c r="J115" s="42"/>
      <c r="K115" s="42"/>
      <c r="L115" s="46"/>
      <c r="M115" s="226"/>
      <c r="N115" s="227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125</v>
      </c>
      <c r="AU115" s="19" t="s">
        <v>79</v>
      </c>
    </row>
    <row r="116" s="13" customFormat="1">
      <c r="A116" s="13"/>
      <c r="B116" s="228"/>
      <c r="C116" s="229"/>
      <c r="D116" s="230" t="s">
        <v>127</v>
      </c>
      <c r="E116" s="231" t="s">
        <v>19</v>
      </c>
      <c r="F116" s="232" t="s">
        <v>128</v>
      </c>
      <c r="G116" s="229"/>
      <c r="H116" s="233">
        <v>48.881</v>
      </c>
      <c r="I116" s="234"/>
      <c r="J116" s="229"/>
      <c r="K116" s="229"/>
      <c r="L116" s="235"/>
      <c r="M116" s="236"/>
      <c r="N116" s="237"/>
      <c r="O116" s="237"/>
      <c r="P116" s="237"/>
      <c r="Q116" s="237"/>
      <c r="R116" s="237"/>
      <c r="S116" s="237"/>
      <c r="T116" s="238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9" t="s">
        <v>127</v>
      </c>
      <c r="AU116" s="239" t="s">
        <v>79</v>
      </c>
      <c r="AV116" s="13" t="s">
        <v>79</v>
      </c>
      <c r="AW116" s="13" t="s">
        <v>32</v>
      </c>
      <c r="AX116" s="13" t="s">
        <v>70</v>
      </c>
      <c r="AY116" s="239" t="s">
        <v>116</v>
      </c>
    </row>
    <row r="117" s="13" customFormat="1">
      <c r="A117" s="13"/>
      <c r="B117" s="228"/>
      <c r="C117" s="229"/>
      <c r="D117" s="230" t="s">
        <v>127</v>
      </c>
      <c r="E117" s="231" t="s">
        <v>19</v>
      </c>
      <c r="F117" s="232" t="s">
        <v>129</v>
      </c>
      <c r="G117" s="229"/>
      <c r="H117" s="233">
        <v>85</v>
      </c>
      <c r="I117" s="234"/>
      <c r="J117" s="229"/>
      <c r="K117" s="229"/>
      <c r="L117" s="235"/>
      <c r="M117" s="236"/>
      <c r="N117" s="237"/>
      <c r="O117" s="237"/>
      <c r="P117" s="237"/>
      <c r="Q117" s="237"/>
      <c r="R117" s="237"/>
      <c r="S117" s="237"/>
      <c r="T117" s="238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9" t="s">
        <v>127</v>
      </c>
      <c r="AU117" s="239" t="s">
        <v>79</v>
      </c>
      <c r="AV117" s="13" t="s">
        <v>79</v>
      </c>
      <c r="AW117" s="13" t="s">
        <v>32</v>
      </c>
      <c r="AX117" s="13" t="s">
        <v>70</v>
      </c>
      <c r="AY117" s="239" t="s">
        <v>116</v>
      </c>
    </row>
    <row r="118" s="14" customFormat="1">
      <c r="A118" s="14"/>
      <c r="B118" s="240"/>
      <c r="C118" s="241"/>
      <c r="D118" s="230" t="s">
        <v>127</v>
      </c>
      <c r="E118" s="242" t="s">
        <v>19</v>
      </c>
      <c r="F118" s="243" t="s">
        <v>135</v>
      </c>
      <c r="G118" s="241"/>
      <c r="H118" s="244">
        <v>133.881</v>
      </c>
      <c r="I118" s="245"/>
      <c r="J118" s="241"/>
      <c r="K118" s="241"/>
      <c r="L118" s="246"/>
      <c r="M118" s="247"/>
      <c r="N118" s="248"/>
      <c r="O118" s="248"/>
      <c r="P118" s="248"/>
      <c r="Q118" s="248"/>
      <c r="R118" s="248"/>
      <c r="S118" s="248"/>
      <c r="T118" s="249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50" t="s">
        <v>127</v>
      </c>
      <c r="AU118" s="250" t="s">
        <v>79</v>
      </c>
      <c r="AV118" s="14" t="s">
        <v>123</v>
      </c>
      <c r="AW118" s="14" t="s">
        <v>32</v>
      </c>
      <c r="AX118" s="14" t="s">
        <v>77</v>
      </c>
      <c r="AY118" s="250" t="s">
        <v>116</v>
      </c>
    </row>
    <row r="119" s="2" customFormat="1" ht="33" customHeight="1">
      <c r="A119" s="40"/>
      <c r="B119" s="41"/>
      <c r="C119" s="210" t="s">
        <v>152</v>
      </c>
      <c r="D119" s="210" t="s">
        <v>118</v>
      </c>
      <c r="E119" s="211" t="s">
        <v>153</v>
      </c>
      <c r="F119" s="212" t="s">
        <v>154</v>
      </c>
      <c r="G119" s="213" t="s">
        <v>155</v>
      </c>
      <c r="H119" s="214">
        <v>535.52499999999998</v>
      </c>
      <c r="I119" s="215"/>
      <c r="J119" s="216">
        <f>ROUND(I119*H119,2)</f>
        <v>0</v>
      </c>
      <c r="K119" s="212" t="s">
        <v>122</v>
      </c>
      <c r="L119" s="46"/>
      <c r="M119" s="217" t="s">
        <v>19</v>
      </c>
      <c r="N119" s="218" t="s">
        <v>41</v>
      </c>
      <c r="O119" s="86"/>
      <c r="P119" s="219">
        <f>O119*H119</f>
        <v>0</v>
      </c>
      <c r="Q119" s="219">
        <v>0</v>
      </c>
      <c r="R119" s="219">
        <f>Q119*H119</f>
        <v>0</v>
      </c>
      <c r="S119" s="219">
        <v>0</v>
      </c>
      <c r="T119" s="220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21" t="s">
        <v>123</v>
      </c>
      <c r="AT119" s="221" t="s">
        <v>118</v>
      </c>
      <c r="AU119" s="221" t="s">
        <v>79</v>
      </c>
      <c r="AY119" s="19" t="s">
        <v>116</v>
      </c>
      <c r="BE119" s="222">
        <f>IF(N119="základní",J119,0)</f>
        <v>0</v>
      </c>
      <c r="BF119" s="222">
        <f>IF(N119="snížená",J119,0)</f>
        <v>0</v>
      </c>
      <c r="BG119" s="222">
        <f>IF(N119="zákl. přenesená",J119,0)</f>
        <v>0</v>
      </c>
      <c r="BH119" s="222">
        <f>IF(N119="sníž. přenesená",J119,0)</f>
        <v>0</v>
      </c>
      <c r="BI119" s="222">
        <f>IF(N119="nulová",J119,0)</f>
        <v>0</v>
      </c>
      <c r="BJ119" s="19" t="s">
        <v>77</v>
      </c>
      <c r="BK119" s="222">
        <f>ROUND(I119*H119,2)</f>
        <v>0</v>
      </c>
      <c r="BL119" s="19" t="s">
        <v>123</v>
      </c>
      <c r="BM119" s="221" t="s">
        <v>156</v>
      </c>
    </row>
    <row r="120" s="2" customFormat="1">
      <c r="A120" s="40"/>
      <c r="B120" s="41"/>
      <c r="C120" s="42"/>
      <c r="D120" s="223" t="s">
        <v>125</v>
      </c>
      <c r="E120" s="42"/>
      <c r="F120" s="224" t="s">
        <v>157</v>
      </c>
      <c r="G120" s="42"/>
      <c r="H120" s="42"/>
      <c r="I120" s="225"/>
      <c r="J120" s="42"/>
      <c r="K120" s="42"/>
      <c r="L120" s="46"/>
      <c r="M120" s="226"/>
      <c r="N120" s="227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125</v>
      </c>
      <c r="AU120" s="19" t="s">
        <v>79</v>
      </c>
    </row>
    <row r="121" s="13" customFormat="1">
      <c r="A121" s="13"/>
      <c r="B121" s="228"/>
      <c r="C121" s="229"/>
      <c r="D121" s="230" t="s">
        <v>127</v>
      </c>
      <c r="E121" s="231" t="s">
        <v>19</v>
      </c>
      <c r="F121" s="232" t="s">
        <v>158</v>
      </c>
      <c r="G121" s="229"/>
      <c r="H121" s="233">
        <v>195.52500000000001</v>
      </c>
      <c r="I121" s="234"/>
      <c r="J121" s="229"/>
      <c r="K121" s="229"/>
      <c r="L121" s="235"/>
      <c r="M121" s="236"/>
      <c r="N121" s="237"/>
      <c r="O121" s="237"/>
      <c r="P121" s="237"/>
      <c r="Q121" s="237"/>
      <c r="R121" s="237"/>
      <c r="S121" s="237"/>
      <c r="T121" s="238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9" t="s">
        <v>127</v>
      </c>
      <c r="AU121" s="239" t="s">
        <v>79</v>
      </c>
      <c r="AV121" s="13" t="s">
        <v>79</v>
      </c>
      <c r="AW121" s="13" t="s">
        <v>32</v>
      </c>
      <c r="AX121" s="13" t="s">
        <v>70</v>
      </c>
      <c r="AY121" s="239" t="s">
        <v>116</v>
      </c>
    </row>
    <row r="122" s="13" customFormat="1">
      <c r="A122" s="13"/>
      <c r="B122" s="228"/>
      <c r="C122" s="229"/>
      <c r="D122" s="230" t="s">
        <v>127</v>
      </c>
      <c r="E122" s="231" t="s">
        <v>19</v>
      </c>
      <c r="F122" s="232" t="s">
        <v>159</v>
      </c>
      <c r="G122" s="229"/>
      <c r="H122" s="233">
        <v>340</v>
      </c>
      <c r="I122" s="234"/>
      <c r="J122" s="229"/>
      <c r="K122" s="229"/>
      <c r="L122" s="235"/>
      <c r="M122" s="236"/>
      <c r="N122" s="237"/>
      <c r="O122" s="237"/>
      <c r="P122" s="237"/>
      <c r="Q122" s="237"/>
      <c r="R122" s="237"/>
      <c r="S122" s="237"/>
      <c r="T122" s="238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9" t="s">
        <v>127</v>
      </c>
      <c r="AU122" s="239" t="s">
        <v>79</v>
      </c>
      <c r="AV122" s="13" t="s">
        <v>79</v>
      </c>
      <c r="AW122" s="13" t="s">
        <v>32</v>
      </c>
      <c r="AX122" s="13" t="s">
        <v>70</v>
      </c>
      <c r="AY122" s="239" t="s">
        <v>116</v>
      </c>
    </row>
    <row r="123" s="14" customFormat="1">
      <c r="A123" s="14"/>
      <c r="B123" s="240"/>
      <c r="C123" s="241"/>
      <c r="D123" s="230" t="s">
        <v>127</v>
      </c>
      <c r="E123" s="242" t="s">
        <v>19</v>
      </c>
      <c r="F123" s="243" t="s">
        <v>135</v>
      </c>
      <c r="G123" s="241"/>
      <c r="H123" s="244">
        <v>535.52499999999998</v>
      </c>
      <c r="I123" s="245"/>
      <c r="J123" s="241"/>
      <c r="K123" s="241"/>
      <c r="L123" s="246"/>
      <c r="M123" s="247"/>
      <c r="N123" s="248"/>
      <c r="O123" s="248"/>
      <c r="P123" s="248"/>
      <c r="Q123" s="248"/>
      <c r="R123" s="248"/>
      <c r="S123" s="248"/>
      <c r="T123" s="249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50" t="s">
        <v>127</v>
      </c>
      <c r="AU123" s="250" t="s">
        <v>79</v>
      </c>
      <c r="AV123" s="14" t="s">
        <v>123</v>
      </c>
      <c r="AW123" s="14" t="s">
        <v>32</v>
      </c>
      <c r="AX123" s="14" t="s">
        <v>77</v>
      </c>
      <c r="AY123" s="250" t="s">
        <v>116</v>
      </c>
    </row>
    <row r="124" s="12" customFormat="1" ht="22.8" customHeight="1">
      <c r="A124" s="12"/>
      <c r="B124" s="194"/>
      <c r="C124" s="195"/>
      <c r="D124" s="196" t="s">
        <v>69</v>
      </c>
      <c r="E124" s="208" t="s">
        <v>147</v>
      </c>
      <c r="F124" s="208" t="s">
        <v>160</v>
      </c>
      <c r="G124" s="195"/>
      <c r="H124" s="195"/>
      <c r="I124" s="198"/>
      <c r="J124" s="209">
        <f>BK124</f>
        <v>0</v>
      </c>
      <c r="K124" s="195"/>
      <c r="L124" s="200"/>
      <c r="M124" s="201"/>
      <c r="N124" s="202"/>
      <c r="O124" s="202"/>
      <c r="P124" s="203">
        <f>SUM(P125:P129)</f>
        <v>0</v>
      </c>
      <c r="Q124" s="202"/>
      <c r="R124" s="203">
        <f>SUM(R125:R129)</f>
        <v>321.87194599999998</v>
      </c>
      <c r="S124" s="202"/>
      <c r="T124" s="204">
        <f>SUM(T125:T129)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05" t="s">
        <v>77</v>
      </c>
      <c r="AT124" s="206" t="s">
        <v>69</v>
      </c>
      <c r="AU124" s="206" t="s">
        <v>77</v>
      </c>
      <c r="AY124" s="205" t="s">
        <v>116</v>
      </c>
      <c r="BK124" s="207">
        <f>SUM(BK125:BK129)</f>
        <v>0</v>
      </c>
    </row>
    <row r="125" s="2" customFormat="1" ht="37.8" customHeight="1">
      <c r="A125" s="40"/>
      <c r="B125" s="41"/>
      <c r="C125" s="210" t="s">
        <v>161</v>
      </c>
      <c r="D125" s="210" t="s">
        <v>118</v>
      </c>
      <c r="E125" s="211" t="s">
        <v>162</v>
      </c>
      <c r="F125" s="212" t="s">
        <v>163</v>
      </c>
      <c r="G125" s="213" t="s">
        <v>155</v>
      </c>
      <c r="H125" s="214">
        <v>535.52499999999998</v>
      </c>
      <c r="I125" s="215"/>
      <c r="J125" s="216">
        <f>ROUND(I125*H125,2)</f>
        <v>0</v>
      </c>
      <c r="K125" s="212" t="s">
        <v>122</v>
      </c>
      <c r="L125" s="46"/>
      <c r="M125" s="217" t="s">
        <v>19</v>
      </c>
      <c r="N125" s="218" t="s">
        <v>41</v>
      </c>
      <c r="O125" s="86"/>
      <c r="P125" s="219">
        <f>O125*H125</f>
        <v>0</v>
      </c>
      <c r="Q125" s="219">
        <v>0.60104000000000002</v>
      </c>
      <c r="R125" s="219">
        <f>Q125*H125</f>
        <v>321.87194599999998</v>
      </c>
      <c r="S125" s="219">
        <v>0</v>
      </c>
      <c r="T125" s="220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21" t="s">
        <v>123</v>
      </c>
      <c r="AT125" s="221" t="s">
        <v>118</v>
      </c>
      <c r="AU125" s="221" t="s">
        <v>79</v>
      </c>
      <c r="AY125" s="19" t="s">
        <v>116</v>
      </c>
      <c r="BE125" s="222">
        <f>IF(N125="základní",J125,0)</f>
        <v>0</v>
      </c>
      <c r="BF125" s="222">
        <f>IF(N125="snížená",J125,0)</f>
        <v>0</v>
      </c>
      <c r="BG125" s="222">
        <f>IF(N125="zákl. přenesená",J125,0)</f>
        <v>0</v>
      </c>
      <c r="BH125" s="222">
        <f>IF(N125="sníž. přenesená",J125,0)</f>
        <v>0</v>
      </c>
      <c r="BI125" s="222">
        <f>IF(N125="nulová",J125,0)</f>
        <v>0</v>
      </c>
      <c r="BJ125" s="19" t="s">
        <v>77</v>
      </c>
      <c r="BK125" s="222">
        <f>ROUND(I125*H125,2)</f>
        <v>0</v>
      </c>
      <c r="BL125" s="19" t="s">
        <v>123</v>
      </c>
      <c r="BM125" s="221" t="s">
        <v>164</v>
      </c>
    </row>
    <row r="126" s="2" customFormat="1">
      <c r="A126" s="40"/>
      <c r="B126" s="41"/>
      <c r="C126" s="42"/>
      <c r="D126" s="223" t="s">
        <v>125</v>
      </c>
      <c r="E126" s="42"/>
      <c r="F126" s="224" t="s">
        <v>165</v>
      </c>
      <c r="G126" s="42"/>
      <c r="H126" s="42"/>
      <c r="I126" s="225"/>
      <c r="J126" s="42"/>
      <c r="K126" s="42"/>
      <c r="L126" s="46"/>
      <c r="M126" s="226"/>
      <c r="N126" s="227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125</v>
      </c>
      <c r="AU126" s="19" t="s">
        <v>79</v>
      </c>
    </row>
    <row r="127" s="13" customFormat="1">
      <c r="A127" s="13"/>
      <c r="B127" s="228"/>
      <c r="C127" s="229"/>
      <c r="D127" s="230" t="s">
        <v>127</v>
      </c>
      <c r="E127" s="231" t="s">
        <v>19</v>
      </c>
      <c r="F127" s="232" t="s">
        <v>158</v>
      </c>
      <c r="G127" s="229"/>
      <c r="H127" s="233">
        <v>195.52500000000001</v>
      </c>
      <c r="I127" s="234"/>
      <c r="J127" s="229"/>
      <c r="K127" s="229"/>
      <c r="L127" s="235"/>
      <c r="M127" s="236"/>
      <c r="N127" s="237"/>
      <c r="O127" s="237"/>
      <c r="P127" s="237"/>
      <c r="Q127" s="237"/>
      <c r="R127" s="237"/>
      <c r="S127" s="237"/>
      <c r="T127" s="238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9" t="s">
        <v>127</v>
      </c>
      <c r="AU127" s="239" t="s">
        <v>79</v>
      </c>
      <c r="AV127" s="13" t="s">
        <v>79</v>
      </c>
      <c r="AW127" s="13" t="s">
        <v>32</v>
      </c>
      <c r="AX127" s="13" t="s">
        <v>70</v>
      </c>
      <c r="AY127" s="239" t="s">
        <v>116</v>
      </c>
    </row>
    <row r="128" s="13" customFormat="1">
      <c r="A128" s="13"/>
      <c r="B128" s="228"/>
      <c r="C128" s="229"/>
      <c r="D128" s="230" t="s">
        <v>127</v>
      </c>
      <c r="E128" s="231" t="s">
        <v>19</v>
      </c>
      <c r="F128" s="232" t="s">
        <v>159</v>
      </c>
      <c r="G128" s="229"/>
      <c r="H128" s="233">
        <v>340</v>
      </c>
      <c r="I128" s="234"/>
      <c r="J128" s="229"/>
      <c r="K128" s="229"/>
      <c r="L128" s="235"/>
      <c r="M128" s="236"/>
      <c r="N128" s="237"/>
      <c r="O128" s="237"/>
      <c r="P128" s="237"/>
      <c r="Q128" s="237"/>
      <c r="R128" s="237"/>
      <c r="S128" s="237"/>
      <c r="T128" s="238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9" t="s">
        <v>127</v>
      </c>
      <c r="AU128" s="239" t="s">
        <v>79</v>
      </c>
      <c r="AV128" s="13" t="s">
        <v>79</v>
      </c>
      <c r="AW128" s="13" t="s">
        <v>32</v>
      </c>
      <c r="AX128" s="13" t="s">
        <v>70</v>
      </c>
      <c r="AY128" s="239" t="s">
        <v>116</v>
      </c>
    </row>
    <row r="129" s="14" customFormat="1">
      <c r="A129" s="14"/>
      <c r="B129" s="240"/>
      <c r="C129" s="241"/>
      <c r="D129" s="230" t="s">
        <v>127</v>
      </c>
      <c r="E129" s="242" t="s">
        <v>19</v>
      </c>
      <c r="F129" s="243" t="s">
        <v>135</v>
      </c>
      <c r="G129" s="241"/>
      <c r="H129" s="244">
        <v>535.52499999999998</v>
      </c>
      <c r="I129" s="245"/>
      <c r="J129" s="241"/>
      <c r="K129" s="241"/>
      <c r="L129" s="246"/>
      <c r="M129" s="247"/>
      <c r="N129" s="248"/>
      <c r="O129" s="248"/>
      <c r="P129" s="248"/>
      <c r="Q129" s="248"/>
      <c r="R129" s="248"/>
      <c r="S129" s="248"/>
      <c r="T129" s="249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0" t="s">
        <v>127</v>
      </c>
      <c r="AU129" s="250" t="s">
        <v>79</v>
      </c>
      <c r="AV129" s="14" t="s">
        <v>123</v>
      </c>
      <c r="AW129" s="14" t="s">
        <v>32</v>
      </c>
      <c r="AX129" s="14" t="s">
        <v>77</v>
      </c>
      <c r="AY129" s="250" t="s">
        <v>116</v>
      </c>
    </row>
    <row r="130" s="12" customFormat="1" ht="22.8" customHeight="1">
      <c r="A130" s="12"/>
      <c r="B130" s="194"/>
      <c r="C130" s="195"/>
      <c r="D130" s="196" t="s">
        <v>69</v>
      </c>
      <c r="E130" s="208" t="s">
        <v>166</v>
      </c>
      <c r="F130" s="208" t="s">
        <v>167</v>
      </c>
      <c r="G130" s="195"/>
      <c r="H130" s="195"/>
      <c r="I130" s="198"/>
      <c r="J130" s="209">
        <f>BK130</f>
        <v>0</v>
      </c>
      <c r="K130" s="195"/>
      <c r="L130" s="200"/>
      <c r="M130" s="201"/>
      <c r="N130" s="202"/>
      <c r="O130" s="202"/>
      <c r="P130" s="203">
        <f>SUM(P131:P139)</f>
        <v>0</v>
      </c>
      <c r="Q130" s="202"/>
      <c r="R130" s="203">
        <f>SUM(R131:R139)</f>
        <v>0.29008822999999995</v>
      </c>
      <c r="S130" s="202"/>
      <c r="T130" s="204">
        <f>SUM(T131:T139)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05" t="s">
        <v>77</v>
      </c>
      <c r="AT130" s="206" t="s">
        <v>69</v>
      </c>
      <c r="AU130" s="206" t="s">
        <v>77</v>
      </c>
      <c r="AY130" s="205" t="s">
        <v>116</v>
      </c>
      <c r="BK130" s="207">
        <f>SUM(BK131:BK139)</f>
        <v>0</v>
      </c>
    </row>
    <row r="131" s="2" customFormat="1" ht="24.15" customHeight="1">
      <c r="A131" s="40"/>
      <c r="B131" s="41"/>
      <c r="C131" s="210" t="s">
        <v>168</v>
      </c>
      <c r="D131" s="210" t="s">
        <v>118</v>
      </c>
      <c r="E131" s="211" t="s">
        <v>169</v>
      </c>
      <c r="F131" s="212" t="s">
        <v>170</v>
      </c>
      <c r="G131" s="213" t="s">
        <v>155</v>
      </c>
      <c r="H131" s="214">
        <v>617.20899999999995</v>
      </c>
      <c r="I131" s="215"/>
      <c r="J131" s="216">
        <f>ROUND(I131*H131,2)</f>
        <v>0</v>
      </c>
      <c r="K131" s="212" t="s">
        <v>122</v>
      </c>
      <c r="L131" s="46"/>
      <c r="M131" s="217" t="s">
        <v>19</v>
      </c>
      <c r="N131" s="218" t="s">
        <v>41</v>
      </c>
      <c r="O131" s="86"/>
      <c r="P131" s="219">
        <f>O131*H131</f>
        <v>0</v>
      </c>
      <c r="Q131" s="219">
        <v>0.00046999999999999999</v>
      </c>
      <c r="R131" s="219">
        <f>Q131*H131</f>
        <v>0.29008822999999995</v>
      </c>
      <c r="S131" s="219">
        <v>0</v>
      </c>
      <c r="T131" s="220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21" t="s">
        <v>123</v>
      </c>
      <c r="AT131" s="221" t="s">
        <v>118</v>
      </c>
      <c r="AU131" s="221" t="s">
        <v>79</v>
      </c>
      <c r="AY131" s="19" t="s">
        <v>116</v>
      </c>
      <c r="BE131" s="222">
        <f>IF(N131="základní",J131,0)</f>
        <v>0</v>
      </c>
      <c r="BF131" s="222">
        <f>IF(N131="snížená",J131,0)</f>
        <v>0</v>
      </c>
      <c r="BG131" s="222">
        <f>IF(N131="zákl. přenesená",J131,0)</f>
        <v>0</v>
      </c>
      <c r="BH131" s="222">
        <f>IF(N131="sníž. přenesená",J131,0)</f>
        <v>0</v>
      </c>
      <c r="BI131" s="222">
        <f>IF(N131="nulová",J131,0)</f>
        <v>0</v>
      </c>
      <c r="BJ131" s="19" t="s">
        <v>77</v>
      </c>
      <c r="BK131" s="222">
        <f>ROUND(I131*H131,2)</f>
        <v>0</v>
      </c>
      <c r="BL131" s="19" t="s">
        <v>123</v>
      </c>
      <c r="BM131" s="221" t="s">
        <v>171</v>
      </c>
    </row>
    <row r="132" s="2" customFormat="1">
      <c r="A132" s="40"/>
      <c r="B132" s="41"/>
      <c r="C132" s="42"/>
      <c r="D132" s="223" t="s">
        <v>125</v>
      </c>
      <c r="E132" s="42"/>
      <c r="F132" s="224" t="s">
        <v>172</v>
      </c>
      <c r="G132" s="42"/>
      <c r="H132" s="42"/>
      <c r="I132" s="225"/>
      <c r="J132" s="42"/>
      <c r="K132" s="42"/>
      <c r="L132" s="46"/>
      <c r="M132" s="226"/>
      <c r="N132" s="227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125</v>
      </c>
      <c r="AU132" s="19" t="s">
        <v>79</v>
      </c>
    </row>
    <row r="133" s="13" customFormat="1">
      <c r="A133" s="13"/>
      <c r="B133" s="228"/>
      <c r="C133" s="229"/>
      <c r="D133" s="230" t="s">
        <v>127</v>
      </c>
      <c r="E133" s="231" t="s">
        <v>19</v>
      </c>
      <c r="F133" s="232" t="s">
        <v>158</v>
      </c>
      <c r="G133" s="229"/>
      <c r="H133" s="233">
        <v>195.52500000000001</v>
      </c>
      <c r="I133" s="234"/>
      <c r="J133" s="229"/>
      <c r="K133" s="229"/>
      <c r="L133" s="235"/>
      <c r="M133" s="236"/>
      <c r="N133" s="237"/>
      <c r="O133" s="237"/>
      <c r="P133" s="237"/>
      <c r="Q133" s="237"/>
      <c r="R133" s="237"/>
      <c r="S133" s="237"/>
      <c r="T133" s="238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9" t="s">
        <v>127</v>
      </c>
      <c r="AU133" s="239" t="s">
        <v>79</v>
      </c>
      <c r="AV133" s="13" t="s">
        <v>79</v>
      </c>
      <c r="AW133" s="13" t="s">
        <v>32</v>
      </c>
      <c r="AX133" s="13" t="s">
        <v>70</v>
      </c>
      <c r="AY133" s="239" t="s">
        <v>116</v>
      </c>
    </row>
    <row r="134" s="13" customFormat="1">
      <c r="A134" s="13"/>
      <c r="B134" s="228"/>
      <c r="C134" s="229"/>
      <c r="D134" s="230" t="s">
        <v>127</v>
      </c>
      <c r="E134" s="231" t="s">
        <v>19</v>
      </c>
      <c r="F134" s="232" t="s">
        <v>159</v>
      </c>
      <c r="G134" s="229"/>
      <c r="H134" s="233">
        <v>340</v>
      </c>
      <c r="I134" s="234"/>
      <c r="J134" s="229"/>
      <c r="K134" s="229"/>
      <c r="L134" s="235"/>
      <c r="M134" s="236"/>
      <c r="N134" s="237"/>
      <c r="O134" s="237"/>
      <c r="P134" s="237"/>
      <c r="Q134" s="237"/>
      <c r="R134" s="237"/>
      <c r="S134" s="237"/>
      <c r="T134" s="238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9" t="s">
        <v>127</v>
      </c>
      <c r="AU134" s="239" t="s">
        <v>79</v>
      </c>
      <c r="AV134" s="13" t="s">
        <v>79</v>
      </c>
      <c r="AW134" s="13" t="s">
        <v>32</v>
      </c>
      <c r="AX134" s="13" t="s">
        <v>70</v>
      </c>
      <c r="AY134" s="239" t="s">
        <v>116</v>
      </c>
    </row>
    <row r="135" s="15" customFormat="1">
      <c r="A135" s="15"/>
      <c r="B135" s="251"/>
      <c r="C135" s="252"/>
      <c r="D135" s="230" t="s">
        <v>127</v>
      </c>
      <c r="E135" s="253" t="s">
        <v>19</v>
      </c>
      <c r="F135" s="254" t="s">
        <v>173</v>
      </c>
      <c r="G135" s="252"/>
      <c r="H135" s="255">
        <v>535.52499999999998</v>
      </c>
      <c r="I135" s="256"/>
      <c r="J135" s="252"/>
      <c r="K135" s="252"/>
      <c r="L135" s="257"/>
      <c r="M135" s="258"/>
      <c r="N135" s="259"/>
      <c r="O135" s="259"/>
      <c r="P135" s="259"/>
      <c r="Q135" s="259"/>
      <c r="R135" s="259"/>
      <c r="S135" s="259"/>
      <c r="T135" s="260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61" t="s">
        <v>127</v>
      </c>
      <c r="AU135" s="261" t="s">
        <v>79</v>
      </c>
      <c r="AV135" s="15" t="s">
        <v>136</v>
      </c>
      <c r="AW135" s="15" t="s">
        <v>32</v>
      </c>
      <c r="AX135" s="15" t="s">
        <v>70</v>
      </c>
      <c r="AY135" s="261" t="s">
        <v>116</v>
      </c>
    </row>
    <row r="136" s="13" customFormat="1">
      <c r="A136" s="13"/>
      <c r="B136" s="228"/>
      <c r="C136" s="229"/>
      <c r="D136" s="230" t="s">
        <v>127</v>
      </c>
      <c r="E136" s="231" t="s">
        <v>19</v>
      </c>
      <c r="F136" s="232" t="s">
        <v>174</v>
      </c>
      <c r="G136" s="229"/>
      <c r="H136" s="233">
        <v>42.841999999999999</v>
      </c>
      <c r="I136" s="234"/>
      <c r="J136" s="229"/>
      <c r="K136" s="229"/>
      <c r="L136" s="235"/>
      <c r="M136" s="236"/>
      <c r="N136" s="237"/>
      <c r="O136" s="237"/>
      <c r="P136" s="237"/>
      <c r="Q136" s="237"/>
      <c r="R136" s="237"/>
      <c r="S136" s="237"/>
      <c r="T136" s="238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9" t="s">
        <v>127</v>
      </c>
      <c r="AU136" s="239" t="s">
        <v>79</v>
      </c>
      <c r="AV136" s="13" t="s">
        <v>79</v>
      </c>
      <c r="AW136" s="13" t="s">
        <v>32</v>
      </c>
      <c r="AX136" s="13" t="s">
        <v>70</v>
      </c>
      <c r="AY136" s="239" t="s">
        <v>116</v>
      </c>
    </row>
    <row r="137" s="13" customFormat="1">
      <c r="A137" s="13"/>
      <c r="B137" s="228"/>
      <c r="C137" s="229"/>
      <c r="D137" s="230" t="s">
        <v>127</v>
      </c>
      <c r="E137" s="231" t="s">
        <v>19</v>
      </c>
      <c r="F137" s="232" t="s">
        <v>175</v>
      </c>
      <c r="G137" s="229"/>
      <c r="H137" s="233">
        <v>38.841999999999999</v>
      </c>
      <c r="I137" s="234"/>
      <c r="J137" s="229"/>
      <c r="K137" s="229"/>
      <c r="L137" s="235"/>
      <c r="M137" s="236"/>
      <c r="N137" s="237"/>
      <c r="O137" s="237"/>
      <c r="P137" s="237"/>
      <c r="Q137" s="237"/>
      <c r="R137" s="237"/>
      <c r="S137" s="237"/>
      <c r="T137" s="238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9" t="s">
        <v>127</v>
      </c>
      <c r="AU137" s="239" t="s">
        <v>79</v>
      </c>
      <c r="AV137" s="13" t="s">
        <v>79</v>
      </c>
      <c r="AW137" s="13" t="s">
        <v>32</v>
      </c>
      <c r="AX137" s="13" t="s">
        <v>70</v>
      </c>
      <c r="AY137" s="239" t="s">
        <v>116</v>
      </c>
    </row>
    <row r="138" s="15" customFormat="1">
      <c r="A138" s="15"/>
      <c r="B138" s="251"/>
      <c r="C138" s="252"/>
      <c r="D138" s="230" t="s">
        <v>127</v>
      </c>
      <c r="E138" s="253" t="s">
        <v>19</v>
      </c>
      <c r="F138" s="254" t="s">
        <v>176</v>
      </c>
      <c r="G138" s="252"/>
      <c r="H138" s="255">
        <v>81.683999999999998</v>
      </c>
      <c r="I138" s="256"/>
      <c r="J138" s="252"/>
      <c r="K138" s="252"/>
      <c r="L138" s="257"/>
      <c r="M138" s="258"/>
      <c r="N138" s="259"/>
      <c r="O138" s="259"/>
      <c r="P138" s="259"/>
      <c r="Q138" s="259"/>
      <c r="R138" s="259"/>
      <c r="S138" s="259"/>
      <c r="T138" s="260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61" t="s">
        <v>127</v>
      </c>
      <c r="AU138" s="261" t="s">
        <v>79</v>
      </c>
      <c r="AV138" s="15" t="s">
        <v>136</v>
      </c>
      <c r="AW138" s="15" t="s">
        <v>32</v>
      </c>
      <c r="AX138" s="15" t="s">
        <v>70</v>
      </c>
      <c r="AY138" s="261" t="s">
        <v>116</v>
      </c>
    </row>
    <row r="139" s="14" customFormat="1">
      <c r="A139" s="14"/>
      <c r="B139" s="240"/>
      <c r="C139" s="241"/>
      <c r="D139" s="230" t="s">
        <v>127</v>
      </c>
      <c r="E139" s="242" t="s">
        <v>19</v>
      </c>
      <c r="F139" s="243" t="s">
        <v>135</v>
      </c>
      <c r="G139" s="241"/>
      <c r="H139" s="244">
        <v>617.20899999999995</v>
      </c>
      <c r="I139" s="245"/>
      <c r="J139" s="241"/>
      <c r="K139" s="241"/>
      <c r="L139" s="246"/>
      <c r="M139" s="247"/>
      <c r="N139" s="248"/>
      <c r="O139" s="248"/>
      <c r="P139" s="248"/>
      <c r="Q139" s="248"/>
      <c r="R139" s="248"/>
      <c r="S139" s="248"/>
      <c r="T139" s="249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0" t="s">
        <v>127</v>
      </c>
      <c r="AU139" s="250" t="s">
        <v>79</v>
      </c>
      <c r="AV139" s="14" t="s">
        <v>123</v>
      </c>
      <c r="AW139" s="14" t="s">
        <v>32</v>
      </c>
      <c r="AX139" s="14" t="s">
        <v>77</v>
      </c>
      <c r="AY139" s="250" t="s">
        <v>116</v>
      </c>
    </row>
    <row r="140" s="12" customFormat="1" ht="22.8" customHeight="1">
      <c r="A140" s="12"/>
      <c r="B140" s="194"/>
      <c r="C140" s="195"/>
      <c r="D140" s="196" t="s">
        <v>69</v>
      </c>
      <c r="E140" s="208" t="s">
        <v>177</v>
      </c>
      <c r="F140" s="208" t="s">
        <v>178</v>
      </c>
      <c r="G140" s="195"/>
      <c r="H140" s="195"/>
      <c r="I140" s="198"/>
      <c r="J140" s="209">
        <f>BK140</f>
        <v>0</v>
      </c>
      <c r="K140" s="195"/>
      <c r="L140" s="200"/>
      <c r="M140" s="201"/>
      <c r="N140" s="202"/>
      <c r="O140" s="202"/>
      <c r="P140" s="203">
        <f>SUM(P141:P142)</f>
        <v>0</v>
      </c>
      <c r="Q140" s="202"/>
      <c r="R140" s="203">
        <f>SUM(R141:R142)</f>
        <v>0</v>
      </c>
      <c r="S140" s="202"/>
      <c r="T140" s="204">
        <f>SUM(T141:T142)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05" t="s">
        <v>77</v>
      </c>
      <c r="AT140" s="206" t="s">
        <v>69</v>
      </c>
      <c r="AU140" s="206" t="s">
        <v>77</v>
      </c>
      <c r="AY140" s="205" t="s">
        <v>116</v>
      </c>
      <c r="BK140" s="207">
        <f>SUM(BK141:BK142)</f>
        <v>0</v>
      </c>
    </row>
    <row r="141" s="2" customFormat="1" ht="44.25" customHeight="1">
      <c r="A141" s="40"/>
      <c r="B141" s="41"/>
      <c r="C141" s="210" t="s">
        <v>166</v>
      </c>
      <c r="D141" s="210" t="s">
        <v>118</v>
      </c>
      <c r="E141" s="211" t="s">
        <v>179</v>
      </c>
      <c r="F141" s="212" t="s">
        <v>180</v>
      </c>
      <c r="G141" s="213" t="s">
        <v>143</v>
      </c>
      <c r="H141" s="214">
        <v>322.16199999999998</v>
      </c>
      <c r="I141" s="215"/>
      <c r="J141" s="216">
        <f>ROUND(I141*H141,2)</f>
        <v>0</v>
      </c>
      <c r="K141" s="212" t="s">
        <v>122</v>
      </c>
      <c r="L141" s="46"/>
      <c r="M141" s="217" t="s">
        <v>19</v>
      </c>
      <c r="N141" s="218" t="s">
        <v>41</v>
      </c>
      <c r="O141" s="86"/>
      <c r="P141" s="219">
        <f>O141*H141</f>
        <v>0</v>
      </c>
      <c r="Q141" s="219">
        <v>0</v>
      </c>
      <c r="R141" s="219">
        <f>Q141*H141</f>
        <v>0</v>
      </c>
      <c r="S141" s="219">
        <v>0</v>
      </c>
      <c r="T141" s="220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21" t="s">
        <v>123</v>
      </c>
      <c r="AT141" s="221" t="s">
        <v>118</v>
      </c>
      <c r="AU141" s="221" t="s">
        <v>79</v>
      </c>
      <c r="AY141" s="19" t="s">
        <v>116</v>
      </c>
      <c r="BE141" s="222">
        <f>IF(N141="základní",J141,0)</f>
        <v>0</v>
      </c>
      <c r="BF141" s="222">
        <f>IF(N141="snížená",J141,0)</f>
        <v>0</v>
      </c>
      <c r="BG141" s="222">
        <f>IF(N141="zákl. přenesená",J141,0)</f>
        <v>0</v>
      </c>
      <c r="BH141" s="222">
        <f>IF(N141="sníž. přenesená",J141,0)</f>
        <v>0</v>
      </c>
      <c r="BI141" s="222">
        <f>IF(N141="nulová",J141,0)</f>
        <v>0</v>
      </c>
      <c r="BJ141" s="19" t="s">
        <v>77</v>
      </c>
      <c r="BK141" s="222">
        <f>ROUND(I141*H141,2)</f>
        <v>0</v>
      </c>
      <c r="BL141" s="19" t="s">
        <v>123</v>
      </c>
      <c r="BM141" s="221" t="s">
        <v>181</v>
      </c>
    </row>
    <row r="142" s="2" customFormat="1">
      <c r="A142" s="40"/>
      <c r="B142" s="41"/>
      <c r="C142" s="42"/>
      <c r="D142" s="223" t="s">
        <v>125</v>
      </c>
      <c r="E142" s="42"/>
      <c r="F142" s="224" t="s">
        <v>182</v>
      </c>
      <c r="G142" s="42"/>
      <c r="H142" s="42"/>
      <c r="I142" s="225"/>
      <c r="J142" s="42"/>
      <c r="K142" s="42"/>
      <c r="L142" s="46"/>
      <c r="M142" s="226"/>
      <c r="N142" s="227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125</v>
      </c>
      <c r="AU142" s="19" t="s">
        <v>79</v>
      </c>
    </row>
    <row r="143" s="12" customFormat="1" ht="25.92" customHeight="1">
      <c r="A143" s="12"/>
      <c r="B143" s="194"/>
      <c r="C143" s="195"/>
      <c r="D143" s="196" t="s">
        <v>69</v>
      </c>
      <c r="E143" s="197" t="s">
        <v>183</v>
      </c>
      <c r="F143" s="197" t="s">
        <v>184</v>
      </c>
      <c r="G143" s="195"/>
      <c r="H143" s="195"/>
      <c r="I143" s="198"/>
      <c r="J143" s="199">
        <f>BK143</f>
        <v>0</v>
      </c>
      <c r="K143" s="195"/>
      <c r="L143" s="200"/>
      <c r="M143" s="201"/>
      <c r="N143" s="202"/>
      <c r="O143" s="202"/>
      <c r="P143" s="203">
        <f>P144</f>
        <v>0</v>
      </c>
      <c r="Q143" s="202"/>
      <c r="R143" s="203">
        <f>R144</f>
        <v>0</v>
      </c>
      <c r="S143" s="202"/>
      <c r="T143" s="204">
        <f>T144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05" t="s">
        <v>147</v>
      </c>
      <c r="AT143" s="206" t="s">
        <v>69</v>
      </c>
      <c r="AU143" s="206" t="s">
        <v>70</v>
      </c>
      <c r="AY143" s="205" t="s">
        <v>116</v>
      </c>
      <c r="BK143" s="207">
        <f>BK144</f>
        <v>0</v>
      </c>
    </row>
    <row r="144" s="12" customFormat="1" ht="22.8" customHeight="1">
      <c r="A144" s="12"/>
      <c r="B144" s="194"/>
      <c r="C144" s="195"/>
      <c r="D144" s="196" t="s">
        <v>69</v>
      </c>
      <c r="E144" s="208" t="s">
        <v>185</v>
      </c>
      <c r="F144" s="208" t="s">
        <v>186</v>
      </c>
      <c r="G144" s="195"/>
      <c r="H144" s="195"/>
      <c r="I144" s="198"/>
      <c r="J144" s="209">
        <f>BK144</f>
        <v>0</v>
      </c>
      <c r="K144" s="195"/>
      <c r="L144" s="200"/>
      <c r="M144" s="201"/>
      <c r="N144" s="202"/>
      <c r="O144" s="202"/>
      <c r="P144" s="203">
        <f>SUM(P145:P146)</f>
        <v>0</v>
      </c>
      <c r="Q144" s="202"/>
      <c r="R144" s="203">
        <f>SUM(R145:R146)</f>
        <v>0</v>
      </c>
      <c r="S144" s="202"/>
      <c r="T144" s="204">
        <f>SUM(T145:T146)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05" t="s">
        <v>147</v>
      </c>
      <c r="AT144" s="206" t="s">
        <v>69</v>
      </c>
      <c r="AU144" s="206" t="s">
        <v>77</v>
      </c>
      <c r="AY144" s="205" t="s">
        <v>116</v>
      </c>
      <c r="BK144" s="207">
        <f>SUM(BK145:BK146)</f>
        <v>0</v>
      </c>
    </row>
    <row r="145" s="2" customFormat="1" ht="16.5" customHeight="1">
      <c r="A145" s="40"/>
      <c r="B145" s="41"/>
      <c r="C145" s="210" t="s">
        <v>187</v>
      </c>
      <c r="D145" s="210" t="s">
        <v>118</v>
      </c>
      <c r="E145" s="211" t="s">
        <v>188</v>
      </c>
      <c r="F145" s="212" t="s">
        <v>186</v>
      </c>
      <c r="G145" s="213" t="s">
        <v>189</v>
      </c>
      <c r="H145" s="214">
        <v>1</v>
      </c>
      <c r="I145" s="215"/>
      <c r="J145" s="216">
        <f>ROUND(I145*H145,2)</f>
        <v>0</v>
      </c>
      <c r="K145" s="212" t="s">
        <v>122</v>
      </c>
      <c r="L145" s="46"/>
      <c r="M145" s="217" t="s">
        <v>19</v>
      </c>
      <c r="N145" s="218" t="s">
        <v>41</v>
      </c>
      <c r="O145" s="86"/>
      <c r="P145" s="219">
        <f>O145*H145</f>
        <v>0</v>
      </c>
      <c r="Q145" s="219">
        <v>0</v>
      </c>
      <c r="R145" s="219">
        <f>Q145*H145</f>
        <v>0</v>
      </c>
      <c r="S145" s="219">
        <v>0</v>
      </c>
      <c r="T145" s="220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21" t="s">
        <v>190</v>
      </c>
      <c r="AT145" s="221" t="s">
        <v>118</v>
      </c>
      <c r="AU145" s="221" t="s">
        <v>79</v>
      </c>
      <c r="AY145" s="19" t="s">
        <v>116</v>
      </c>
      <c r="BE145" s="222">
        <f>IF(N145="základní",J145,0)</f>
        <v>0</v>
      </c>
      <c r="BF145" s="222">
        <f>IF(N145="snížená",J145,0)</f>
        <v>0</v>
      </c>
      <c r="BG145" s="222">
        <f>IF(N145="zákl. přenesená",J145,0)</f>
        <v>0</v>
      </c>
      <c r="BH145" s="222">
        <f>IF(N145="sníž. přenesená",J145,0)</f>
        <v>0</v>
      </c>
      <c r="BI145" s="222">
        <f>IF(N145="nulová",J145,0)</f>
        <v>0</v>
      </c>
      <c r="BJ145" s="19" t="s">
        <v>77</v>
      </c>
      <c r="BK145" s="222">
        <f>ROUND(I145*H145,2)</f>
        <v>0</v>
      </c>
      <c r="BL145" s="19" t="s">
        <v>190</v>
      </c>
      <c r="BM145" s="221" t="s">
        <v>191</v>
      </c>
    </row>
    <row r="146" s="2" customFormat="1">
      <c r="A146" s="40"/>
      <c r="B146" s="41"/>
      <c r="C146" s="42"/>
      <c r="D146" s="223" t="s">
        <v>125</v>
      </c>
      <c r="E146" s="42"/>
      <c r="F146" s="224" t="s">
        <v>192</v>
      </c>
      <c r="G146" s="42"/>
      <c r="H146" s="42"/>
      <c r="I146" s="225"/>
      <c r="J146" s="42"/>
      <c r="K146" s="42"/>
      <c r="L146" s="46"/>
      <c r="M146" s="262"/>
      <c r="N146" s="263"/>
      <c r="O146" s="264"/>
      <c r="P146" s="264"/>
      <c r="Q146" s="264"/>
      <c r="R146" s="264"/>
      <c r="S146" s="264"/>
      <c r="T146" s="265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125</v>
      </c>
      <c r="AU146" s="19" t="s">
        <v>79</v>
      </c>
    </row>
    <row r="147" s="2" customFormat="1" ht="6.96" customHeight="1">
      <c r="A147" s="40"/>
      <c r="B147" s="61"/>
      <c r="C147" s="62"/>
      <c r="D147" s="62"/>
      <c r="E147" s="62"/>
      <c r="F147" s="62"/>
      <c r="G147" s="62"/>
      <c r="H147" s="62"/>
      <c r="I147" s="62"/>
      <c r="J147" s="62"/>
      <c r="K147" s="62"/>
      <c r="L147" s="46"/>
      <c r="M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</row>
  </sheetData>
  <sheetProtection sheet="1" autoFilter="0" formatColumns="0" formatRows="0" objects="1" scenarios="1" spinCount="100000" saltValue="IjYonSXiEVnCqyjPmPQFu6yO8mJaYVcXta1eNoBTfGcakDMiVnEX9/CARjTubcMTQ8pAYwZpOuJOV2EnofAyjA==" hashValue="lLQobWeCPWjIGzgKubHYHzxtbylZ9e7yJZvtLGXEJJH+hz8viJnUKrm0z1wzCAhVnzMKKDCj7ONyXzNIY1+snQ==" algorithmName="SHA-512" password="CC35"/>
  <autoFilter ref="C91:K146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0:H80"/>
    <mergeCell ref="E82:H82"/>
    <mergeCell ref="E84:H84"/>
    <mergeCell ref="L2:V2"/>
  </mergeCells>
  <hyperlinks>
    <hyperlink ref="F96" r:id="rId1" display="https://podminky.urs.cz/item/CS_URS_2025_02/122452204"/>
    <hyperlink ref="F101" r:id="rId2" display="https://podminky.urs.cz/item/CS_URS_2025_02/162751137"/>
    <hyperlink ref="F106" r:id="rId3" display="https://podminky.urs.cz/item/CS_URS_2025_02/167151112"/>
    <hyperlink ref="F111" r:id="rId4" display="https://podminky.urs.cz/item/CS_URS_2025_02/171201231"/>
    <hyperlink ref="F115" r:id="rId5" display="https://podminky.urs.cz/item/CS_URS_2025_02/171251201"/>
    <hyperlink ref="F120" r:id="rId6" display="https://podminky.urs.cz/item/CS_URS_2025_02/181951114"/>
    <hyperlink ref="F126" r:id="rId7" display="https://podminky.urs.cz/item/CS_URS_2025_02/564772111"/>
    <hyperlink ref="F132" r:id="rId8" display="https://podminky.urs.cz/item/CS_URS_2025_02/919726122"/>
    <hyperlink ref="F142" r:id="rId9" display="https://podminky.urs.cz/item/CS_URS_2025_02/998225111"/>
    <hyperlink ref="F146" r:id="rId10" display="https://podminky.urs.cz/item/CS_URS_2025_02/031002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66" customWidth="1"/>
    <col min="2" max="2" width="1.667969" style="266" customWidth="1"/>
    <col min="3" max="4" width="5" style="266" customWidth="1"/>
    <col min="5" max="5" width="11.66016" style="266" customWidth="1"/>
    <col min="6" max="6" width="9.160156" style="266" customWidth="1"/>
    <col min="7" max="7" width="5" style="266" customWidth="1"/>
    <col min="8" max="8" width="77.83203" style="266" customWidth="1"/>
    <col min="9" max="10" width="20" style="266" customWidth="1"/>
    <col min="11" max="11" width="1.667969" style="266" customWidth="1"/>
  </cols>
  <sheetData>
    <row r="1" s="1" customFormat="1" ht="37.5" customHeight="1"/>
    <row r="2" s="1" customFormat="1" ht="7.5" customHeight="1">
      <c r="B2" s="267"/>
      <c r="C2" s="268"/>
      <c r="D2" s="268"/>
      <c r="E2" s="268"/>
      <c r="F2" s="268"/>
      <c r="G2" s="268"/>
      <c r="H2" s="268"/>
      <c r="I2" s="268"/>
      <c r="J2" s="268"/>
      <c r="K2" s="269"/>
    </row>
    <row r="3" s="16" customFormat="1" ht="45" customHeight="1">
      <c r="B3" s="270"/>
      <c r="C3" s="271" t="s">
        <v>193</v>
      </c>
      <c r="D3" s="271"/>
      <c r="E3" s="271"/>
      <c r="F3" s="271"/>
      <c r="G3" s="271"/>
      <c r="H3" s="271"/>
      <c r="I3" s="271"/>
      <c r="J3" s="271"/>
      <c r="K3" s="272"/>
    </row>
    <row r="4" s="1" customFormat="1" ht="25.5" customHeight="1">
      <c r="B4" s="273"/>
      <c r="C4" s="274" t="s">
        <v>194</v>
      </c>
      <c r="D4" s="274"/>
      <c r="E4" s="274"/>
      <c r="F4" s="274"/>
      <c r="G4" s="274"/>
      <c r="H4" s="274"/>
      <c r="I4" s="274"/>
      <c r="J4" s="274"/>
      <c r="K4" s="275"/>
    </row>
    <row r="5" s="1" customFormat="1" ht="5.25" customHeight="1">
      <c r="B5" s="273"/>
      <c r="C5" s="276"/>
      <c r="D5" s="276"/>
      <c r="E5" s="276"/>
      <c r="F5" s="276"/>
      <c r="G5" s="276"/>
      <c r="H5" s="276"/>
      <c r="I5" s="276"/>
      <c r="J5" s="276"/>
      <c r="K5" s="275"/>
    </row>
    <row r="6" s="1" customFormat="1" ht="15" customHeight="1">
      <c r="B6" s="273"/>
      <c r="C6" s="277" t="s">
        <v>195</v>
      </c>
      <c r="D6" s="277"/>
      <c r="E6" s="277"/>
      <c r="F6" s="277"/>
      <c r="G6" s="277"/>
      <c r="H6" s="277"/>
      <c r="I6" s="277"/>
      <c r="J6" s="277"/>
      <c r="K6" s="275"/>
    </row>
    <row r="7" s="1" customFormat="1" ht="15" customHeight="1">
      <c r="B7" s="278"/>
      <c r="C7" s="277" t="s">
        <v>196</v>
      </c>
      <c r="D7" s="277"/>
      <c r="E7" s="277"/>
      <c r="F7" s="277"/>
      <c r="G7" s="277"/>
      <c r="H7" s="277"/>
      <c r="I7" s="277"/>
      <c r="J7" s="277"/>
      <c r="K7" s="275"/>
    </row>
    <row r="8" s="1" customFormat="1" ht="12.75" customHeight="1">
      <c r="B8" s="278"/>
      <c r="C8" s="277"/>
      <c r="D8" s="277"/>
      <c r="E8" s="277"/>
      <c r="F8" s="277"/>
      <c r="G8" s="277"/>
      <c r="H8" s="277"/>
      <c r="I8" s="277"/>
      <c r="J8" s="277"/>
      <c r="K8" s="275"/>
    </row>
    <row r="9" s="1" customFormat="1" ht="15" customHeight="1">
      <c r="B9" s="278"/>
      <c r="C9" s="277" t="s">
        <v>197</v>
      </c>
      <c r="D9" s="277"/>
      <c r="E9" s="277"/>
      <c r="F9" s="277"/>
      <c r="G9" s="277"/>
      <c r="H9" s="277"/>
      <c r="I9" s="277"/>
      <c r="J9" s="277"/>
      <c r="K9" s="275"/>
    </row>
    <row r="10" s="1" customFormat="1" ht="15" customHeight="1">
      <c r="B10" s="278"/>
      <c r="C10" s="277"/>
      <c r="D10" s="277" t="s">
        <v>198</v>
      </c>
      <c r="E10" s="277"/>
      <c r="F10" s="277"/>
      <c r="G10" s="277"/>
      <c r="H10" s="277"/>
      <c r="I10" s="277"/>
      <c r="J10" s="277"/>
      <c r="K10" s="275"/>
    </row>
    <row r="11" s="1" customFormat="1" ht="15" customHeight="1">
      <c r="B11" s="278"/>
      <c r="C11" s="279"/>
      <c r="D11" s="277" t="s">
        <v>199</v>
      </c>
      <c r="E11" s="277"/>
      <c r="F11" s="277"/>
      <c r="G11" s="277"/>
      <c r="H11" s="277"/>
      <c r="I11" s="277"/>
      <c r="J11" s="277"/>
      <c r="K11" s="275"/>
    </row>
    <row r="12" s="1" customFormat="1" ht="15" customHeight="1">
      <c r="B12" s="278"/>
      <c r="C12" s="279"/>
      <c r="D12" s="277"/>
      <c r="E12" s="277"/>
      <c r="F12" s="277"/>
      <c r="G12" s="277"/>
      <c r="H12" s="277"/>
      <c r="I12" s="277"/>
      <c r="J12" s="277"/>
      <c r="K12" s="275"/>
    </row>
    <row r="13" s="1" customFormat="1" ht="15" customHeight="1">
      <c r="B13" s="278"/>
      <c r="C13" s="279"/>
      <c r="D13" s="280" t="s">
        <v>200</v>
      </c>
      <c r="E13" s="277"/>
      <c r="F13" s="277"/>
      <c r="G13" s="277"/>
      <c r="H13" s="277"/>
      <c r="I13" s="277"/>
      <c r="J13" s="277"/>
      <c r="K13" s="275"/>
    </row>
    <row r="14" s="1" customFormat="1" ht="12.75" customHeight="1">
      <c r="B14" s="278"/>
      <c r="C14" s="279"/>
      <c r="D14" s="279"/>
      <c r="E14" s="279"/>
      <c r="F14" s="279"/>
      <c r="G14" s="279"/>
      <c r="H14" s="279"/>
      <c r="I14" s="279"/>
      <c r="J14" s="279"/>
      <c r="K14" s="275"/>
    </row>
    <row r="15" s="1" customFormat="1" ht="15" customHeight="1">
      <c r="B15" s="278"/>
      <c r="C15" s="279"/>
      <c r="D15" s="277" t="s">
        <v>201</v>
      </c>
      <c r="E15" s="277"/>
      <c r="F15" s="277"/>
      <c r="G15" s="277"/>
      <c r="H15" s="277"/>
      <c r="I15" s="277"/>
      <c r="J15" s="277"/>
      <c r="K15" s="275"/>
    </row>
    <row r="16" s="1" customFormat="1" ht="15" customHeight="1">
      <c r="B16" s="278"/>
      <c r="C16" s="279"/>
      <c r="D16" s="277" t="s">
        <v>202</v>
      </c>
      <c r="E16" s="277"/>
      <c r="F16" s="277"/>
      <c r="G16" s="277"/>
      <c r="H16" s="277"/>
      <c r="I16" s="277"/>
      <c r="J16" s="277"/>
      <c r="K16" s="275"/>
    </row>
    <row r="17" s="1" customFormat="1" ht="15" customHeight="1">
      <c r="B17" s="278"/>
      <c r="C17" s="279"/>
      <c r="D17" s="277" t="s">
        <v>203</v>
      </c>
      <c r="E17" s="277"/>
      <c r="F17" s="277"/>
      <c r="G17" s="277"/>
      <c r="H17" s="277"/>
      <c r="I17" s="277"/>
      <c r="J17" s="277"/>
      <c r="K17" s="275"/>
    </row>
    <row r="18" s="1" customFormat="1" ht="15" customHeight="1">
      <c r="B18" s="278"/>
      <c r="C18" s="279"/>
      <c r="D18" s="279"/>
      <c r="E18" s="281" t="s">
        <v>76</v>
      </c>
      <c r="F18" s="277" t="s">
        <v>204</v>
      </c>
      <c r="G18" s="277"/>
      <c r="H18" s="277"/>
      <c r="I18" s="277"/>
      <c r="J18" s="277"/>
      <c r="K18" s="275"/>
    </row>
    <row r="19" s="1" customFormat="1" ht="15" customHeight="1">
      <c r="B19" s="278"/>
      <c r="C19" s="279"/>
      <c r="D19" s="279"/>
      <c r="E19" s="281" t="s">
        <v>205</v>
      </c>
      <c r="F19" s="277" t="s">
        <v>206</v>
      </c>
      <c r="G19" s="277"/>
      <c r="H19" s="277"/>
      <c r="I19" s="277"/>
      <c r="J19" s="277"/>
      <c r="K19" s="275"/>
    </row>
    <row r="20" s="1" customFormat="1" ht="15" customHeight="1">
      <c r="B20" s="278"/>
      <c r="C20" s="279"/>
      <c r="D20" s="279"/>
      <c r="E20" s="281" t="s">
        <v>207</v>
      </c>
      <c r="F20" s="277" t="s">
        <v>208</v>
      </c>
      <c r="G20" s="277"/>
      <c r="H20" s="277"/>
      <c r="I20" s="277"/>
      <c r="J20" s="277"/>
      <c r="K20" s="275"/>
    </row>
    <row r="21" s="1" customFormat="1" ht="15" customHeight="1">
      <c r="B21" s="278"/>
      <c r="C21" s="279"/>
      <c r="D21" s="279"/>
      <c r="E21" s="281" t="s">
        <v>209</v>
      </c>
      <c r="F21" s="277" t="s">
        <v>210</v>
      </c>
      <c r="G21" s="277"/>
      <c r="H21" s="277"/>
      <c r="I21" s="277"/>
      <c r="J21" s="277"/>
      <c r="K21" s="275"/>
    </row>
    <row r="22" s="1" customFormat="1" ht="15" customHeight="1">
      <c r="B22" s="278"/>
      <c r="C22" s="279"/>
      <c r="D22" s="279"/>
      <c r="E22" s="281" t="s">
        <v>211</v>
      </c>
      <c r="F22" s="277" t="s">
        <v>212</v>
      </c>
      <c r="G22" s="277"/>
      <c r="H22" s="277"/>
      <c r="I22" s="277"/>
      <c r="J22" s="277"/>
      <c r="K22" s="275"/>
    </row>
    <row r="23" s="1" customFormat="1" ht="15" customHeight="1">
      <c r="B23" s="278"/>
      <c r="C23" s="279"/>
      <c r="D23" s="279"/>
      <c r="E23" s="281" t="s">
        <v>83</v>
      </c>
      <c r="F23" s="277" t="s">
        <v>213</v>
      </c>
      <c r="G23" s="277"/>
      <c r="H23" s="277"/>
      <c r="I23" s="277"/>
      <c r="J23" s="277"/>
      <c r="K23" s="275"/>
    </row>
    <row r="24" s="1" customFormat="1" ht="12.75" customHeight="1">
      <c r="B24" s="278"/>
      <c r="C24" s="279"/>
      <c r="D24" s="279"/>
      <c r="E24" s="279"/>
      <c r="F24" s="279"/>
      <c r="G24" s="279"/>
      <c r="H24" s="279"/>
      <c r="I24" s="279"/>
      <c r="J24" s="279"/>
      <c r="K24" s="275"/>
    </row>
    <row r="25" s="1" customFormat="1" ht="15" customHeight="1">
      <c r="B25" s="278"/>
      <c r="C25" s="277" t="s">
        <v>214</v>
      </c>
      <c r="D25" s="277"/>
      <c r="E25" s="277"/>
      <c r="F25" s="277"/>
      <c r="G25" s="277"/>
      <c r="H25" s="277"/>
      <c r="I25" s="277"/>
      <c r="J25" s="277"/>
      <c r="K25" s="275"/>
    </row>
    <row r="26" s="1" customFormat="1" ht="15" customHeight="1">
      <c r="B26" s="278"/>
      <c r="C26" s="277" t="s">
        <v>215</v>
      </c>
      <c r="D26" s="277"/>
      <c r="E26" s="277"/>
      <c r="F26" s="277"/>
      <c r="G26" s="277"/>
      <c r="H26" s="277"/>
      <c r="I26" s="277"/>
      <c r="J26" s="277"/>
      <c r="K26" s="275"/>
    </row>
    <row r="27" s="1" customFormat="1" ht="15" customHeight="1">
      <c r="B27" s="278"/>
      <c r="C27" s="277"/>
      <c r="D27" s="277" t="s">
        <v>216</v>
      </c>
      <c r="E27" s="277"/>
      <c r="F27" s="277"/>
      <c r="G27" s="277"/>
      <c r="H27" s="277"/>
      <c r="I27" s="277"/>
      <c r="J27" s="277"/>
      <c r="K27" s="275"/>
    </row>
    <row r="28" s="1" customFormat="1" ht="15" customHeight="1">
      <c r="B28" s="278"/>
      <c r="C28" s="279"/>
      <c r="D28" s="277" t="s">
        <v>217</v>
      </c>
      <c r="E28" s="277"/>
      <c r="F28" s="277"/>
      <c r="G28" s="277"/>
      <c r="H28" s="277"/>
      <c r="I28" s="277"/>
      <c r="J28" s="277"/>
      <c r="K28" s="275"/>
    </row>
    <row r="29" s="1" customFormat="1" ht="12.75" customHeight="1">
      <c r="B29" s="278"/>
      <c r="C29" s="279"/>
      <c r="D29" s="279"/>
      <c r="E29" s="279"/>
      <c r="F29" s="279"/>
      <c r="G29" s="279"/>
      <c r="H29" s="279"/>
      <c r="I29" s="279"/>
      <c r="J29" s="279"/>
      <c r="K29" s="275"/>
    </row>
    <row r="30" s="1" customFormat="1" ht="15" customHeight="1">
      <c r="B30" s="278"/>
      <c r="C30" s="279"/>
      <c r="D30" s="277" t="s">
        <v>218</v>
      </c>
      <c r="E30" s="277"/>
      <c r="F30" s="277"/>
      <c r="G30" s="277"/>
      <c r="H30" s="277"/>
      <c r="I30" s="277"/>
      <c r="J30" s="277"/>
      <c r="K30" s="275"/>
    </row>
    <row r="31" s="1" customFormat="1" ht="15" customHeight="1">
      <c r="B31" s="278"/>
      <c r="C31" s="279"/>
      <c r="D31" s="277" t="s">
        <v>219</v>
      </c>
      <c r="E31" s="277"/>
      <c r="F31" s="277"/>
      <c r="G31" s="277"/>
      <c r="H31" s="277"/>
      <c r="I31" s="277"/>
      <c r="J31" s="277"/>
      <c r="K31" s="275"/>
    </row>
    <row r="32" s="1" customFormat="1" ht="12.75" customHeight="1">
      <c r="B32" s="278"/>
      <c r="C32" s="279"/>
      <c r="D32" s="279"/>
      <c r="E32" s="279"/>
      <c r="F32" s="279"/>
      <c r="G32" s="279"/>
      <c r="H32" s="279"/>
      <c r="I32" s="279"/>
      <c r="J32" s="279"/>
      <c r="K32" s="275"/>
    </row>
    <row r="33" s="1" customFormat="1" ht="15" customHeight="1">
      <c r="B33" s="278"/>
      <c r="C33" s="279"/>
      <c r="D33" s="277" t="s">
        <v>220</v>
      </c>
      <c r="E33" s="277"/>
      <c r="F33" s="277"/>
      <c r="G33" s="277"/>
      <c r="H33" s="277"/>
      <c r="I33" s="277"/>
      <c r="J33" s="277"/>
      <c r="K33" s="275"/>
    </row>
    <row r="34" s="1" customFormat="1" ht="15" customHeight="1">
      <c r="B34" s="278"/>
      <c r="C34" s="279"/>
      <c r="D34" s="277" t="s">
        <v>221</v>
      </c>
      <c r="E34" s="277"/>
      <c r="F34" s="277"/>
      <c r="G34" s="277"/>
      <c r="H34" s="277"/>
      <c r="I34" s="277"/>
      <c r="J34" s="277"/>
      <c r="K34" s="275"/>
    </row>
    <row r="35" s="1" customFormat="1" ht="15" customHeight="1">
      <c r="B35" s="278"/>
      <c r="C35" s="279"/>
      <c r="D35" s="277" t="s">
        <v>222</v>
      </c>
      <c r="E35" s="277"/>
      <c r="F35" s="277"/>
      <c r="G35" s="277"/>
      <c r="H35" s="277"/>
      <c r="I35" s="277"/>
      <c r="J35" s="277"/>
      <c r="K35" s="275"/>
    </row>
    <row r="36" s="1" customFormat="1" ht="15" customHeight="1">
      <c r="B36" s="278"/>
      <c r="C36" s="279"/>
      <c r="D36" s="277"/>
      <c r="E36" s="280" t="s">
        <v>102</v>
      </c>
      <c r="F36" s="277"/>
      <c r="G36" s="277" t="s">
        <v>223</v>
      </c>
      <c r="H36" s="277"/>
      <c r="I36" s="277"/>
      <c r="J36" s="277"/>
      <c r="K36" s="275"/>
    </row>
    <row r="37" s="1" customFormat="1" ht="30.75" customHeight="1">
      <c r="B37" s="278"/>
      <c r="C37" s="279"/>
      <c r="D37" s="277"/>
      <c r="E37" s="280" t="s">
        <v>224</v>
      </c>
      <c r="F37" s="277"/>
      <c r="G37" s="277" t="s">
        <v>225</v>
      </c>
      <c r="H37" s="277"/>
      <c r="I37" s="277"/>
      <c r="J37" s="277"/>
      <c r="K37" s="275"/>
    </row>
    <row r="38" s="1" customFormat="1" ht="15" customHeight="1">
      <c r="B38" s="278"/>
      <c r="C38" s="279"/>
      <c r="D38" s="277"/>
      <c r="E38" s="280" t="s">
        <v>51</v>
      </c>
      <c r="F38" s="277"/>
      <c r="G38" s="277" t="s">
        <v>226</v>
      </c>
      <c r="H38" s="277"/>
      <c r="I38" s="277"/>
      <c r="J38" s="277"/>
      <c r="K38" s="275"/>
    </row>
    <row r="39" s="1" customFormat="1" ht="15" customHeight="1">
      <c r="B39" s="278"/>
      <c r="C39" s="279"/>
      <c r="D39" s="277"/>
      <c r="E39" s="280" t="s">
        <v>52</v>
      </c>
      <c r="F39" s="277"/>
      <c r="G39" s="277" t="s">
        <v>227</v>
      </c>
      <c r="H39" s="277"/>
      <c r="I39" s="277"/>
      <c r="J39" s="277"/>
      <c r="K39" s="275"/>
    </row>
    <row r="40" s="1" customFormat="1" ht="15" customHeight="1">
      <c r="B40" s="278"/>
      <c r="C40" s="279"/>
      <c r="D40" s="277"/>
      <c r="E40" s="280" t="s">
        <v>103</v>
      </c>
      <c r="F40" s="277"/>
      <c r="G40" s="277" t="s">
        <v>228</v>
      </c>
      <c r="H40" s="277"/>
      <c r="I40" s="277"/>
      <c r="J40" s="277"/>
      <c r="K40" s="275"/>
    </row>
    <row r="41" s="1" customFormat="1" ht="15" customHeight="1">
      <c r="B41" s="278"/>
      <c r="C41" s="279"/>
      <c r="D41" s="277"/>
      <c r="E41" s="280" t="s">
        <v>104</v>
      </c>
      <c r="F41" s="277"/>
      <c r="G41" s="277" t="s">
        <v>229</v>
      </c>
      <c r="H41" s="277"/>
      <c r="I41" s="277"/>
      <c r="J41" s="277"/>
      <c r="K41" s="275"/>
    </row>
    <row r="42" s="1" customFormat="1" ht="15" customHeight="1">
      <c r="B42" s="278"/>
      <c r="C42" s="279"/>
      <c r="D42" s="277"/>
      <c r="E42" s="280" t="s">
        <v>230</v>
      </c>
      <c r="F42" s="277"/>
      <c r="G42" s="277" t="s">
        <v>231</v>
      </c>
      <c r="H42" s="277"/>
      <c r="I42" s="277"/>
      <c r="J42" s="277"/>
      <c r="K42" s="275"/>
    </row>
    <row r="43" s="1" customFormat="1" ht="15" customHeight="1">
      <c r="B43" s="278"/>
      <c r="C43" s="279"/>
      <c r="D43" s="277"/>
      <c r="E43" s="280"/>
      <c r="F43" s="277"/>
      <c r="G43" s="277" t="s">
        <v>232</v>
      </c>
      <c r="H43" s="277"/>
      <c r="I43" s="277"/>
      <c r="J43" s="277"/>
      <c r="K43" s="275"/>
    </row>
    <row r="44" s="1" customFormat="1" ht="15" customHeight="1">
      <c r="B44" s="278"/>
      <c r="C44" s="279"/>
      <c r="D44" s="277"/>
      <c r="E44" s="280" t="s">
        <v>233</v>
      </c>
      <c r="F44" s="277"/>
      <c r="G44" s="277" t="s">
        <v>234</v>
      </c>
      <c r="H44" s="277"/>
      <c r="I44" s="277"/>
      <c r="J44" s="277"/>
      <c r="K44" s="275"/>
    </row>
    <row r="45" s="1" customFormat="1" ht="15" customHeight="1">
      <c r="B45" s="278"/>
      <c r="C45" s="279"/>
      <c r="D45" s="277"/>
      <c r="E45" s="280" t="s">
        <v>106</v>
      </c>
      <c r="F45" s="277"/>
      <c r="G45" s="277" t="s">
        <v>235</v>
      </c>
      <c r="H45" s="277"/>
      <c r="I45" s="277"/>
      <c r="J45" s="277"/>
      <c r="K45" s="275"/>
    </row>
    <row r="46" s="1" customFormat="1" ht="12.75" customHeight="1">
      <c r="B46" s="278"/>
      <c r="C46" s="279"/>
      <c r="D46" s="277"/>
      <c r="E46" s="277"/>
      <c r="F46" s="277"/>
      <c r="G46" s="277"/>
      <c r="H46" s="277"/>
      <c r="I46" s="277"/>
      <c r="J46" s="277"/>
      <c r="K46" s="275"/>
    </row>
    <row r="47" s="1" customFormat="1" ht="15" customHeight="1">
      <c r="B47" s="278"/>
      <c r="C47" s="279"/>
      <c r="D47" s="277" t="s">
        <v>236</v>
      </c>
      <c r="E47" s="277"/>
      <c r="F47" s="277"/>
      <c r="G47" s="277"/>
      <c r="H47" s="277"/>
      <c r="I47" s="277"/>
      <c r="J47" s="277"/>
      <c r="K47" s="275"/>
    </row>
    <row r="48" s="1" customFormat="1" ht="15" customHeight="1">
      <c r="B48" s="278"/>
      <c r="C48" s="279"/>
      <c r="D48" s="279"/>
      <c r="E48" s="277" t="s">
        <v>237</v>
      </c>
      <c r="F48" s="277"/>
      <c r="G48" s="277"/>
      <c r="H48" s="277"/>
      <c r="I48" s="277"/>
      <c r="J48" s="277"/>
      <c r="K48" s="275"/>
    </row>
    <row r="49" s="1" customFormat="1" ht="15" customHeight="1">
      <c r="B49" s="278"/>
      <c r="C49" s="279"/>
      <c r="D49" s="279"/>
      <c r="E49" s="277" t="s">
        <v>238</v>
      </c>
      <c r="F49" s="277"/>
      <c r="G49" s="277"/>
      <c r="H49" s="277"/>
      <c r="I49" s="277"/>
      <c r="J49" s="277"/>
      <c r="K49" s="275"/>
    </row>
    <row r="50" s="1" customFormat="1" ht="15" customHeight="1">
      <c r="B50" s="278"/>
      <c r="C50" s="279"/>
      <c r="D50" s="279"/>
      <c r="E50" s="277" t="s">
        <v>239</v>
      </c>
      <c r="F50" s="277"/>
      <c r="G50" s="277"/>
      <c r="H50" s="277"/>
      <c r="I50" s="277"/>
      <c r="J50" s="277"/>
      <c r="K50" s="275"/>
    </row>
    <row r="51" s="1" customFormat="1" ht="15" customHeight="1">
      <c r="B51" s="278"/>
      <c r="C51" s="279"/>
      <c r="D51" s="277" t="s">
        <v>240</v>
      </c>
      <c r="E51" s="277"/>
      <c r="F51" s="277"/>
      <c r="G51" s="277"/>
      <c r="H51" s="277"/>
      <c r="I51" s="277"/>
      <c r="J51" s="277"/>
      <c r="K51" s="275"/>
    </row>
    <row r="52" s="1" customFormat="1" ht="25.5" customHeight="1">
      <c r="B52" s="273"/>
      <c r="C52" s="274" t="s">
        <v>241</v>
      </c>
      <c r="D52" s="274"/>
      <c r="E52" s="274"/>
      <c r="F52" s="274"/>
      <c r="G52" s="274"/>
      <c r="H52" s="274"/>
      <c r="I52" s="274"/>
      <c r="J52" s="274"/>
      <c r="K52" s="275"/>
    </row>
    <row r="53" s="1" customFormat="1" ht="5.25" customHeight="1">
      <c r="B53" s="273"/>
      <c r="C53" s="276"/>
      <c r="D53" s="276"/>
      <c r="E53" s="276"/>
      <c r="F53" s="276"/>
      <c r="G53" s="276"/>
      <c r="H53" s="276"/>
      <c r="I53" s="276"/>
      <c r="J53" s="276"/>
      <c r="K53" s="275"/>
    </row>
    <row r="54" s="1" customFormat="1" ht="15" customHeight="1">
      <c r="B54" s="273"/>
      <c r="C54" s="277" t="s">
        <v>242</v>
      </c>
      <c r="D54" s="277"/>
      <c r="E54" s="277"/>
      <c r="F54" s="277"/>
      <c r="G54" s="277"/>
      <c r="H54" s="277"/>
      <c r="I54" s="277"/>
      <c r="J54" s="277"/>
      <c r="K54" s="275"/>
    </row>
    <row r="55" s="1" customFormat="1" ht="15" customHeight="1">
      <c r="B55" s="273"/>
      <c r="C55" s="277" t="s">
        <v>243</v>
      </c>
      <c r="D55" s="277"/>
      <c r="E55" s="277"/>
      <c r="F55" s="277"/>
      <c r="G55" s="277"/>
      <c r="H55" s="277"/>
      <c r="I55" s="277"/>
      <c r="J55" s="277"/>
      <c r="K55" s="275"/>
    </row>
    <row r="56" s="1" customFormat="1" ht="12.75" customHeight="1">
      <c r="B56" s="273"/>
      <c r="C56" s="277"/>
      <c r="D56" s="277"/>
      <c r="E56" s="277"/>
      <c r="F56" s="277"/>
      <c r="G56" s="277"/>
      <c r="H56" s="277"/>
      <c r="I56" s="277"/>
      <c r="J56" s="277"/>
      <c r="K56" s="275"/>
    </row>
    <row r="57" s="1" customFormat="1" ht="15" customHeight="1">
      <c r="B57" s="273"/>
      <c r="C57" s="277" t="s">
        <v>244</v>
      </c>
      <c r="D57" s="277"/>
      <c r="E57" s="277"/>
      <c r="F57" s="277"/>
      <c r="G57" s="277"/>
      <c r="H57" s="277"/>
      <c r="I57" s="277"/>
      <c r="J57" s="277"/>
      <c r="K57" s="275"/>
    </row>
    <row r="58" s="1" customFormat="1" ht="15" customHeight="1">
      <c r="B58" s="273"/>
      <c r="C58" s="279"/>
      <c r="D58" s="277" t="s">
        <v>245</v>
      </c>
      <c r="E58" s="277"/>
      <c r="F58" s="277"/>
      <c r="G58" s="277"/>
      <c r="H58" s="277"/>
      <c r="I58" s="277"/>
      <c r="J58" s="277"/>
      <c r="K58" s="275"/>
    </row>
    <row r="59" s="1" customFormat="1" ht="15" customHeight="1">
      <c r="B59" s="273"/>
      <c r="C59" s="279"/>
      <c r="D59" s="277" t="s">
        <v>246</v>
      </c>
      <c r="E59" s="277"/>
      <c r="F59" s="277"/>
      <c r="G59" s="277"/>
      <c r="H59" s="277"/>
      <c r="I59" s="277"/>
      <c r="J59" s="277"/>
      <c r="K59" s="275"/>
    </row>
    <row r="60" s="1" customFormat="1" ht="15" customHeight="1">
      <c r="B60" s="273"/>
      <c r="C60" s="279"/>
      <c r="D60" s="277" t="s">
        <v>247</v>
      </c>
      <c r="E60" s="277"/>
      <c r="F60" s="277"/>
      <c r="G60" s="277"/>
      <c r="H60" s="277"/>
      <c r="I60" s="277"/>
      <c r="J60" s="277"/>
      <c r="K60" s="275"/>
    </row>
    <row r="61" s="1" customFormat="1" ht="15" customHeight="1">
      <c r="B61" s="273"/>
      <c r="C61" s="279"/>
      <c r="D61" s="277" t="s">
        <v>248</v>
      </c>
      <c r="E61" s="277"/>
      <c r="F61" s="277"/>
      <c r="G61" s="277"/>
      <c r="H61" s="277"/>
      <c r="I61" s="277"/>
      <c r="J61" s="277"/>
      <c r="K61" s="275"/>
    </row>
    <row r="62" s="1" customFormat="1" ht="15" customHeight="1">
      <c r="B62" s="273"/>
      <c r="C62" s="279"/>
      <c r="D62" s="282" t="s">
        <v>249</v>
      </c>
      <c r="E62" s="282"/>
      <c r="F62" s="282"/>
      <c r="G62" s="282"/>
      <c r="H62" s="282"/>
      <c r="I62" s="282"/>
      <c r="J62" s="282"/>
      <c r="K62" s="275"/>
    </row>
    <row r="63" s="1" customFormat="1" ht="15" customHeight="1">
      <c r="B63" s="273"/>
      <c r="C63" s="279"/>
      <c r="D63" s="277" t="s">
        <v>250</v>
      </c>
      <c r="E63" s="277"/>
      <c r="F63" s="277"/>
      <c r="G63" s="277"/>
      <c r="H63" s="277"/>
      <c r="I63" s="277"/>
      <c r="J63" s="277"/>
      <c r="K63" s="275"/>
    </row>
    <row r="64" s="1" customFormat="1" ht="12.75" customHeight="1">
      <c r="B64" s="273"/>
      <c r="C64" s="279"/>
      <c r="D64" s="279"/>
      <c r="E64" s="283"/>
      <c r="F64" s="279"/>
      <c r="G64" s="279"/>
      <c r="H64" s="279"/>
      <c r="I64" s="279"/>
      <c r="J64" s="279"/>
      <c r="K64" s="275"/>
    </row>
    <row r="65" s="1" customFormat="1" ht="15" customHeight="1">
      <c r="B65" s="273"/>
      <c r="C65" s="279"/>
      <c r="D65" s="277" t="s">
        <v>251</v>
      </c>
      <c r="E65" s="277"/>
      <c r="F65" s="277"/>
      <c r="G65" s="277"/>
      <c r="H65" s="277"/>
      <c r="I65" s="277"/>
      <c r="J65" s="277"/>
      <c r="K65" s="275"/>
    </row>
    <row r="66" s="1" customFormat="1" ht="15" customHeight="1">
      <c r="B66" s="273"/>
      <c r="C66" s="279"/>
      <c r="D66" s="282" t="s">
        <v>252</v>
      </c>
      <c r="E66" s="282"/>
      <c r="F66" s="282"/>
      <c r="G66" s="282"/>
      <c r="H66" s="282"/>
      <c r="I66" s="282"/>
      <c r="J66" s="282"/>
      <c r="K66" s="275"/>
    </row>
    <row r="67" s="1" customFormat="1" ht="15" customHeight="1">
      <c r="B67" s="273"/>
      <c r="C67" s="279"/>
      <c r="D67" s="277" t="s">
        <v>253</v>
      </c>
      <c r="E67" s="277"/>
      <c r="F67" s="277"/>
      <c r="G67" s="277"/>
      <c r="H67" s="277"/>
      <c r="I67" s="277"/>
      <c r="J67" s="277"/>
      <c r="K67" s="275"/>
    </row>
    <row r="68" s="1" customFormat="1" ht="15" customHeight="1">
      <c r="B68" s="273"/>
      <c r="C68" s="279"/>
      <c r="D68" s="277" t="s">
        <v>254</v>
      </c>
      <c r="E68" s="277"/>
      <c r="F68" s="277"/>
      <c r="G68" s="277"/>
      <c r="H68" s="277"/>
      <c r="I68" s="277"/>
      <c r="J68" s="277"/>
      <c r="K68" s="275"/>
    </row>
    <row r="69" s="1" customFormat="1" ht="15" customHeight="1">
      <c r="B69" s="273"/>
      <c r="C69" s="279"/>
      <c r="D69" s="277" t="s">
        <v>255</v>
      </c>
      <c r="E69" s="277"/>
      <c r="F69" s="277"/>
      <c r="G69" s="277"/>
      <c r="H69" s="277"/>
      <c r="I69" s="277"/>
      <c r="J69" s="277"/>
      <c r="K69" s="275"/>
    </row>
    <row r="70" s="1" customFormat="1" ht="15" customHeight="1">
      <c r="B70" s="273"/>
      <c r="C70" s="279"/>
      <c r="D70" s="277" t="s">
        <v>256</v>
      </c>
      <c r="E70" s="277"/>
      <c r="F70" s="277"/>
      <c r="G70" s="277"/>
      <c r="H70" s="277"/>
      <c r="I70" s="277"/>
      <c r="J70" s="277"/>
      <c r="K70" s="275"/>
    </row>
    <row r="71" s="1" customFormat="1" ht="12.75" customHeight="1">
      <c r="B71" s="284"/>
      <c r="C71" s="285"/>
      <c r="D71" s="285"/>
      <c r="E71" s="285"/>
      <c r="F71" s="285"/>
      <c r="G71" s="285"/>
      <c r="H71" s="285"/>
      <c r="I71" s="285"/>
      <c r="J71" s="285"/>
      <c r="K71" s="286"/>
    </row>
    <row r="72" s="1" customFormat="1" ht="18.75" customHeight="1">
      <c r="B72" s="287"/>
      <c r="C72" s="287"/>
      <c r="D72" s="287"/>
      <c r="E72" s="287"/>
      <c r="F72" s="287"/>
      <c r="G72" s="287"/>
      <c r="H72" s="287"/>
      <c r="I72" s="287"/>
      <c r="J72" s="287"/>
      <c r="K72" s="288"/>
    </row>
    <row r="73" s="1" customFormat="1" ht="18.75" customHeight="1">
      <c r="B73" s="288"/>
      <c r="C73" s="288"/>
      <c r="D73" s="288"/>
      <c r="E73" s="288"/>
      <c r="F73" s="288"/>
      <c r="G73" s="288"/>
      <c r="H73" s="288"/>
      <c r="I73" s="288"/>
      <c r="J73" s="288"/>
      <c r="K73" s="288"/>
    </row>
    <row r="74" s="1" customFormat="1" ht="7.5" customHeight="1">
      <c r="B74" s="289"/>
      <c r="C74" s="290"/>
      <c r="D74" s="290"/>
      <c r="E74" s="290"/>
      <c r="F74" s="290"/>
      <c r="G74" s="290"/>
      <c r="H74" s="290"/>
      <c r="I74" s="290"/>
      <c r="J74" s="290"/>
      <c r="K74" s="291"/>
    </row>
    <row r="75" s="1" customFormat="1" ht="45" customHeight="1">
      <c r="B75" s="292"/>
      <c r="C75" s="293" t="s">
        <v>257</v>
      </c>
      <c r="D75" s="293"/>
      <c r="E75" s="293"/>
      <c r="F75" s="293"/>
      <c r="G75" s="293"/>
      <c r="H75" s="293"/>
      <c r="I75" s="293"/>
      <c r="J75" s="293"/>
      <c r="K75" s="294"/>
    </row>
    <row r="76" s="1" customFormat="1" ht="17.25" customHeight="1">
      <c r="B76" s="292"/>
      <c r="C76" s="295" t="s">
        <v>258</v>
      </c>
      <c r="D76" s="295"/>
      <c r="E76" s="295"/>
      <c r="F76" s="295" t="s">
        <v>259</v>
      </c>
      <c r="G76" s="296"/>
      <c r="H76" s="295" t="s">
        <v>52</v>
      </c>
      <c r="I76" s="295" t="s">
        <v>55</v>
      </c>
      <c r="J76" s="295" t="s">
        <v>260</v>
      </c>
      <c r="K76" s="294"/>
    </row>
    <row r="77" s="1" customFormat="1" ht="17.25" customHeight="1">
      <c r="B77" s="292"/>
      <c r="C77" s="297" t="s">
        <v>261</v>
      </c>
      <c r="D77" s="297"/>
      <c r="E77" s="297"/>
      <c r="F77" s="298" t="s">
        <v>262</v>
      </c>
      <c r="G77" s="299"/>
      <c r="H77" s="297"/>
      <c r="I77" s="297"/>
      <c r="J77" s="297" t="s">
        <v>263</v>
      </c>
      <c r="K77" s="294"/>
    </row>
    <row r="78" s="1" customFormat="1" ht="5.25" customHeight="1">
      <c r="B78" s="292"/>
      <c r="C78" s="300"/>
      <c r="D78" s="300"/>
      <c r="E78" s="300"/>
      <c r="F78" s="300"/>
      <c r="G78" s="301"/>
      <c r="H78" s="300"/>
      <c r="I78" s="300"/>
      <c r="J78" s="300"/>
      <c r="K78" s="294"/>
    </row>
    <row r="79" s="1" customFormat="1" ht="15" customHeight="1">
      <c r="B79" s="292"/>
      <c r="C79" s="280" t="s">
        <v>51</v>
      </c>
      <c r="D79" s="302"/>
      <c r="E79" s="302"/>
      <c r="F79" s="303" t="s">
        <v>264</v>
      </c>
      <c r="G79" s="304"/>
      <c r="H79" s="280" t="s">
        <v>265</v>
      </c>
      <c r="I79" s="280" t="s">
        <v>266</v>
      </c>
      <c r="J79" s="280">
        <v>20</v>
      </c>
      <c r="K79" s="294"/>
    </row>
    <row r="80" s="1" customFormat="1" ht="15" customHeight="1">
      <c r="B80" s="292"/>
      <c r="C80" s="280" t="s">
        <v>267</v>
      </c>
      <c r="D80" s="280"/>
      <c r="E80" s="280"/>
      <c r="F80" s="303" t="s">
        <v>264</v>
      </c>
      <c r="G80" s="304"/>
      <c r="H80" s="280" t="s">
        <v>268</v>
      </c>
      <c r="I80" s="280" t="s">
        <v>266</v>
      </c>
      <c r="J80" s="280">
        <v>120</v>
      </c>
      <c r="K80" s="294"/>
    </row>
    <row r="81" s="1" customFormat="1" ht="15" customHeight="1">
      <c r="B81" s="305"/>
      <c r="C81" s="280" t="s">
        <v>269</v>
      </c>
      <c r="D81" s="280"/>
      <c r="E81" s="280"/>
      <c r="F81" s="303" t="s">
        <v>270</v>
      </c>
      <c r="G81" s="304"/>
      <c r="H81" s="280" t="s">
        <v>271</v>
      </c>
      <c r="I81" s="280" t="s">
        <v>266</v>
      </c>
      <c r="J81" s="280">
        <v>50</v>
      </c>
      <c r="K81" s="294"/>
    </row>
    <row r="82" s="1" customFormat="1" ht="15" customHeight="1">
      <c r="B82" s="305"/>
      <c r="C82" s="280" t="s">
        <v>272</v>
      </c>
      <c r="D82" s="280"/>
      <c r="E82" s="280"/>
      <c r="F82" s="303" t="s">
        <v>264</v>
      </c>
      <c r="G82" s="304"/>
      <c r="H82" s="280" t="s">
        <v>273</v>
      </c>
      <c r="I82" s="280" t="s">
        <v>274</v>
      </c>
      <c r="J82" s="280"/>
      <c r="K82" s="294"/>
    </row>
    <row r="83" s="1" customFormat="1" ht="15" customHeight="1">
      <c r="B83" s="305"/>
      <c r="C83" s="306" t="s">
        <v>275</v>
      </c>
      <c r="D83" s="306"/>
      <c r="E83" s="306"/>
      <c r="F83" s="307" t="s">
        <v>270</v>
      </c>
      <c r="G83" s="306"/>
      <c r="H83" s="306" t="s">
        <v>276</v>
      </c>
      <c r="I83" s="306" t="s">
        <v>266</v>
      </c>
      <c r="J83" s="306">
        <v>15</v>
      </c>
      <c r="K83" s="294"/>
    </row>
    <row r="84" s="1" customFormat="1" ht="15" customHeight="1">
      <c r="B84" s="305"/>
      <c r="C84" s="306" t="s">
        <v>277</v>
      </c>
      <c r="D84" s="306"/>
      <c r="E84" s="306"/>
      <c r="F84" s="307" t="s">
        <v>270</v>
      </c>
      <c r="G84" s="306"/>
      <c r="H84" s="306" t="s">
        <v>278</v>
      </c>
      <c r="I84" s="306" t="s">
        <v>266</v>
      </c>
      <c r="J84" s="306">
        <v>15</v>
      </c>
      <c r="K84" s="294"/>
    </row>
    <row r="85" s="1" customFormat="1" ht="15" customHeight="1">
      <c r="B85" s="305"/>
      <c r="C85" s="306" t="s">
        <v>279</v>
      </c>
      <c r="D85" s="306"/>
      <c r="E85" s="306"/>
      <c r="F85" s="307" t="s">
        <v>270</v>
      </c>
      <c r="G85" s="306"/>
      <c r="H85" s="306" t="s">
        <v>280</v>
      </c>
      <c r="I85" s="306" t="s">
        <v>266</v>
      </c>
      <c r="J85" s="306">
        <v>20</v>
      </c>
      <c r="K85" s="294"/>
    </row>
    <row r="86" s="1" customFormat="1" ht="15" customHeight="1">
      <c r="B86" s="305"/>
      <c r="C86" s="306" t="s">
        <v>281</v>
      </c>
      <c r="D86" s="306"/>
      <c r="E86" s="306"/>
      <c r="F86" s="307" t="s">
        <v>270</v>
      </c>
      <c r="G86" s="306"/>
      <c r="H86" s="306" t="s">
        <v>282</v>
      </c>
      <c r="I86" s="306" t="s">
        <v>266</v>
      </c>
      <c r="J86" s="306">
        <v>20</v>
      </c>
      <c r="K86" s="294"/>
    </row>
    <row r="87" s="1" customFormat="1" ht="15" customHeight="1">
      <c r="B87" s="305"/>
      <c r="C87" s="280" t="s">
        <v>283</v>
      </c>
      <c r="D87" s="280"/>
      <c r="E87" s="280"/>
      <c r="F87" s="303" t="s">
        <v>270</v>
      </c>
      <c r="G87" s="304"/>
      <c r="H87" s="280" t="s">
        <v>284</v>
      </c>
      <c r="I87" s="280" t="s">
        <v>266</v>
      </c>
      <c r="J87" s="280">
        <v>50</v>
      </c>
      <c r="K87" s="294"/>
    </row>
    <row r="88" s="1" customFormat="1" ht="15" customHeight="1">
      <c r="B88" s="305"/>
      <c r="C88" s="280" t="s">
        <v>285</v>
      </c>
      <c r="D88" s="280"/>
      <c r="E88" s="280"/>
      <c r="F88" s="303" t="s">
        <v>270</v>
      </c>
      <c r="G88" s="304"/>
      <c r="H88" s="280" t="s">
        <v>286</v>
      </c>
      <c r="I88" s="280" t="s">
        <v>266</v>
      </c>
      <c r="J88" s="280">
        <v>20</v>
      </c>
      <c r="K88" s="294"/>
    </row>
    <row r="89" s="1" customFormat="1" ht="15" customHeight="1">
      <c r="B89" s="305"/>
      <c r="C89" s="280" t="s">
        <v>287</v>
      </c>
      <c r="D89" s="280"/>
      <c r="E89" s="280"/>
      <c r="F89" s="303" t="s">
        <v>270</v>
      </c>
      <c r="G89" s="304"/>
      <c r="H89" s="280" t="s">
        <v>288</v>
      </c>
      <c r="I89" s="280" t="s">
        <v>266</v>
      </c>
      <c r="J89" s="280">
        <v>20</v>
      </c>
      <c r="K89" s="294"/>
    </row>
    <row r="90" s="1" customFormat="1" ht="15" customHeight="1">
      <c r="B90" s="305"/>
      <c r="C90" s="280" t="s">
        <v>289</v>
      </c>
      <c r="D90" s="280"/>
      <c r="E90" s="280"/>
      <c r="F90" s="303" t="s">
        <v>270</v>
      </c>
      <c r="G90" s="304"/>
      <c r="H90" s="280" t="s">
        <v>290</v>
      </c>
      <c r="I90" s="280" t="s">
        <v>266</v>
      </c>
      <c r="J90" s="280">
        <v>50</v>
      </c>
      <c r="K90" s="294"/>
    </row>
    <row r="91" s="1" customFormat="1" ht="15" customHeight="1">
      <c r="B91" s="305"/>
      <c r="C91" s="280" t="s">
        <v>291</v>
      </c>
      <c r="D91" s="280"/>
      <c r="E91" s="280"/>
      <c r="F91" s="303" t="s">
        <v>270</v>
      </c>
      <c r="G91" s="304"/>
      <c r="H91" s="280" t="s">
        <v>291</v>
      </c>
      <c r="I91" s="280" t="s">
        <v>266</v>
      </c>
      <c r="J91" s="280">
        <v>50</v>
      </c>
      <c r="K91" s="294"/>
    </row>
    <row r="92" s="1" customFormat="1" ht="15" customHeight="1">
      <c r="B92" s="305"/>
      <c r="C92" s="280" t="s">
        <v>292</v>
      </c>
      <c r="D92" s="280"/>
      <c r="E92" s="280"/>
      <c r="F92" s="303" t="s">
        <v>270</v>
      </c>
      <c r="G92" s="304"/>
      <c r="H92" s="280" t="s">
        <v>293</v>
      </c>
      <c r="I92" s="280" t="s">
        <v>266</v>
      </c>
      <c r="J92" s="280">
        <v>255</v>
      </c>
      <c r="K92" s="294"/>
    </row>
    <row r="93" s="1" customFormat="1" ht="15" customHeight="1">
      <c r="B93" s="305"/>
      <c r="C93" s="280" t="s">
        <v>294</v>
      </c>
      <c r="D93" s="280"/>
      <c r="E93" s="280"/>
      <c r="F93" s="303" t="s">
        <v>264</v>
      </c>
      <c r="G93" s="304"/>
      <c r="H93" s="280" t="s">
        <v>295</v>
      </c>
      <c r="I93" s="280" t="s">
        <v>296</v>
      </c>
      <c r="J93" s="280"/>
      <c r="K93" s="294"/>
    </row>
    <row r="94" s="1" customFormat="1" ht="15" customHeight="1">
      <c r="B94" s="305"/>
      <c r="C94" s="280" t="s">
        <v>297</v>
      </c>
      <c r="D94" s="280"/>
      <c r="E94" s="280"/>
      <c r="F94" s="303" t="s">
        <v>264</v>
      </c>
      <c r="G94" s="304"/>
      <c r="H94" s="280" t="s">
        <v>298</v>
      </c>
      <c r="I94" s="280" t="s">
        <v>299</v>
      </c>
      <c r="J94" s="280"/>
      <c r="K94" s="294"/>
    </row>
    <row r="95" s="1" customFormat="1" ht="15" customHeight="1">
      <c r="B95" s="305"/>
      <c r="C95" s="280" t="s">
        <v>300</v>
      </c>
      <c r="D95" s="280"/>
      <c r="E95" s="280"/>
      <c r="F95" s="303" t="s">
        <v>264</v>
      </c>
      <c r="G95" s="304"/>
      <c r="H95" s="280" t="s">
        <v>300</v>
      </c>
      <c r="I95" s="280" t="s">
        <v>299</v>
      </c>
      <c r="J95" s="280"/>
      <c r="K95" s="294"/>
    </row>
    <row r="96" s="1" customFormat="1" ht="15" customHeight="1">
      <c r="B96" s="305"/>
      <c r="C96" s="280" t="s">
        <v>36</v>
      </c>
      <c r="D96" s="280"/>
      <c r="E96" s="280"/>
      <c r="F96" s="303" t="s">
        <v>264</v>
      </c>
      <c r="G96" s="304"/>
      <c r="H96" s="280" t="s">
        <v>301</v>
      </c>
      <c r="I96" s="280" t="s">
        <v>299</v>
      </c>
      <c r="J96" s="280"/>
      <c r="K96" s="294"/>
    </row>
    <row r="97" s="1" customFormat="1" ht="15" customHeight="1">
      <c r="B97" s="305"/>
      <c r="C97" s="280" t="s">
        <v>46</v>
      </c>
      <c r="D97" s="280"/>
      <c r="E97" s="280"/>
      <c r="F97" s="303" t="s">
        <v>264</v>
      </c>
      <c r="G97" s="304"/>
      <c r="H97" s="280" t="s">
        <v>302</v>
      </c>
      <c r="I97" s="280" t="s">
        <v>299</v>
      </c>
      <c r="J97" s="280"/>
      <c r="K97" s="294"/>
    </row>
    <row r="98" s="1" customFormat="1" ht="15" customHeight="1">
      <c r="B98" s="308"/>
      <c r="C98" s="309"/>
      <c r="D98" s="309"/>
      <c r="E98" s="309"/>
      <c r="F98" s="309"/>
      <c r="G98" s="309"/>
      <c r="H98" s="309"/>
      <c r="I98" s="309"/>
      <c r="J98" s="309"/>
      <c r="K98" s="310"/>
    </row>
    <row r="99" s="1" customFormat="1" ht="18.75" customHeight="1">
      <c r="B99" s="311"/>
      <c r="C99" s="312"/>
      <c r="D99" s="312"/>
      <c r="E99" s="312"/>
      <c r="F99" s="312"/>
      <c r="G99" s="312"/>
      <c r="H99" s="312"/>
      <c r="I99" s="312"/>
      <c r="J99" s="312"/>
      <c r="K99" s="311"/>
    </row>
    <row r="100" s="1" customFormat="1" ht="18.75" customHeight="1">
      <c r="B100" s="288"/>
      <c r="C100" s="288"/>
      <c r="D100" s="288"/>
      <c r="E100" s="288"/>
      <c r="F100" s="288"/>
      <c r="G100" s="288"/>
      <c r="H100" s="288"/>
      <c r="I100" s="288"/>
      <c r="J100" s="288"/>
      <c r="K100" s="288"/>
    </row>
    <row r="101" s="1" customFormat="1" ht="7.5" customHeight="1">
      <c r="B101" s="289"/>
      <c r="C101" s="290"/>
      <c r="D101" s="290"/>
      <c r="E101" s="290"/>
      <c r="F101" s="290"/>
      <c r="G101" s="290"/>
      <c r="H101" s="290"/>
      <c r="I101" s="290"/>
      <c r="J101" s="290"/>
      <c r="K101" s="291"/>
    </row>
    <row r="102" s="1" customFormat="1" ht="45" customHeight="1">
      <c r="B102" s="292"/>
      <c r="C102" s="293" t="s">
        <v>303</v>
      </c>
      <c r="D102" s="293"/>
      <c r="E102" s="293"/>
      <c r="F102" s="293"/>
      <c r="G102" s="293"/>
      <c r="H102" s="293"/>
      <c r="I102" s="293"/>
      <c r="J102" s="293"/>
      <c r="K102" s="294"/>
    </row>
    <row r="103" s="1" customFormat="1" ht="17.25" customHeight="1">
      <c r="B103" s="292"/>
      <c r="C103" s="295" t="s">
        <v>258</v>
      </c>
      <c r="D103" s="295"/>
      <c r="E103" s="295"/>
      <c r="F103" s="295" t="s">
        <v>259</v>
      </c>
      <c r="G103" s="296"/>
      <c r="H103" s="295" t="s">
        <v>52</v>
      </c>
      <c r="I103" s="295" t="s">
        <v>55</v>
      </c>
      <c r="J103" s="295" t="s">
        <v>260</v>
      </c>
      <c r="K103" s="294"/>
    </row>
    <row r="104" s="1" customFormat="1" ht="17.25" customHeight="1">
      <c r="B104" s="292"/>
      <c r="C104" s="297" t="s">
        <v>261</v>
      </c>
      <c r="D104" s="297"/>
      <c r="E104" s="297"/>
      <c r="F104" s="298" t="s">
        <v>262</v>
      </c>
      <c r="G104" s="299"/>
      <c r="H104" s="297"/>
      <c r="I104" s="297"/>
      <c r="J104" s="297" t="s">
        <v>263</v>
      </c>
      <c r="K104" s="294"/>
    </row>
    <row r="105" s="1" customFormat="1" ht="5.25" customHeight="1">
      <c r="B105" s="292"/>
      <c r="C105" s="295"/>
      <c r="D105" s="295"/>
      <c r="E105" s="295"/>
      <c r="F105" s="295"/>
      <c r="G105" s="313"/>
      <c r="H105" s="295"/>
      <c r="I105" s="295"/>
      <c r="J105" s="295"/>
      <c r="K105" s="294"/>
    </row>
    <row r="106" s="1" customFormat="1" ht="15" customHeight="1">
      <c r="B106" s="292"/>
      <c r="C106" s="280" t="s">
        <v>51</v>
      </c>
      <c r="D106" s="302"/>
      <c r="E106" s="302"/>
      <c r="F106" s="303" t="s">
        <v>264</v>
      </c>
      <c r="G106" s="280"/>
      <c r="H106" s="280" t="s">
        <v>304</v>
      </c>
      <c r="I106" s="280" t="s">
        <v>266</v>
      </c>
      <c r="J106" s="280">
        <v>20</v>
      </c>
      <c r="K106" s="294"/>
    </row>
    <row r="107" s="1" customFormat="1" ht="15" customHeight="1">
      <c r="B107" s="292"/>
      <c r="C107" s="280" t="s">
        <v>267</v>
      </c>
      <c r="D107" s="280"/>
      <c r="E107" s="280"/>
      <c r="F107" s="303" t="s">
        <v>264</v>
      </c>
      <c r="G107" s="280"/>
      <c r="H107" s="280" t="s">
        <v>304</v>
      </c>
      <c r="I107" s="280" t="s">
        <v>266</v>
      </c>
      <c r="J107" s="280">
        <v>120</v>
      </c>
      <c r="K107" s="294"/>
    </row>
    <row r="108" s="1" customFormat="1" ht="15" customHeight="1">
      <c r="B108" s="305"/>
      <c r="C108" s="280" t="s">
        <v>269</v>
      </c>
      <c r="D108" s="280"/>
      <c r="E108" s="280"/>
      <c r="F108" s="303" t="s">
        <v>270</v>
      </c>
      <c r="G108" s="280"/>
      <c r="H108" s="280" t="s">
        <v>304</v>
      </c>
      <c r="I108" s="280" t="s">
        <v>266</v>
      </c>
      <c r="J108" s="280">
        <v>50</v>
      </c>
      <c r="K108" s="294"/>
    </row>
    <row r="109" s="1" customFormat="1" ht="15" customHeight="1">
      <c r="B109" s="305"/>
      <c r="C109" s="280" t="s">
        <v>272</v>
      </c>
      <c r="D109" s="280"/>
      <c r="E109" s="280"/>
      <c r="F109" s="303" t="s">
        <v>264</v>
      </c>
      <c r="G109" s="280"/>
      <c r="H109" s="280" t="s">
        <v>304</v>
      </c>
      <c r="I109" s="280" t="s">
        <v>274</v>
      </c>
      <c r="J109" s="280"/>
      <c r="K109" s="294"/>
    </row>
    <row r="110" s="1" customFormat="1" ht="15" customHeight="1">
      <c r="B110" s="305"/>
      <c r="C110" s="280" t="s">
        <v>283</v>
      </c>
      <c r="D110" s="280"/>
      <c r="E110" s="280"/>
      <c r="F110" s="303" t="s">
        <v>270</v>
      </c>
      <c r="G110" s="280"/>
      <c r="H110" s="280" t="s">
        <v>304</v>
      </c>
      <c r="I110" s="280" t="s">
        <v>266</v>
      </c>
      <c r="J110" s="280">
        <v>50</v>
      </c>
      <c r="K110" s="294"/>
    </row>
    <row r="111" s="1" customFormat="1" ht="15" customHeight="1">
      <c r="B111" s="305"/>
      <c r="C111" s="280" t="s">
        <v>291</v>
      </c>
      <c r="D111" s="280"/>
      <c r="E111" s="280"/>
      <c r="F111" s="303" t="s">
        <v>270</v>
      </c>
      <c r="G111" s="280"/>
      <c r="H111" s="280" t="s">
        <v>304</v>
      </c>
      <c r="I111" s="280" t="s">
        <v>266</v>
      </c>
      <c r="J111" s="280">
        <v>50</v>
      </c>
      <c r="K111" s="294"/>
    </row>
    <row r="112" s="1" customFormat="1" ht="15" customHeight="1">
      <c r="B112" s="305"/>
      <c r="C112" s="280" t="s">
        <v>289</v>
      </c>
      <c r="D112" s="280"/>
      <c r="E112" s="280"/>
      <c r="F112" s="303" t="s">
        <v>270</v>
      </c>
      <c r="G112" s="280"/>
      <c r="H112" s="280" t="s">
        <v>304</v>
      </c>
      <c r="I112" s="280" t="s">
        <v>266</v>
      </c>
      <c r="J112" s="280">
        <v>50</v>
      </c>
      <c r="K112" s="294"/>
    </row>
    <row r="113" s="1" customFormat="1" ht="15" customHeight="1">
      <c r="B113" s="305"/>
      <c r="C113" s="280" t="s">
        <v>51</v>
      </c>
      <c r="D113" s="280"/>
      <c r="E113" s="280"/>
      <c r="F113" s="303" t="s">
        <v>264</v>
      </c>
      <c r="G113" s="280"/>
      <c r="H113" s="280" t="s">
        <v>305</v>
      </c>
      <c r="I113" s="280" t="s">
        <v>266</v>
      </c>
      <c r="J113" s="280">
        <v>20</v>
      </c>
      <c r="K113" s="294"/>
    </row>
    <row r="114" s="1" customFormat="1" ht="15" customHeight="1">
      <c r="B114" s="305"/>
      <c r="C114" s="280" t="s">
        <v>306</v>
      </c>
      <c r="D114" s="280"/>
      <c r="E114" s="280"/>
      <c r="F114" s="303" t="s">
        <v>264</v>
      </c>
      <c r="G114" s="280"/>
      <c r="H114" s="280" t="s">
        <v>307</v>
      </c>
      <c r="I114" s="280" t="s">
        <v>266</v>
      </c>
      <c r="J114" s="280">
        <v>120</v>
      </c>
      <c r="K114" s="294"/>
    </row>
    <row r="115" s="1" customFormat="1" ht="15" customHeight="1">
      <c r="B115" s="305"/>
      <c r="C115" s="280" t="s">
        <v>36</v>
      </c>
      <c r="D115" s="280"/>
      <c r="E115" s="280"/>
      <c r="F115" s="303" t="s">
        <v>264</v>
      </c>
      <c r="G115" s="280"/>
      <c r="H115" s="280" t="s">
        <v>308</v>
      </c>
      <c r="I115" s="280" t="s">
        <v>299</v>
      </c>
      <c r="J115" s="280"/>
      <c r="K115" s="294"/>
    </row>
    <row r="116" s="1" customFormat="1" ht="15" customHeight="1">
      <c r="B116" s="305"/>
      <c r="C116" s="280" t="s">
        <v>46</v>
      </c>
      <c r="D116" s="280"/>
      <c r="E116" s="280"/>
      <c r="F116" s="303" t="s">
        <v>264</v>
      </c>
      <c r="G116" s="280"/>
      <c r="H116" s="280" t="s">
        <v>309</v>
      </c>
      <c r="I116" s="280" t="s">
        <v>299</v>
      </c>
      <c r="J116" s="280"/>
      <c r="K116" s="294"/>
    </row>
    <row r="117" s="1" customFormat="1" ht="15" customHeight="1">
      <c r="B117" s="305"/>
      <c r="C117" s="280" t="s">
        <v>55</v>
      </c>
      <c r="D117" s="280"/>
      <c r="E117" s="280"/>
      <c r="F117" s="303" t="s">
        <v>264</v>
      </c>
      <c r="G117" s="280"/>
      <c r="H117" s="280" t="s">
        <v>310</v>
      </c>
      <c r="I117" s="280" t="s">
        <v>311</v>
      </c>
      <c r="J117" s="280"/>
      <c r="K117" s="294"/>
    </row>
    <row r="118" s="1" customFormat="1" ht="15" customHeight="1">
      <c r="B118" s="308"/>
      <c r="C118" s="314"/>
      <c r="D118" s="314"/>
      <c r="E118" s="314"/>
      <c r="F118" s="314"/>
      <c r="G118" s="314"/>
      <c r="H118" s="314"/>
      <c r="I118" s="314"/>
      <c r="J118" s="314"/>
      <c r="K118" s="310"/>
    </row>
    <row r="119" s="1" customFormat="1" ht="18.75" customHeight="1">
      <c r="B119" s="315"/>
      <c r="C119" s="316"/>
      <c r="D119" s="316"/>
      <c r="E119" s="316"/>
      <c r="F119" s="317"/>
      <c r="G119" s="316"/>
      <c r="H119" s="316"/>
      <c r="I119" s="316"/>
      <c r="J119" s="316"/>
      <c r="K119" s="315"/>
    </row>
    <row r="120" s="1" customFormat="1" ht="18.75" customHeight="1">
      <c r="B120" s="288"/>
      <c r="C120" s="288"/>
      <c r="D120" s="288"/>
      <c r="E120" s="288"/>
      <c r="F120" s="288"/>
      <c r="G120" s="288"/>
      <c r="H120" s="288"/>
      <c r="I120" s="288"/>
      <c r="J120" s="288"/>
      <c r="K120" s="288"/>
    </row>
    <row r="121" s="1" customFormat="1" ht="7.5" customHeight="1">
      <c r="B121" s="318"/>
      <c r="C121" s="319"/>
      <c r="D121" s="319"/>
      <c r="E121" s="319"/>
      <c r="F121" s="319"/>
      <c r="G121" s="319"/>
      <c r="H121" s="319"/>
      <c r="I121" s="319"/>
      <c r="J121" s="319"/>
      <c r="K121" s="320"/>
    </row>
    <row r="122" s="1" customFormat="1" ht="45" customHeight="1">
      <c r="B122" s="321"/>
      <c r="C122" s="271" t="s">
        <v>312</v>
      </c>
      <c r="D122" s="271"/>
      <c r="E122" s="271"/>
      <c r="F122" s="271"/>
      <c r="G122" s="271"/>
      <c r="H122" s="271"/>
      <c r="I122" s="271"/>
      <c r="J122" s="271"/>
      <c r="K122" s="322"/>
    </row>
    <row r="123" s="1" customFormat="1" ht="17.25" customHeight="1">
      <c r="B123" s="323"/>
      <c r="C123" s="295" t="s">
        <v>258</v>
      </c>
      <c r="D123" s="295"/>
      <c r="E123" s="295"/>
      <c r="F123" s="295" t="s">
        <v>259</v>
      </c>
      <c r="G123" s="296"/>
      <c r="H123" s="295" t="s">
        <v>52</v>
      </c>
      <c r="I123" s="295" t="s">
        <v>55</v>
      </c>
      <c r="J123" s="295" t="s">
        <v>260</v>
      </c>
      <c r="K123" s="324"/>
    </row>
    <row r="124" s="1" customFormat="1" ht="17.25" customHeight="1">
      <c r="B124" s="323"/>
      <c r="C124" s="297" t="s">
        <v>261</v>
      </c>
      <c r="D124" s="297"/>
      <c r="E124" s="297"/>
      <c r="F124" s="298" t="s">
        <v>262</v>
      </c>
      <c r="G124" s="299"/>
      <c r="H124" s="297"/>
      <c r="I124" s="297"/>
      <c r="J124" s="297" t="s">
        <v>263</v>
      </c>
      <c r="K124" s="324"/>
    </row>
    <row r="125" s="1" customFormat="1" ht="5.25" customHeight="1">
      <c r="B125" s="325"/>
      <c r="C125" s="300"/>
      <c r="D125" s="300"/>
      <c r="E125" s="300"/>
      <c r="F125" s="300"/>
      <c r="G125" s="326"/>
      <c r="H125" s="300"/>
      <c r="I125" s="300"/>
      <c r="J125" s="300"/>
      <c r="K125" s="327"/>
    </row>
    <row r="126" s="1" customFormat="1" ht="15" customHeight="1">
      <c r="B126" s="325"/>
      <c r="C126" s="280" t="s">
        <v>267</v>
      </c>
      <c r="D126" s="302"/>
      <c r="E126" s="302"/>
      <c r="F126" s="303" t="s">
        <v>264</v>
      </c>
      <c r="G126" s="280"/>
      <c r="H126" s="280" t="s">
        <v>304</v>
      </c>
      <c r="I126" s="280" t="s">
        <v>266</v>
      </c>
      <c r="J126" s="280">
        <v>120</v>
      </c>
      <c r="K126" s="328"/>
    </row>
    <row r="127" s="1" customFormat="1" ht="15" customHeight="1">
      <c r="B127" s="325"/>
      <c r="C127" s="280" t="s">
        <v>313</v>
      </c>
      <c r="D127" s="280"/>
      <c r="E127" s="280"/>
      <c r="F127" s="303" t="s">
        <v>264</v>
      </c>
      <c r="G127" s="280"/>
      <c r="H127" s="280" t="s">
        <v>314</v>
      </c>
      <c r="I127" s="280" t="s">
        <v>266</v>
      </c>
      <c r="J127" s="280" t="s">
        <v>315</v>
      </c>
      <c r="K127" s="328"/>
    </row>
    <row r="128" s="1" customFormat="1" ht="15" customHeight="1">
      <c r="B128" s="325"/>
      <c r="C128" s="280" t="s">
        <v>83</v>
      </c>
      <c r="D128" s="280"/>
      <c r="E128" s="280"/>
      <c r="F128" s="303" t="s">
        <v>264</v>
      </c>
      <c r="G128" s="280"/>
      <c r="H128" s="280" t="s">
        <v>316</v>
      </c>
      <c r="I128" s="280" t="s">
        <v>266</v>
      </c>
      <c r="J128" s="280" t="s">
        <v>315</v>
      </c>
      <c r="K128" s="328"/>
    </row>
    <row r="129" s="1" customFormat="1" ht="15" customHeight="1">
      <c r="B129" s="325"/>
      <c r="C129" s="280" t="s">
        <v>275</v>
      </c>
      <c r="D129" s="280"/>
      <c r="E129" s="280"/>
      <c r="F129" s="303" t="s">
        <v>270</v>
      </c>
      <c r="G129" s="280"/>
      <c r="H129" s="280" t="s">
        <v>276</v>
      </c>
      <c r="I129" s="280" t="s">
        <v>266</v>
      </c>
      <c r="J129" s="280">
        <v>15</v>
      </c>
      <c r="K129" s="328"/>
    </row>
    <row r="130" s="1" customFormat="1" ht="15" customHeight="1">
      <c r="B130" s="325"/>
      <c r="C130" s="306" t="s">
        <v>277</v>
      </c>
      <c r="D130" s="306"/>
      <c r="E130" s="306"/>
      <c r="F130" s="307" t="s">
        <v>270</v>
      </c>
      <c r="G130" s="306"/>
      <c r="H130" s="306" t="s">
        <v>278</v>
      </c>
      <c r="I130" s="306" t="s">
        <v>266</v>
      </c>
      <c r="J130" s="306">
        <v>15</v>
      </c>
      <c r="K130" s="328"/>
    </row>
    <row r="131" s="1" customFormat="1" ht="15" customHeight="1">
      <c r="B131" s="325"/>
      <c r="C131" s="306" t="s">
        <v>279</v>
      </c>
      <c r="D131" s="306"/>
      <c r="E131" s="306"/>
      <c r="F131" s="307" t="s">
        <v>270</v>
      </c>
      <c r="G131" s="306"/>
      <c r="H131" s="306" t="s">
        <v>280</v>
      </c>
      <c r="I131" s="306" t="s">
        <v>266</v>
      </c>
      <c r="J131" s="306">
        <v>20</v>
      </c>
      <c r="K131" s="328"/>
    </row>
    <row r="132" s="1" customFormat="1" ht="15" customHeight="1">
      <c r="B132" s="325"/>
      <c r="C132" s="306" t="s">
        <v>281</v>
      </c>
      <c r="D132" s="306"/>
      <c r="E132" s="306"/>
      <c r="F132" s="307" t="s">
        <v>270</v>
      </c>
      <c r="G132" s="306"/>
      <c r="H132" s="306" t="s">
        <v>282</v>
      </c>
      <c r="I132" s="306" t="s">
        <v>266</v>
      </c>
      <c r="J132" s="306">
        <v>20</v>
      </c>
      <c r="K132" s="328"/>
    </row>
    <row r="133" s="1" customFormat="1" ht="15" customHeight="1">
      <c r="B133" s="325"/>
      <c r="C133" s="280" t="s">
        <v>269</v>
      </c>
      <c r="D133" s="280"/>
      <c r="E133" s="280"/>
      <c r="F133" s="303" t="s">
        <v>270</v>
      </c>
      <c r="G133" s="280"/>
      <c r="H133" s="280" t="s">
        <v>304</v>
      </c>
      <c r="I133" s="280" t="s">
        <v>266</v>
      </c>
      <c r="J133" s="280">
        <v>50</v>
      </c>
      <c r="K133" s="328"/>
    </row>
    <row r="134" s="1" customFormat="1" ht="15" customHeight="1">
      <c r="B134" s="325"/>
      <c r="C134" s="280" t="s">
        <v>283</v>
      </c>
      <c r="D134" s="280"/>
      <c r="E134" s="280"/>
      <c r="F134" s="303" t="s">
        <v>270</v>
      </c>
      <c r="G134" s="280"/>
      <c r="H134" s="280" t="s">
        <v>304</v>
      </c>
      <c r="I134" s="280" t="s">
        <v>266</v>
      </c>
      <c r="J134" s="280">
        <v>50</v>
      </c>
      <c r="K134" s="328"/>
    </row>
    <row r="135" s="1" customFormat="1" ht="15" customHeight="1">
      <c r="B135" s="325"/>
      <c r="C135" s="280" t="s">
        <v>289</v>
      </c>
      <c r="D135" s="280"/>
      <c r="E135" s="280"/>
      <c r="F135" s="303" t="s">
        <v>270</v>
      </c>
      <c r="G135" s="280"/>
      <c r="H135" s="280" t="s">
        <v>304</v>
      </c>
      <c r="I135" s="280" t="s">
        <v>266</v>
      </c>
      <c r="J135" s="280">
        <v>50</v>
      </c>
      <c r="K135" s="328"/>
    </row>
    <row r="136" s="1" customFormat="1" ht="15" customHeight="1">
      <c r="B136" s="325"/>
      <c r="C136" s="280" t="s">
        <v>291</v>
      </c>
      <c r="D136" s="280"/>
      <c r="E136" s="280"/>
      <c r="F136" s="303" t="s">
        <v>270</v>
      </c>
      <c r="G136" s="280"/>
      <c r="H136" s="280" t="s">
        <v>304</v>
      </c>
      <c r="I136" s="280" t="s">
        <v>266</v>
      </c>
      <c r="J136" s="280">
        <v>50</v>
      </c>
      <c r="K136" s="328"/>
    </row>
    <row r="137" s="1" customFormat="1" ht="15" customHeight="1">
      <c r="B137" s="325"/>
      <c r="C137" s="280" t="s">
        <v>292</v>
      </c>
      <c r="D137" s="280"/>
      <c r="E137" s="280"/>
      <c r="F137" s="303" t="s">
        <v>270</v>
      </c>
      <c r="G137" s="280"/>
      <c r="H137" s="280" t="s">
        <v>317</v>
      </c>
      <c r="I137" s="280" t="s">
        <v>266</v>
      </c>
      <c r="J137" s="280">
        <v>255</v>
      </c>
      <c r="K137" s="328"/>
    </row>
    <row r="138" s="1" customFormat="1" ht="15" customHeight="1">
      <c r="B138" s="325"/>
      <c r="C138" s="280" t="s">
        <v>294</v>
      </c>
      <c r="D138" s="280"/>
      <c r="E138" s="280"/>
      <c r="F138" s="303" t="s">
        <v>264</v>
      </c>
      <c r="G138" s="280"/>
      <c r="H138" s="280" t="s">
        <v>318</v>
      </c>
      <c r="I138" s="280" t="s">
        <v>296</v>
      </c>
      <c r="J138" s="280"/>
      <c r="K138" s="328"/>
    </row>
    <row r="139" s="1" customFormat="1" ht="15" customHeight="1">
      <c r="B139" s="325"/>
      <c r="C139" s="280" t="s">
        <v>297</v>
      </c>
      <c r="D139" s="280"/>
      <c r="E139" s="280"/>
      <c r="F139" s="303" t="s">
        <v>264</v>
      </c>
      <c r="G139" s="280"/>
      <c r="H139" s="280" t="s">
        <v>319</v>
      </c>
      <c r="I139" s="280" t="s">
        <v>299</v>
      </c>
      <c r="J139" s="280"/>
      <c r="K139" s="328"/>
    </row>
    <row r="140" s="1" customFormat="1" ht="15" customHeight="1">
      <c r="B140" s="325"/>
      <c r="C140" s="280" t="s">
        <v>300</v>
      </c>
      <c r="D140" s="280"/>
      <c r="E140" s="280"/>
      <c r="F140" s="303" t="s">
        <v>264</v>
      </c>
      <c r="G140" s="280"/>
      <c r="H140" s="280" t="s">
        <v>300</v>
      </c>
      <c r="I140" s="280" t="s">
        <v>299</v>
      </c>
      <c r="J140" s="280"/>
      <c r="K140" s="328"/>
    </row>
    <row r="141" s="1" customFormat="1" ht="15" customHeight="1">
      <c r="B141" s="325"/>
      <c r="C141" s="280" t="s">
        <v>36</v>
      </c>
      <c r="D141" s="280"/>
      <c r="E141" s="280"/>
      <c r="F141" s="303" t="s">
        <v>264</v>
      </c>
      <c r="G141" s="280"/>
      <c r="H141" s="280" t="s">
        <v>320</v>
      </c>
      <c r="I141" s="280" t="s">
        <v>299</v>
      </c>
      <c r="J141" s="280"/>
      <c r="K141" s="328"/>
    </row>
    <row r="142" s="1" customFormat="1" ht="15" customHeight="1">
      <c r="B142" s="325"/>
      <c r="C142" s="280" t="s">
        <v>321</v>
      </c>
      <c r="D142" s="280"/>
      <c r="E142" s="280"/>
      <c r="F142" s="303" t="s">
        <v>264</v>
      </c>
      <c r="G142" s="280"/>
      <c r="H142" s="280" t="s">
        <v>322</v>
      </c>
      <c r="I142" s="280" t="s">
        <v>299</v>
      </c>
      <c r="J142" s="280"/>
      <c r="K142" s="328"/>
    </row>
    <row r="143" s="1" customFormat="1" ht="15" customHeight="1">
      <c r="B143" s="329"/>
      <c r="C143" s="330"/>
      <c r="D143" s="330"/>
      <c r="E143" s="330"/>
      <c r="F143" s="330"/>
      <c r="G143" s="330"/>
      <c r="H143" s="330"/>
      <c r="I143" s="330"/>
      <c r="J143" s="330"/>
      <c r="K143" s="331"/>
    </row>
    <row r="144" s="1" customFormat="1" ht="18.75" customHeight="1">
      <c r="B144" s="316"/>
      <c r="C144" s="316"/>
      <c r="D144" s="316"/>
      <c r="E144" s="316"/>
      <c r="F144" s="317"/>
      <c r="G144" s="316"/>
      <c r="H144" s="316"/>
      <c r="I144" s="316"/>
      <c r="J144" s="316"/>
      <c r="K144" s="316"/>
    </row>
    <row r="145" s="1" customFormat="1" ht="18.75" customHeight="1">
      <c r="B145" s="288"/>
      <c r="C145" s="288"/>
      <c r="D145" s="288"/>
      <c r="E145" s="288"/>
      <c r="F145" s="288"/>
      <c r="G145" s="288"/>
      <c r="H145" s="288"/>
      <c r="I145" s="288"/>
      <c r="J145" s="288"/>
      <c r="K145" s="288"/>
    </row>
    <row r="146" s="1" customFormat="1" ht="7.5" customHeight="1">
      <c r="B146" s="289"/>
      <c r="C146" s="290"/>
      <c r="D146" s="290"/>
      <c r="E146" s="290"/>
      <c r="F146" s="290"/>
      <c r="G146" s="290"/>
      <c r="H146" s="290"/>
      <c r="I146" s="290"/>
      <c r="J146" s="290"/>
      <c r="K146" s="291"/>
    </row>
    <row r="147" s="1" customFormat="1" ht="45" customHeight="1">
      <c r="B147" s="292"/>
      <c r="C147" s="293" t="s">
        <v>323</v>
      </c>
      <c r="D147" s="293"/>
      <c r="E147" s="293"/>
      <c r="F147" s="293"/>
      <c r="G147" s="293"/>
      <c r="H147" s="293"/>
      <c r="I147" s="293"/>
      <c r="J147" s="293"/>
      <c r="K147" s="294"/>
    </row>
    <row r="148" s="1" customFormat="1" ht="17.25" customHeight="1">
      <c r="B148" s="292"/>
      <c r="C148" s="295" t="s">
        <v>258</v>
      </c>
      <c r="D148" s="295"/>
      <c r="E148" s="295"/>
      <c r="F148" s="295" t="s">
        <v>259</v>
      </c>
      <c r="G148" s="296"/>
      <c r="H148" s="295" t="s">
        <v>52</v>
      </c>
      <c r="I148" s="295" t="s">
        <v>55</v>
      </c>
      <c r="J148" s="295" t="s">
        <v>260</v>
      </c>
      <c r="K148" s="294"/>
    </row>
    <row r="149" s="1" customFormat="1" ht="17.25" customHeight="1">
      <c r="B149" s="292"/>
      <c r="C149" s="297" t="s">
        <v>261</v>
      </c>
      <c r="D149" s="297"/>
      <c r="E149" s="297"/>
      <c r="F149" s="298" t="s">
        <v>262</v>
      </c>
      <c r="G149" s="299"/>
      <c r="H149" s="297"/>
      <c r="I149" s="297"/>
      <c r="J149" s="297" t="s">
        <v>263</v>
      </c>
      <c r="K149" s="294"/>
    </row>
    <row r="150" s="1" customFormat="1" ht="5.25" customHeight="1">
      <c r="B150" s="305"/>
      <c r="C150" s="300"/>
      <c r="D150" s="300"/>
      <c r="E150" s="300"/>
      <c r="F150" s="300"/>
      <c r="G150" s="301"/>
      <c r="H150" s="300"/>
      <c r="I150" s="300"/>
      <c r="J150" s="300"/>
      <c r="K150" s="328"/>
    </row>
    <row r="151" s="1" customFormat="1" ht="15" customHeight="1">
      <c r="B151" s="305"/>
      <c r="C151" s="332" t="s">
        <v>267</v>
      </c>
      <c r="D151" s="280"/>
      <c r="E151" s="280"/>
      <c r="F151" s="333" t="s">
        <v>264</v>
      </c>
      <c r="G151" s="280"/>
      <c r="H151" s="332" t="s">
        <v>304</v>
      </c>
      <c r="I151" s="332" t="s">
        <v>266</v>
      </c>
      <c r="J151" s="332">
        <v>120</v>
      </c>
      <c r="K151" s="328"/>
    </row>
    <row r="152" s="1" customFormat="1" ht="15" customHeight="1">
      <c r="B152" s="305"/>
      <c r="C152" s="332" t="s">
        <v>313</v>
      </c>
      <c r="D152" s="280"/>
      <c r="E152" s="280"/>
      <c r="F152" s="333" t="s">
        <v>264</v>
      </c>
      <c r="G152" s="280"/>
      <c r="H152" s="332" t="s">
        <v>324</v>
      </c>
      <c r="I152" s="332" t="s">
        <v>266</v>
      </c>
      <c r="J152" s="332" t="s">
        <v>315</v>
      </c>
      <c r="K152" s="328"/>
    </row>
    <row r="153" s="1" customFormat="1" ht="15" customHeight="1">
      <c r="B153" s="305"/>
      <c r="C153" s="332" t="s">
        <v>83</v>
      </c>
      <c r="D153" s="280"/>
      <c r="E153" s="280"/>
      <c r="F153" s="333" t="s">
        <v>264</v>
      </c>
      <c r="G153" s="280"/>
      <c r="H153" s="332" t="s">
        <v>325</v>
      </c>
      <c r="I153" s="332" t="s">
        <v>266</v>
      </c>
      <c r="J153" s="332" t="s">
        <v>315</v>
      </c>
      <c r="K153" s="328"/>
    </row>
    <row r="154" s="1" customFormat="1" ht="15" customHeight="1">
      <c r="B154" s="305"/>
      <c r="C154" s="332" t="s">
        <v>269</v>
      </c>
      <c r="D154" s="280"/>
      <c r="E154" s="280"/>
      <c r="F154" s="333" t="s">
        <v>270</v>
      </c>
      <c r="G154" s="280"/>
      <c r="H154" s="332" t="s">
        <v>304</v>
      </c>
      <c r="I154" s="332" t="s">
        <v>266</v>
      </c>
      <c r="J154" s="332">
        <v>50</v>
      </c>
      <c r="K154" s="328"/>
    </row>
    <row r="155" s="1" customFormat="1" ht="15" customHeight="1">
      <c r="B155" s="305"/>
      <c r="C155" s="332" t="s">
        <v>272</v>
      </c>
      <c r="D155" s="280"/>
      <c r="E155" s="280"/>
      <c r="F155" s="333" t="s">
        <v>264</v>
      </c>
      <c r="G155" s="280"/>
      <c r="H155" s="332" t="s">
        <v>304</v>
      </c>
      <c r="I155" s="332" t="s">
        <v>274</v>
      </c>
      <c r="J155" s="332"/>
      <c r="K155" s="328"/>
    </row>
    <row r="156" s="1" customFormat="1" ht="15" customHeight="1">
      <c r="B156" s="305"/>
      <c r="C156" s="332" t="s">
        <v>283</v>
      </c>
      <c r="D156" s="280"/>
      <c r="E156" s="280"/>
      <c r="F156" s="333" t="s">
        <v>270</v>
      </c>
      <c r="G156" s="280"/>
      <c r="H156" s="332" t="s">
        <v>304</v>
      </c>
      <c r="I156" s="332" t="s">
        <v>266</v>
      </c>
      <c r="J156" s="332">
        <v>50</v>
      </c>
      <c r="K156" s="328"/>
    </row>
    <row r="157" s="1" customFormat="1" ht="15" customHeight="1">
      <c r="B157" s="305"/>
      <c r="C157" s="332" t="s">
        <v>291</v>
      </c>
      <c r="D157" s="280"/>
      <c r="E157" s="280"/>
      <c r="F157" s="333" t="s">
        <v>270</v>
      </c>
      <c r="G157" s="280"/>
      <c r="H157" s="332" t="s">
        <v>304</v>
      </c>
      <c r="I157" s="332" t="s">
        <v>266</v>
      </c>
      <c r="J157" s="332">
        <v>50</v>
      </c>
      <c r="K157" s="328"/>
    </row>
    <row r="158" s="1" customFormat="1" ht="15" customHeight="1">
      <c r="B158" s="305"/>
      <c r="C158" s="332" t="s">
        <v>289</v>
      </c>
      <c r="D158" s="280"/>
      <c r="E158" s="280"/>
      <c r="F158" s="333" t="s">
        <v>270</v>
      </c>
      <c r="G158" s="280"/>
      <c r="H158" s="332" t="s">
        <v>304</v>
      </c>
      <c r="I158" s="332" t="s">
        <v>266</v>
      </c>
      <c r="J158" s="332">
        <v>50</v>
      </c>
      <c r="K158" s="328"/>
    </row>
    <row r="159" s="1" customFormat="1" ht="15" customHeight="1">
      <c r="B159" s="305"/>
      <c r="C159" s="332" t="s">
        <v>91</v>
      </c>
      <c r="D159" s="280"/>
      <c r="E159" s="280"/>
      <c r="F159" s="333" t="s">
        <v>264</v>
      </c>
      <c r="G159" s="280"/>
      <c r="H159" s="332" t="s">
        <v>326</v>
      </c>
      <c r="I159" s="332" t="s">
        <v>266</v>
      </c>
      <c r="J159" s="332" t="s">
        <v>327</v>
      </c>
      <c r="K159" s="328"/>
    </row>
    <row r="160" s="1" customFormat="1" ht="15" customHeight="1">
      <c r="B160" s="305"/>
      <c r="C160" s="332" t="s">
        <v>328</v>
      </c>
      <c r="D160" s="280"/>
      <c r="E160" s="280"/>
      <c r="F160" s="333" t="s">
        <v>264</v>
      </c>
      <c r="G160" s="280"/>
      <c r="H160" s="332" t="s">
        <v>329</v>
      </c>
      <c r="I160" s="332" t="s">
        <v>299</v>
      </c>
      <c r="J160" s="332"/>
      <c r="K160" s="328"/>
    </row>
    <row r="161" s="1" customFormat="1" ht="15" customHeight="1">
      <c r="B161" s="334"/>
      <c r="C161" s="314"/>
      <c r="D161" s="314"/>
      <c r="E161" s="314"/>
      <c r="F161" s="314"/>
      <c r="G161" s="314"/>
      <c r="H161" s="314"/>
      <c r="I161" s="314"/>
      <c r="J161" s="314"/>
      <c r="K161" s="335"/>
    </row>
    <row r="162" s="1" customFormat="1" ht="18.75" customHeight="1">
      <c r="B162" s="316"/>
      <c r="C162" s="326"/>
      <c r="D162" s="326"/>
      <c r="E162" s="326"/>
      <c r="F162" s="336"/>
      <c r="G162" s="326"/>
      <c r="H162" s="326"/>
      <c r="I162" s="326"/>
      <c r="J162" s="326"/>
      <c r="K162" s="316"/>
    </row>
    <row r="163" s="1" customFormat="1" ht="18.75" customHeight="1">
      <c r="B163" s="288"/>
      <c r="C163" s="288"/>
      <c r="D163" s="288"/>
      <c r="E163" s="288"/>
      <c r="F163" s="288"/>
      <c r="G163" s="288"/>
      <c r="H163" s="288"/>
      <c r="I163" s="288"/>
      <c r="J163" s="288"/>
      <c r="K163" s="288"/>
    </row>
    <row r="164" s="1" customFormat="1" ht="7.5" customHeight="1">
      <c r="B164" s="267"/>
      <c r="C164" s="268"/>
      <c r="D164" s="268"/>
      <c r="E164" s="268"/>
      <c r="F164" s="268"/>
      <c r="G164" s="268"/>
      <c r="H164" s="268"/>
      <c r="I164" s="268"/>
      <c r="J164" s="268"/>
      <c r="K164" s="269"/>
    </row>
    <row r="165" s="1" customFormat="1" ht="45" customHeight="1">
      <c r="B165" s="270"/>
      <c r="C165" s="271" t="s">
        <v>330</v>
      </c>
      <c r="D165" s="271"/>
      <c r="E165" s="271"/>
      <c r="F165" s="271"/>
      <c r="G165" s="271"/>
      <c r="H165" s="271"/>
      <c r="I165" s="271"/>
      <c r="J165" s="271"/>
      <c r="K165" s="272"/>
    </row>
    <row r="166" s="1" customFormat="1" ht="17.25" customHeight="1">
      <c r="B166" s="270"/>
      <c r="C166" s="295" t="s">
        <v>258</v>
      </c>
      <c r="D166" s="295"/>
      <c r="E166" s="295"/>
      <c r="F166" s="295" t="s">
        <v>259</v>
      </c>
      <c r="G166" s="337"/>
      <c r="H166" s="338" t="s">
        <v>52</v>
      </c>
      <c r="I166" s="338" t="s">
        <v>55</v>
      </c>
      <c r="J166" s="295" t="s">
        <v>260</v>
      </c>
      <c r="K166" s="272"/>
    </row>
    <row r="167" s="1" customFormat="1" ht="17.25" customHeight="1">
      <c r="B167" s="273"/>
      <c r="C167" s="297" t="s">
        <v>261</v>
      </c>
      <c r="D167" s="297"/>
      <c r="E167" s="297"/>
      <c r="F167" s="298" t="s">
        <v>262</v>
      </c>
      <c r="G167" s="339"/>
      <c r="H167" s="340"/>
      <c r="I167" s="340"/>
      <c r="J167" s="297" t="s">
        <v>263</v>
      </c>
      <c r="K167" s="275"/>
    </row>
    <row r="168" s="1" customFormat="1" ht="5.25" customHeight="1">
      <c r="B168" s="305"/>
      <c r="C168" s="300"/>
      <c r="D168" s="300"/>
      <c r="E168" s="300"/>
      <c r="F168" s="300"/>
      <c r="G168" s="301"/>
      <c r="H168" s="300"/>
      <c r="I168" s="300"/>
      <c r="J168" s="300"/>
      <c r="K168" s="328"/>
    </row>
    <row r="169" s="1" customFormat="1" ht="15" customHeight="1">
      <c r="B169" s="305"/>
      <c r="C169" s="280" t="s">
        <v>267</v>
      </c>
      <c r="D169" s="280"/>
      <c r="E169" s="280"/>
      <c r="F169" s="303" t="s">
        <v>264</v>
      </c>
      <c r="G169" s="280"/>
      <c r="H169" s="280" t="s">
        <v>304</v>
      </c>
      <c r="I169" s="280" t="s">
        <v>266</v>
      </c>
      <c r="J169" s="280">
        <v>120</v>
      </c>
      <c r="K169" s="328"/>
    </row>
    <row r="170" s="1" customFormat="1" ht="15" customHeight="1">
      <c r="B170" s="305"/>
      <c r="C170" s="280" t="s">
        <v>313</v>
      </c>
      <c r="D170" s="280"/>
      <c r="E170" s="280"/>
      <c r="F170" s="303" t="s">
        <v>264</v>
      </c>
      <c r="G170" s="280"/>
      <c r="H170" s="280" t="s">
        <v>314</v>
      </c>
      <c r="I170" s="280" t="s">
        <v>266</v>
      </c>
      <c r="J170" s="280" t="s">
        <v>315</v>
      </c>
      <c r="K170" s="328"/>
    </row>
    <row r="171" s="1" customFormat="1" ht="15" customHeight="1">
      <c r="B171" s="305"/>
      <c r="C171" s="280" t="s">
        <v>83</v>
      </c>
      <c r="D171" s="280"/>
      <c r="E171" s="280"/>
      <c r="F171" s="303" t="s">
        <v>264</v>
      </c>
      <c r="G171" s="280"/>
      <c r="H171" s="280" t="s">
        <v>331</v>
      </c>
      <c r="I171" s="280" t="s">
        <v>266</v>
      </c>
      <c r="J171" s="280" t="s">
        <v>315</v>
      </c>
      <c r="K171" s="328"/>
    </row>
    <row r="172" s="1" customFormat="1" ht="15" customHeight="1">
      <c r="B172" s="305"/>
      <c r="C172" s="280" t="s">
        <v>269</v>
      </c>
      <c r="D172" s="280"/>
      <c r="E172" s="280"/>
      <c r="F172" s="303" t="s">
        <v>270</v>
      </c>
      <c r="G172" s="280"/>
      <c r="H172" s="280" t="s">
        <v>331</v>
      </c>
      <c r="I172" s="280" t="s">
        <v>266</v>
      </c>
      <c r="J172" s="280">
        <v>50</v>
      </c>
      <c r="K172" s="328"/>
    </row>
    <row r="173" s="1" customFormat="1" ht="15" customHeight="1">
      <c r="B173" s="305"/>
      <c r="C173" s="280" t="s">
        <v>272</v>
      </c>
      <c r="D173" s="280"/>
      <c r="E173" s="280"/>
      <c r="F173" s="303" t="s">
        <v>264</v>
      </c>
      <c r="G173" s="280"/>
      <c r="H173" s="280" t="s">
        <v>331</v>
      </c>
      <c r="I173" s="280" t="s">
        <v>274</v>
      </c>
      <c r="J173" s="280"/>
      <c r="K173" s="328"/>
    </row>
    <row r="174" s="1" customFormat="1" ht="15" customHeight="1">
      <c r="B174" s="305"/>
      <c r="C174" s="280" t="s">
        <v>283</v>
      </c>
      <c r="D174" s="280"/>
      <c r="E174" s="280"/>
      <c r="F174" s="303" t="s">
        <v>270</v>
      </c>
      <c r="G174" s="280"/>
      <c r="H174" s="280" t="s">
        <v>331</v>
      </c>
      <c r="I174" s="280" t="s">
        <v>266</v>
      </c>
      <c r="J174" s="280">
        <v>50</v>
      </c>
      <c r="K174" s="328"/>
    </row>
    <row r="175" s="1" customFormat="1" ht="15" customHeight="1">
      <c r="B175" s="305"/>
      <c r="C175" s="280" t="s">
        <v>291</v>
      </c>
      <c r="D175" s="280"/>
      <c r="E175" s="280"/>
      <c r="F175" s="303" t="s">
        <v>270</v>
      </c>
      <c r="G175" s="280"/>
      <c r="H175" s="280" t="s">
        <v>331</v>
      </c>
      <c r="I175" s="280" t="s">
        <v>266</v>
      </c>
      <c r="J175" s="280">
        <v>50</v>
      </c>
      <c r="K175" s="328"/>
    </row>
    <row r="176" s="1" customFormat="1" ht="15" customHeight="1">
      <c r="B176" s="305"/>
      <c r="C176" s="280" t="s">
        <v>289</v>
      </c>
      <c r="D176" s="280"/>
      <c r="E176" s="280"/>
      <c r="F176" s="303" t="s">
        <v>270</v>
      </c>
      <c r="G176" s="280"/>
      <c r="H176" s="280" t="s">
        <v>331</v>
      </c>
      <c r="I176" s="280" t="s">
        <v>266</v>
      </c>
      <c r="J176" s="280">
        <v>50</v>
      </c>
      <c r="K176" s="328"/>
    </row>
    <row r="177" s="1" customFormat="1" ht="15" customHeight="1">
      <c r="B177" s="305"/>
      <c r="C177" s="280" t="s">
        <v>102</v>
      </c>
      <c r="D177" s="280"/>
      <c r="E177" s="280"/>
      <c r="F177" s="303" t="s">
        <v>264</v>
      </c>
      <c r="G177" s="280"/>
      <c r="H177" s="280" t="s">
        <v>332</v>
      </c>
      <c r="I177" s="280" t="s">
        <v>333</v>
      </c>
      <c r="J177" s="280"/>
      <c r="K177" s="328"/>
    </row>
    <row r="178" s="1" customFormat="1" ht="15" customHeight="1">
      <c r="B178" s="305"/>
      <c r="C178" s="280" t="s">
        <v>55</v>
      </c>
      <c r="D178" s="280"/>
      <c r="E178" s="280"/>
      <c r="F178" s="303" t="s">
        <v>264</v>
      </c>
      <c r="G178" s="280"/>
      <c r="H178" s="280" t="s">
        <v>334</v>
      </c>
      <c r="I178" s="280" t="s">
        <v>335</v>
      </c>
      <c r="J178" s="280">
        <v>1</v>
      </c>
      <c r="K178" s="328"/>
    </row>
    <row r="179" s="1" customFormat="1" ht="15" customHeight="1">
      <c r="B179" s="305"/>
      <c r="C179" s="280" t="s">
        <v>51</v>
      </c>
      <c r="D179" s="280"/>
      <c r="E179" s="280"/>
      <c r="F179" s="303" t="s">
        <v>264</v>
      </c>
      <c r="G179" s="280"/>
      <c r="H179" s="280" t="s">
        <v>336</v>
      </c>
      <c r="I179" s="280" t="s">
        <v>266</v>
      </c>
      <c r="J179" s="280">
        <v>20</v>
      </c>
      <c r="K179" s="328"/>
    </row>
    <row r="180" s="1" customFormat="1" ht="15" customHeight="1">
      <c r="B180" s="305"/>
      <c r="C180" s="280" t="s">
        <v>52</v>
      </c>
      <c r="D180" s="280"/>
      <c r="E180" s="280"/>
      <c r="F180" s="303" t="s">
        <v>264</v>
      </c>
      <c r="G180" s="280"/>
      <c r="H180" s="280" t="s">
        <v>337</v>
      </c>
      <c r="I180" s="280" t="s">
        <v>266</v>
      </c>
      <c r="J180" s="280">
        <v>255</v>
      </c>
      <c r="K180" s="328"/>
    </row>
    <row r="181" s="1" customFormat="1" ht="15" customHeight="1">
      <c r="B181" s="305"/>
      <c r="C181" s="280" t="s">
        <v>103</v>
      </c>
      <c r="D181" s="280"/>
      <c r="E181" s="280"/>
      <c r="F181" s="303" t="s">
        <v>264</v>
      </c>
      <c r="G181" s="280"/>
      <c r="H181" s="280" t="s">
        <v>228</v>
      </c>
      <c r="I181" s="280" t="s">
        <v>266</v>
      </c>
      <c r="J181" s="280">
        <v>10</v>
      </c>
      <c r="K181" s="328"/>
    </row>
    <row r="182" s="1" customFormat="1" ht="15" customHeight="1">
      <c r="B182" s="305"/>
      <c r="C182" s="280" t="s">
        <v>104</v>
      </c>
      <c r="D182" s="280"/>
      <c r="E182" s="280"/>
      <c r="F182" s="303" t="s">
        <v>264</v>
      </c>
      <c r="G182" s="280"/>
      <c r="H182" s="280" t="s">
        <v>338</v>
      </c>
      <c r="I182" s="280" t="s">
        <v>299</v>
      </c>
      <c r="J182" s="280"/>
      <c r="K182" s="328"/>
    </row>
    <row r="183" s="1" customFormat="1" ht="15" customHeight="1">
      <c r="B183" s="305"/>
      <c r="C183" s="280" t="s">
        <v>339</v>
      </c>
      <c r="D183" s="280"/>
      <c r="E183" s="280"/>
      <c r="F183" s="303" t="s">
        <v>264</v>
      </c>
      <c r="G183" s="280"/>
      <c r="H183" s="280" t="s">
        <v>340</v>
      </c>
      <c r="I183" s="280" t="s">
        <v>299</v>
      </c>
      <c r="J183" s="280"/>
      <c r="K183" s="328"/>
    </row>
    <row r="184" s="1" customFormat="1" ht="15" customHeight="1">
      <c r="B184" s="305"/>
      <c r="C184" s="280" t="s">
        <v>328</v>
      </c>
      <c r="D184" s="280"/>
      <c r="E184" s="280"/>
      <c r="F184" s="303" t="s">
        <v>264</v>
      </c>
      <c r="G184" s="280"/>
      <c r="H184" s="280" t="s">
        <v>341</v>
      </c>
      <c r="I184" s="280" t="s">
        <v>299</v>
      </c>
      <c r="J184" s="280"/>
      <c r="K184" s="328"/>
    </row>
    <row r="185" s="1" customFormat="1" ht="15" customHeight="1">
      <c r="B185" s="305"/>
      <c r="C185" s="280" t="s">
        <v>106</v>
      </c>
      <c r="D185" s="280"/>
      <c r="E185" s="280"/>
      <c r="F185" s="303" t="s">
        <v>270</v>
      </c>
      <c r="G185" s="280"/>
      <c r="H185" s="280" t="s">
        <v>342</v>
      </c>
      <c r="I185" s="280" t="s">
        <v>266</v>
      </c>
      <c r="J185" s="280">
        <v>50</v>
      </c>
      <c r="K185" s="328"/>
    </row>
    <row r="186" s="1" customFormat="1" ht="15" customHeight="1">
      <c r="B186" s="305"/>
      <c r="C186" s="280" t="s">
        <v>343</v>
      </c>
      <c r="D186" s="280"/>
      <c r="E186" s="280"/>
      <c r="F186" s="303" t="s">
        <v>270</v>
      </c>
      <c r="G186" s="280"/>
      <c r="H186" s="280" t="s">
        <v>344</v>
      </c>
      <c r="I186" s="280" t="s">
        <v>345</v>
      </c>
      <c r="J186" s="280"/>
      <c r="K186" s="328"/>
    </row>
    <row r="187" s="1" customFormat="1" ht="15" customHeight="1">
      <c r="B187" s="305"/>
      <c r="C187" s="280" t="s">
        <v>346</v>
      </c>
      <c r="D187" s="280"/>
      <c r="E187" s="280"/>
      <c r="F187" s="303" t="s">
        <v>270</v>
      </c>
      <c r="G187" s="280"/>
      <c r="H187" s="280" t="s">
        <v>347</v>
      </c>
      <c r="I187" s="280" t="s">
        <v>345</v>
      </c>
      <c r="J187" s="280"/>
      <c r="K187" s="328"/>
    </row>
    <row r="188" s="1" customFormat="1" ht="15" customHeight="1">
      <c r="B188" s="305"/>
      <c r="C188" s="280" t="s">
        <v>348</v>
      </c>
      <c r="D188" s="280"/>
      <c r="E188" s="280"/>
      <c r="F188" s="303" t="s">
        <v>270</v>
      </c>
      <c r="G188" s="280"/>
      <c r="H188" s="280" t="s">
        <v>349</v>
      </c>
      <c r="I188" s="280" t="s">
        <v>345</v>
      </c>
      <c r="J188" s="280"/>
      <c r="K188" s="328"/>
    </row>
    <row r="189" s="1" customFormat="1" ht="15" customHeight="1">
      <c r="B189" s="305"/>
      <c r="C189" s="341" t="s">
        <v>350</v>
      </c>
      <c r="D189" s="280"/>
      <c r="E189" s="280"/>
      <c r="F189" s="303" t="s">
        <v>270</v>
      </c>
      <c r="G189" s="280"/>
      <c r="H189" s="280" t="s">
        <v>351</v>
      </c>
      <c r="I189" s="280" t="s">
        <v>352</v>
      </c>
      <c r="J189" s="342" t="s">
        <v>353</v>
      </c>
      <c r="K189" s="328"/>
    </row>
    <row r="190" s="17" customFormat="1" ht="15" customHeight="1">
      <c r="B190" s="343"/>
      <c r="C190" s="344" t="s">
        <v>354</v>
      </c>
      <c r="D190" s="345"/>
      <c r="E190" s="345"/>
      <c r="F190" s="346" t="s">
        <v>270</v>
      </c>
      <c r="G190" s="345"/>
      <c r="H190" s="345" t="s">
        <v>355</v>
      </c>
      <c r="I190" s="345" t="s">
        <v>352</v>
      </c>
      <c r="J190" s="347" t="s">
        <v>353</v>
      </c>
      <c r="K190" s="348"/>
    </row>
    <row r="191" s="1" customFormat="1" ht="15" customHeight="1">
      <c r="B191" s="305"/>
      <c r="C191" s="341" t="s">
        <v>40</v>
      </c>
      <c r="D191" s="280"/>
      <c r="E191" s="280"/>
      <c r="F191" s="303" t="s">
        <v>264</v>
      </c>
      <c r="G191" s="280"/>
      <c r="H191" s="277" t="s">
        <v>356</v>
      </c>
      <c r="I191" s="280" t="s">
        <v>357</v>
      </c>
      <c r="J191" s="280"/>
      <c r="K191" s="328"/>
    </row>
    <row r="192" s="1" customFormat="1" ht="15" customHeight="1">
      <c r="B192" s="305"/>
      <c r="C192" s="341" t="s">
        <v>358</v>
      </c>
      <c r="D192" s="280"/>
      <c r="E192" s="280"/>
      <c r="F192" s="303" t="s">
        <v>264</v>
      </c>
      <c r="G192" s="280"/>
      <c r="H192" s="280" t="s">
        <v>359</v>
      </c>
      <c r="I192" s="280" t="s">
        <v>299</v>
      </c>
      <c r="J192" s="280"/>
      <c r="K192" s="328"/>
    </row>
    <row r="193" s="1" customFormat="1" ht="15" customHeight="1">
      <c r="B193" s="305"/>
      <c r="C193" s="341" t="s">
        <v>360</v>
      </c>
      <c r="D193" s="280"/>
      <c r="E193" s="280"/>
      <c r="F193" s="303" t="s">
        <v>264</v>
      </c>
      <c r="G193" s="280"/>
      <c r="H193" s="280" t="s">
        <v>361</v>
      </c>
      <c r="I193" s="280" t="s">
        <v>299</v>
      </c>
      <c r="J193" s="280"/>
      <c r="K193" s="328"/>
    </row>
    <row r="194" s="1" customFormat="1" ht="15" customHeight="1">
      <c r="B194" s="305"/>
      <c r="C194" s="341" t="s">
        <v>362</v>
      </c>
      <c r="D194" s="280"/>
      <c r="E194" s="280"/>
      <c r="F194" s="303" t="s">
        <v>270</v>
      </c>
      <c r="G194" s="280"/>
      <c r="H194" s="280" t="s">
        <v>363</v>
      </c>
      <c r="I194" s="280" t="s">
        <v>299</v>
      </c>
      <c r="J194" s="280"/>
      <c r="K194" s="328"/>
    </row>
    <row r="195" s="1" customFormat="1" ht="15" customHeight="1">
      <c r="B195" s="334"/>
      <c r="C195" s="349"/>
      <c r="D195" s="314"/>
      <c r="E195" s="314"/>
      <c r="F195" s="314"/>
      <c r="G195" s="314"/>
      <c r="H195" s="314"/>
      <c r="I195" s="314"/>
      <c r="J195" s="314"/>
      <c r="K195" s="335"/>
    </row>
    <row r="196" s="1" customFormat="1" ht="18.75" customHeight="1">
      <c r="B196" s="316"/>
      <c r="C196" s="326"/>
      <c r="D196" s="326"/>
      <c r="E196" s="326"/>
      <c r="F196" s="336"/>
      <c r="G196" s="326"/>
      <c r="H196" s="326"/>
      <c r="I196" s="326"/>
      <c r="J196" s="326"/>
      <c r="K196" s="316"/>
    </row>
    <row r="197" s="1" customFormat="1" ht="18.75" customHeight="1">
      <c r="B197" s="316"/>
      <c r="C197" s="326"/>
      <c r="D197" s="326"/>
      <c r="E197" s="326"/>
      <c r="F197" s="336"/>
      <c r="G197" s="326"/>
      <c r="H197" s="326"/>
      <c r="I197" s="326"/>
      <c r="J197" s="326"/>
      <c r="K197" s="316"/>
    </row>
    <row r="198" s="1" customFormat="1" ht="18.75" customHeight="1">
      <c r="B198" s="288"/>
      <c r="C198" s="288"/>
      <c r="D198" s="288"/>
      <c r="E198" s="288"/>
      <c r="F198" s="288"/>
      <c r="G198" s="288"/>
      <c r="H198" s="288"/>
      <c r="I198" s="288"/>
      <c r="J198" s="288"/>
      <c r="K198" s="288"/>
    </row>
    <row r="199" s="1" customFormat="1" ht="13.5">
      <c r="B199" s="267"/>
      <c r="C199" s="268"/>
      <c r="D199" s="268"/>
      <c r="E199" s="268"/>
      <c r="F199" s="268"/>
      <c r="G199" s="268"/>
      <c r="H199" s="268"/>
      <c r="I199" s="268"/>
      <c r="J199" s="268"/>
      <c r="K199" s="269"/>
    </row>
    <row r="200" s="1" customFormat="1" ht="21">
      <c r="B200" s="270"/>
      <c r="C200" s="271" t="s">
        <v>364</v>
      </c>
      <c r="D200" s="271"/>
      <c r="E200" s="271"/>
      <c r="F200" s="271"/>
      <c r="G200" s="271"/>
      <c r="H200" s="271"/>
      <c r="I200" s="271"/>
      <c r="J200" s="271"/>
      <c r="K200" s="272"/>
    </row>
    <row r="201" s="1" customFormat="1" ht="25.5" customHeight="1">
      <c r="B201" s="270"/>
      <c r="C201" s="350" t="s">
        <v>365</v>
      </c>
      <c r="D201" s="350"/>
      <c r="E201" s="350"/>
      <c r="F201" s="350" t="s">
        <v>366</v>
      </c>
      <c r="G201" s="351"/>
      <c r="H201" s="350" t="s">
        <v>367</v>
      </c>
      <c r="I201" s="350"/>
      <c r="J201" s="350"/>
      <c r="K201" s="272"/>
    </row>
    <row r="202" s="1" customFormat="1" ht="5.25" customHeight="1">
      <c r="B202" s="305"/>
      <c r="C202" s="300"/>
      <c r="D202" s="300"/>
      <c r="E202" s="300"/>
      <c r="F202" s="300"/>
      <c r="G202" s="326"/>
      <c r="H202" s="300"/>
      <c r="I202" s="300"/>
      <c r="J202" s="300"/>
      <c r="K202" s="328"/>
    </row>
    <row r="203" s="1" customFormat="1" ht="15" customHeight="1">
      <c r="B203" s="305"/>
      <c r="C203" s="280" t="s">
        <v>357</v>
      </c>
      <c r="D203" s="280"/>
      <c r="E203" s="280"/>
      <c r="F203" s="303" t="s">
        <v>41</v>
      </c>
      <c r="G203" s="280"/>
      <c r="H203" s="280" t="s">
        <v>368</v>
      </c>
      <c r="I203" s="280"/>
      <c r="J203" s="280"/>
      <c r="K203" s="328"/>
    </row>
    <row r="204" s="1" customFormat="1" ht="15" customHeight="1">
      <c r="B204" s="305"/>
      <c r="C204" s="280"/>
      <c r="D204" s="280"/>
      <c r="E204" s="280"/>
      <c r="F204" s="303" t="s">
        <v>42</v>
      </c>
      <c r="G204" s="280"/>
      <c r="H204" s="280" t="s">
        <v>369</v>
      </c>
      <c r="I204" s="280"/>
      <c r="J204" s="280"/>
      <c r="K204" s="328"/>
    </row>
    <row r="205" s="1" customFormat="1" ht="15" customHeight="1">
      <c r="B205" s="305"/>
      <c r="C205" s="280"/>
      <c r="D205" s="280"/>
      <c r="E205" s="280"/>
      <c r="F205" s="303" t="s">
        <v>45</v>
      </c>
      <c r="G205" s="280"/>
      <c r="H205" s="280" t="s">
        <v>370</v>
      </c>
      <c r="I205" s="280"/>
      <c r="J205" s="280"/>
      <c r="K205" s="328"/>
    </row>
    <row r="206" s="1" customFormat="1" ht="15" customHeight="1">
      <c r="B206" s="305"/>
      <c r="C206" s="280"/>
      <c r="D206" s="280"/>
      <c r="E206" s="280"/>
      <c r="F206" s="303" t="s">
        <v>43</v>
      </c>
      <c r="G206" s="280"/>
      <c r="H206" s="280" t="s">
        <v>371</v>
      </c>
      <c r="I206" s="280"/>
      <c r="J206" s="280"/>
      <c r="K206" s="328"/>
    </row>
    <row r="207" s="1" customFormat="1" ht="15" customHeight="1">
      <c r="B207" s="305"/>
      <c r="C207" s="280"/>
      <c r="D207" s="280"/>
      <c r="E207" s="280"/>
      <c r="F207" s="303" t="s">
        <v>44</v>
      </c>
      <c r="G207" s="280"/>
      <c r="H207" s="280" t="s">
        <v>372</v>
      </c>
      <c r="I207" s="280"/>
      <c r="J207" s="280"/>
      <c r="K207" s="328"/>
    </row>
    <row r="208" s="1" customFormat="1" ht="15" customHeight="1">
      <c r="B208" s="305"/>
      <c r="C208" s="280"/>
      <c r="D208" s="280"/>
      <c r="E208" s="280"/>
      <c r="F208" s="303"/>
      <c r="G208" s="280"/>
      <c r="H208" s="280"/>
      <c r="I208" s="280"/>
      <c r="J208" s="280"/>
      <c r="K208" s="328"/>
    </row>
    <row r="209" s="1" customFormat="1" ht="15" customHeight="1">
      <c r="B209" s="305"/>
      <c r="C209" s="280" t="s">
        <v>311</v>
      </c>
      <c r="D209" s="280"/>
      <c r="E209" s="280"/>
      <c r="F209" s="303" t="s">
        <v>76</v>
      </c>
      <c r="G209" s="280"/>
      <c r="H209" s="280" t="s">
        <v>373</v>
      </c>
      <c r="I209" s="280"/>
      <c r="J209" s="280"/>
      <c r="K209" s="328"/>
    </row>
    <row r="210" s="1" customFormat="1" ht="15" customHeight="1">
      <c r="B210" s="305"/>
      <c r="C210" s="280"/>
      <c r="D210" s="280"/>
      <c r="E210" s="280"/>
      <c r="F210" s="303" t="s">
        <v>207</v>
      </c>
      <c r="G210" s="280"/>
      <c r="H210" s="280" t="s">
        <v>208</v>
      </c>
      <c r="I210" s="280"/>
      <c r="J210" s="280"/>
      <c r="K210" s="328"/>
    </row>
    <row r="211" s="1" customFormat="1" ht="15" customHeight="1">
      <c r="B211" s="305"/>
      <c r="C211" s="280"/>
      <c r="D211" s="280"/>
      <c r="E211" s="280"/>
      <c r="F211" s="303" t="s">
        <v>205</v>
      </c>
      <c r="G211" s="280"/>
      <c r="H211" s="280" t="s">
        <v>374</v>
      </c>
      <c r="I211" s="280"/>
      <c r="J211" s="280"/>
      <c r="K211" s="328"/>
    </row>
    <row r="212" s="1" customFormat="1" ht="15" customHeight="1">
      <c r="B212" s="352"/>
      <c r="C212" s="280"/>
      <c r="D212" s="280"/>
      <c r="E212" s="280"/>
      <c r="F212" s="303" t="s">
        <v>209</v>
      </c>
      <c r="G212" s="341"/>
      <c r="H212" s="332" t="s">
        <v>210</v>
      </c>
      <c r="I212" s="332"/>
      <c r="J212" s="332"/>
      <c r="K212" s="353"/>
    </row>
    <row r="213" s="1" customFormat="1" ht="15" customHeight="1">
      <c r="B213" s="352"/>
      <c r="C213" s="280"/>
      <c r="D213" s="280"/>
      <c r="E213" s="280"/>
      <c r="F213" s="303" t="s">
        <v>211</v>
      </c>
      <c r="G213" s="341"/>
      <c r="H213" s="332" t="s">
        <v>375</v>
      </c>
      <c r="I213" s="332"/>
      <c r="J213" s="332"/>
      <c r="K213" s="353"/>
    </row>
    <row r="214" s="1" customFormat="1" ht="15" customHeight="1">
      <c r="B214" s="352"/>
      <c r="C214" s="280"/>
      <c r="D214" s="280"/>
      <c r="E214" s="280"/>
      <c r="F214" s="303"/>
      <c r="G214" s="341"/>
      <c r="H214" s="332"/>
      <c r="I214" s="332"/>
      <c r="J214" s="332"/>
      <c r="K214" s="353"/>
    </row>
    <row r="215" s="1" customFormat="1" ht="15" customHeight="1">
      <c r="B215" s="352"/>
      <c r="C215" s="280" t="s">
        <v>335</v>
      </c>
      <c r="D215" s="280"/>
      <c r="E215" s="280"/>
      <c r="F215" s="303">
        <v>1</v>
      </c>
      <c r="G215" s="341"/>
      <c r="H215" s="332" t="s">
        <v>376</v>
      </c>
      <c r="I215" s="332"/>
      <c r="J215" s="332"/>
      <c r="K215" s="353"/>
    </row>
    <row r="216" s="1" customFormat="1" ht="15" customHeight="1">
      <c r="B216" s="352"/>
      <c r="C216" s="280"/>
      <c r="D216" s="280"/>
      <c r="E216" s="280"/>
      <c r="F216" s="303">
        <v>2</v>
      </c>
      <c r="G216" s="341"/>
      <c r="H216" s="332" t="s">
        <v>377</v>
      </c>
      <c r="I216" s="332"/>
      <c r="J216" s="332"/>
      <c r="K216" s="353"/>
    </row>
    <row r="217" s="1" customFormat="1" ht="15" customHeight="1">
      <c r="B217" s="352"/>
      <c r="C217" s="280"/>
      <c r="D217" s="280"/>
      <c r="E217" s="280"/>
      <c r="F217" s="303">
        <v>3</v>
      </c>
      <c r="G217" s="341"/>
      <c r="H217" s="332" t="s">
        <v>378</v>
      </c>
      <c r="I217" s="332"/>
      <c r="J217" s="332"/>
      <c r="K217" s="353"/>
    </row>
    <row r="218" s="1" customFormat="1" ht="15" customHeight="1">
      <c r="B218" s="352"/>
      <c r="C218" s="280"/>
      <c r="D218" s="280"/>
      <c r="E218" s="280"/>
      <c r="F218" s="303">
        <v>4</v>
      </c>
      <c r="G218" s="341"/>
      <c r="H218" s="332" t="s">
        <v>379</v>
      </c>
      <c r="I218" s="332"/>
      <c r="J218" s="332"/>
      <c r="K218" s="353"/>
    </row>
    <row r="219" s="1" customFormat="1" ht="12.75" customHeight="1">
      <c r="B219" s="354"/>
      <c r="C219" s="355"/>
      <c r="D219" s="355"/>
      <c r="E219" s="355"/>
      <c r="F219" s="355"/>
      <c r="G219" s="355"/>
      <c r="H219" s="355"/>
      <c r="I219" s="355"/>
      <c r="J219" s="355"/>
      <c r="K219" s="356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Pavel Šenkýř</dc:creator>
  <cp:lastModifiedBy>Pavel Šenkýř</cp:lastModifiedBy>
  <dcterms:created xsi:type="dcterms:W3CDTF">2025-12-12T07:35:48Z</dcterms:created>
  <dcterms:modified xsi:type="dcterms:W3CDTF">2025-12-12T07:35:49Z</dcterms:modified>
</cp:coreProperties>
</file>